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4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6d18baa5770bb955/Área de Trabalho/Respostas/"/>
    </mc:Choice>
  </mc:AlternateContent>
  <xr:revisionPtr revIDLastSave="0" documentId="8_{78FAA957-6539-490A-9421-E92FF08ACD34}" xr6:coauthVersionLast="47" xr6:coauthVersionMax="47" xr10:uidLastSave="{00000000-0000-0000-0000-000000000000}"/>
  <bookViews>
    <workbookView xWindow="28680" yWindow="-120" windowWidth="29040" windowHeight="15840" tabRatio="868" activeTab="10" xr2:uid="{00000000-000D-0000-FFFF-FFFF00000000}"/>
  </bookViews>
  <sheets>
    <sheet name="Q. 01" sheetId="2" r:id="rId1"/>
    <sheet name="Q. 02" sheetId="3" r:id="rId2"/>
    <sheet name="Q. 03" sheetId="4" r:id="rId3"/>
    <sheet name="Q. 04" sheetId="5" r:id="rId4"/>
    <sheet name="Q. 05" sheetId="7" r:id="rId5"/>
    <sheet name="Q. 06" sheetId="11" r:id="rId6"/>
    <sheet name="Q. 07" sheetId="12" r:id="rId7"/>
    <sheet name="Q. 08" sheetId="18" r:id="rId8"/>
    <sheet name="Q. 09" sheetId="19" r:id="rId9"/>
    <sheet name="Q.10" sheetId="14" r:id="rId10"/>
    <sheet name="Menu" sheetId="15" r:id="rId11"/>
    <sheet name="Aba 1 - Propostas" sheetId="16" r:id="rId12"/>
    <sheet name="Aba 2 - Exposição" sheetId="17" r:id="rId13"/>
    <sheet name="Planilha1" sheetId="22" state="hidden" r:id="rId14"/>
    <sheet name="Produto" sheetId="20" r:id="rId15"/>
    <sheet name="Vendas" sheetId="21" r:id="rId16"/>
    <sheet name="Proposta" sheetId="28" r:id="rId17"/>
    <sheet name="Exposições" sheetId="25" r:id="rId18"/>
    <sheet name="BasedeDados" sheetId="23" r:id="rId19"/>
  </sheets>
  <definedNames>
    <definedName name="_xlnm._FilterDatabase" localSheetId="7" hidden="1">'Q. 08'!#REF!</definedName>
    <definedName name="_xlnm._FilterDatabase" localSheetId="8" hidden="1">'Q. 09'!#REF!</definedName>
    <definedName name="_xlnm._FilterDatabase" localSheetId="9" hidden="1">Q.10!$B$10:$F$58</definedName>
    <definedName name="_xlcn.WorksheetConnection_Prova_Tecnica_Excel1.xlsmProposta1" hidden="1">Proposta[]</definedName>
    <definedName name="_xlcn.WorksheetConnection_ProvaTécnicaExcelResposta.xlsxBasedeDados1" hidden="1">BasedeDados[]</definedName>
    <definedName name="_xlcn.WorksheetConnection_ProvaTécnicaExcelResposta.xlsxProduto1" hidden="1">Produto[]</definedName>
    <definedName name="_xlcn.WorksheetConnection_ProvaTécnicaExcelResposta.xlsxTabela131" hidden="1">Tabela13[]</definedName>
    <definedName name="_xlcn.WorksheetConnection_ProvaTécnicaExcelResposta.xlsxtFaturamento1" hidden="1">tFaturamento[]</definedName>
    <definedName name="_xlcn.WorksheetConnection_ProvaTécnicaExcelResposta.xlsxtProdutos1" hidden="1">tProdutos[]</definedName>
    <definedName name="_xlcn.WorksheetConnection_ProvaTécnicaExcelResposta.xlsxVendas1" hidden="1">Vendas[]</definedName>
    <definedName name="DadosExternos_1" localSheetId="18" hidden="1">BasedeDados!$A$1:$E$49</definedName>
    <definedName name="DadosExternos_1" localSheetId="13" hidden="1">Planilha1!$A$1:$I$1013</definedName>
    <definedName name="DadosExternos_1" localSheetId="14" hidden="1">Produto!$A$1:$Q$16</definedName>
    <definedName name="DadosExternos_1" localSheetId="15" hidden="1">Vendas!$A$1:$V$1013</definedName>
    <definedName name="DadosExternos_2" localSheetId="16" hidden="1">Proposta!$A$1:$F$49</definedName>
    <definedName name="SegmentaçãodeDados_Canal_de_Venda">#N/A</definedName>
    <definedName name="SegmentaçãodeDados_Mês">#N/A</definedName>
    <definedName name="SegmentaçãodeDados_Mês1">#N/A</definedName>
    <definedName name="SegmentaçãodeDados_Nome_do_indicador">#N/A</definedName>
    <definedName name="SegmentaçãodeDados_Vendedor">#N/A</definedName>
    <definedName name="Tabela_faturamento">'Q. 05'!$J$7:$AF$1019</definedName>
  </definedNames>
  <calcPr calcId="191029"/>
  <pivotCaches>
    <pivotCache cacheId="0" r:id="rId20"/>
    <pivotCache cacheId="1" r:id="rId21"/>
    <pivotCache cacheId="2" r:id="rId22"/>
    <pivotCache cacheId="3" r:id="rId23"/>
    <pivotCache cacheId="4" r:id="rId24"/>
    <pivotCache cacheId="5" r:id="rId25"/>
    <pivotCache cacheId="6" r:id="rId26"/>
    <pivotCache cacheId="7" r:id="rId27"/>
  </pivotCaches>
  <extLst>
    <ext xmlns:x14="http://schemas.microsoft.com/office/spreadsheetml/2009/9/main" uri="{876F7934-8845-4945-9796-88D515C7AA90}">
      <x14:pivotCaches>
        <pivotCache cacheId="8" r:id="rId28"/>
        <pivotCache cacheId="9" r:id="rId29"/>
        <pivotCache cacheId="10" r:id="rId30"/>
      </x14:pivotCaches>
    </ext>
    <ext xmlns:x14="http://schemas.microsoft.com/office/spreadsheetml/2009/9/main" uri="{BBE1A952-AA13-448e-AADC-164F8A28A991}">
      <x14:slicerCaches>
        <x14:slicerCache r:id="rId31"/>
        <x14:slicerCache r:id="rId32"/>
        <x14:slicerCache r:id="rId33"/>
        <x14:slicerCache r:id="rId34"/>
        <x14:slicerCache r:id="rId3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NovaTabela_82fa412e-4f7b-452d-844f-cb8562c32eda" name="NovaTabela" connection="Consulta - NovaTabela"/>
          <x15:modelTable id="Vendas" name="Vendas" connection="WorksheetConnection_Prova Técnica -  Excel - Resposta.xlsx!Vendas"/>
          <x15:modelTable id="tProdutos" name="tProdutos" connection="WorksheetConnection_Prova Técnica -  Excel - Resposta.xlsx!tProdutos"/>
          <x15:modelTable id="tFaturamento" name="tFaturamento" connection="WorksheetConnection_Prova Técnica -  Excel - Resposta.xlsx!tFaturamento"/>
          <x15:modelTable id="Tabela13" name="Exposições" connection="WorksheetConnection_Prova Técnica -  Excel - Resposta.xlsx!Tabela13"/>
          <x15:modelTable id="Produto" name="Produto" connection="WorksheetConnection_Prova Técnica -  Excel - Resposta.xlsx!Produto"/>
          <x15:modelTable id="BasedeDados" name="BasedeDados" connection="WorksheetConnection_Prova Técnica -  Excel - Resposta.xlsx!BasedeDados"/>
          <x15:modelTable id="Proposta" name="Proposta" connection="WorksheetConnection_Prova _ Tecnica_Excel1.xlsm!Proposta"/>
        </x15:modelTables>
        <x15:modelRelationships>
          <x15:modelRelationship fromTable="tFaturamento" fromColumn="Cód. Produto" toTable="tProdutos" toColumn="Código"/>
          <x15:modelRelationship fromTable="Vendas" fromColumn="Cód. Produto" toTable="Produto" toColumn="Códig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5" i="16" l="1"/>
  <c r="AE1016" i="18"/>
  <c r="AE1015" i="18"/>
  <c r="AD1015" i="18"/>
  <c r="X1015" i="18"/>
  <c r="W1015" i="18"/>
  <c r="K1015" i="18"/>
  <c r="AE1014" i="18"/>
  <c r="AD1014" i="18"/>
  <c r="X1014" i="18"/>
  <c r="W1014" i="18"/>
  <c r="K1014" i="18"/>
  <c r="AE1013" i="18"/>
  <c r="AD1013" i="18"/>
  <c r="X1013" i="18"/>
  <c r="W1013" i="18"/>
  <c r="K1013" i="18"/>
  <c r="AE1012" i="18"/>
  <c r="AD1012" i="18"/>
  <c r="X1012" i="18"/>
  <c r="W1012" i="18"/>
  <c r="K1012" i="18"/>
  <c r="AE1011" i="18"/>
  <c r="AD1011" i="18"/>
  <c r="X1011" i="18"/>
  <c r="W1011" i="18"/>
  <c r="K1011" i="18"/>
  <c r="AE1010" i="18"/>
  <c r="AD1010" i="18"/>
  <c r="X1010" i="18"/>
  <c r="W1010" i="18"/>
  <c r="K1010" i="18"/>
  <c r="AE1009" i="18"/>
  <c r="AD1009" i="18"/>
  <c r="X1009" i="18"/>
  <c r="W1009" i="18"/>
  <c r="K1009" i="18"/>
  <c r="AE1008" i="18"/>
  <c r="AD1008" i="18"/>
  <c r="X1008" i="18"/>
  <c r="W1008" i="18"/>
  <c r="K1008" i="18"/>
  <c r="AE1007" i="18"/>
  <c r="AD1007" i="18"/>
  <c r="X1007" i="18"/>
  <c r="W1007" i="18"/>
  <c r="K1007" i="18"/>
  <c r="AE1006" i="18"/>
  <c r="AD1006" i="18"/>
  <c r="X1006" i="18"/>
  <c r="W1006" i="18"/>
  <c r="K1006" i="18"/>
  <c r="AE1005" i="18"/>
  <c r="AD1005" i="18"/>
  <c r="X1005" i="18"/>
  <c r="W1005" i="18"/>
  <c r="K1005" i="18"/>
  <c r="AE1004" i="18"/>
  <c r="AD1004" i="18"/>
  <c r="X1004" i="18"/>
  <c r="W1004" i="18"/>
  <c r="K1004" i="18"/>
  <c r="AE1003" i="18"/>
  <c r="AD1003" i="18"/>
  <c r="X1003" i="18"/>
  <c r="W1003" i="18"/>
  <c r="K1003" i="18"/>
  <c r="AE1002" i="18"/>
  <c r="AD1002" i="18"/>
  <c r="X1002" i="18"/>
  <c r="W1002" i="18"/>
  <c r="K1002" i="18"/>
  <c r="AE1001" i="18"/>
  <c r="AD1001" i="18"/>
  <c r="X1001" i="18"/>
  <c r="W1001" i="18"/>
  <c r="K1001" i="18"/>
  <c r="AE1000" i="18"/>
  <c r="AD1000" i="18"/>
  <c r="X1000" i="18"/>
  <c r="W1000" i="18"/>
  <c r="K1000" i="18"/>
  <c r="AE999" i="18"/>
  <c r="AD999" i="18"/>
  <c r="X999" i="18"/>
  <c r="W999" i="18"/>
  <c r="K999" i="18"/>
  <c r="AE998" i="18"/>
  <c r="AD998" i="18"/>
  <c r="X998" i="18"/>
  <c r="W998" i="18"/>
  <c r="K998" i="18"/>
  <c r="AE997" i="18"/>
  <c r="AD997" i="18"/>
  <c r="X997" i="18"/>
  <c r="W997" i="18"/>
  <c r="K997" i="18"/>
  <c r="AE996" i="18"/>
  <c r="AD996" i="18"/>
  <c r="X996" i="18"/>
  <c r="W996" i="18"/>
  <c r="K996" i="18"/>
  <c r="AE995" i="18"/>
  <c r="AD995" i="18"/>
  <c r="X995" i="18"/>
  <c r="W995" i="18"/>
  <c r="K995" i="18"/>
  <c r="AE994" i="18"/>
  <c r="AD994" i="18"/>
  <c r="X994" i="18"/>
  <c r="W994" i="18"/>
  <c r="K994" i="18"/>
  <c r="AE993" i="18"/>
  <c r="AD993" i="18"/>
  <c r="X993" i="18"/>
  <c r="W993" i="18"/>
  <c r="K993" i="18"/>
  <c r="AE992" i="18"/>
  <c r="AD992" i="18"/>
  <c r="X992" i="18"/>
  <c r="W992" i="18"/>
  <c r="K992" i="18"/>
  <c r="AE991" i="18"/>
  <c r="AD991" i="18"/>
  <c r="X991" i="18"/>
  <c r="W991" i="18"/>
  <c r="K991" i="18"/>
  <c r="AE990" i="18"/>
  <c r="AD990" i="18"/>
  <c r="X990" i="18"/>
  <c r="W990" i="18"/>
  <c r="K990" i="18"/>
  <c r="AE989" i="18"/>
  <c r="AD989" i="18"/>
  <c r="X989" i="18"/>
  <c r="W989" i="18"/>
  <c r="K989" i="18"/>
  <c r="AE988" i="18"/>
  <c r="AD988" i="18"/>
  <c r="X988" i="18"/>
  <c r="W988" i="18"/>
  <c r="K988" i="18"/>
  <c r="AE987" i="18"/>
  <c r="AD987" i="18"/>
  <c r="X987" i="18"/>
  <c r="W987" i="18"/>
  <c r="K987" i="18"/>
  <c r="AE986" i="18"/>
  <c r="AD986" i="18"/>
  <c r="X986" i="18"/>
  <c r="W986" i="18"/>
  <c r="K986" i="18"/>
  <c r="AE985" i="18"/>
  <c r="AD985" i="18"/>
  <c r="X985" i="18"/>
  <c r="W985" i="18"/>
  <c r="K985" i="18"/>
  <c r="AE984" i="18"/>
  <c r="AD984" i="18"/>
  <c r="X984" i="18"/>
  <c r="W984" i="18"/>
  <c r="K984" i="18"/>
  <c r="AE983" i="18"/>
  <c r="AD983" i="18"/>
  <c r="X983" i="18"/>
  <c r="W983" i="18"/>
  <c r="K983" i="18"/>
  <c r="AE982" i="18"/>
  <c r="AD982" i="18"/>
  <c r="X982" i="18"/>
  <c r="W982" i="18"/>
  <c r="K982" i="18"/>
  <c r="AE981" i="18"/>
  <c r="AD981" i="18"/>
  <c r="X981" i="18"/>
  <c r="W981" i="18"/>
  <c r="K981" i="18"/>
  <c r="AE980" i="18"/>
  <c r="AD980" i="18"/>
  <c r="X980" i="18"/>
  <c r="W980" i="18"/>
  <c r="K980" i="18"/>
  <c r="AE979" i="18"/>
  <c r="AD979" i="18"/>
  <c r="X979" i="18"/>
  <c r="W979" i="18"/>
  <c r="K979" i="18"/>
  <c r="AE978" i="18"/>
  <c r="AD978" i="18"/>
  <c r="X978" i="18"/>
  <c r="W978" i="18"/>
  <c r="K978" i="18"/>
  <c r="AE977" i="18"/>
  <c r="AD977" i="18"/>
  <c r="X977" i="18"/>
  <c r="W977" i="18"/>
  <c r="K977" i="18"/>
  <c r="AE976" i="18"/>
  <c r="AD976" i="18"/>
  <c r="X976" i="18"/>
  <c r="W976" i="18"/>
  <c r="K976" i="18"/>
  <c r="AE975" i="18"/>
  <c r="AD975" i="18"/>
  <c r="X975" i="18"/>
  <c r="W975" i="18"/>
  <c r="K975" i="18"/>
  <c r="AE974" i="18"/>
  <c r="AD974" i="18"/>
  <c r="X974" i="18"/>
  <c r="W974" i="18"/>
  <c r="K974" i="18"/>
  <c r="AE973" i="18"/>
  <c r="AD973" i="18"/>
  <c r="X973" i="18"/>
  <c r="W973" i="18"/>
  <c r="K973" i="18"/>
  <c r="AE972" i="18"/>
  <c r="AD972" i="18"/>
  <c r="X972" i="18"/>
  <c r="W972" i="18"/>
  <c r="K972" i="18"/>
  <c r="AE971" i="18"/>
  <c r="AD971" i="18"/>
  <c r="X971" i="18"/>
  <c r="W971" i="18"/>
  <c r="K971" i="18"/>
  <c r="AE970" i="18"/>
  <c r="AD970" i="18"/>
  <c r="X970" i="18"/>
  <c r="W970" i="18"/>
  <c r="K970" i="18"/>
  <c r="AE969" i="18"/>
  <c r="AD969" i="18"/>
  <c r="X969" i="18"/>
  <c r="W969" i="18"/>
  <c r="K969" i="18"/>
  <c r="AE968" i="18"/>
  <c r="AD968" i="18"/>
  <c r="X968" i="18"/>
  <c r="W968" i="18"/>
  <c r="K968" i="18"/>
  <c r="AE967" i="18"/>
  <c r="AD967" i="18"/>
  <c r="X967" i="18"/>
  <c r="W967" i="18"/>
  <c r="K967" i="18"/>
  <c r="AE966" i="18"/>
  <c r="AD966" i="18"/>
  <c r="X966" i="18"/>
  <c r="W966" i="18"/>
  <c r="K966" i="18"/>
  <c r="AE965" i="18"/>
  <c r="AD965" i="18"/>
  <c r="X965" i="18"/>
  <c r="W965" i="18"/>
  <c r="K965" i="18"/>
  <c r="AE964" i="18"/>
  <c r="AD964" i="18"/>
  <c r="X964" i="18"/>
  <c r="W964" i="18"/>
  <c r="K964" i="18"/>
  <c r="AE963" i="18"/>
  <c r="AD963" i="18"/>
  <c r="X963" i="18"/>
  <c r="W963" i="18"/>
  <c r="K963" i="18"/>
  <c r="AE962" i="18"/>
  <c r="AD962" i="18"/>
  <c r="X962" i="18"/>
  <c r="W962" i="18"/>
  <c r="K962" i="18"/>
  <c r="AE961" i="18"/>
  <c r="AD961" i="18"/>
  <c r="X961" i="18"/>
  <c r="W961" i="18"/>
  <c r="K961" i="18"/>
  <c r="AE960" i="18"/>
  <c r="AD960" i="18"/>
  <c r="X960" i="18"/>
  <c r="W960" i="18"/>
  <c r="K960" i="18"/>
  <c r="AE959" i="18"/>
  <c r="AD959" i="18"/>
  <c r="X959" i="18"/>
  <c r="W959" i="18"/>
  <c r="K959" i="18"/>
  <c r="AE958" i="18"/>
  <c r="AD958" i="18"/>
  <c r="X958" i="18"/>
  <c r="W958" i="18"/>
  <c r="K958" i="18"/>
  <c r="AE957" i="18"/>
  <c r="AD957" i="18"/>
  <c r="X957" i="18"/>
  <c r="W957" i="18"/>
  <c r="K957" i="18"/>
  <c r="AE956" i="18"/>
  <c r="AD956" i="18"/>
  <c r="X956" i="18"/>
  <c r="W956" i="18"/>
  <c r="K956" i="18"/>
  <c r="AE955" i="18"/>
  <c r="AD955" i="18"/>
  <c r="X955" i="18"/>
  <c r="W955" i="18"/>
  <c r="K955" i="18"/>
  <c r="AE954" i="18"/>
  <c r="AD954" i="18"/>
  <c r="X954" i="18"/>
  <c r="W954" i="18"/>
  <c r="K954" i="18"/>
  <c r="AE953" i="18"/>
  <c r="AD953" i="18"/>
  <c r="X953" i="18"/>
  <c r="W953" i="18"/>
  <c r="K953" i="18"/>
  <c r="AE952" i="18"/>
  <c r="AD952" i="18"/>
  <c r="X952" i="18"/>
  <c r="W952" i="18"/>
  <c r="K952" i="18"/>
  <c r="AE951" i="18"/>
  <c r="AD951" i="18"/>
  <c r="X951" i="18"/>
  <c r="W951" i="18"/>
  <c r="K951" i="18"/>
  <c r="AE950" i="18"/>
  <c r="AD950" i="18"/>
  <c r="X950" i="18"/>
  <c r="W950" i="18"/>
  <c r="K950" i="18"/>
  <c r="AE949" i="18"/>
  <c r="AD949" i="18"/>
  <c r="X949" i="18"/>
  <c r="W949" i="18"/>
  <c r="K949" i="18"/>
  <c r="AE948" i="18"/>
  <c r="AD948" i="18"/>
  <c r="X948" i="18"/>
  <c r="W948" i="18"/>
  <c r="K948" i="18"/>
  <c r="AE947" i="18"/>
  <c r="AD947" i="18"/>
  <c r="X947" i="18"/>
  <c r="W947" i="18"/>
  <c r="K947" i="18"/>
  <c r="AE946" i="18"/>
  <c r="AD946" i="18"/>
  <c r="X946" i="18"/>
  <c r="W946" i="18"/>
  <c r="K946" i="18"/>
  <c r="AE945" i="18"/>
  <c r="AD945" i="18"/>
  <c r="X945" i="18"/>
  <c r="W945" i="18"/>
  <c r="K945" i="18"/>
  <c r="AE944" i="18"/>
  <c r="AD944" i="18"/>
  <c r="X944" i="18"/>
  <c r="W944" i="18"/>
  <c r="K944" i="18"/>
  <c r="AE943" i="18"/>
  <c r="AD943" i="18"/>
  <c r="X943" i="18"/>
  <c r="W943" i="18"/>
  <c r="K943" i="18"/>
  <c r="AE942" i="18"/>
  <c r="AD942" i="18"/>
  <c r="X942" i="18"/>
  <c r="W942" i="18"/>
  <c r="K942" i="18"/>
  <c r="AE941" i="18"/>
  <c r="AD941" i="18"/>
  <c r="X941" i="18"/>
  <c r="W941" i="18"/>
  <c r="K941" i="18"/>
  <c r="AE940" i="18"/>
  <c r="AD940" i="18"/>
  <c r="X940" i="18"/>
  <c r="W940" i="18"/>
  <c r="K940" i="18"/>
  <c r="AE939" i="18"/>
  <c r="AD939" i="18"/>
  <c r="X939" i="18"/>
  <c r="W939" i="18"/>
  <c r="K939" i="18"/>
  <c r="AE938" i="18"/>
  <c r="AD938" i="18"/>
  <c r="X938" i="18"/>
  <c r="W938" i="18"/>
  <c r="K938" i="18"/>
  <c r="AE937" i="18"/>
  <c r="AD937" i="18"/>
  <c r="X937" i="18"/>
  <c r="W937" i="18"/>
  <c r="K937" i="18"/>
  <c r="AE936" i="18"/>
  <c r="AD936" i="18"/>
  <c r="X936" i="18"/>
  <c r="W936" i="18"/>
  <c r="K936" i="18"/>
  <c r="AE935" i="18"/>
  <c r="AD935" i="18"/>
  <c r="X935" i="18"/>
  <c r="W935" i="18"/>
  <c r="K935" i="18"/>
  <c r="AE934" i="18"/>
  <c r="AD934" i="18"/>
  <c r="X934" i="18"/>
  <c r="W934" i="18"/>
  <c r="K934" i="18"/>
  <c r="AE933" i="18"/>
  <c r="AD933" i="18"/>
  <c r="X933" i="18"/>
  <c r="W933" i="18"/>
  <c r="K933" i="18"/>
  <c r="AE932" i="18"/>
  <c r="AD932" i="18"/>
  <c r="X932" i="18"/>
  <c r="W932" i="18"/>
  <c r="K932" i="18"/>
  <c r="AE931" i="18"/>
  <c r="AD931" i="18"/>
  <c r="X931" i="18"/>
  <c r="W931" i="18"/>
  <c r="K931" i="18"/>
  <c r="AE930" i="18"/>
  <c r="AD930" i="18"/>
  <c r="X930" i="18"/>
  <c r="W930" i="18"/>
  <c r="K930" i="18"/>
  <c r="AE929" i="18"/>
  <c r="AD929" i="18"/>
  <c r="X929" i="18"/>
  <c r="W929" i="18"/>
  <c r="K929" i="18"/>
  <c r="AE928" i="18"/>
  <c r="AD928" i="18"/>
  <c r="X928" i="18"/>
  <c r="W928" i="18"/>
  <c r="K928" i="18"/>
  <c r="AE927" i="18"/>
  <c r="AD927" i="18"/>
  <c r="X927" i="18"/>
  <c r="W927" i="18"/>
  <c r="K927" i="18"/>
  <c r="AE926" i="18"/>
  <c r="AD926" i="18"/>
  <c r="X926" i="18"/>
  <c r="W926" i="18"/>
  <c r="K926" i="18"/>
  <c r="AE925" i="18"/>
  <c r="AD925" i="18"/>
  <c r="X925" i="18"/>
  <c r="W925" i="18"/>
  <c r="K925" i="18"/>
  <c r="AE924" i="18"/>
  <c r="AD924" i="18"/>
  <c r="X924" i="18"/>
  <c r="W924" i="18"/>
  <c r="K924" i="18"/>
  <c r="AE923" i="18"/>
  <c r="AD923" i="18"/>
  <c r="X923" i="18"/>
  <c r="W923" i="18"/>
  <c r="K923" i="18"/>
  <c r="AE922" i="18"/>
  <c r="AD922" i="18"/>
  <c r="X922" i="18"/>
  <c r="W922" i="18"/>
  <c r="K922" i="18"/>
  <c r="AE921" i="18"/>
  <c r="AD921" i="18"/>
  <c r="X921" i="18"/>
  <c r="W921" i="18"/>
  <c r="K921" i="18"/>
  <c r="AE920" i="18"/>
  <c r="AD920" i="18"/>
  <c r="X920" i="18"/>
  <c r="W920" i="18"/>
  <c r="K920" i="18"/>
  <c r="AE919" i="18"/>
  <c r="AD919" i="18"/>
  <c r="X919" i="18"/>
  <c r="W919" i="18"/>
  <c r="K919" i="18"/>
  <c r="AE918" i="18"/>
  <c r="AD918" i="18"/>
  <c r="X918" i="18"/>
  <c r="W918" i="18"/>
  <c r="K918" i="18"/>
  <c r="AE917" i="18"/>
  <c r="AD917" i="18"/>
  <c r="X917" i="18"/>
  <c r="W917" i="18"/>
  <c r="K917" i="18"/>
  <c r="AE916" i="18"/>
  <c r="AD916" i="18"/>
  <c r="X916" i="18"/>
  <c r="W916" i="18"/>
  <c r="K916" i="18"/>
  <c r="AE915" i="18"/>
  <c r="AD915" i="18"/>
  <c r="X915" i="18"/>
  <c r="W915" i="18"/>
  <c r="K915" i="18"/>
  <c r="AE914" i="18"/>
  <c r="AD914" i="18"/>
  <c r="X914" i="18"/>
  <c r="W914" i="18"/>
  <c r="K914" i="18"/>
  <c r="AE913" i="18"/>
  <c r="AD913" i="18"/>
  <c r="X913" i="18"/>
  <c r="W913" i="18"/>
  <c r="K913" i="18"/>
  <c r="AE912" i="18"/>
  <c r="AD912" i="18"/>
  <c r="X912" i="18"/>
  <c r="W912" i="18"/>
  <c r="K912" i="18"/>
  <c r="AE911" i="18"/>
  <c r="AD911" i="18"/>
  <c r="X911" i="18"/>
  <c r="W911" i="18"/>
  <c r="K911" i="18"/>
  <c r="AE910" i="18"/>
  <c r="AD910" i="18"/>
  <c r="X910" i="18"/>
  <c r="W910" i="18"/>
  <c r="K910" i="18"/>
  <c r="AE909" i="18"/>
  <c r="AD909" i="18"/>
  <c r="X909" i="18"/>
  <c r="W909" i="18"/>
  <c r="K909" i="18"/>
  <c r="AE908" i="18"/>
  <c r="AD908" i="18"/>
  <c r="X908" i="18"/>
  <c r="W908" i="18"/>
  <c r="K908" i="18"/>
  <c r="AE907" i="18"/>
  <c r="AD907" i="18"/>
  <c r="X907" i="18"/>
  <c r="W907" i="18"/>
  <c r="K907" i="18"/>
  <c r="AE906" i="18"/>
  <c r="AD906" i="18"/>
  <c r="X906" i="18"/>
  <c r="W906" i="18"/>
  <c r="K906" i="18"/>
  <c r="AE905" i="18"/>
  <c r="AD905" i="18"/>
  <c r="X905" i="18"/>
  <c r="W905" i="18"/>
  <c r="K905" i="18"/>
  <c r="AE904" i="18"/>
  <c r="AD904" i="18"/>
  <c r="X904" i="18"/>
  <c r="W904" i="18"/>
  <c r="K904" i="18"/>
  <c r="AE903" i="18"/>
  <c r="AD903" i="18"/>
  <c r="X903" i="18"/>
  <c r="W903" i="18"/>
  <c r="K903" i="18"/>
  <c r="AE902" i="18"/>
  <c r="AD902" i="18"/>
  <c r="X902" i="18"/>
  <c r="W902" i="18"/>
  <c r="K902" i="18"/>
  <c r="AE901" i="18"/>
  <c r="AD901" i="18"/>
  <c r="X901" i="18"/>
  <c r="W901" i="18"/>
  <c r="K901" i="18"/>
  <c r="AE900" i="18"/>
  <c r="AD900" i="18"/>
  <c r="X900" i="18"/>
  <c r="W900" i="18"/>
  <c r="K900" i="18"/>
  <c r="AE899" i="18"/>
  <c r="AD899" i="18"/>
  <c r="X899" i="18"/>
  <c r="W899" i="18"/>
  <c r="K899" i="18"/>
  <c r="AE898" i="18"/>
  <c r="AD898" i="18"/>
  <c r="X898" i="18"/>
  <c r="W898" i="18"/>
  <c r="K898" i="18"/>
  <c r="AE897" i="18"/>
  <c r="AD897" i="18"/>
  <c r="X897" i="18"/>
  <c r="W897" i="18"/>
  <c r="K897" i="18"/>
  <c r="AE896" i="18"/>
  <c r="AD896" i="18"/>
  <c r="X896" i="18"/>
  <c r="W896" i="18"/>
  <c r="K896" i="18"/>
  <c r="AE895" i="18"/>
  <c r="AD895" i="18"/>
  <c r="X895" i="18"/>
  <c r="W895" i="18"/>
  <c r="K895" i="18"/>
  <c r="AE894" i="18"/>
  <c r="AD894" i="18"/>
  <c r="X894" i="18"/>
  <c r="W894" i="18"/>
  <c r="K894" i="18"/>
  <c r="AE893" i="18"/>
  <c r="AD893" i="18"/>
  <c r="X893" i="18"/>
  <c r="W893" i="18"/>
  <c r="K893" i="18"/>
  <c r="AE892" i="18"/>
  <c r="AD892" i="18"/>
  <c r="X892" i="18"/>
  <c r="W892" i="18"/>
  <c r="K892" i="18"/>
  <c r="AE891" i="18"/>
  <c r="AD891" i="18"/>
  <c r="X891" i="18"/>
  <c r="W891" i="18"/>
  <c r="K891" i="18"/>
  <c r="AE890" i="18"/>
  <c r="AD890" i="18"/>
  <c r="X890" i="18"/>
  <c r="W890" i="18"/>
  <c r="K890" i="18"/>
  <c r="AE889" i="18"/>
  <c r="AD889" i="18"/>
  <c r="X889" i="18"/>
  <c r="W889" i="18"/>
  <c r="K889" i="18"/>
  <c r="AE888" i="18"/>
  <c r="AD888" i="18"/>
  <c r="X888" i="18"/>
  <c r="W888" i="18"/>
  <c r="K888" i="18"/>
  <c r="AE887" i="18"/>
  <c r="AD887" i="18"/>
  <c r="X887" i="18"/>
  <c r="W887" i="18"/>
  <c r="K887" i="18"/>
  <c r="AE886" i="18"/>
  <c r="AD886" i="18"/>
  <c r="X886" i="18"/>
  <c r="W886" i="18"/>
  <c r="K886" i="18"/>
  <c r="AE885" i="18"/>
  <c r="AD885" i="18"/>
  <c r="X885" i="18"/>
  <c r="W885" i="18"/>
  <c r="K885" i="18"/>
  <c r="AE884" i="18"/>
  <c r="AD884" i="18"/>
  <c r="X884" i="18"/>
  <c r="W884" i="18"/>
  <c r="K884" i="18"/>
  <c r="AE883" i="18"/>
  <c r="AD883" i="18"/>
  <c r="X883" i="18"/>
  <c r="W883" i="18"/>
  <c r="K883" i="18"/>
  <c r="AE882" i="18"/>
  <c r="AD882" i="18"/>
  <c r="X882" i="18"/>
  <c r="W882" i="18"/>
  <c r="K882" i="18"/>
  <c r="AE881" i="18"/>
  <c r="AD881" i="18"/>
  <c r="X881" i="18"/>
  <c r="W881" i="18"/>
  <c r="K881" i="18"/>
  <c r="AE880" i="18"/>
  <c r="AD880" i="18"/>
  <c r="X880" i="18"/>
  <c r="W880" i="18"/>
  <c r="K880" i="18"/>
  <c r="AE879" i="18"/>
  <c r="AD879" i="18"/>
  <c r="X879" i="18"/>
  <c r="W879" i="18"/>
  <c r="K879" i="18"/>
  <c r="AE878" i="18"/>
  <c r="AD878" i="18"/>
  <c r="X878" i="18"/>
  <c r="W878" i="18"/>
  <c r="K878" i="18"/>
  <c r="AE877" i="18"/>
  <c r="AD877" i="18"/>
  <c r="X877" i="18"/>
  <c r="W877" i="18"/>
  <c r="K877" i="18"/>
  <c r="AE876" i="18"/>
  <c r="AD876" i="18"/>
  <c r="X876" i="18"/>
  <c r="W876" i="18"/>
  <c r="K876" i="18"/>
  <c r="AE875" i="18"/>
  <c r="AD875" i="18"/>
  <c r="X875" i="18"/>
  <c r="W875" i="18"/>
  <c r="K875" i="18"/>
  <c r="AE874" i="18"/>
  <c r="AD874" i="18"/>
  <c r="X874" i="18"/>
  <c r="W874" i="18"/>
  <c r="K874" i="18"/>
  <c r="AE873" i="18"/>
  <c r="AD873" i="18"/>
  <c r="X873" i="18"/>
  <c r="W873" i="18"/>
  <c r="K873" i="18"/>
  <c r="AE872" i="18"/>
  <c r="AD872" i="18"/>
  <c r="X872" i="18"/>
  <c r="W872" i="18"/>
  <c r="K872" i="18"/>
  <c r="AE871" i="18"/>
  <c r="AD871" i="18"/>
  <c r="X871" i="18"/>
  <c r="W871" i="18"/>
  <c r="K871" i="18"/>
  <c r="AE870" i="18"/>
  <c r="AD870" i="18"/>
  <c r="X870" i="18"/>
  <c r="W870" i="18"/>
  <c r="K870" i="18"/>
  <c r="AE869" i="18"/>
  <c r="AD869" i="18"/>
  <c r="X869" i="18"/>
  <c r="W869" i="18"/>
  <c r="K869" i="18"/>
  <c r="AE868" i="18"/>
  <c r="AD868" i="18"/>
  <c r="X868" i="18"/>
  <c r="W868" i="18"/>
  <c r="K868" i="18"/>
  <c r="AE867" i="18"/>
  <c r="AD867" i="18"/>
  <c r="X867" i="18"/>
  <c r="W867" i="18"/>
  <c r="K867" i="18"/>
  <c r="AE866" i="18"/>
  <c r="AD866" i="18"/>
  <c r="X866" i="18"/>
  <c r="W866" i="18"/>
  <c r="K866" i="18"/>
  <c r="AE865" i="18"/>
  <c r="AD865" i="18"/>
  <c r="X865" i="18"/>
  <c r="W865" i="18"/>
  <c r="K865" i="18"/>
  <c r="AE864" i="18"/>
  <c r="AD864" i="18"/>
  <c r="X864" i="18"/>
  <c r="W864" i="18"/>
  <c r="K864" i="18"/>
  <c r="AE863" i="18"/>
  <c r="AD863" i="18"/>
  <c r="X863" i="18"/>
  <c r="W863" i="18"/>
  <c r="K863" i="18"/>
  <c r="AE862" i="18"/>
  <c r="AD862" i="18"/>
  <c r="X862" i="18"/>
  <c r="W862" i="18"/>
  <c r="K862" i="18"/>
  <c r="AE861" i="18"/>
  <c r="AD861" i="18"/>
  <c r="X861" i="18"/>
  <c r="W861" i="18"/>
  <c r="K861" i="18"/>
  <c r="AE860" i="18"/>
  <c r="AD860" i="18"/>
  <c r="X860" i="18"/>
  <c r="W860" i="18"/>
  <c r="K860" i="18"/>
  <c r="AE859" i="18"/>
  <c r="AD859" i="18"/>
  <c r="X859" i="18"/>
  <c r="W859" i="18"/>
  <c r="K859" i="18"/>
  <c r="AE858" i="18"/>
  <c r="AD858" i="18"/>
  <c r="X858" i="18"/>
  <c r="W858" i="18"/>
  <c r="K858" i="18"/>
  <c r="AE857" i="18"/>
  <c r="AD857" i="18"/>
  <c r="X857" i="18"/>
  <c r="W857" i="18"/>
  <c r="K857" i="18"/>
  <c r="AE856" i="18"/>
  <c r="AD856" i="18"/>
  <c r="X856" i="18"/>
  <c r="W856" i="18"/>
  <c r="K856" i="18"/>
  <c r="AE855" i="18"/>
  <c r="AD855" i="18"/>
  <c r="X855" i="18"/>
  <c r="W855" i="18"/>
  <c r="K855" i="18"/>
  <c r="AE854" i="18"/>
  <c r="AD854" i="18"/>
  <c r="X854" i="18"/>
  <c r="W854" i="18"/>
  <c r="K854" i="18"/>
  <c r="AE853" i="18"/>
  <c r="AD853" i="18"/>
  <c r="X853" i="18"/>
  <c r="W853" i="18"/>
  <c r="K853" i="18"/>
  <c r="AE852" i="18"/>
  <c r="AD852" i="18"/>
  <c r="X852" i="18"/>
  <c r="W852" i="18"/>
  <c r="K852" i="18"/>
  <c r="AE851" i="18"/>
  <c r="AD851" i="18"/>
  <c r="X851" i="18"/>
  <c r="W851" i="18"/>
  <c r="K851" i="18"/>
  <c r="AE850" i="18"/>
  <c r="AD850" i="18"/>
  <c r="X850" i="18"/>
  <c r="W850" i="18"/>
  <c r="K850" i="18"/>
  <c r="AE849" i="18"/>
  <c r="AD849" i="18"/>
  <c r="X849" i="18"/>
  <c r="W849" i="18"/>
  <c r="K849" i="18"/>
  <c r="AE848" i="18"/>
  <c r="AD848" i="18"/>
  <c r="X848" i="18"/>
  <c r="W848" i="18"/>
  <c r="K848" i="18"/>
  <c r="AE847" i="18"/>
  <c r="AD847" i="18"/>
  <c r="X847" i="18"/>
  <c r="W847" i="18"/>
  <c r="K847" i="18"/>
  <c r="AE846" i="18"/>
  <c r="AD846" i="18"/>
  <c r="X846" i="18"/>
  <c r="W846" i="18"/>
  <c r="K846" i="18"/>
  <c r="AE845" i="18"/>
  <c r="AD845" i="18"/>
  <c r="X845" i="18"/>
  <c r="W845" i="18"/>
  <c r="K845" i="18"/>
  <c r="AE844" i="18"/>
  <c r="AD844" i="18"/>
  <c r="X844" i="18"/>
  <c r="W844" i="18"/>
  <c r="K844" i="18"/>
  <c r="AE843" i="18"/>
  <c r="AD843" i="18"/>
  <c r="X843" i="18"/>
  <c r="W843" i="18"/>
  <c r="K843" i="18"/>
  <c r="AE842" i="18"/>
  <c r="AD842" i="18"/>
  <c r="X842" i="18"/>
  <c r="W842" i="18"/>
  <c r="K842" i="18"/>
  <c r="AE841" i="18"/>
  <c r="AD841" i="18"/>
  <c r="X841" i="18"/>
  <c r="W841" i="18"/>
  <c r="K841" i="18"/>
  <c r="AE840" i="18"/>
  <c r="AD840" i="18"/>
  <c r="X840" i="18"/>
  <c r="W840" i="18"/>
  <c r="K840" i="18"/>
  <c r="AE839" i="18"/>
  <c r="AD839" i="18"/>
  <c r="X839" i="18"/>
  <c r="W839" i="18"/>
  <c r="K839" i="18"/>
  <c r="AE838" i="18"/>
  <c r="AD838" i="18"/>
  <c r="X838" i="18"/>
  <c r="W838" i="18"/>
  <c r="K838" i="18"/>
  <c r="AE837" i="18"/>
  <c r="AD837" i="18"/>
  <c r="X837" i="18"/>
  <c r="W837" i="18"/>
  <c r="K837" i="18"/>
  <c r="AE836" i="18"/>
  <c r="AD836" i="18"/>
  <c r="X836" i="18"/>
  <c r="W836" i="18"/>
  <c r="K836" i="18"/>
  <c r="AE835" i="18"/>
  <c r="AD835" i="18"/>
  <c r="X835" i="18"/>
  <c r="W835" i="18"/>
  <c r="K835" i="18"/>
  <c r="AE834" i="18"/>
  <c r="AD834" i="18"/>
  <c r="X834" i="18"/>
  <c r="W834" i="18"/>
  <c r="K834" i="18"/>
  <c r="AE833" i="18"/>
  <c r="AD833" i="18"/>
  <c r="X833" i="18"/>
  <c r="W833" i="18"/>
  <c r="K833" i="18"/>
  <c r="AE832" i="18"/>
  <c r="AD832" i="18"/>
  <c r="X832" i="18"/>
  <c r="W832" i="18"/>
  <c r="K832" i="18"/>
  <c r="AE831" i="18"/>
  <c r="AD831" i="18"/>
  <c r="X831" i="18"/>
  <c r="W831" i="18"/>
  <c r="K831" i="18"/>
  <c r="AE830" i="18"/>
  <c r="AD830" i="18"/>
  <c r="X830" i="18"/>
  <c r="W830" i="18"/>
  <c r="K830" i="18"/>
  <c r="AE829" i="18"/>
  <c r="AD829" i="18"/>
  <c r="X829" i="18"/>
  <c r="W829" i="18"/>
  <c r="K829" i="18"/>
  <c r="AE828" i="18"/>
  <c r="AD828" i="18"/>
  <c r="X828" i="18"/>
  <c r="W828" i="18"/>
  <c r="K828" i="18"/>
  <c r="AE827" i="18"/>
  <c r="AD827" i="18"/>
  <c r="X827" i="18"/>
  <c r="W827" i="18"/>
  <c r="K827" i="18"/>
  <c r="AE826" i="18"/>
  <c r="AD826" i="18"/>
  <c r="X826" i="18"/>
  <c r="W826" i="18"/>
  <c r="K826" i="18"/>
  <c r="AE825" i="18"/>
  <c r="AD825" i="18"/>
  <c r="X825" i="18"/>
  <c r="W825" i="18"/>
  <c r="K825" i="18"/>
  <c r="AE824" i="18"/>
  <c r="AD824" i="18"/>
  <c r="X824" i="18"/>
  <c r="W824" i="18"/>
  <c r="K824" i="18"/>
  <c r="AE823" i="18"/>
  <c r="AD823" i="18"/>
  <c r="X823" i="18"/>
  <c r="W823" i="18"/>
  <c r="K823" i="18"/>
  <c r="AE822" i="18"/>
  <c r="AD822" i="18"/>
  <c r="X822" i="18"/>
  <c r="W822" i="18"/>
  <c r="K822" i="18"/>
  <c r="AE821" i="18"/>
  <c r="AD821" i="18"/>
  <c r="X821" i="18"/>
  <c r="W821" i="18"/>
  <c r="K821" i="18"/>
  <c r="AE820" i="18"/>
  <c r="AD820" i="18"/>
  <c r="X820" i="18"/>
  <c r="W820" i="18"/>
  <c r="K820" i="18"/>
  <c r="AE819" i="18"/>
  <c r="AD819" i="18"/>
  <c r="X819" i="18"/>
  <c r="W819" i="18"/>
  <c r="K819" i="18"/>
  <c r="AE818" i="18"/>
  <c r="AD818" i="18"/>
  <c r="X818" i="18"/>
  <c r="W818" i="18"/>
  <c r="K818" i="18"/>
  <c r="AE817" i="18"/>
  <c r="AD817" i="18"/>
  <c r="X817" i="18"/>
  <c r="W817" i="18"/>
  <c r="K817" i="18"/>
  <c r="AE816" i="18"/>
  <c r="AD816" i="18"/>
  <c r="X816" i="18"/>
  <c r="W816" i="18"/>
  <c r="K816" i="18"/>
  <c r="AE815" i="18"/>
  <c r="AD815" i="18"/>
  <c r="X815" i="18"/>
  <c r="W815" i="18"/>
  <c r="K815" i="18"/>
  <c r="AE814" i="18"/>
  <c r="AD814" i="18"/>
  <c r="X814" i="18"/>
  <c r="W814" i="18"/>
  <c r="K814" i="18"/>
  <c r="AE813" i="18"/>
  <c r="AD813" i="18"/>
  <c r="X813" i="18"/>
  <c r="W813" i="18"/>
  <c r="K813" i="18"/>
  <c r="AE812" i="18"/>
  <c r="AD812" i="18"/>
  <c r="X812" i="18"/>
  <c r="W812" i="18"/>
  <c r="K812" i="18"/>
  <c r="AE811" i="18"/>
  <c r="AD811" i="18"/>
  <c r="X811" i="18"/>
  <c r="W811" i="18"/>
  <c r="K811" i="18"/>
  <c r="AE810" i="18"/>
  <c r="AD810" i="18"/>
  <c r="X810" i="18"/>
  <c r="W810" i="18"/>
  <c r="K810" i="18"/>
  <c r="AE809" i="18"/>
  <c r="AD809" i="18"/>
  <c r="X809" i="18"/>
  <c r="W809" i="18"/>
  <c r="K809" i="18"/>
  <c r="AE808" i="18"/>
  <c r="AD808" i="18"/>
  <c r="X808" i="18"/>
  <c r="W808" i="18"/>
  <c r="K808" i="18"/>
  <c r="AE807" i="18"/>
  <c r="AD807" i="18"/>
  <c r="X807" i="18"/>
  <c r="W807" i="18"/>
  <c r="K807" i="18"/>
  <c r="AE806" i="18"/>
  <c r="AD806" i="18"/>
  <c r="X806" i="18"/>
  <c r="W806" i="18"/>
  <c r="K806" i="18"/>
  <c r="AE805" i="18"/>
  <c r="AD805" i="18"/>
  <c r="X805" i="18"/>
  <c r="W805" i="18"/>
  <c r="K805" i="18"/>
  <c r="AE804" i="18"/>
  <c r="AD804" i="18"/>
  <c r="X804" i="18"/>
  <c r="W804" i="18"/>
  <c r="K804" i="18"/>
  <c r="AE803" i="18"/>
  <c r="AD803" i="18"/>
  <c r="X803" i="18"/>
  <c r="W803" i="18"/>
  <c r="K803" i="18"/>
  <c r="AE802" i="18"/>
  <c r="AD802" i="18"/>
  <c r="X802" i="18"/>
  <c r="W802" i="18"/>
  <c r="K802" i="18"/>
  <c r="AE801" i="18"/>
  <c r="AD801" i="18"/>
  <c r="X801" i="18"/>
  <c r="W801" i="18"/>
  <c r="K801" i="18"/>
  <c r="AE800" i="18"/>
  <c r="AD800" i="18"/>
  <c r="X800" i="18"/>
  <c r="W800" i="18"/>
  <c r="K800" i="18"/>
  <c r="AE799" i="18"/>
  <c r="AD799" i="18"/>
  <c r="X799" i="18"/>
  <c r="W799" i="18"/>
  <c r="K799" i="18"/>
  <c r="AE798" i="18"/>
  <c r="AD798" i="18"/>
  <c r="X798" i="18"/>
  <c r="W798" i="18"/>
  <c r="K798" i="18"/>
  <c r="AE797" i="18"/>
  <c r="AD797" i="18"/>
  <c r="X797" i="18"/>
  <c r="W797" i="18"/>
  <c r="K797" i="18"/>
  <c r="AE796" i="18"/>
  <c r="AD796" i="18"/>
  <c r="X796" i="18"/>
  <c r="W796" i="18"/>
  <c r="K796" i="18"/>
  <c r="AE795" i="18"/>
  <c r="AD795" i="18"/>
  <c r="X795" i="18"/>
  <c r="W795" i="18"/>
  <c r="K795" i="18"/>
  <c r="AE794" i="18"/>
  <c r="AD794" i="18"/>
  <c r="X794" i="18"/>
  <c r="W794" i="18"/>
  <c r="K794" i="18"/>
  <c r="AE793" i="18"/>
  <c r="AD793" i="18"/>
  <c r="X793" i="18"/>
  <c r="W793" i="18"/>
  <c r="K793" i="18"/>
  <c r="AE792" i="18"/>
  <c r="AD792" i="18"/>
  <c r="X792" i="18"/>
  <c r="W792" i="18"/>
  <c r="K792" i="18"/>
  <c r="AE791" i="18"/>
  <c r="AD791" i="18"/>
  <c r="X791" i="18"/>
  <c r="W791" i="18"/>
  <c r="K791" i="18"/>
  <c r="AE790" i="18"/>
  <c r="AD790" i="18"/>
  <c r="X790" i="18"/>
  <c r="W790" i="18"/>
  <c r="K790" i="18"/>
  <c r="AE789" i="18"/>
  <c r="AD789" i="18"/>
  <c r="X789" i="18"/>
  <c r="W789" i="18"/>
  <c r="K789" i="18"/>
  <c r="AE788" i="18"/>
  <c r="AD788" i="18"/>
  <c r="X788" i="18"/>
  <c r="W788" i="18"/>
  <c r="K788" i="18"/>
  <c r="AE787" i="18"/>
  <c r="AD787" i="18"/>
  <c r="X787" i="18"/>
  <c r="W787" i="18"/>
  <c r="K787" i="18"/>
  <c r="AE786" i="18"/>
  <c r="AD786" i="18"/>
  <c r="X786" i="18"/>
  <c r="W786" i="18"/>
  <c r="K786" i="18"/>
  <c r="AE785" i="18"/>
  <c r="AD785" i="18"/>
  <c r="X785" i="18"/>
  <c r="W785" i="18"/>
  <c r="K785" i="18"/>
  <c r="AE784" i="18"/>
  <c r="AD784" i="18"/>
  <c r="X784" i="18"/>
  <c r="W784" i="18"/>
  <c r="K784" i="18"/>
  <c r="AE783" i="18"/>
  <c r="AD783" i="18"/>
  <c r="X783" i="18"/>
  <c r="W783" i="18"/>
  <c r="K783" i="18"/>
  <c r="AE782" i="18"/>
  <c r="AD782" i="18"/>
  <c r="X782" i="18"/>
  <c r="W782" i="18"/>
  <c r="K782" i="18"/>
  <c r="AE781" i="18"/>
  <c r="AD781" i="18"/>
  <c r="X781" i="18"/>
  <c r="W781" i="18"/>
  <c r="K781" i="18"/>
  <c r="AE780" i="18"/>
  <c r="AD780" i="18"/>
  <c r="X780" i="18"/>
  <c r="W780" i="18"/>
  <c r="K780" i="18"/>
  <c r="AE779" i="18"/>
  <c r="AD779" i="18"/>
  <c r="X779" i="18"/>
  <c r="W779" i="18"/>
  <c r="K779" i="18"/>
  <c r="AE778" i="18"/>
  <c r="AD778" i="18"/>
  <c r="X778" i="18"/>
  <c r="W778" i="18"/>
  <c r="K778" i="18"/>
  <c r="AE777" i="18"/>
  <c r="AD777" i="18"/>
  <c r="X777" i="18"/>
  <c r="W777" i="18"/>
  <c r="K777" i="18"/>
  <c r="AE776" i="18"/>
  <c r="AD776" i="18"/>
  <c r="X776" i="18"/>
  <c r="W776" i="18"/>
  <c r="K776" i="18"/>
  <c r="AE775" i="18"/>
  <c r="AD775" i="18"/>
  <c r="X775" i="18"/>
  <c r="W775" i="18"/>
  <c r="K775" i="18"/>
  <c r="AE774" i="18"/>
  <c r="AD774" i="18"/>
  <c r="X774" i="18"/>
  <c r="W774" i="18"/>
  <c r="K774" i="18"/>
  <c r="AE773" i="18"/>
  <c r="AD773" i="18"/>
  <c r="X773" i="18"/>
  <c r="W773" i="18"/>
  <c r="K773" i="18"/>
  <c r="AE772" i="18"/>
  <c r="AD772" i="18"/>
  <c r="X772" i="18"/>
  <c r="W772" i="18"/>
  <c r="K772" i="18"/>
  <c r="AE771" i="18"/>
  <c r="AD771" i="18"/>
  <c r="X771" i="18"/>
  <c r="W771" i="18"/>
  <c r="K771" i="18"/>
  <c r="AE770" i="18"/>
  <c r="AD770" i="18"/>
  <c r="X770" i="18"/>
  <c r="W770" i="18"/>
  <c r="K770" i="18"/>
  <c r="AE769" i="18"/>
  <c r="AD769" i="18"/>
  <c r="X769" i="18"/>
  <c r="W769" i="18"/>
  <c r="K769" i="18"/>
  <c r="AE768" i="18"/>
  <c r="AD768" i="18"/>
  <c r="X768" i="18"/>
  <c r="W768" i="18"/>
  <c r="K768" i="18"/>
  <c r="AE767" i="18"/>
  <c r="AD767" i="18"/>
  <c r="X767" i="18"/>
  <c r="W767" i="18"/>
  <c r="K767" i="18"/>
  <c r="AE766" i="18"/>
  <c r="AD766" i="18"/>
  <c r="X766" i="18"/>
  <c r="W766" i="18"/>
  <c r="K766" i="18"/>
  <c r="AE765" i="18"/>
  <c r="AD765" i="18"/>
  <c r="X765" i="18"/>
  <c r="W765" i="18"/>
  <c r="K765" i="18"/>
  <c r="AE764" i="18"/>
  <c r="AD764" i="18"/>
  <c r="X764" i="18"/>
  <c r="W764" i="18"/>
  <c r="K764" i="18"/>
  <c r="AE763" i="18"/>
  <c r="AD763" i="18"/>
  <c r="X763" i="18"/>
  <c r="W763" i="18"/>
  <c r="K763" i="18"/>
  <c r="AE762" i="18"/>
  <c r="AD762" i="18"/>
  <c r="X762" i="18"/>
  <c r="W762" i="18"/>
  <c r="K762" i="18"/>
  <c r="AE761" i="18"/>
  <c r="AD761" i="18"/>
  <c r="X761" i="18"/>
  <c r="W761" i="18"/>
  <c r="K761" i="18"/>
  <c r="AE760" i="18"/>
  <c r="AD760" i="18"/>
  <c r="X760" i="18"/>
  <c r="W760" i="18"/>
  <c r="K760" i="18"/>
  <c r="AE759" i="18"/>
  <c r="AD759" i="18"/>
  <c r="X759" i="18"/>
  <c r="W759" i="18"/>
  <c r="K759" i="18"/>
  <c r="AE758" i="18"/>
  <c r="AD758" i="18"/>
  <c r="X758" i="18"/>
  <c r="W758" i="18"/>
  <c r="K758" i="18"/>
  <c r="AE757" i="18"/>
  <c r="AD757" i="18"/>
  <c r="X757" i="18"/>
  <c r="W757" i="18"/>
  <c r="K757" i="18"/>
  <c r="AE756" i="18"/>
  <c r="AD756" i="18"/>
  <c r="X756" i="18"/>
  <c r="W756" i="18"/>
  <c r="K756" i="18"/>
  <c r="AE755" i="18"/>
  <c r="AD755" i="18"/>
  <c r="X755" i="18"/>
  <c r="W755" i="18"/>
  <c r="K755" i="18"/>
  <c r="AE754" i="18"/>
  <c r="AD754" i="18"/>
  <c r="X754" i="18"/>
  <c r="W754" i="18"/>
  <c r="K754" i="18"/>
  <c r="AE753" i="18"/>
  <c r="AD753" i="18"/>
  <c r="X753" i="18"/>
  <c r="W753" i="18"/>
  <c r="K753" i="18"/>
  <c r="AE752" i="18"/>
  <c r="AD752" i="18"/>
  <c r="X752" i="18"/>
  <c r="W752" i="18"/>
  <c r="K752" i="18"/>
  <c r="AE751" i="18"/>
  <c r="AD751" i="18"/>
  <c r="X751" i="18"/>
  <c r="W751" i="18"/>
  <c r="K751" i="18"/>
  <c r="AE750" i="18"/>
  <c r="AD750" i="18"/>
  <c r="X750" i="18"/>
  <c r="W750" i="18"/>
  <c r="K750" i="18"/>
  <c r="AE749" i="18"/>
  <c r="AD749" i="18"/>
  <c r="X749" i="18"/>
  <c r="W749" i="18"/>
  <c r="K749" i="18"/>
  <c r="AE748" i="18"/>
  <c r="AD748" i="18"/>
  <c r="X748" i="18"/>
  <c r="W748" i="18"/>
  <c r="K748" i="18"/>
  <c r="AE747" i="18"/>
  <c r="AD747" i="18"/>
  <c r="X747" i="18"/>
  <c r="W747" i="18"/>
  <c r="K747" i="18"/>
  <c r="AE746" i="18"/>
  <c r="AD746" i="18"/>
  <c r="X746" i="18"/>
  <c r="W746" i="18"/>
  <c r="K746" i="18"/>
  <c r="AE745" i="18"/>
  <c r="AD745" i="18"/>
  <c r="X745" i="18"/>
  <c r="W745" i="18"/>
  <c r="K745" i="18"/>
  <c r="AE744" i="18"/>
  <c r="AD744" i="18"/>
  <c r="X744" i="18"/>
  <c r="W744" i="18"/>
  <c r="K744" i="18"/>
  <c r="AE743" i="18"/>
  <c r="AD743" i="18"/>
  <c r="X743" i="18"/>
  <c r="W743" i="18"/>
  <c r="K743" i="18"/>
  <c r="AE742" i="18"/>
  <c r="AD742" i="18"/>
  <c r="X742" i="18"/>
  <c r="W742" i="18"/>
  <c r="K742" i="18"/>
  <c r="AE741" i="18"/>
  <c r="AD741" i="18"/>
  <c r="X741" i="18"/>
  <c r="W741" i="18"/>
  <c r="K741" i="18"/>
  <c r="AE740" i="18"/>
  <c r="AD740" i="18"/>
  <c r="X740" i="18"/>
  <c r="W740" i="18"/>
  <c r="K740" i="18"/>
  <c r="AE739" i="18"/>
  <c r="AD739" i="18"/>
  <c r="X739" i="18"/>
  <c r="W739" i="18"/>
  <c r="K739" i="18"/>
  <c r="AE738" i="18"/>
  <c r="AD738" i="18"/>
  <c r="X738" i="18"/>
  <c r="W738" i="18"/>
  <c r="K738" i="18"/>
  <c r="AE737" i="18"/>
  <c r="AD737" i="18"/>
  <c r="X737" i="18"/>
  <c r="W737" i="18"/>
  <c r="K737" i="18"/>
  <c r="AE736" i="18"/>
  <c r="AD736" i="18"/>
  <c r="X736" i="18"/>
  <c r="W736" i="18"/>
  <c r="K736" i="18"/>
  <c r="AE735" i="18"/>
  <c r="AD735" i="18"/>
  <c r="X735" i="18"/>
  <c r="W735" i="18"/>
  <c r="K735" i="18"/>
  <c r="AE734" i="18"/>
  <c r="AD734" i="18"/>
  <c r="X734" i="18"/>
  <c r="W734" i="18"/>
  <c r="K734" i="18"/>
  <c r="AE733" i="18"/>
  <c r="AD733" i="18"/>
  <c r="X733" i="18"/>
  <c r="W733" i="18"/>
  <c r="K733" i="18"/>
  <c r="AE732" i="18"/>
  <c r="AD732" i="18"/>
  <c r="X732" i="18"/>
  <c r="W732" i="18"/>
  <c r="K732" i="18"/>
  <c r="AE731" i="18"/>
  <c r="AD731" i="18"/>
  <c r="X731" i="18"/>
  <c r="W731" i="18"/>
  <c r="K731" i="18"/>
  <c r="AE730" i="18"/>
  <c r="AD730" i="18"/>
  <c r="X730" i="18"/>
  <c r="W730" i="18"/>
  <c r="K730" i="18"/>
  <c r="AE729" i="18"/>
  <c r="AD729" i="18"/>
  <c r="X729" i="18"/>
  <c r="W729" i="18"/>
  <c r="K729" i="18"/>
  <c r="AE728" i="18"/>
  <c r="AD728" i="18"/>
  <c r="X728" i="18"/>
  <c r="W728" i="18"/>
  <c r="K728" i="18"/>
  <c r="AE727" i="18"/>
  <c r="AD727" i="18"/>
  <c r="X727" i="18"/>
  <c r="W727" i="18"/>
  <c r="K727" i="18"/>
  <c r="AE726" i="18"/>
  <c r="AD726" i="18"/>
  <c r="X726" i="18"/>
  <c r="W726" i="18"/>
  <c r="K726" i="18"/>
  <c r="AE725" i="18"/>
  <c r="AD725" i="18"/>
  <c r="X725" i="18"/>
  <c r="W725" i="18"/>
  <c r="K725" i="18"/>
  <c r="AE724" i="18"/>
  <c r="AD724" i="18"/>
  <c r="X724" i="18"/>
  <c r="W724" i="18"/>
  <c r="K724" i="18"/>
  <c r="AE723" i="18"/>
  <c r="AD723" i="18"/>
  <c r="X723" i="18"/>
  <c r="W723" i="18"/>
  <c r="K723" i="18"/>
  <c r="AE722" i="18"/>
  <c r="AD722" i="18"/>
  <c r="X722" i="18"/>
  <c r="W722" i="18"/>
  <c r="K722" i="18"/>
  <c r="AE721" i="18"/>
  <c r="AD721" i="18"/>
  <c r="X721" i="18"/>
  <c r="W721" i="18"/>
  <c r="K721" i="18"/>
  <c r="AE720" i="18"/>
  <c r="AD720" i="18"/>
  <c r="X720" i="18"/>
  <c r="W720" i="18"/>
  <c r="K720" i="18"/>
  <c r="AE719" i="18"/>
  <c r="AD719" i="18"/>
  <c r="X719" i="18"/>
  <c r="W719" i="18"/>
  <c r="K719" i="18"/>
  <c r="AE718" i="18"/>
  <c r="AD718" i="18"/>
  <c r="X718" i="18"/>
  <c r="W718" i="18"/>
  <c r="K718" i="18"/>
  <c r="AE717" i="18"/>
  <c r="AD717" i="18"/>
  <c r="X717" i="18"/>
  <c r="W717" i="18"/>
  <c r="K717" i="18"/>
  <c r="AE716" i="18"/>
  <c r="AD716" i="18"/>
  <c r="X716" i="18"/>
  <c r="W716" i="18"/>
  <c r="K716" i="18"/>
  <c r="AE715" i="18"/>
  <c r="AD715" i="18"/>
  <c r="X715" i="18"/>
  <c r="W715" i="18"/>
  <c r="K715" i="18"/>
  <c r="AE714" i="18"/>
  <c r="AD714" i="18"/>
  <c r="X714" i="18"/>
  <c r="W714" i="18"/>
  <c r="K714" i="18"/>
  <c r="AE713" i="18"/>
  <c r="AD713" i="18"/>
  <c r="X713" i="18"/>
  <c r="W713" i="18"/>
  <c r="K713" i="18"/>
  <c r="AE712" i="18"/>
  <c r="AD712" i="18"/>
  <c r="X712" i="18"/>
  <c r="W712" i="18"/>
  <c r="K712" i="18"/>
  <c r="AE711" i="18"/>
  <c r="AD711" i="18"/>
  <c r="X711" i="18"/>
  <c r="W711" i="18"/>
  <c r="K711" i="18"/>
  <c r="AE710" i="18"/>
  <c r="AD710" i="18"/>
  <c r="X710" i="18"/>
  <c r="W710" i="18"/>
  <c r="K710" i="18"/>
  <c r="AE709" i="18"/>
  <c r="AD709" i="18"/>
  <c r="X709" i="18"/>
  <c r="W709" i="18"/>
  <c r="K709" i="18"/>
  <c r="AE708" i="18"/>
  <c r="AD708" i="18"/>
  <c r="X708" i="18"/>
  <c r="W708" i="18"/>
  <c r="K708" i="18"/>
  <c r="AE707" i="18"/>
  <c r="AD707" i="18"/>
  <c r="X707" i="18"/>
  <c r="W707" i="18"/>
  <c r="K707" i="18"/>
  <c r="AE706" i="18"/>
  <c r="AD706" i="18"/>
  <c r="X706" i="18"/>
  <c r="W706" i="18"/>
  <c r="K706" i="18"/>
  <c r="AE705" i="18"/>
  <c r="AD705" i="18"/>
  <c r="X705" i="18"/>
  <c r="W705" i="18"/>
  <c r="K705" i="18"/>
  <c r="AE704" i="18"/>
  <c r="AD704" i="18"/>
  <c r="X704" i="18"/>
  <c r="W704" i="18"/>
  <c r="K704" i="18"/>
  <c r="AE703" i="18"/>
  <c r="AD703" i="18"/>
  <c r="X703" i="18"/>
  <c r="W703" i="18"/>
  <c r="K703" i="18"/>
  <c r="AE702" i="18"/>
  <c r="AD702" i="18"/>
  <c r="X702" i="18"/>
  <c r="W702" i="18"/>
  <c r="K702" i="18"/>
  <c r="AE701" i="18"/>
  <c r="AD701" i="18"/>
  <c r="X701" i="18"/>
  <c r="W701" i="18"/>
  <c r="K701" i="18"/>
  <c r="AE700" i="18"/>
  <c r="AD700" i="18"/>
  <c r="X700" i="18"/>
  <c r="W700" i="18"/>
  <c r="K700" i="18"/>
  <c r="AE699" i="18"/>
  <c r="AD699" i="18"/>
  <c r="X699" i="18"/>
  <c r="W699" i="18"/>
  <c r="K699" i="18"/>
  <c r="AE698" i="18"/>
  <c r="AD698" i="18"/>
  <c r="X698" i="18"/>
  <c r="W698" i="18"/>
  <c r="K698" i="18"/>
  <c r="AE697" i="18"/>
  <c r="AD697" i="18"/>
  <c r="X697" i="18"/>
  <c r="W697" i="18"/>
  <c r="K697" i="18"/>
  <c r="AE696" i="18"/>
  <c r="AD696" i="18"/>
  <c r="X696" i="18"/>
  <c r="W696" i="18"/>
  <c r="K696" i="18"/>
  <c r="AE695" i="18"/>
  <c r="AD695" i="18"/>
  <c r="X695" i="18"/>
  <c r="W695" i="18"/>
  <c r="K695" i="18"/>
  <c r="AE694" i="18"/>
  <c r="AD694" i="18"/>
  <c r="X694" i="18"/>
  <c r="W694" i="18"/>
  <c r="K694" i="18"/>
  <c r="AE693" i="18"/>
  <c r="AD693" i="18"/>
  <c r="X693" i="18"/>
  <c r="W693" i="18"/>
  <c r="K693" i="18"/>
  <c r="AE692" i="18"/>
  <c r="AD692" i="18"/>
  <c r="X692" i="18"/>
  <c r="W692" i="18"/>
  <c r="K692" i="18"/>
  <c r="AE691" i="18"/>
  <c r="AD691" i="18"/>
  <c r="X691" i="18"/>
  <c r="W691" i="18"/>
  <c r="K691" i="18"/>
  <c r="AE690" i="18"/>
  <c r="AD690" i="18"/>
  <c r="X690" i="18"/>
  <c r="W690" i="18"/>
  <c r="K690" i="18"/>
  <c r="AE689" i="18"/>
  <c r="AD689" i="18"/>
  <c r="X689" i="18"/>
  <c r="W689" i="18"/>
  <c r="K689" i="18"/>
  <c r="AE688" i="18"/>
  <c r="AD688" i="18"/>
  <c r="X688" i="18"/>
  <c r="W688" i="18"/>
  <c r="K688" i="18"/>
  <c r="AE687" i="18"/>
  <c r="AD687" i="18"/>
  <c r="X687" i="18"/>
  <c r="W687" i="18"/>
  <c r="K687" i="18"/>
  <c r="AE686" i="18"/>
  <c r="AD686" i="18"/>
  <c r="X686" i="18"/>
  <c r="W686" i="18"/>
  <c r="K686" i="18"/>
  <c r="AE685" i="18"/>
  <c r="AD685" i="18"/>
  <c r="X685" i="18"/>
  <c r="W685" i="18"/>
  <c r="K685" i="18"/>
  <c r="AE684" i="18"/>
  <c r="AD684" i="18"/>
  <c r="X684" i="18"/>
  <c r="W684" i="18"/>
  <c r="K684" i="18"/>
  <c r="AE683" i="18"/>
  <c r="AD683" i="18"/>
  <c r="X683" i="18"/>
  <c r="W683" i="18"/>
  <c r="K683" i="18"/>
  <c r="AE682" i="18"/>
  <c r="AD682" i="18"/>
  <c r="X682" i="18"/>
  <c r="W682" i="18"/>
  <c r="K682" i="18"/>
  <c r="AE681" i="18"/>
  <c r="AD681" i="18"/>
  <c r="X681" i="18"/>
  <c r="W681" i="18"/>
  <c r="K681" i="18"/>
  <c r="AE680" i="18"/>
  <c r="AD680" i="18"/>
  <c r="X680" i="18"/>
  <c r="W680" i="18"/>
  <c r="K680" i="18"/>
  <c r="AE679" i="18"/>
  <c r="AD679" i="18"/>
  <c r="X679" i="18"/>
  <c r="W679" i="18"/>
  <c r="K679" i="18"/>
  <c r="AE678" i="18"/>
  <c r="AD678" i="18"/>
  <c r="X678" i="18"/>
  <c r="W678" i="18"/>
  <c r="K678" i="18"/>
  <c r="AE677" i="18"/>
  <c r="AD677" i="18"/>
  <c r="X677" i="18"/>
  <c r="W677" i="18"/>
  <c r="K677" i="18"/>
  <c r="AE676" i="18"/>
  <c r="AD676" i="18"/>
  <c r="X676" i="18"/>
  <c r="W676" i="18"/>
  <c r="K676" i="18"/>
  <c r="AE675" i="18"/>
  <c r="AD675" i="18"/>
  <c r="X675" i="18"/>
  <c r="W675" i="18"/>
  <c r="K675" i="18"/>
  <c r="AE674" i="18"/>
  <c r="AD674" i="18"/>
  <c r="X674" i="18"/>
  <c r="W674" i="18"/>
  <c r="K674" i="18"/>
  <c r="AE673" i="18"/>
  <c r="AD673" i="18"/>
  <c r="X673" i="18"/>
  <c r="W673" i="18"/>
  <c r="K673" i="18"/>
  <c r="AE672" i="18"/>
  <c r="AD672" i="18"/>
  <c r="X672" i="18"/>
  <c r="W672" i="18"/>
  <c r="K672" i="18"/>
  <c r="AE671" i="18"/>
  <c r="AD671" i="18"/>
  <c r="X671" i="18"/>
  <c r="W671" i="18"/>
  <c r="K671" i="18"/>
  <c r="AE670" i="18"/>
  <c r="AD670" i="18"/>
  <c r="X670" i="18"/>
  <c r="W670" i="18"/>
  <c r="K670" i="18"/>
  <c r="AE669" i="18"/>
  <c r="AD669" i="18"/>
  <c r="X669" i="18"/>
  <c r="W669" i="18"/>
  <c r="K669" i="18"/>
  <c r="AE668" i="18"/>
  <c r="AD668" i="18"/>
  <c r="X668" i="18"/>
  <c r="W668" i="18"/>
  <c r="K668" i="18"/>
  <c r="AE667" i="18"/>
  <c r="AD667" i="18"/>
  <c r="X667" i="18"/>
  <c r="W667" i="18"/>
  <c r="K667" i="18"/>
  <c r="AE666" i="18"/>
  <c r="AD666" i="18"/>
  <c r="X666" i="18"/>
  <c r="W666" i="18"/>
  <c r="K666" i="18"/>
  <c r="AE665" i="18"/>
  <c r="AD665" i="18"/>
  <c r="X665" i="18"/>
  <c r="W665" i="18"/>
  <c r="K665" i="18"/>
  <c r="AE664" i="18"/>
  <c r="AD664" i="18"/>
  <c r="X664" i="18"/>
  <c r="W664" i="18"/>
  <c r="K664" i="18"/>
  <c r="AE663" i="18"/>
  <c r="AD663" i="18"/>
  <c r="X663" i="18"/>
  <c r="W663" i="18"/>
  <c r="K663" i="18"/>
  <c r="AE662" i="18"/>
  <c r="AD662" i="18"/>
  <c r="X662" i="18"/>
  <c r="W662" i="18"/>
  <c r="K662" i="18"/>
  <c r="AE661" i="18"/>
  <c r="AD661" i="18"/>
  <c r="X661" i="18"/>
  <c r="W661" i="18"/>
  <c r="K661" i="18"/>
  <c r="AE660" i="18"/>
  <c r="AD660" i="18"/>
  <c r="X660" i="18"/>
  <c r="W660" i="18"/>
  <c r="K660" i="18"/>
  <c r="AE659" i="18"/>
  <c r="AD659" i="18"/>
  <c r="X659" i="18"/>
  <c r="W659" i="18"/>
  <c r="K659" i="18"/>
  <c r="AE658" i="18"/>
  <c r="AD658" i="18"/>
  <c r="X658" i="18"/>
  <c r="W658" i="18"/>
  <c r="K658" i="18"/>
  <c r="AE657" i="18"/>
  <c r="AD657" i="18"/>
  <c r="X657" i="18"/>
  <c r="W657" i="18"/>
  <c r="K657" i="18"/>
  <c r="AE656" i="18"/>
  <c r="AD656" i="18"/>
  <c r="X656" i="18"/>
  <c r="W656" i="18"/>
  <c r="K656" i="18"/>
  <c r="AE655" i="18"/>
  <c r="AD655" i="18"/>
  <c r="X655" i="18"/>
  <c r="W655" i="18"/>
  <c r="K655" i="18"/>
  <c r="AE654" i="18"/>
  <c r="AD654" i="18"/>
  <c r="X654" i="18"/>
  <c r="W654" i="18"/>
  <c r="K654" i="18"/>
  <c r="AE653" i="18"/>
  <c r="AD653" i="18"/>
  <c r="X653" i="18"/>
  <c r="W653" i="18"/>
  <c r="K653" i="18"/>
  <c r="AE652" i="18"/>
  <c r="AD652" i="18"/>
  <c r="X652" i="18"/>
  <c r="W652" i="18"/>
  <c r="K652" i="18"/>
  <c r="AE651" i="18"/>
  <c r="AD651" i="18"/>
  <c r="X651" i="18"/>
  <c r="W651" i="18"/>
  <c r="K651" i="18"/>
  <c r="AE650" i="18"/>
  <c r="AD650" i="18"/>
  <c r="X650" i="18"/>
  <c r="W650" i="18"/>
  <c r="K650" i="18"/>
  <c r="AE649" i="18"/>
  <c r="AD649" i="18"/>
  <c r="X649" i="18"/>
  <c r="W649" i="18"/>
  <c r="K649" i="18"/>
  <c r="AE648" i="18"/>
  <c r="AD648" i="18"/>
  <c r="X648" i="18"/>
  <c r="W648" i="18"/>
  <c r="K648" i="18"/>
  <c r="AE647" i="18"/>
  <c r="AD647" i="18"/>
  <c r="X647" i="18"/>
  <c r="W647" i="18"/>
  <c r="K647" i="18"/>
  <c r="AE646" i="18"/>
  <c r="AD646" i="18"/>
  <c r="X646" i="18"/>
  <c r="W646" i="18"/>
  <c r="K646" i="18"/>
  <c r="AE645" i="18"/>
  <c r="AD645" i="18"/>
  <c r="X645" i="18"/>
  <c r="W645" i="18"/>
  <c r="K645" i="18"/>
  <c r="AE644" i="18"/>
  <c r="AD644" i="18"/>
  <c r="X644" i="18"/>
  <c r="W644" i="18"/>
  <c r="K644" i="18"/>
  <c r="AE643" i="18"/>
  <c r="AD643" i="18"/>
  <c r="X643" i="18"/>
  <c r="W643" i="18"/>
  <c r="K643" i="18"/>
  <c r="AE642" i="18"/>
  <c r="AD642" i="18"/>
  <c r="X642" i="18"/>
  <c r="W642" i="18"/>
  <c r="K642" i="18"/>
  <c r="AE641" i="18"/>
  <c r="AD641" i="18"/>
  <c r="X641" i="18"/>
  <c r="W641" i="18"/>
  <c r="K641" i="18"/>
  <c r="AE640" i="18"/>
  <c r="AD640" i="18"/>
  <c r="X640" i="18"/>
  <c r="W640" i="18"/>
  <c r="K640" i="18"/>
  <c r="AE639" i="18"/>
  <c r="AD639" i="18"/>
  <c r="X639" i="18"/>
  <c r="W639" i="18"/>
  <c r="K639" i="18"/>
  <c r="AE638" i="18"/>
  <c r="AD638" i="18"/>
  <c r="X638" i="18"/>
  <c r="W638" i="18"/>
  <c r="K638" i="18"/>
  <c r="AE637" i="18"/>
  <c r="AD637" i="18"/>
  <c r="X637" i="18"/>
  <c r="W637" i="18"/>
  <c r="K637" i="18"/>
  <c r="AE636" i="18"/>
  <c r="AD636" i="18"/>
  <c r="X636" i="18"/>
  <c r="W636" i="18"/>
  <c r="K636" i="18"/>
  <c r="AE635" i="18"/>
  <c r="AD635" i="18"/>
  <c r="X635" i="18"/>
  <c r="W635" i="18"/>
  <c r="K635" i="18"/>
  <c r="AE634" i="18"/>
  <c r="AD634" i="18"/>
  <c r="X634" i="18"/>
  <c r="W634" i="18"/>
  <c r="K634" i="18"/>
  <c r="AE633" i="18"/>
  <c r="AD633" i="18"/>
  <c r="X633" i="18"/>
  <c r="W633" i="18"/>
  <c r="K633" i="18"/>
  <c r="AE632" i="18"/>
  <c r="AD632" i="18"/>
  <c r="X632" i="18"/>
  <c r="W632" i="18"/>
  <c r="K632" i="18"/>
  <c r="AE631" i="18"/>
  <c r="AD631" i="18"/>
  <c r="X631" i="18"/>
  <c r="W631" i="18"/>
  <c r="K631" i="18"/>
  <c r="AE630" i="18"/>
  <c r="AD630" i="18"/>
  <c r="X630" i="18"/>
  <c r="W630" i="18"/>
  <c r="K630" i="18"/>
  <c r="AE629" i="18"/>
  <c r="AD629" i="18"/>
  <c r="X629" i="18"/>
  <c r="W629" i="18"/>
  <c r="K629" i="18"/>
  <c r="AE628" i="18"/>
  <c r="AD628" i="18"/>
  <c r="X628" i="18"/>
  <c r="W628" i="18"/>
  <c r="K628" i="18"/>
  <c r="AE627" i="18"/>
  <c r="AD627" i="18"/>
  <c r="X627" i="18"/>
  <c r="W627" i="18"/>
  <c r="K627" i="18"/>
  <c r="AE626" i="18"/>
  <c r="AD626" i="18"/>
  <c r="X626" i="18"/>
  <c r="W626" i="18"/>
  <c r="K626" i="18"/>
  <c r="AE625" i="18"/>
  <c r="AD625" i="18"/>
  <c r="X625" i="18"/>
  <c r="W625" i="18"/>
  <c r="K625" i="18"/>
  <c r="AE624" i="18"/>
  <c r="AD624" i="18"/>
  <c r="X624" i="18"/>
  <c r="W624" i="18"/>
  <c r="K624" i="18"/>
  <c r="AE623" i="18"/>
  <c r="AD623" i="18"/>
  <c r="X623" i="18"/>
  <c r="W623" i="18"/>
  <c r="K623" i="18"/>
  <c r="AE622" i="18"/>
  <c r="AD622" i="18"/>
  <c r="X622" i="18"/>
  <c r="W622" i="18"/>
  <c r="K622" i="18"/>
  <c r="AE621" i="18"/>
  <c r="AD621" i="18"/>
  <c r="X621" i="18"/>
  <c r="W621" i="18"/>
  <c r="K621" i="18"/>
  <c r="AE620" i="18"/>
  <c r="AD620" i="18"/>
  <c r="X620" i="18"/>
  <c r="W620" i="18"/>
  <c r="K620" i="18"/>
  <c r="AE619" i="18"/>
  <c r="AD619" i="18"/>
  <c r="X619" i="18"/>
  <c r="W619" i="18"/>
  <c r="K619" i="18"/>
  <c r="AE618" i="18"/>
  <c r="AD618" i="18"/>
  <c r="X618" i="18"/>
  <c r="W618" i="18"/>
  <c r="K618" i="18"/>
  <c r="AE617" i="18"/>
  <c r="AD617" i="18"/>
  <c r="X617" i="18"/>
  <c r="W617" i="18"/>
  <c r="K617" i="18"/>
  <c r="AE616" i="18"/>
  <c r="AD616" i="18"/>
  <c r="X616" i="18"/>
  <c r="W616" i="18"/>
  <c r="K616" i="18"/>
  <c r="AE615" i="18"/>
  <c r="AD615" i="18"/>
  <c r="X615" i="18"/>
  <c r="W615" i="18"/>
  <c r="K615" i="18"/>
  <c r="AE614" i="18"/>
  <c r="AD614" i="18"/>
  <c r="X614" i="18"/>
  <c r="W614" i="18"/>
  <c r="K614" i="18"/>
  <c r="AE613" i="18"/>
  <c r="AD613" i="18"/>
  <c r="X613" i="18"/>
  <c r="W613" i="18"/>
  <c r="K613" i="18"/>
  <c r="AE612" i="18"/>
  <c r="AD612" i="18"/>
  <c r="X612" i="18"/>
  <c r="W612" i="18"/>
  <c r="K612" i="18"/>
  <c r="AE611" i="18"/>
  <c r="AD611" i="18"/>
  <c r="X611" i="18"/>
  <c r="W611" i="18"/>
  <c r="K611" i="18"/>
  <c r="AE610" i="18"/>
  <c r="AD610" i="18"/>
  <c r="X610" i="18"/>
  <c r="W610" i="18"/>
  <c r="K610" i="18"/>
  <c r="AE609" i="18"/>
  <c r="AD609" i="18"/>
  <c r="X609" i="18"/>
  <c r="W609" i="18"/>
  <c r="K609" i="18"/>
  <c r="AE608" i="18"/>
  <c r="AD608" i="18"/>
  <c r="X608" i="18"/>
  <c r="W608" i="18"/>
  <c r="K608" i="18"/>
  <c r="AE607" i="18"/>
  <c r="AD607" i="18"/>
  <c r="X607" i="18"/>
  <c r="W607" i="18"/>
  <c r="K607" i="18"/>
  <c r="AE606" i="18"/>
  <c r="AD606" i="18"/>
  <c r="X606" i="18"/>
  <c r="W606" i="18"/>
  <c r="K606" i="18"/>
  <c r="AE605" i="18"/>
  <c r="AD605" i="18"/>
  <c r="X605" i="18"/>
  <c r="W605" i="18"/>
  <c r="K605" i="18"/>
  <c r="AE604" i="18"/>
  <c r="AD604" i="18"/>
  <c r="X604" i="18"/>
  <c r="W604" i="18"/>
  <c r="K604" i="18"/>
  <c r="AE603" i="18"/>
  <c r="AD603" i="18"/>
  <c r="X603" i="18"/>
  <c r="W603" i="18"/>
  <c r="K603" i="18"/>
  <c r="AE602" i="18"/>
  <c r="AD602" i="18"/>
  <c r="X602" i="18"/>
  <c r="W602" i="18"/>
  <c r="K602" i="18"/>
  <c r="AE601" i="18"/>
  <c r="AD601" i="18"/>
  <c r="X601" i="18"/>
  <c r="W601" i="18"/>
  <c r="K601" i="18"/>
  <c r="AE600" i="18"/>
  <c r="AD600" i="18"/>
  <c r="X600" i="18"/>
  <c r="W600" i="18"/>
  <c r="K600" i="18"/>
  <c r="AE599" i="18"/>
  <c r="AD599" i="18"/>
  <c r="X599" i="18"/>
  <c r="W599" i="18"/>
  <c r="K599" i="18"/>
  <c r="AE598" i="18"/>
  <c r="AD598" i="18"/>
  <c r="X598" i="18"/>
  <c r="W598" i="18"/>
  <c r="K598" i="18"/>
  <c r="AE597" i="18"/>
  <c r="AD597" i="18"/>
  <c r="X597" i="18"/>
  <c r="W597" i="18"/>
  <c r="K597" i="18"/>
  <c r="AE596" i="18"/>
  <c r="AD596" i="18"/>
  <c r="X596" i="18"/>
  <c r="W596" i="18"/>
  <c r="K596" i="18"/>
  <c r="AE595" i="18"/>
  <c r="AD595" i="18"/>
  <c r="X595" i="18"/>
  <c r="W595" i="18"/>
  <c r="K595" i="18"/>
  <c r="AE594" i="18"/>
  <c r="AD594" i="18"/>
  <c r="X594" i="18"/>
  <c r="W594" i="18"/>
  <c r="K594" i="18"/>
  <c r="AE593" i="18"/>
  <c r="AD593" i="18"/>
  <c r="X593" i="18"/>
  <c r="W593" i="18"/>
  <c r="K593" i="18"/>
  <c r="AE592" i="18"/>
  <c r="AD592" i="18"/>
  <c r="X592" i="18"/>
  <c r="W592" i="18"/>
  <c r="K592" i="18"/>
  <c r="AE591" i="18"/>
  <c r="AD591" i="18"/>
  <c r="X591" i="18"/>
  <c r="W591" i="18"/>
  <c r="K591" i="18"/>
  <c r="AE590" i="18"/>
  <c r="AD590" i="18"/>
  <c r="X590" i="18"/>
  <c r="W590" i="18"/>
  <c r="K590" i="18"/>
  <c r="AE589" i="18"/>
  <c r="AD589" i="18"/>
  <c r="X589" i="18"/>
  <c r="W589" i="18"/>
  <c r="K589" i="18"/>
  <c r="AE588" i="18"/>
  <c r="AD588" i="18"/>
  <c r="X588" i="18"/>
  <c r="W588" i="18"/>
  <c r="K588" i="18"/>
  <c r="AE587" i="18"/>
  <c r="AD587" i="18"/>
  <c r="X587" i="18"/>
  <c r="W587" i="18"/>
  <c r="K587" i="18"/>
  <c r="AE586" i="18"/>
  <c r="AD586" i="18"/>
  <c r="X586" i="18"/>
  <c r="W586" i="18"/>
  <c r="K586" i="18"/>
  <c r="AE585" i="18"/>
  <c r="AD585" i="18"/>
  <c r="X585" i="18"/>
  <c r="W585" i="18"/>
  <c r="K585" i="18"/>
  <c r="AE584" i="18"/>
  <c r="AD584" i="18"/>
  <c r="X584" i="18"/>
  <c r="W584" i="18"/>
  <c r="K584" i="18"/>
  <c r="AE583" i="18"/>
  <c r="AD583" i="18"/>
  <c r="X583" i="18"/>
  <c r="W583" i="18"/>
  <c r="K583" i="18"/>
  <c r="AE582" i="18"/>
  <c r="AD582" i="18"/>
  <c r="X582" i="18"/>
  <c r="W582" i="18"/>
  <c r="K582" i="18"/>
  <c r="AE581" i="18"/>
  <c r="AD581" i="18"/>
  <c r="X581" i="18"/>
  <c r="W581" i="18"/>
  <c r="K581" i="18"/>
  <c r="AE580" i="18"/>
  <c r="AD580" i="18"/>
  <c r="X580" i="18"/>
  <c r="W580" i="18"/>
  <c r="K580" i="18"/>
  <c r="AE579" i="18"/>
  <c r="AD579" i="18"/>
  <c r="X579" i="18"/>
  <c r="W579" i="18"/>
  <c r="K579" i="18"/>
  <c r="AE578" i="18"/>
  <c r="AD578" i="18"/>
  <c r="X578" i="18"/>
  <c r="W578" i="18"/>
  <c r="K578" i="18"/>
  <c r="AE577" i="18"/>
  <c r="AD577" i="18"/>
  <c r="X577" i="18"/>
  <c r="W577" i="18"/>
  <c r="K577" i="18"/>
  <c r="AE576" i="18"/>
  <c r="AD576" i="18"/>
  <c r="X576" i="18"/>
  <c r="W576" i="18"/>
  <c r="K576" i="18"/>
  <c r="AE575" i="18"/>
  <c r="AD575" i="18"/>
  <c r="X575" i="18"/>
  <c r="W575" i="18"/>
  <c r="K575" i="18"/>
  <c r="AE574" i="18"/>
  <c r="AD574" i="18"/>
  <c r="X574" i="18"/>
  <c r="W574" i="18"/>
  <c r="K574" i="18"/>
  <c r="AE573" i="18"/>
  <c r="AD573" i="18"/>
  <c r="X573" i="18"/>
  <c r="W573" i="18"/>
  <c r="K573" i="18"/>
  <c r="AE572" i="18"/>
  <c r="AD572" i="18"/>
  <c r="X572" i="18"/>
  <c r="W572" i="18"/>
  <c r="K572" i="18"/>
  <c r="AE571" i="18"/>
  <c r="AD571" i="18"/>
  <c r="X571" i="18"/>
  <c r="W571" i="18"/>
  <c r="K571" i="18"/>
  <c r="AE570" i="18"/>
  <c r="AD570" i="18"/>
  <c r="X570" i="18"/>
  <c r="W570" i="18"/>
  <c r="K570" i="18"/>
  <c r="AE569" i="18"/>
  <c r="AD569" i="18"/>
  <c r="X569" i="18"/>
  <c r="W569" i="18"/>
  <c r="K569" i="18"/>
  <c r="AE568" i="18"/>
  <c r="AD568" i="18"/>
  <c r="X568" i="18"/>
  <c r="W568" i="18"/>
  <c r="K568" i="18"/>
  <c r="AE567" i="18"/>
  <c r="AD567" i="18"/>
  <c r="X567" i="18"/>
  <c r="W567" i="18"/>
  <c r="K567" i="18"/>
  <c r="AE566" i="18"/>
  <c r="AD566" i="18"/>
  <c r="X566" i="18"/>
  <c r="W566" i="18"/>
  <c r="K566" i="18"/>
  <c r="AE565" i="18"/>
  <c r="AD565" i="18"/>
  <c r="X565" i="18"/>
  <c r="W565" i="18"/>
  <c r="K565" i="18"/>
  <c r="AE564" i="18"/>
  <c r="AD564" i="18"/>
  <c r="X564" i="18"/>
  <c r="W564" i="18"/>
  <c r="K564" i="18"/>
  <c r="AE563" i="18"/>
  <c r="AD563" i="18"/>
  <c r="X563" i="18"/>
  <c r="W563" i="18"/>
  <c r="K563" i="18"/>
  <c r="AE562" i="18"/>
  <c r="AD562" i="18"/>
  <c r="X562" i="18"/>
  <c r="W562" i="18"/>
  <c r="K562" i="18"/>
  <c r="AE561" i="18"/>
  <c r="AD561" i="18"/>
  <c r="X561" i="18"/>
  <c r="W561" i="18"/>
  <c r="K561" i="18"/>
  <c r="AE560" i="18"/>
  <c r="AD560" i="18"/>
  <c r="X560" i="18"/>
  <c r="W560" i="18"/>
  <c r="K560" i="18"/>
  <c r="AE559" i="18"/>
  <c r="AD559" i="18"/>
  <c r="X559" i="18"/>
  <c r="W559" i="18"/>
  <c r="K559" i="18"/>
  <c r="AE558" i="18"/>
  <c r="AD558" i="18"/>
  <c r="X558" i="18"/>
  <c r="W558" i="18"/>
  <c r="K558" i="18"/>
  <c r="AE557" i="18"/>
  <c r="AD557" i="18"/>
  <c r="X557" i="18"/>
  <c r="W557" i="18"/>
  <c r="K557" i="18"/>
  <c r="AE556" i="18"/>
  <c r="AD556" i="18"/>
  <c r="X556" i="18"/>
  <c r="W556" i="18"/>
  <c r="K556" i="18"/>
  <c r="AE555" i="18"/>
  <c r="AD555" i="18"/>
  <c r="X555" i="18"/>
  <c r="W555" i="18"/>
  <c r="K555" i="18"/>
  <c r="AE554" i="18"/>
  <c r="AD554" i="18"/>
  <c r="X554" i="18"/>
  <c r="W554" i="18"/>
  <c r="K554" i="18"/>
  <c r="AE553" i="18"/>
  <c r="AD553" i="18"/>
  <c r="X553" i="18"/>
  <c r="W553" i="18"/>
  <c r="K553" i="18"/>
  <c r="AE552" i="18"/>
  <c r="AD552" i="18"/>
  <c r="X552" i="18"/>
  <c r="W552" i="18"/>
  <c r="K552" i="18"/>
  <c r="AE551" i="18"/>
  <c r="AD551" i="18"/>
  <c r="X551" i="18"/>
  <c r="W551" i="18"/>
  <c r="K551" i="18"/>
  <c r="AE550" i="18"/>
  <c r="AD550" i="18"/>
  <c r="X550" i="18"/>
  <c r="W550" i="18"/>
  <c r="K550" i="18"/>
  <c r="AE549" i="18"/>
  <c r="AD549" i="18"/>
  <c r="X549" i="18"/>
  <c r="W549" i="18"/>
  <c r="K549" i="18"/>
  <c r="AE548" i="18"/>
  <c r="AD548" i="18"/>
  <c r="X548" i="18"/>
  <c r="W548" i="18"/>
  <c r="K548" i="18"/>
  <c r="AE547" i="18"/>
  <c r="AD547" i="18"/>
  <c r="X547" i="18"/>
  <c r="W547" i="18"/>
  <c r="K547" i="18"/>
  <c r="AE546" i="18"/>
  <c r="AD546" i="18"/>
  <c r="X546" i="18"/>
  <c r="W546" i="18"/>
  <c r="K546" i="18"/>
  <c r="AE545" i="18"/>
  <c r="AD545" i="18"/>
  <c r="X545" i="18"/>
  <c r="W545" i="18"/>
  <c r="K545" i="18"/>
  <c r="AE544" i="18"/>
  <c r="AD544" i="18"/>
  <c r="X544" i="18"/>
  <c r="W544" i="18"/>
  <c r="K544" i="18"/>
  <c r="AE543" i="18"/>
  <c r="AD543" i="18"/>
  <c r="X543" i="18"/>
  <c r="W543" i="18"/>
  <c r="K543" i="18"/>
  <c r="AE542" i="18"/>
  <c r="AD542" i="18"/>
  <c r="X542" i="18"/>
  <c r="W542" i="18"/>
  <c r="K542" i="18"/>
  <c r="AE541" i="18"/>
  <c r="AD541" i="18"/>
  <c r="X541" i="18"/>
  <c r="W541" i="18"/>
  <c r="K541" i="18"/>
  <c r="AE540" i="18"/>
  <c r="AD540" i="18"/>
  <c r="X540" i="18"/>
  <c r="W540" i="18"/>
  <c r="K540" i="18"/>
  <c r="AE539" i="18"/>
  <c r="AD539" i="18"/>
  <c r="X539" i="18"/>
  <c r="W539" i="18"/>
  <c r="K539" i="18"/>
  <c r="AE538" i="18"/>
  <c r="AD538" i="18"/>
  <c r="X538" i="18"/>
  <c r="W538" i="18"/>
  <c r="K538" i="18"/>
  <c r="AE537" i="18"/>
  <c r="AD537" i="18"/>
  <c r="X537" i="18"/>
  <c r="W537" i="18"/>
  <c r="K537" i="18"/>
  <c r="AE536" i="18"/>
  <c r="AD536" i="18"/>
  <c r="X536" i="18"/>
  <c r="W536" i="18"/>
  <c r="K536" i="18"/>
  <c r="AE535" i="18"/>
  <c r="AD535" i="18"/>
  <c r="X535" i="18"/>
  <c r="W535" i="18"/>
  <c r="K535" i="18"/>
  <c r="AE534" i="18"/>
  <c r="AD534" i="18"/>
  <c r="X534" i="18"/>
  <c r="W534" i="18"/>
  <c r="K534" i="18"/>
  <c r="AE533" i="18"/>
  <c r="AD533" i="18"/>
  <c r="X533" i="18"/>
  <c r="W533" i="18"/>
  <c r="K533" i="18"/>
  <c r="AE532" i="18"/>
  <c r="AD532" i="18"/>
  <c r="X532" i="18"/>
  <c r="W532" i="18"/>
  <c r="K532" i="18"/>
  <c r="AE531" i="18"/>
  <c r="AD531" i="18"/>
  <c r="X531" i="18"/>
  <c r="W531" i="18"/>
  <c r="K531" i="18"/>
  <c r="AE530" i="18"/>
  <c r="AD530" i="18"/>
  <c r="X530" i="18"/>
  <c r="W530" i="18"/>
  <c r="K530" i="18"/>
  <c r="AE529" i="18"/>
  <c r="AD529" i="18"/>
  <c r="X529" i="18"/>
  <c r="W529" i="18"/>
  <c r="K529" i="18"/>
  <c r="AE528" i="18"/>
  <c r="AD528" i="18"/>
  <c r="X528" i="18"/>
  <c r="W528" i="18"/>
  <c r="K528" i="18"/>
  <c r="AE527" i="18"/>
  <c r="AD527" i="18"/>
  <c r="X527" i="18"/>
  <c r="W527" i="18"/>
  <c r="K527" i="18"/>
  <c r="AE526" i="18"/>
  <c r="AD526" i="18"/>
  <c r="X526" i="18"/>
  <c r="W526" i="18"/>
  <c r="K526" i="18"/>
  <c r="AE525" i="18"/>
  <c r="AD525" i="18"/>
  <c r="X525" i="18"/>
  <c r="W525" i="18"/>
  <c r="K525" i="18"/>
  <c r="AE524" i="18"/>
  <c r="AD524" i="18"/>
  <c r="X524" i="18"/>
  <c r="W524" i="18"/>
  <c r="K524" i="18"/>
  <c r="AE523" i="18"/>
  <c r="AD523" i="18"/>
  <c r="X523" i="18"/>
  <c r="W523" i="18"/>
  <c r="K523" i="18"/>
  <c r="AE522" i="18"/>
  <c r="AD522" i="18"/>
  <c r="X522" i="18"/>
  <c r="W522" i="18"/>
  <c r="K522" i="18"/>
  <c r="AE521" i="18"/>
  <c r="AD521" i="18"/>
  <c r="X521" i="18"/>
  <c r="W521" i="18"/>
  <c r="K521" i="18"/>
  <c r="AE520" i="18"/>
  <c r="AD520" i="18"/>
  <c r="X520" i="18"/>
  <c r="W520" i="18"/>
  <c r="K520" i="18"/>
  <c r="AE519" i="18"/>
  <c r="AD519" i="18"/>
  <c r="X519" i="18"/>
  <c r="W519" i="18"/>
  <c r="K519" i="18"/>
  <c r="AE518" i="18"/>
  <c r="AD518" i="18"/>
  <c r="X518" i="18"/>
  <c r="W518" i="18"/>
  <c r="K518" i="18"/>
  <c r="AE517" i="18"/>
  <c r="AD517" i="18"/>
  <c r="X517" i="18"/>
  <c r="W517" i="18"/>
  <c r="K517" i="18"/>
  <c r="AE516" i="18"/>
  <c r="AD516" i="18"/>
  <c r="X516" i="18"/>
  <c r="W516" i="18"/>
  <c r="K516" i="18"/>
  <c r="AE515" i="18"/>
  <c r="AD515" i="18"/>
  <c r="X515" i="18"/>
  <c r="W515" i="18"/>
  <c r="K515" i="18"/>
  <c r="AE514" i="18"/>
  <c r="AD514" i="18"/>
  <c r="X514" i="18"/>
  <c r="W514" i="18"/>
  <c r="K514" i="18"/>
  <c r="AE513" i="18"/>
  <c r="AD513" i="18"/>
  <c r="X513" i="18"/>
  <c r="W513" i="18"/>
  <c r="K513" i="18"/>
  <c r="AE512" i="18"/>
  <c r="AD512" i="18"/>
  <c r="X512" i="18"/>
  <c r="W512" i="18"/>
  <c r="K512" i="18"/>
  <c r="AE511" i="18"/>
  <c r="AD511" i="18"/>
  <c r="X511" i="18"/>
  <c r="W511" i="18"/>
  <c r="K511" i="18"/>
  <c r="AE510" i="18"/>
  <c r="AD510" i="18"/>
  <c r="X510" i="18"/>
  <c r="W510" i="18"/>
  <c r="K510" i="18"/>
  <c r="AE509" i="18"/>
  <c r="AD509" i="18"/>
  <c r="X509" i="18"/>
  <c r="W509" i="18"/>
  <c r="K509" i="18"/>
  <c r="AE508" i="18"/>
  <c r="AD508" i="18"/>
  <c r="X508" i="18"/>
  <c r="W508" i="18"/>
  <c r="K508" i="18"/>
  <c r="AE507" i="18"/>
  <c r="AD507" i="18"/>
  <c r="X507" i="18"/>
  <c r="W507" i="18"/>
  <c r="K507" i="18"/>
  <c r="AE506" i="18"/>
  <c r="AD506" i="18"/>
  <c r="X506" i="18"/>
  <c r="W506" i="18"/>
  <c r="K506" i="18"/>
  <c r="AE505" i="18"/>
  <c r="AD505" i="18"/>
  <c r="X505" i="18"/>
  <c r="W505" i="18"/>
  <c r="K505" i="18"/>
  <c r="AE504" i="18"/>
  <c r="AD504" i="18"/>
  <c r="X504" i="18"/>
  <c r="W504" i="18"/>
  <c r="K504" i="18"/>
  <c r="AE503" i="18"/>
  <c r="AD503" i="18"/>
  <c r="X503" i="18"/>
  <c r="W503" i="18"/>
  <c r="K503" i="18"/>
  <c r="AE502" i="18"/>
  <c r="AD502" i="18"/>
  <c r="X502" i="18"/>
  <c r="W502" i="18"/>
  <c r="K502" i="18"/>
  <c r="AE501" i="18"/>
  <c r="AD501" i="18"/>
  <c r="X501" i="18"/>
  <c r="W501" i="18"/>
  <c r="K501" i="18"/>
  <c r="AE500" i="18"/>
  <c r="AD500" i="18"/>
  <c r="X500" i="18"/>
  <c r="W500" i="18"/>
  <c r="K500" i="18"/>
  <c r="AE499" i="18"/>
  <c r="AD499" i="18"/>
  <c r="X499" i="18"/>
  <c r="W499" i="18"/>
  <c r="K499" i="18"/>
  <c r="AE498" i="18"/>
  <c r="AD498" i="18"/>
  <c r="X498" i="18"/>
  <c r="W498" i="18"/>
  <c r="K498" i="18"/>
  <c r="AE497" i="18"/>
  <c r="AD497" i="18"/>
  <c r="X497" i="18"/>
  <c r="W497" i="18"/>
  <c r="K497" i="18"/>
  <c r="AE496" i="18"/>
  <c r="AD496" i="18"/>
  <c r="X496" i="18"/>
  <c r="W496" i="18"/>
  <c r="K496" i="18"/>
  <c r="AE495" i="18"/>
  <c r="AD495" i="18"/>
  <c r="X495" i="18"/>
  <c r="W495" i="18"/>
  <c r="K495" i="18"/>
  <c r="AE494" i="18"/>
  <c r="AD494" i="18"/>
  <c r="X494" i="18"/>
  <c r="W494" i="18"/>
  <c r="K494" i="18"/>
  <c r="AE493" i="18"/>
  <c r="AD493" i="18"/>
  <c r="X493" i="18"/>
  <c r="W493" i="18"/>
  <c r="K493" i="18"/>
  <c r="AE492" i="18"/>
  <c r="AD492" i="18"/>
  <c r="X492" i="18"/>
  <c r="W492" i="18"/>
  <c r="K492" i="18"/>
  <c r="AE491" i="18"/>
  <c r="AD491" i="18"/>
  <c r="X491" i="18"/>
  <c r="W491" i="18"/>
  <c r="K491" i="18"/>
  <c r="AE490" i="18"/>
  <c r="AD490" i="18"/>
  <c r="X490" i="18"/>
  <c r="W490" i="18"/>
  <c r="K490" i="18"/>
  <c r="AE489" i="18"/>
  <c r="AD489" i="18"/>
  <c r="X489" i="18"/>
  <c r="W489" i="18"/>
  <c r="K489" i="18"/>
  <c r="AE488" i="18"/>
  <c r="AD488" i="18"/>
  <c r="X488" i="18"/>
  <c r="W488" i="18"/>
  <c r="K488" i="18"/>
  <c r="AE487" i="18"/>
  <c r="AD487" i="18"/>
  <c r="X487" i="18"/>
  <c r="W487" i="18"/>
  <c r="K487" i="18"/>
  <c r="AE486" i="18"/>
  <c r="AD486" i="18"/>
  <c r="X486" i="18"/>
  <c r="W486" i="18"/>
  <c r="K486" i="18"/>
  <c r="AE485" i="18"/>
  <c r="AD485" i="18"/>
  <c r="X485" i="18"/>
  <c r="W485" i="18"/>
  <c r="K485" i="18"/>
  <c r="AE484" i="18"/>
  <c r="AD484" i="18"/>
  <c r="X484" i="18"/>
  <c r="W484" i="18"/>
  <c r="K484" i="18"/>
  <c r="AE483" i="18"/>
  <c r="AD483" i="18"/>
  <c r="X483" i="18"/>
  <c r="W483" i="18"/>
  <c r="K483" i="18"/>
  <c r="AE482" i="18"/>
  <c r="AD482" i="18"/>
  <c r="X482" i="18"/>
  <c r="W482" i="18"/>
  <c r="K482" i="18"/>
  <c r="AE481" i="18"/>
  <c r="AD481" i="18"/>
  <c r="X481" i="18"/>
  <c r="W481" i="18"/>
  <c r="K481" i="18"/>
  <c r="AE480" i="18"/>
  <c r="AD480" i="18"/>
  <c r="X480" i="18"/>
  <c r="W480" i="18"/>
  <c r="K480" i="18"/>
  <c r="AE479" i="18"/>
  <c r="AD479" i="18"/>
  <c r="X479" i="18"/>
  <c r="W479" i="18"/>
  <c r="K479" i="18"/>
  <c r="AE478" i="18"/>
  <c r="AD478" i="18"/>
  <c r="X478" i="18"/>
  <c r="W478" i="18"/>
  <c r="K478" i="18"/>
  <c r="AE477" i="18"/>
  <c r="AD477" i="18"/>
  <c r="X477" i="18"/>
  <c r="W477" i="18"/>
  <c r="K477" i="18"/>
  <c r="AE476" i="18"/>
  <c r="AD476" i="18"/>
  <c r="X476" i="18"/>
  <c r="W476" i="18"/>
  <c r="K476" i="18"/>
  <c r="AE475" i="18"/>
  <c r="AD475" i="18"/>
  <c r="X475" i="18"/>
  <c r="W475" i="18"/>
  <c r="K475" i="18"/>
  <c r="AE474" i="18"/>
  <c r="AD474" i="18"/>
  <c r="X474" i="18"/>
  <c r="W474" i="18"/>
  <c r="K474" i="18"/>
  <c r="AE473" i="18"/>
  <c r="AD473" i="18"/>
  <c r="X473" i="18"/>
  <c r="W473" i="18"/>
  <c r="K473" i="18"/>
  <c r="AE472" i="18"/>
  <c r="AD472" i="18"/>
  <c r="X472" i="18"/>
  <c r="W472" i="18"/>
  <c r="K472" i="18"/>
  <c r="AE471" i="18"/>
  <c r="AD471" i="18"/>
  <c r="X471" i="18"/>
  <c r="W471" i="18"/>
  <c r="K471" i="18"/>
  <c r="AE470" i="18"/>
  <c r="AD470" i="18"/>
  <c r="X470" i="18"/>
  <c r="W470" i="18"/>
  <c r="K470" i="18"/>
  <c r="AE469" i="18"/>
  <c r="AD469" i="18"/>
  <c r="X469" i="18"/>
  <c r="W469" i="18"/>
  <c r="K469" i="18"/>
  <c r="AE468" i="18"/>
  <c r="AD468" i="18"/>
  <c r="X468" i="18"/>
  <c r="W468" i="18"/>
  <c r="K468" i="18"/>
  <c r="AE467" i="18"/>
  <c r="AD467" i="18"/>
  <c r="X467" i="18"/>
  <c r="W467" i="18"/>
  <c r="K467" i="18"/>
  <c r="AE466" i="18"/>
  <c r="AD466" i="18"/>
  <c r="X466" i="18"/>
  <c r="W466" i="18"/>
  <c r="K466" i="18"/>
  <c r="AE465" i="18"/>
  <c r="AD465" i="18"/>
  <c r="X465" i="18"/>
  <c r="W465" i="18"/>
  <c r="K465" i="18"/>
  <c r="AE464" i="18"/>
  <c r="AD464" i="18"/>
  <c r="X464" i="18"/>
  <c r="W464" i="18"/>
  <c r="K464" i="18"/>
  <c r="AE463" i="18"/>
  <c r="AD463" i="18"/>
  <c r="X463" i="18"/>
  <c r="W463" i="18"/>
  <c r="K463" i="18"/>
  <c r="AE462" i="18"/>
  <c r="AD462" i="18"/>
  <c r="X462" i="18"/>
  <c r="W462" i="18"/>
  <c r="K462" i="18"/>
  <c r="AE461" i="18"/>
  <c r="AD461" i="18"/>
  <c r="X461" i="18"/>
  <c r="W461" i="18"/>
  <c r="K461" i="18"/>
  <c r="AE460" i="18"/>
  <c r="AD460" i="18"/>
  <c r="X460" i="18"/>
  <c r="W460" i="18"/>
  <c r="K460" i="18"/>
  <c r="AE459" i="18"/>
  <c r="AD459" i="18"/>
  <c r="X459" i="18"/>
  <c r="W459" i="18"/>
  <c r="K459" i="18"/>
  <c r="AE458" i="18"/>
  <c r="AD458" i="18"/>
  <c r="X458" i="18"/>
  <c r="W458" i="18"/>
  <c r="K458" i="18"/>
  <c r="AE457" i="18"/>
  <c r="AD457" i="18"/>
  <c r="X457" i="18"/>
  <c r="W457" i="18"/>
  <c r="K457" i="18"/>
  <c r="AE456" i="18"/>
  <c r="AD456" i="18"/>
  <c r="X456" i="18"/>
  <c r="W456" i="18"/>
  <c r="K456" i="18"/>
  <c r="AE455" i="18"/>
  <c r="AD455" i="18"/>
  <c r="X455" i="18"/>
  <c r="W455" i="18"/>
  <c r="K455" i="18"/>
  <c r="AE454" i="18"/>
  <c r="AD454" i="18"/>
  <c r="X454" i="18"/>
  <c r="W454" i="18"/>
  <c r="K454" i="18"/>
  <c r="AE453" i="18"/>
  <c r="AD453" i="18"/>
  <c r="X453" i="18"/>
  <c r="W453" i="18"/>
  <c r="K453" i="18"/>
  <c r="AE452" i="18"/>
  <c r="AD452" i="18"/>
  <c r="X452" i="18"/>
  <c r="W452" i="18"/>
  <c r="K452" i="18"/>
  <c r="AE451" i="18"/>
  <c r="AD451" i="18"/>
  <c r="X451" i="18"/>
  <c r="W451" i="18"/>
  <c r="K451" i="18"/>
  <c r="AE450" i="18"/>
  <c r="AD450" i="18"/>
  <c r="X450" i="18"/>
  <c r="W450" i="18"/>
  <c r="K450" i="18"/>
  <c r="AE449" i="18"/>
  <c r="AD449" i="18"/>
  <c r="X449" i="18"/>
  <c r="W449" i="18"/>
  <c r="K449" i="18"/>
  <c r="AE448" i="18"/>
  <c r="AD448" i="18"/>
  <c r="X448" i="18"/>
  <c r="W448" i="18"/>
  <c r="K448" i="18"/>
  <c r="AE447" i="18"/>
  <c r="AD447" i="18"/>
  <c r="X447" i="18"/>
  <c r="W447" i="18"/>
  <c r="K447" i="18"/>
  <c r="AE446" i="18"/>
  <c r="AD446" i="18"/>
  <c r="X446" i="18"/>
  <c r="W446" i="18"/>
  <c r="K446" i="18"/>
  <c r="AE445" i="18"/>
  <c r="AD445" i="18"/>
  <c r="X445" i="18"/>
  <c r="W445" i="18"/>
  <c r="K445" i="18"/>
  <c r="AE444" i="18"/>
  <c r="AD444" i="18"/>
  <c r="X444" i="18"/>
  <c r="W444" i="18"/>
  <c r="K444" i="18"/>
  <c r="AE443" i="18"/>
  <c r="AD443" i="18"/>
  <c r="X443" i="18"/>
  <c r="W443" i="18"/>
  <c r="K443" i="18"/>
  <c r="AE442" i="18"/>
  <c r="AD442" i="18"/>
  <c r="X442" i="18"/>
  <c r="W442" i="18"/>
  <c r="K442" i="18"/>
  <c r="AE441" i="18"/>
  <c r="AD441" i="18"/>
  <c r="X441" i="18"/>
  <c r="W441" i="18"/>
  <c r="K441" i="18"/>
  <c r="AE440" i="18"/>
  <c r="AD440" i="18"/>
  <c r="X440" i="18"/>
  <c r="W440" i="18"/>
  <c r="K440" i="18"/>
  <c r="AE439" i="18"/>
  <c r="AD439" i="18"/>
  <c r="X439" i="18"/>
  <c r="W439" i="18"/>
  <c r="K439" i="18"/>
  <c r="AE438" i="18"/>
  <c r="AD438" i="18"/>
  <c r="X438" i="18"/>
  <c r="W438" i="18"/>
  <c r="K438" i="18"/>
  <c r="AE437" i="18"/>
  <c r="AD437" i="18"/>
  <c r="X437" i="18"/>
  <c r="W437" i="18"/>
  <c r="K437" i="18"/>
  <c r="AE436" i="18"/>
  <c r="AD436" i="18"/>
  <c r="X436" i="18"/>
  <c r="W436" i="18"/>
  <c r="K436" i="18"/>
  <c r="AE435" i="18"/>
  <c r="AD435" i="18"/>
  <c r="X435" i="18"/>
  <c r="W435" i="18"/>
  <c r="K435" i="18"/>
  <c r="AE434" i="18"/>
  <c r="AD434" i="18"/>
  <c r="X434" i="18"/>
  <c r="W434" i="18"/>
  <c r="K434" i="18"/>
  <c r="AE433" i="18"/>
  <c r="AD433" i="18"/>
  <c r="X433" i="18"/>
  <c r="W433" i="18"/>
  <c r="K433" i="18"/>
  <c r="AE432" i="18"/>
  <c r="AD432" i="18"/>
  <c r="X432" i="18"/>
  <c r="W432" i="18"/>
  <c r="K432" i="18"/>
  <c r="AE431" i="18"/>
  <c r="AD431" i="18"/>
  <c r="X431" i="18"/>
  <c r="W431" i="18"/>
  <c r="K431" i="18"/>
  <c r="AE430" i="18"/>
  <c r="AD430" i="18"/>
  <c r="X430" i="18"/>
  <c r="W430" i="18"/>
  <c r="K430" i="18"/>
  <c r="AE429" i="18"/>
  <c r="AD429" i="18"/>
  <c r="X429" i="18"/>
  <c r="W429" i="18"/>
  <c r="K429" i="18"/>
  <c r="AE428" i="18"/>
  <c r="AD428" i="18"/>
  <c r="X428" i="18"/>
  <c r="W428" i="18"/>
  <c r="K428" i="18"/>
  <c r="AE427" i="18"/>
  <c r="AD427" i="18"/>
  <c r="X427" i="18"/>
  <c r="W427" i="18"/>
  <c r="K427" i="18"/>
  <c r="AE426" i="18"/>
  <c r="AD426" i="18"/>
  <c r="X426" i="18"/>
  <c r="W426" i="18"/>
  <c r="K426" i="18"/>
  <c r="AE425" i="18"/>
  <c r="AD425" i="18"/>
  <c r="X425" i="18"/>
  <c r="W425" i="18"/>
  <c r="K425" i="18"/>
  <c r="AE424" i="18"/>
  <c r="AD424" i="18"/>
  <c r="X424" i="18"/>
  <c r="W424" i="18"/>
  <c r="K424" i="18"/>
  <c r="AE423" i="18"/>
  <c r="AD423" i="18"/>
  <c r="X423" i="18"/>
  <c r="W423" i="18"/>
  <c r="K423" i="18"/>
  <c r="AE422" i="18"/>
  <c r="AD422" i="18"/>
  <c r="X422" i="18"/>
  <c r="W422" i="18"/>
  <c r="K422" i="18"/>
  <c r="AE421" i="18"/>
  <c r="AD421" i="18"/>
  <c r="X421" i="18"/>
  <c r="W421" i="18"/>
  <c r="K421" i="18"/>
  <c r="AE420" i="18"/>
  <c r="AD420" i="18"/>
  <c r="X420" i="18"/>
  <c r="W420" i="18"/>
  <c r="K420" i="18"/>
  <c r="AE419" i="18"/>
  <c r="AD419" i="18"/>
  <c r="X419" i="18"/>
  <c r="W419" i="18"/>
  <c r="K419" i="18"/>
  <c r="AE418" i="18"/>
  <c r="AD418" i="18"/>
  <c r="X418" i="18"/>
  <c r="W418" i="18"/>
  <c r="K418" i="18"/>
  <c r="AE417" i="18"/>
  <c r="AD417" i="18"/>
  <c r="X417" i="18"/>
  <c r="W417" i="18"/>
  <c r="K417" i="18"/>
  <c r="AE416" i="18"/>
  <c r="AD416" i="18"/>
  <c r="X416" i="18"/>
  <c r="W416" i="18"/>
  <c r="K416" i="18"/>
  <c r="AE415" i="18"/>
  <c r="AD415" i="18"/>
  <c r="X415" i="18"/>
  <c r="W415" i="18"/>
  <c r="K415" i="18"/>
  <c r="AE414" i="18"/>
  <c r="AD414" i="18"/>
  <c r="X414" i="18"/>
  <c r="W414" i="18"/>
  <c r="K414" i="18"/>
  <c r="AE413" i="18"/>
  <c r="AD413" i="18"/>
  <c r="X413" i="18"/>
  <c r="W413" i="18"/>
  <c r="K413" i="18"/>
  <c r="AE412" i="18"/>
  <c r="AD412" i="18"/>
  <c r="X412" i="18"/>
  <c r="W412" i="18"/>
  <c r="K412" i="18"/>
  <c r="AE411" i="18"/>
  <c r="AD411" i="18"/>
  <c r="X411" i="18"/>
  <c r="W411" i="18"/>
  <c r="K411" i="18"/>
  <c r="AE410" i="18"/>
  <c r="AD410" i="18"/>
  <c r="X410" i="18"/>
  <c r="W410" i="18"/>
  <c r="K410" i="18"/>
  <c r="AE409" i="18"/>
  <c r="AD409" i="18"/>
  <c r="X409" i="18"/>
  <c r="W409" i="18"/>
  <c r="K409" i="18"/>
  <c r="AE408" i="18"/>
  <c r="AD408" i="18"/>
  <c r="X408" i="18"/>
  <c r="W408" i="18"/>
  <c r="K408" i="18"/>
  <c r="AE407" i="18"/>
  <c r="AD407" i="18"/>
  <c r="X407" i="18"/>
  <c r="W407" i="18"/>
  <c r="K407" i="18"/>
  <c r="AE406" i="18"/>
  <c r="AD406" i="18"/>
  <c r="X406" i="18"/>
  <c r="W406" i="18"/>
  <c r="K406" i="18"/>
  <c r="AE405" i="18"/>
  <c r="AD405" i="18"/>
  <c r="X405" i="18"/>
  <c r="W405" i="18"/>
  <c r="K405" i="18"/>
  <c r="AE404" i="18"/>
  <c r="AD404" i="18"/>
  <c r="X404" i="18"/>
  <c r="W404" i="18"/>
  <c r="K404" i="18"/>
  <c r="AE403" i="18"/>
  <c r="AD403" i="18"/>
  <c r="X403" i="18"/>
  <c r="W403" i="18"/>
  <c r="K403" i="18"/>
  <c r="AE402" i="18"/>
  <c r="AD402" i="18"/>
  <c r="X402" i="18"/>
  <c r="W402" i="18"/>
  <c r="K402" i="18"/>
  <c r="AE401" i="18"/>
  <c r="AD401" i="18"/>
  <c r="X401" i="18"/>
  <c r="W401" i="18"/>
  <c r="K401" i="18"/>
  <c r="AE400" i="18"/>
  <c r="AD400" i="18"/>
  <c r="X400" i="18"/>
  <c r="W400" i="18"/>
  <c r="K400" i="18"/>
  <c r="AE399" i="18"/>
  <c r="AD399" i="18"/>
  <c r="X399" i="18"/>
  <c r="W399" i="18"/>
  <c r="K399" i="18"/>
  <c r="AE398" i="18"/>
  <c r="AD398" i="18"/>
  <c r="X398" i="18"/>
  <c r="W398" i="18"/>
  <c r="K398" i="18"/>
  <c r="AE397" i="18"/>
  <c r="AD397" i="18"/>
  <c r="X397" i="18"/>
  <c r="W397" i="18"/>
  <c r="K397" i="18"/>
  <c r="AE396" i="18"/>
  <c r="AD396" i="18"/>
  <c r="X396" i="18"/>
  <c r="W396" i="18"/>
  <c r="K396" i="18"/>
  <c r="AE395" i="18"/>
  <c r="AD395" i="18"/>
  <c r="X395" i="18"/>
  <c r="W395" i="18"/>
  <c r="K395" i="18"/>
  <c r="AE394" i="18"/>
  <c r="AD394" i="18"/>
  <c r="X394" i="18"/>
  <c r="W394" i="18"/>
  <c r="K394" i="18"/>
  <c r="AE393" i="18"/>
  <c r="AD393" i="18"/>
  <c r="X393" i="18"/>
  <c r="W393" i="18"/>
  <c r="K393" i="18"/>
  <c r="AE392" i="18"/>
  <c r="AD392" i="18"/>
  <c r="X392" i="18"/>
  <c r="W392" i="18"/>
  <c r="K392" i="18"/>
  <c r="AE391" i="18"/>
  <c r="AD391" i="18"/>
  <c r="X391" i="18"/>
  <c r="W391" i="18"/>
  <c r="K391" i="18"/>
  <c r="AE390" i="18"/>
  <c r="AD390" i="18"/>
  <c r="X390" i="18"/>
  <c r="W390" i="18"/>
  <c r="K390" i="18"/>
  <c r="AE389" i="18"/>
  <c r="AD389" i="18"/>
  <c r="X389" i="18"/>
  <c r="W389" i="18"/>
  <c r="K389" i="18"/>
  <c r="AE388" i="18"/>
  <c r="AD388" i="18"/>
  <c r="X388" i="18"/>
  <c r="W388" i="18"/>
  <c r="K388" i="18"/>
  <c r="AE387" i="18"/>
  <c r="AD387" i="18"/>
  <c r="X387" i="18"/>
  <c r="W387" i="18"/>
  <c r="K387" i="18"/>
  <c r="AE386" i="18"/>
  <c r="AD386" i="18"/>
  <c r="X386" i="18"/>
  <c r="W386" i="18"/>
  <c r="K386" i="18"/>
  <c r="AE385" i="18"/>
  <c r="AD385" i="18"/>
  <c r="X385" i="18"/>
  <c r="W385" i="18"/>
  <c r="K385" i="18"/>
  <c r="AE384" i="18"/>
  <c r="AD384" i="18"/>
  <c r="X384" i="18"/>
  <c r="W384" i="18"/>
  <c r="K384" i="18"/>
  <c r="AE383" i="18"/>
  <c r="AD383" i="18"/>
  <c r="X383" i="18"/>
  <c r="W383" i="18"/>
  <c r="K383" i="18"/>
  <c r="AE382" i="18"/>
  <c r="AD382" i="18"/>
  <c r="X382" i="18"/>
  <c r="W382" i="18"/>
  <c r="K382" i="18"/>
  <c r="AE381" i="18"/>
  <c r="AD381" i="18"/>
  <c r="X381" i="18"/>
  <c r="W381" i="18"/>
  <c r="K381" i="18"/>
  <c r="AE380" i="18"/>
  <c r="AD380" i="18"/>
  <c r="X380" i="18"/>
  <c r="W380" i="18"/>
  <c r="K380" i="18"/>
  <c r="AE379" i="18"/>
  <c r="AD379" i="18"/>
  <c r="X379" i="18"/>
  <c r="W379" i="18"/>
  <c r="K379" i="18"/>
  <c r="AE378" i="18"/>
  <c r="AD378" i="18"/>
  <c r="X378" i="18"/>
  <c r="W378" i="18"/>
  <c r="K378" i="18"/>
  <c r="AE377" i="18"/>
  <c r="AD377" i="18"/>
  <c r="X377" i="18"/>
  <c r="W377" i="18"/>
  <c r="K377" i="18"/>
  <c r="AE376" i="18"/>
  <c r="AD376" i="18"/>
  <c r="X376" i="18"/>
  <c r="W376" i="18"/>
  <c r="K376" i="18"/>
  <c r="AE375" i="18"/>
  <c r="AD375" i="18"/>
  <c r="X375" i="18"/>
  <c r="W375" i="18"/>
  <c r="K375" i="18"/>
  <c r="AE374" i="18"/>
  <c r="AD374" i="18"/>
  <c r="X374" i="18"/>
  <c r="W374" i="18"/>
  <c r="K374" i="18"/>
  <c r="AE373" i="18"/>
  <c r="AD373" i="18"/>
  <c r="X373" i="18"/>
  <c r="W373" i="18"/>
  <c r="K373" i="18"/>
  <c r="AE372" i="18"/>
  <c r="AD372" i="18"/>
  <c r="X372" i="18"/>
  <c r="W372" i="18"/>
  <c r="K372" i="18"/>
  <c r="AE371" i="18"/>
  <c r="AD371" i="18"/>
  <c r="X371" i="18"/>
  <c r="W371" i="18"/>
  <c r="K371" i="18"/>
  <c r="AE370" i="18"/>
  <c r="AD370" i="18"/>
  <c r="X370" i="18"/>
  <c r="W370" i="18"/>
  <c r="K370" i="18"/>
  <c r="AE369" i="18"/>
  <c r="AD369" i="18"/>
  <c r="X369" i="18"/>
  <c r="W369" i="18"/>
  <c r="K369" i="18"/>
  <c r="AE368" i="18"/>
  <c r="AD368" i="18"/>
  <c r="X368" i="18"/>
  <c r="W368" i="18"/>
  <c r="K368" i="18"/>
  <c r="AE367" i="18"/>
  <c r="AD367" i="18"/>
  <c r="X367" i="18"/>
  <c r="W367" i="18"/>
  <c r="K367" i="18"/>
  <c r="AE366" i="18"/>
  <c r="AD366" i="18"/>
  <c r="X366" i="18"/>
  <c r="W366" i="18"/>
  <c r="K366" i="18"/>
  <c r="AE365" i="18"/>
  <c r="AD365" i="18"/>
  <c r="X365" i="18"/>
  <c r="W365" i="18"/>
  <c r="K365" i="18"/>
  <c r="AE364" i="18"/>
  <c r="AD364" i="18"/>
  <c r="X364" i="18"/>
  <c r="W364" i="18"/>
  <c r="K364" i="18"/>
  <c r="AE363" i="18"/>
  <c r="AD363" i="18"/>
  <c r="X363" i="18"/>
  <c r="W363" i="18"/>
  <c r="K363" i="18"/>
  <c r="AE362" i="18"/>
  <c r="AD362" i="18"/>
  <c r="X362" i="18"/>
  <c r="W362" i="18"/>
  <c r="K362" i="18"/>
  <c r="AE361" i="18"/>
  <c r="AD361" i="18"/>
  <c r="X361" i="18"/>
  <c r="W361" i="18"/>
  <c r="K361" i="18"/>
  <c r="AE360" i="18"/>
  <c r="AD360" i="18"/>
  <c r="X360" i="18"/>
  <c r="W360" i="18"/>
  <c r="K360" i="18"/>
  <c r="AE359" i="18"/>
  <c r="AD359" i="18"/>
  <c r="X359" i="18"/>
  <c r="W359" i="18"/>
  <c r="K359" i="18"/>
  <c r="AE358" i="18"/>
  <c r="AD358" i="18"/>
  <c r="X358" i="18"/>
  <c r="W358" i="18"/>
  <c r="K358" i="18"/>
  <c r="AE357" i="18"/>
  <c r="AD357" i="18"/>
  <c r="X357" i="18"/>
  <c r="W357" i="18"/>
  <c r="K357" i="18"/>
  <c r="AE356" i="18"/>
  <c r="AD356" i="18"/>
  <c r="X356" i="18"/>
  <c r="W356" i="18"/>
  <c r="K356" i="18"/>
  <c r="AE355" i="18"/>
  <c r="AD355" i="18"/>
  <c r="X355" i="18"/>
  <c r="W355" i="18"/>
  <c r="K355" i="18"/>
  <c r="AE354" i="18"/>
  <c r="AD354" i="18"/>
  <c r="X354" i="18"/>
  <c r="W354" i="18"/>
  <c r="K354" i="18"/>
  <c r="AE353" i="18"/>
  <c r="AD353" i="18"/>
  <c r="X353" i="18"/>
  <c r="W353" i="18"/>
  <c r="K353" i="18"/>
  <c r="AE352" i="18"/>
  <c r="AD352" i="18"/>
  <c r="X352" i="18"/>
  <c r="W352" i="18"/>
  <c r="K352" i="18"/>
  <c r="AE351" i="18"/>
  <c r="AD351" i="18"/>
  <c r="X351" i="18"/>
  <c r="W351" i="18"/>
  <c r="K351" i="18"/>
  <c r="AE350" i="18"/>
  <c r="AD350" i="18"/>
  <c r="X350" i="18"/>
  <c r="W350" i="18"/>
  <c r="K350" i="18"/>
  <c r="AE349" i="18"/>
  <c r="AD349" i="18"/>
  <c r="X349" i="18"/>
  <c r="W349" i="18"/>
  <c r="K349" i="18"/>
  <c r="AE348" i="18"/>
  <c r="AD348" i="18"/>
  <c r="X348" i="18"/>
  <c r="W348" i="18"/>
  <c r="K348" i="18"/>
  <c r="AE347" i="18"/>
  <c r="AD347" i="18"/>
  <c r="X347" i="18"/>
  <c r="W347" i="18"/>
  <c r="K347" i="18"/>
  <c r="AE346" i="18"/>
  <c r="AD346" i="18"/>
  <c r="X346" i="18"/>
  <c r="W346" i="18"/>
  <c r="K346" i="18"/>
  <c r="AE345" i="18"/>
  <c r="AD345" i="18"/>
  <c r="X345" i="18"/>
  <c r="W345" i="18"/>
  <c r="K345" i="18"/>
  <c r="AE344" i="18"/>
  <c r="AD344" i="18"/>
  <c r="X344" i="18"/>
  <c r="W344" i="18"/>
  <c r="K344" i="18"/>
  <c r="AE343" i="18"/>
  <c r="AD343" i="18"/>
  <c r="X343" i="18"/>
  <c r="W343" i="18"/>
  <c r="K343" i="18"/>
  <c r="AE342" i="18"/>
  <c r="AD342" i="18"/>
  <c r="X342" i="18"/>
  <c r="W342" i="18"/>
  <c r="K342" i="18"/>
  <c r="AE341" i="18"/>
  <c r="AD341" i="18"/>
  <c r="X341" i="18"/>
  <c r="W341" i="18"/>
  <c r="K341" i="18"/>
  <c r="AE340" i="18"/>
  <c r="AD340" i="18"/>
  <c r="X340" i="18"/>
  <c r="W340" i="18"/>
  <c r="K340" i="18"/>
  <c r="AE339" i="18"/>
  <c r="AD339" i="18"/>
  <c r="X339" i="18"/>
  <c r="W339" i="18"/>
  <c r="K339" i="18"/>
  <c r="AE338" i="18"/>
  <c r="AD338" i="18"/>
  <c r="X338" i="18"/>
  <c r="W338" i="18"/>
  <c r="K338" i="18"/>
  <c r="AE337" i="18"/>
  <c r="AD337" i="18"/>
  <c r="X337" i="18"/>
  <c r="W337" i="18"/>
  <c r="K337" i="18"/>
  <c r="AE336" i="18"/>
  <c r="AD336" i="18"/>
  <c r="X336" i="18"/>
  <c r="W336" i="18"/>
  <c r="K336" i="18"/>
  <c r="AE335" i="18"/>
  <c r="AD335" i="18"/>
  <c r="X335" i="18"/>
  <c r="W335" i="18"/>
  <c r="K335" i="18"/>
  <c r="AE334" i="18"/>
  <c r="AD334" i="18"/>
  <c r="X334" i="18"/>
  <c r="W334" i="18"/>
  <c r="K334" i="18"/>
  <c r="AE333" i="18"/>
  <c r="AD333" i="18"/>
  <c r="X333" i="18"/>
  <c r="W333" i="18"/>
  <c r="K333" i="18"/>
  <c r="AE332" i="18"/>
  <c r="AD332" i="18"/>
  <c r="X332" i="18"/>
  <c r="W332" i="18"/>
  <c r="K332" i="18"/>
  <c r="AE331" i="18"/>
  <c r="AD331" i="18"/>
  <c r="X331" i="18"/>
  <c r="W331" i="18"/>
  <c r="K331" i="18"/>
  <c r="AE330" i="18"/>
  <c r="AD330" i="18"/>
  <c r="X330" i="18"/>
  <c r="W330" i="18"/>
  <c r="K330" i="18"/>
  <c r="AE329" i="18"/>
  <c r="AD329" i="18"/>
  <c r="X329" i="18"/>
  <c r="W329" i="18"/>
  <c r="K329" i="18"/>
  <c r="AE328" i="18"/>
  <c r="AD328" i="18"/>
  <c r="X328" i="18"/>
  <c r="W328" i="18"/>
  <c r="K328" i="18"/>
  <c r="AE327" i="18"/>
  <c r="AD327" i="18"/>
  <c r="X327" i="18"/>
  <c r="W327" i="18"/>
  <c r="K327" i="18"/>
  <c r="AE326" i="18"/>
  <c r="AD326" i="18"/>
  <c r="X326" i="18"/>
  <c r="W326" i="18"/>
  <c r="K326" i="18"/>
  <c r="AE325" i="18"/>
  <c r="AD325" i="18"/>
  <c r="X325" i="18"/>
  <c r="W325" i="18"/>
  <c r="K325" i="18"/>
  <c r="AE324" i="18"/>
  <c r="AD324" i="18"/>
  <c r="X324" i="18"/>
  <c r="W324" i="18"/>
  <c r="K324" i="18"/>
  <c r="AE323" i="18"/>
  <c r="AD323" i="18"/>
  <c r="X323" i="18"/>
  <c r="W323" i="18"/>
  <c r="K323" i="18"/>
  <c r="AE322" i="18"/>
  <c r="AD322" i="18"/>
  <c r="X322" i="18"/>
  <c r="W322" i="18"/>
  <c r="K322" i="18"/>
  <c r="AE321" i="18"/>
  <c r="AD321" i="18"/>
  <c r="X321" i="18"/>
  <c r="W321" i="18"/>
  <c r="K321" i="18"/>
  <c r="AE320" i="18"/>
  <c r="AD320" i="18"/>
  <c r="X320" i="18"/>
  <c r="W320" i="18"/>
  <c r="K320" i="18"/>
  <c r="AE319" i="18"/>
  <c r="AD319" i="18"/>
  <c r="X319" i="18"/>
  <c r="W319" i="18"/>
  <c r="K319" i="18"/>
  <c r="AE318" i="18"/>
  <c r="AD318" i="18"/>
  <c r="X318" i="18"/>
  <c r="W318" i="18"/>
  <c r="K318" i="18"/>
  <c r="AE317" i="18"/>
  <c r="AD317" i="18"/>
  <c r="X317" i="18"/>
  <c r="W317" i="18"/>
  <c r="K317" i="18"/>
  <c r="AE316" i="18"/>
  <c r="AD316" i="18"/>
  <c r="X316" i="18"/>
  <c r="W316" i="18"/>
  <c r="K316" i="18"/>
  <c r="AE315" i="18"/>
  <c r="AD315" i="18"/>
  <c r="X315" i="18"/>
  <c r="W315" i="18"/>
  <c r="K315" i="18"/>
  <c r="AE314" i="18"/>
  <c r="AD314" i="18"/>
  <c r="X314" i="18"/>
  <c r="W314" i="18"/>
  <c r="K314" i="18"/>
  <c r="AE313" i="18"/>
  <c r="AD313" i="18"/>
  <c r="X313" i="18"/>
  <c r="W313" i="18"/>
  <c r="K313" i="18"/>
  <c r="AE312" i="18"/>
  <c r="AD312" i="18"/>
  <c r="X312" i="18"/>
  <c r="W312" i="18"/>
  <c r="K312" i="18"/>
  <c r="AE311" i="18"/>
  <c r="AD311" i="18"/>
  <c r="X311" i="18"/>
  <c r="W311" i="18"/>
  <c r="K311" i="18"/>
  <c r="AE310" i="18"/>
  <c r="AD310" i="18"/>
  <c r="X310" i="18"/>
  <c r="W310" i="18"/>
  <c r="K310" i="18"/>
  <c r="AE309" i="18"/>
  <c r="AD309" i="18"/>
  <c r="X309" i="18"/>
  <c r="W309" i="18"/>
  <c r="K309" i="18"/>
  <c r="AE308" i="18"/>
  <c r="AD308" i="18"/>
  <c r="X308" i="18"/>
  <c r="W308" i="18"/>
  <c r="K308" i="18"/>
  <c r="AE307" i="18"/>
  <c r="AD307" i="18"/>
  <c r="X307" i="18"/>
  <c r="W307" i="18"/>
  <c r="K307" i="18"/>
  <c r="AE306" i="18"/>
  <c r="AD306" i="18"/>
  <c r="X306" i="18"/>
  <c r="W306" i="18"/>
  <c r="K306" i="18"/>
  <c r="AE305" i="18"/>
  <c r="AD305" i="18"/>
  <c r="X305" i="18"/>
  <c r="W305" i="18"/>
  <c r="K305" i="18"/>
  <c r="AE304" i="18"/>
  <c r="AD304" i="18"/>
  <c r="X304" i="18"/>
  <c r="W304" i="18"/>
  <c r="K304" i="18"/>
  <c r="AE303" i="18"/>
  <c r="AD303" i="18"/>
  <c r="X303" i="18"/>
  <c r="W303" i="18"/>
  <c r="K303" i="18"/>
  <c r="AE302" i="18"/>
  <c r="AD302" i="18"/>
  <c r="X302" i="18"/>
  <c r="W302" i="18"/>
  <c r="K302" i="18"/>
  <c r="AE301" i="18"/>
  <c r="AD301" i="18"/>
  <c r="X301" i="18"/>
  <c r="W301" i="18"/>
  <c r="K301" i="18"/>
  <c r="AE300" i="18"/>
  <c r="AD300" i="18"/>
  <c r="X300" i="18"/>
  <c r="W300" i="18"/>
  <c r="K300" i="18"/>
  <c r="AE299" i="18"/>
  <c r="AD299" i="18"/>
  <c r="X299" i="18"/>
  <c r="W299" i="18"/>
  <c r="K299" i="18"/>
  <c r="AE298" i="18"/>
  <c r="AD298" i="18"/>
  <c r="X298" i="18"/>
  <c r="W298" i="18"/>
  <c r="K298" i="18"/>
  <c r="AE297" i="18"/>
  <c r="AD297" i="18"/>
  <c r="X297" i="18"/>
  <c r="W297" i="18"/>
  <c r="K297" i="18"/>
  <c r="AE296" i="18"/>
  <c r="AD296" i="18"/>
  <c r="X296" i="18"/>
  <c r="W296" i="18"/>
  <c r="K296" i="18"/>
  <c r="AE295" i="18"/>
  <c r="AD295" i="18"/>
  <c r="X295" i="18"/>
  <c r="W295" i="18"/>
  <c r="K295" i="18"/>
  <c r="AE294" i="18"/>
  <c r="AD294" i="18"/>
  <c r="X294" i="18"/>
  <c r="W294" i="18"/>
  <c r="K294" i="18"/>
  <c r="AE293" i="18"/>
  <c r="AD293" i="18"/>
  <c r="X293" i="18"/>
  <c r="W293" i="18"/>
  <c r="K293" i="18"/>
  <c r="AE292" i="18"/>
  <c r="AD292" i="18"/>
  <c r="X292" i="18"/>
  <c r="W292" i="18"/>
  <c r="K292" i="18"/>
  <c r="AE291" i="18"/>
  <c r="AD291" i="18"/>
  <c r="X291" i="18"/>
  <c r="W291" i="18"/>
  <c r="K291" i="18"/>
  <c r="AE290" i="18"/>
  <c r="AD290" i="18"/>
  <c r="X290" i="18"/>
  <c r="W290" i="18"/>
  <c r="K290" i="18"/>
  <c r="AE289" i="18"/>
  <c r="AD289" i="18"/>
  <c r="X289" i="18"/>
  <c r="W289" i="18"/>
  <c r="K289" i="18"/>
  <c r="AE288" i="18"/>
  <c r="AD288" i="18"/>
  <c r="X288" i="18"/>
  <c r="W288" i="18"/>
  <c r="K288" i="18"/>
  <c r="AE287" i="18"/>
  <c r="AD287" i="18"/>
  <c r="X287" i="18"/>
  <c r="W287" i="18"/>
  <c r="K287" i="18"/>
  <c r="AE286" i="18"/>
  <c r="AD286" i="18"/>
  <c r="X286" i="18"/>
  <c r="W286" i="18"/>
  <c r="K286" i="18"/>
  <c r="AE285" i="18"/>
  <c r="AD285" i="18"/>
  <c r="X285" i="18"/>
  <c r="W285" i="18"/>
  <c r="K285" i="18"/>
  <c r="AE284" i="18"/>
  <c r="AD284" i="18"/>
  <c r="X284" i="18"/>
  <c r="W284" i="18"/>
  <c r="K284" i="18"/>
  <c r="AE283" i="18"/>
  <c r="AD283" i="18"/>
  <c r="X283" i="18"/>
  <c r="W283" i="18"/>
  <c r="K283" i="18"/>
  <c r="AE282" i="18"/>
  <c r="AD282" i="18"/>
  <c r="X282" i="18"/>
  <c r="W282" i="18"/>
  <c r="K282" i="18"/>
  <c r="AE281" i="18"/>
  <c r="AD281" i="18"/>
  <c r="X281" i="18"/>
  <c r="W281" i="18"/>
  <c r="K281" i="18"/>
  <c r="AE280" i="18"/>
  <c r="AD280" i="18"/>
  <c r="X280" i="18"/>
  <c r="W280" i="18"/>
  <c r="K280" i="18"/>
  <c r="AE279" i="18"/>
  <c r="AD279" i="18"/>
  <c r="X279" i="18"/>
  <c r="W279" i="18"/>
  <c r="K279" i="18"/>
  <c r="AE278" i="18"/>
  <c r="AD278" i="18"/>
  <c r="X278" i="18"/>
  <c r="W278" i="18"/>
  <c r="K278" i="18"/>
  <c r="AE277" i="18"/>
  <c r="AD277" i="18"/>
  <c r="X277" i="18"/>
  <c r="W277" i="18"/>
  <c r="K277" i="18"/>
  <c r="AE276" i="18"/>
  <c r="AD276" i="18"/>
  <c r="X276" i="18"/>
  <c r="W276" i="18"/>
  <c r="K276" i="18"/>
  <c r="AE275" i="18"/>
  <c r="AD275" i="18"/>
  <c r="X275" i="18"/>
  <c r="W275" i="18"/>
  <c r="K275" i="18"/>
  <c r="AE274" i="18"/>
  <c r="AD274" i="18"/>
  <c r="X274" i="18"/>
  <c r="W274" i="18"/>
  <c r="K274" i="18"/>
  <c r="AE273" i="18"/>
  <c r="AD273" i="18"/>
  <c r="X273" i="18"/>
  <c r="W273" i="18"/>
  <c r="K273" i="18"/>
  <c r="AE272" i="18"/>
  <c r="AD272" i="18"/>
  <c r="X272" i="18"/>
  <c r="W272" i="18"/>
  <c r="K272" i="18"/>
  <c r="AE271" i="18"/>
  <c r="AD271" i="18"/>
  <c r="X271" i="18"/>
  <c r="W271" i="18"/>
  <c r="K271" i="18"/>
  <c r="AE270" i="18"/>
  <c r="AD270" i="18"/>
  <c r="X270" i="18"/>
  <c r="W270" i="18"/>
  <c r="K270" i="18"/>
  <c r="AE269" i="18"/>
  <c r="AD269" i="18"/>
  <c r="X269" i="18"/>
  <c r="W269" i="18"/>
  <c r="K269" i="18"/>
  <c r="AE268" i="18"/>
  <c r="AD268" i="18"/>
  <c r="X268" i="18"/>
  <c r="W268" i="18"/>
  <c r="K268" i="18"/>
  <c r="AE267" i="18"/>
  <c r="AD267" i="18"/>
  <c r="X267" i="18"/>
  <c r="W267" i="18"/>
  <c r="K267" i="18"/>
  <c r="AE266" i="18"/>
  <c r="AD266" i="18"/>
  <c r="X266" i="18"/>
  <c r="W266" i="18"/>
  <c r="K266" i="18"/>
  <c r="AE265" i="18"/>
  <c r="AD265" i="18"/>
  <c r="X265" i="18"/>
  <c r="W265" i="18"/>
  <c r="K265" i="18"/>
  <c r="AE264" i="18"/>
  <c r="AD264" i="18"/>
  <c r="X264" i="18"/>
  <c r="W264" i="18"/>
  <c r="K264" i="18"/>
  <c r="AE263" i="18"/>
  <c r="AD263" i="18"/>
  <c r="X263" i="18"/>
  <c r="W263" i="18"/>
  <c r="K263" i="18"/>
  <c r="AE262" i="18"/>
  <c r="AD262" i="18"/>
  <c r="X262" i="18"/>
  <c r="W262" i="18"/>
  <c r="K262" i="18"/>
  <c r="AE261" i="18"/>
  <c r="AD261" i="18"/>
  <c r="X261" i="18"/>
  <c r="W261" i="18"/>
  <c r="K261" i="18"/>
  <c r="AE260" i="18"/>
  <c r="AD260" i="18"/>
  <c r="X260" i="18"/>
  <c r="W260" i="18"/>
  <c r="K260" i="18"/>
  <c r="AE259" i="18"/>
  <c r="AD259" i="18"/>
  <c r="X259" i="18"/>
  <c r="W259" i="18"/>
  <c r="K259" i="18"/>
  <c r="AE258" i="18"/>
  <c r="AD258" i="18"/>
  <c r="X258" i="18"/>
  <c r="W258" i="18"/>
  <c r="K258" i="18"/>
  <c r="AE257" i="18"/>
  <c r="AD257" i="18"/>
  <c r="X257" i="18"/>
  <c r="W257" i="18"/>
  <c r="K257" i="18"/>
  <c r="AE256" i="18"/>
  <c r="AD256" i="18"/>
  <c r="X256" i="18"/>
  <c r="W256" i="18"/>
  <c r="K256" i="18"/>
  <c r="AE255" i="18"/>
  <c r="AD255" i="18"/>
  <c r="X255" i="18"/>
  <c r="W255" i="18"/>
  <c r="K255" i="18"/>
  <c r="AE254" i="18"/>
  <c r="AD254" i="18"/>
  <c r="X254" i="18"/>
  <c r="W254" i="18"/>
  <c r="K254" i="18"/>
  <c r="AE253" i="18"/>
  <c r="AD253" i="18"/>
  <c r="X253" i="18"/>
  <c r="W253" i="18"/>
  <c r="K253" i="18"/>
  <c r="AE252" i="18"/>
  <c r="AD252" i="18"/>
  <c r="X252" i="18"/>
  <c r="W252" i="18"/>
  <c r="K252" i="18"/>
  <c r="AE251" i="18"/>
  <c r="AD251" i="18"/>
  <c r="X251" i="18"/>
  <c r="W251" i="18"/>
  <c r="K251" i="18"/>
  <c r="AE250" i="18"/>
  <c r="AD250" i="18"/>
  <c r="X250" i="18"/>
  <c r="W250" i="18"/>
  <c r="K250" i="18"/>
  <c r="AE249" i="18"/>
  <c r="AD249" i="18"/>
  <c r="X249" i="18"/>
  <c r="W249" i="18"/>
  <c r="K249" i="18"/>
  <c r="AE248" i="18"/>
  <c r="AD248" i="18"/>
  <c r="X248" i="18"/>
  <c r="W248" i="18"/>
  <c r="K248" i="18"/>
  <c r="AE247" i="18"/>
  <c r="AD247" i="18"/>
  <c r="X247" i="18"/>
  <c r="W247" i="18"/>
  <c r="K247" i="18"/>
  <c r="AE246" i="18"/>
  <c r="AD246" i="18"/>
  <c r="X246" i="18"/>
  <c r="W246" i="18"/>
  <c r="K246" i="18"/>
  <c r="AE245" i="18"/>
  <c r="AD245" i="18"/>
  <c r="X245" i="18"/>
  <c r="W245" i="18"/>
  <c r="K245" i="18"/>
  <c r="AE244" i="18"/>
  <c r="AD244" i="18"/>
  <c r="X244" i="18"/>
  <c r="W244" i="18"/>
  <c r="K244" i="18"/>
  <c r="AE243" i="18"/>
  <c r="AD243" i="18"/>
  <c r="X243" i="18"/>
  <c r="W243" i="18"/>
  <c r="K243" i="18"/>
  <c r="AE242" i="18"/>
  <c r="AD242" i="18"/>
  <c r="X242" i="18"/>
  <c r="W242" i="18"/>
  <c r="K242" i="18"/>
  <c r="AE241" i="18"/>
  <c r="AD241" i="18"/>
  <c r="X241" i="18"/>
  <c r="W241" i="18"/>
  <c r="K241" i="18"/>
  <c r="AE240" i="18"/>
  <c r="AD240" i="18"/>
  <c r="X240" i="18"/>
  <c r="W240" i="18"/>
  <c r="K240" i="18"/>
  <c r="AE239" i="18"/>
  <c r="AD239" i="18"/>
  <c r="X239" i="18"/>
  <c r="W239" i="18"/>
  <c r="K239" i="18"/>
  <c r="AE238" i="18"/>
  <c r="AD238" i="18"/>
  <c r="X238" i="18"/>
  <c r="W238" i="18"/>
  <c r="K238" i="18"/>
  <c r="AE237" i="18"/>
  <c r="AD237" i="18"/>
  <c r="X237" i="18"/>
  <c r="W237" i="18"/>
  <c r="K237" i="18"/>
  <c r="AE236" i="18"/>
  <c r="AD236" i="18"/>
  <c r="X236" i="18"/>
  <c r="W236" i="18"/>
  <c r="K236" i="18"/>
  <c r="AE235" i="18"/>
  <c r="AD235" i="18"/>
  <c r="X235" i="18"/>
  <c r="W235" i="18"/>
  <c r="K235" i="18"/>
  <c r="AE234" i="18"/>
  <c r="AD234" i="18"/>
  <c r="X234" i="18"/>
  <c r="W234" i="18"/>
  <c r="K234" i="18"/>
  <c r="AE233" i="18"/>
  <c r="AD233" i="18"/>
  <c r="X233" i="18"/>
  <c r="W233" i="18"/>
  <c r="K233" i="18"/>
  <c r="AE232" i="18"/>
  <c r="AD232" i="18"/>
  <c r="X232" i="18"/>
  <c r="W232" i="18"/>
  <c r="K232" i="18"/>
  <c r="AE231" i="18"/>
  <c r="AD231" i="18"/>
  <c r="X231" i="18"/>
  <c r="W231" i="18"/>
  <c r="K231" i="18"/>
  <c r="AE230" i="18"/>
  <c r="AD230" i="18"/>
  <c r="X230" i="18"/>
  <c r="W230" i="18"/>
  <c r="K230" i="18"/>
  <c r="AE229" i="18"/>
  <c r="AD229" i="18"/>
  <c r="X229" i="18"/>
  <c r="W229" i="18"/>
  <c r="K229" i="18"/>
  <c r="AE228" i="18"/>
  <c r="AD228" i="18"/>
  <c r="X228" i="18"/>
  <c r="W228" i="18"/>
  <c r="K228" i="18"/>
  <c r="AE227" i="18"/>
  <c r="AD227" i="18"/>
  <c r="X227" i="18"/>
  <c r="W227" i="18"/>
  <c r="K227" i="18"/>
  <c r="AE226" i="18"/>
  <c r="AD226" i="18"/>
  <c r="X226" i="18"/>
  <c r="W226" i="18"/>
  <c r="K226" i="18"/>
  <c r="AE225" i="18"/>
  <c r="AD225" i="18"/>
  <c r="X225" i="18"/>
  <c r="W225" i="18"/>
  <c r="K225" i="18"/>
  <c r="AE224" i="18"/>
  <c r="AD224" i="18"/>
  <c r="X224" i="18"/>
  <c r="W224" i="18"/>
  <c r="K224" i="18"/>
  <c r="AE223" i="18"/>
  <c r="AD223" i="18"/>
  <c r="X223" i="18"/>
  <c r="W223" i="18"/>
  <c r="K223" i="18"/>
  <c r="AE222" i="18"/>
  <c r="AD222" i="18"/>
  <c r="X222" i="18"/>
  <c r="W222" i="18"/>
  <c r="K222" i="18"/>
  <c r="AE221" i="18"/>
  <c r="AD221" i="18"/>
  <c r="X221" i="18"/>
  <c r="W221" i="18"/>
  <c r="K221" i="18"/>
  <c r="AE220" i="18"/>
  <c r="AD220" i="18"/>
  <c r="X220" i="18"/>
  <c r="W220" i="18"/>
  <c r="K220" i="18"/>
  <c r="AE219" i="18"/>
  <c r="AD219" i="18"/>
  <c r="X219" i="18"/>
  <c r="W219" i="18"/>
  <c r="K219" i="18"/>
  <c r="AE218" i="18"/>
  <c r="AD218" i="18"/>
  <c r="X218" i="18"/>
  <c r="W218" i="18"/>
  <c r="K218" i="18"/>
  <c r="AE217" i="18"/>
  <c r="AD217" i="18"/>
  <c r="X217" i="18"/>
  <c r="W217" i="18"/>
  <c r="K217" i="18"/>
  <c r="AE216" i="18"/>
  <c r="AD216" i="18"/>
  <c r="X216" i="18"/>
  <c r="W216" i="18"/>
  <c r="K216" i="18"/>
  <c r="AE215" i="18"/>
  <c r="AD215" i="18"/>
  <c r="X215" i="18"/>
  <c r="W215" i="18"/>
  <c r="K215" i="18"/>
  <c r="AE214" i="18"/>
  <c r="AD214" i="18"/>
  <c r="X214" i="18"/>
  <c r="W214" i="18"/>
  <c r="K214" i="18"/>
  <c r="AE213" i="18"/>
  <c r="AD213" i="18"/>
  <c r="X213" i="18"/>
  <c r="W213" i="18"/>
  <c r="K213" i="18"/>
  <c r="AE212" i="18"/>
  <c r="AD212" i="18"/>
  <c r="X212" i="18"/>
  <c r="W212" i="18"/>
  <c r="K212" i="18"/>
  <c r="AE211" i="18"/>
  <c r="AD211" i="18"/>
  <c r="X211" i="18"/>
  <c r="W211" i="18"/>
  <c r="K211" i="18"/>
  <c r="AE210" i="18"/>
  <c r="AD210" i="18"/>
  <c r="X210" i="18"/>
  <c r="W210" i="18"/>
  <c r="K210" i="18"/>
  <c r="AE209" i="18"/>
  <c r="AD209" i="18"/>
  <c r="X209" i="18"/>
  <c r="W209" i="18"/>
  <c r="K209" i="18"/>
  <c r="AE208" i="18"/>
  <c r="AD208" i="18"/>
  <c r="X208" i="18"/>
  <c r="W208" i="18"/>
  <c r="K208" i="18"/>
  <c r="AE207" i="18"/>
  <c r="AD207" i="18"/>
  <c r="X207" i="18"/>
  <c r="W207" i="18"/>
  <c r="K207" i="18"/>
  <c r="AE206" i="18"/>
  <c r="AD206" i="18"/>
  <c r="X206" i="18"/>
  <c r="W206" i="18"/>
  <c r="K206" i="18"/>
  <c r="AE205" i="18"/>
  <c r="AD205" i="18"/>
  <c r="X205" i="18"/>
  <c r="W205" i="18"/>
  <c r="K205" i="18"/>
  <c r="AE204" i="18"/>
  <c r="AD204" i="18"/>
  <c r="X204" i="18"/>
  <c r="W204" i="18"/>
  <c r="K204" i="18"/>
  <c r="AE203" i="18"/>
  <c r="AD203" i="18"/>
  <c r="X203" i="18"/>
  <c r="W203" i="18"/>
  <c r="K203" i="18"/>
  <c r="AE202" i="18"/>
  <c r="AD202" i="18"/>
  <c r="X202" i="18"/>
  <c r="W202" i="18"/>
  <c r="K202" i="18"/>
  <c r="AE201" i="18"/>
  <c r="AD201" i="18"/>
  <c r="X201" i="18"/>
  <c r="W201" i="18"/>
  <c r="K201" i="18"/>
  <c r="AE200" i="18"/>
  <c r="AD200" i="18"/>
  <c r="X200" i="18"/>
  <c r="W200" i="18"/>
  <c r="K200" i="18"/>
  <c r="AE199" i="18"/>
  <c r="AD199" i="18"/>
  <c r="X199" i="18"/>
  <c r="W199" i="18"/>
  <c r="K199" i="18"/>
  <c r="AE198" i="18"/>
  <c r="AD198" i="18"/>
  <c r="X198" i="18"/>
  <c r="W198" i="18"/>
  <c r="K198" i="18"/>
  <c r="AE197" i="18"/>
  <c r="AD197" i="18"/>
  <c r="X197" i="18"/>
  <c r="W197" i="18"/>
  <c r="K197" i="18"/>
  <c r="AE196" i="18"/>
  <c r="AD196" i="18"/>
  <c r="X196" i="18"/>
  <c r="W196" i="18"/>
  <c r="K196" i="18"/>
  <c r="AE195" i="18"/>
  <c r="AD195" i="18"/>
  <c r="X195" i="18"/>
  <c r="W195" i="18"/>
  <c r="K195" i="18"/>
  <c r="AE194" i="18"/>
  <c r="AD194" i="18"/>
  <c r="X194" i="18"/>
  <c r="W194" i="18"/>
  <c r="K194" i="18"/>
  <c r="AE193" i="18"/>
  <c r="AD193" i="18"/>
  <c r="X193" i="18"/>
  <c r="W193" i="18"/>
  <c r="K193" i="18"/>
  <c r="AE192" i="18"/>
  <c r="AD192" i="18"/>
  <c r="X192" i="18"/>
  <c r="W192" i="18"/>
  <c r="K192" i="18"/>
  <c r="AE191" i="18"/>
  <c r="AD191" i="18"/>
  <c r="X191" i="18"/>
  <c r="W191" i="18"/>
  <c r="K191" i="18"/>
  <c r="AE190" i="18"/>
  <c r="AD190" i="18"/>
  <c r="X190" i="18"/>
  <c r="W190" i="18"/>
  <c r="K190" i="18"/>
  <c r="AE189" i="18"/>
  <c r="AD189" i="18"/>
  <c r="X189" i="18"/>
  <c r="W189" i="18"/>
  <c r="K189" i="18"/>
  <c r="AE188" i="18"/>
  <c r="AD188" i="18"/>
  <c r="X188" i="18"/>
  <c r="W188" i="18"/>
  <c r="K188" i="18"/>
  <c r="AE187" i="18"/>
  <c r="AD187" i="18"/>
  <c r="X187" i="18"/>
  <c r="W187" i="18"/>
  <c r="K187" i="18"/>
  <c r="AE186" i="18"/>
  <c r="AD186" i="18"/>
  <c r="X186" i="18"/>
  <c r="W186" i="18"/>
  <c r="K186" i="18"/>
  <c r="AE185" i="18"/>
  <c r="AD185" i="18"/>
  <c r="X185" i="18"/>
  <c r="W185" i="18"/>
  <c r="K185" i="18"/>
  <c r="AE184" i="18"/>
  <c r="AD184" i="18"/>
  <c r="X184" i="18"/>
  <c r="W184" i="18"/>
  <c r="K184" i="18"/>
  <c r="AE183" i="18"/>
  <c r="AD183" i="18"/>
  <c r="X183" i="18"/>
  <c r="W183" i="18"/>
  <c r="K183" i="18"/>
  <c r="AE182" i="18"/>
  <c r="AD182" i="18"/>
  <c r="X182" i="18"/>
  <c r="W182" i="18"/>
  <c r="K182" i="18"/>
  <c r="AE181" i="18"/>
  <c r="AD181" i="18"/>
  <c r="X181" i="18"/>
  <c r="W181" i="18"/>
  <c r="K181" i="18"/>
  <c r="AE180" i="18"/>
  <c r="AD180" i="18"/>
  <c r="X180" i="18"/>
  <c r="W180" i="18"/>
  <c r="K180" i="18"/>
  <c r="AE179" i="18"/>
  <c r="AD179" i="18"/>
  <c r="X179" i="18"/>
  <c r="W179" i="18"/>
  <c r="K179" i="18"/>
  <c r="AE178" i="18"/>
  <c r="AD178" i="18"/>
  <c r="X178" i="18"/>
  <c r="W178" i="18"/>
  <c r="K178" i="18"/>
  <c r="AE177" i="18"/>
  <c r="AD177" i="18"/>
  <c r="X177" i="18"/>
  <c r="W177" i="18"/>
  <c r="K177" i="18"/>
  <c r="AE176" i="18"/>
  <c r="AD176" i="18"/>
  <c r="X176" i="18"/>
  <c r="W176" i="18"/>
  <c r="K176" i="18"/>
  <c r="AE175" i="18"/>
  <c r="AD175" i="18"/>
  <c r="X175" i="18"/>
  <c r="W175" i="18"/>
  <c r="K175" i="18"/>
  <c r="AE174" i="18"/>
  <c r="AD174" i="18"/>
  <c r="X174" i="18"/>
  <c r="W174" i="18"/>
  <c r="K174" i="18"/>
  <c r="AE173" i="18"/>
  <c r="AD173" i="18"/>
  <c r="X173" i="18"/>
  <c r="W173" i="18"/>
  <c r="K173" i="18"/>
  <c r="AE172" i="18"/>
  <c r="AD172" i="18"/>
  <c r="X172" i="18"/>
  <c r="W172" i="18"/>
  <c r="K172" i="18"/>
  <c r="AE171" i="18"/>
  <c r="AD171" i="18"/>
  <c r="X171" i="18"/>
  <c r="W171" i="18"/>
  <c r="K171" i="18"/>
  <c r="AE170" i="18"/>
  <c r="AD170" i="18"/>
  <c r="X170" i="18"/>
  <c r="W170" i="18"/>
  <c r="K170" i="18"/>
  <c r="AE169" i="18"/>
  <c r="AD169" i="18"/>
  <c r="X169" i="18"/>
  <c r="W169" i="18"/>
  <c r="K169" i="18"/>
  <c r="AE168" i="18"/>
  <c r="AD168" i="18"/>
  <c r="X168" i="18"/>
  <c r="W168" i="18"/>
  <c r="K168" i="18"/>
  <c r="AE167" i="18"/>
  <c r="AD167" i="18"/>
  <c r="X167" i="18"/>
  <c r="W167" i="18"/>
  <c r="K167" i="18"/>
  <c r="AE166" i="18"/>
  <c r="AD166" i="18"/>
  <c r="X166" i="18"/>
  <c r="W166" i="18"/>
  <c r="K166" i="18"/>
  <c r="AE165" i="18"/>
  <c r="AD165" i="18"/>
  <c r="X165" i="18"/>
  <c r="W165" i="18"/>
  <c r="K165" i="18"/>
  <c r="AE164" i="18"/>
  <c r="AD164" i="18"/>
  <c r="X164" i="18"/>
  <c r="W164" i="18"/>
  <c r="K164" i="18"/>
  <c r="AE163" i="18"/>
  <c r="AD163" i="18"/>
  <c r="X163" i="18"/>
  <c r="W163" i="18"/>
  <c r="K163" i="18"/>
  <c r="AE162" i="18"/>
  <c r="AD162" i="18"/>
  <c r="X162" i="18"/>
  <c r="W162" i="18"/>
  <c r="K162" i="18"/>
  <c r="AE161" i="18"/>
  <c r="AD161" i="18"/>
  <c r="X161" i="18"/>
  <c r="W161" i="18"/>
  <c r="K161" i="18"/>
  <c r="AE160" i="18"/>
  <c r="AD160" i="18"/>
  <c r="X160" i="18"/>
  <c r="W160" i="18"/>
  <c r="K160" i="18"/>
  <c r="AE159" i="18"/>
  <c r="AD159" i="18"/>
  <c r="X159" i="18"/>
  <c r="W159" i="18"/>
  <c r="K159" i="18"/>
  <c r="AE158" i="18"/>
  <c r="AD158" i="18"/>
  <c r="X158" i="18"/>
  <c r="W158" i="18"/>
  <c r="K158" i="18"/>
  <c r="AE157" i="18"/>
  <c r="AD157" i="18"/>
  <c r="X157" i="18"/>
  <c r="W157" i="18"/>
  <c r="K157" i="18"/>
  <c r="AE156" i="18"/>
  <c r="AD156" i="18"/>
  <c r="X156" i="18"/>
  <c r="W156" i="18"/>
  <c r="K156" i="18"/>
  <c r="AE155" i="18"/>
  <c r="AD155" i="18"/>
  <c r="X155" i="18"/>
  <c r="W155" i="18"/>
  <c r="K155" i="18"/>
  <c r="AE154" i="18"/>
  <c r="AD154" i="18"/>
  <c r="X154" i="18"/>
  <c r="W154" i="18"/>
  <c r="K154" i="18"/>
  <c r="AE153" i="18"/>
  <c r="AD153" i="18"/>
  <c r="X153" i="18"/>
  <c r="W153" i="18"/>
  <c r="K153" i="18"/>
  <c r="AE152" i="18"/>
  <c r="AD152" i="18"/>
  <c r="X152" i="18"/>
  <c r="W152" i="18"/>
  <c r="K152" i="18"/>
  <c r="AE151" i="18"/>
  <c r="AD151" i="18"/>
  <c r="X151" i="18"/>
  <c r="W151" i="18"/>
  <c r="K151" i="18"/>
  <c r="AE150" i="18"/>
  <c r="AD150" i="18"/>
  <c r="X150" i="18"/>
  <c r="W150" i="18"/>
  <c r="K150" i="18"/>
  <c r="AE149" i="18"/>
  <c r="AD149" i="18"/>
  <c r="X149" i="18"/>
  <c r="W149" i="18"/>
  <c r="K149" i="18"/>
  <c r="AE148" i="18"/>
  <c r="AD148" i="18"/>
  <c r="X148" i="18"/>
  <c r="W148" i="18"/>
  <c r="K148" i="18"/>
  <c r="AE147" i="18"/>
  <c r="AD147" i="18"/>
  <c r="X147" i="18"/>
  <c r="W147" i="18"/>
  <c r="K147" i="18"/>
  <c r="AE146" i="18"/>
  <c r="AD146" i="18"/>
  <c r="X146" i="18"/>
  <c r="W146" i="18"/>
  <c r="K146" i="18"/>
  <c r="AE145" i="18"/>
  <c r="AD145" i="18"/>
  <c r="X145" i="18"/>
  <c r="W145" i="18"/>
  <c r="K145" i="18"/>
  <c r="AE144" i="18"/>
  <c r="AD144" i="18"/>
  <c r="X144" i="18"/>
  <c r="W144" i="18"/>
  <c r="K144" i="18"/>
  <c r="AE143" i="18"/>
  <c r="AD143" i="18"/>
  <c r="X143" i="18"/>
  <c r="W143" i="18"/>
  <c r="K143" i="18"/>
  <c r="AE142" i="18"/>
  <c r="AD142" i="18"/>
  <c r="X142" i="18"/>
  <c r="W142" i="18"/>
  <c r="K142" i="18"/>
  <c r="AE141" i="18"/>
  <c r="AD141" i="18"/>
  <c r="X141" i="18"/>
  <c r="W141" i="18"/>
  <c r="K141" i="18"/>
  <c r="AE140" i="18"/>
  <c r="AD140" i="18"/>
  <c r="X140" i="18"/>
  <c r="W140" i="18"/>
  <c r="K140" i="18"/>
  <c r="AE139" i="18"/>
  <c r="AD139" i="18"/>
  <c r="X139" i="18"/>
  <c r="W139" i="18"/>
  <c r="K139" i="18"/>
  <c r="AE138" i="18"/>
  <c r="AD138" i="18"/>
  <c r="X138" i="18"/>
  <c r="W138" i="18"/>
  <c r="K138" i="18"/>
  <c r="AE137" i="18"/>
  <c r="AD137" i="18"/>
  <c r="X137" i="18"/>
  <c r="W137" i="18"/>
  <c r="K137" i="18"/>
  <c r="AE136" i="18"/>
  <c r="AD136" i="18"/>
  <c r="X136" i="18"/>
  <c r="W136" i="18"/>
  <c r="K136" i="18"/>
  <c r="AE135" i="18"/>
  <c r="AD135" i="18"/>
  <c r="X135" i="18"/>
  <c r="W135" i="18"/>
  <c r="K135" i="18"/>
  <c r="AE134" i="18"/>
  <c r="AD134" i="18"/>
  <c r="X134" i="18"/>
  <c r="W134" i="18"/>
  <c r="K134" i="18"/>
  <c r="AE133" i="18"/>
  <c r="AD133" i="18"/>
  <c r="X133" i="18"/>
  <c r="W133" i="18"/>
  <c r="K133" i="18"/>
  <c r="AE132" i="18"/>
  <c r="AD132" i="18"/>
  <c r="X132" i="18"/>
  <c r="W132" i="18"/>
  <c r="K132" i="18"/>
  <c r="AE131" i="18"/>
  <c r="AD131" i="18"/>
  <c r="X131" i="18"/>
  <c r="W131" i="18"/>
  <c r="K131" i="18"/>
  <c r="AE130" i="18"/>
  <c r="AD130" i="18"/>
  <c r="X130" i="18"/>
  <c r="W130" i="18"/>
  <c r="K130" i="18"/>
  <c r="AE129" i="18"/>
  <c r="AD129" i="18"/>
  <c r="X129" i="18"/>
  <c r="W129" i="18"/>
  <c r="K129" i="18"/>
  <c r="AE128" i="18"/>
  <c r="AD128" i="18"/>
  <c r="X128" i="18"/>
  <c r="W128" i="18"/>
  <c r="K128" i="18"/>
  <c r="AE127" i="18"/>
  <c r="AD127" i="18"/>
  <c r="X127" i="18"/>
  <c r="W127" i="18"/>
  <c r="K127" i="18"/>
  <c r="AE126" i="18"/>
  <c r="AD126" i="18"/>
  <c r="X126" i="18"/>
  <c r="W126" i="18"/>
  <c r="K126" i="18"/>
  <c r="AE125" i="18"/>
  <c r="AD125" i="18"/>
  <c r="X125" i="18"/>
  <c r="W125" i="18"/>
  <c r="K125" i="18"/>
  <c r="AE124" i="18"/>
  <c r="AD124" i="18"/>
  <c r="X124" i="18"/>
  <c r="W124" i="18"/>
  <c r="K124" i="18"/>
  <c r="AE123" i="18"/>
  <c r="AD123" i="18"/>
  <c r="X123" i="18"/>
  <c r="W123" i="18"/>
  <c r="K123" i="18"/>
  <c r="AE122" i="18"/>
  <c r="AD122" i="18"/>
  <c r="X122" i="18"/>
  <c r="W122" i="18"/>
  <c r="K122" i="18"/>
  <c r="AE121" i="18"/>
  <c r="AD121" i="18"/>
  <c r="X121" i="18"/>
  <c r="W121" i="18"/>
  <c r="K121" i="18"/>
  <c r="AE120" i="18"/>
  <c r="AD120" i="18"/>
  <c r="X120" i="18"/>
  <c r="W120" i="18"/>
  <c r="K120" i="18"/>
  <c r="AE119" i="18"/>
  <c r="AD119" i="18"/>
  <c r="X119" i="18"/>
  <c r="W119" i="18"/>
  <c r="K119" i="18"/>
  <c r="AE118" i="18"/>
  <c r="AD118" i="18"/>
  <c r="X118" i="18"/>
  <c r="W118" i="18"/>
  <c r="K118" i="18"/>
  <c r="AE117" i="18"/>
  <c r="AD117" i="18"/>
  <c r="X117" i="18"/>
  <c r="W117" i="18"/>
  <c r="K117" i="18"/>
  <c r="AE116" i="18"/>
  <c r="AD116" i="18"/>
  <c r="X116" i="18"/>
  <c r="W116" i="18"/>
  <c r="K116" i="18"/>
  <c r="AE115" i="18"/>
  <c r="AD115" i="18"/>
  <c r="X115" i="18"/>
  <c r="W115" i="18"/>
  <c r="K115" i="18"/>
  <c r="AE114" i="18"/>
  <c r="AD114" i="18"/>
  <c r="X114" i="18"/>
  <c r="W114" i="18"/>
  <c r="K114" i="18"/>
  <c r="AE113" i="18"/>
  <c r="AD113" i="18"/>
  <c r="X113" i="18"/>
  <c r="W113" i="18"/>
  <c r="K113" i="18"/>
  <c r="AE112" i="18"/>
  <c r="AD112" i="18"/>
  <c r="X112" i="18"/>
  <c r="W112" i="18"/>
  <c r="K112" i="18"/>
  <c r="AE111" i="18"/>
  <c r="AD111" i="18"/>
  <c r="X111" i="18"/>
  <c r="W111" i="18"/>
  <c r="K111" i="18"/>
  <c r="AE110" i="18"/>
  <c r="AD110" i="18"/>
  <c r="X110" i="18"/>
  <c r="W110" i="18"/>
  <c r="K110" i="18"/>
  <c r="AE109" i="18"/>
  <c r="AD109" i="18"/>
  <c r="X109" i="18"/>
  <c r="W109" i="18"/>
  <c r="K109" i="18"/>
  <c r="AE108" i="18"/>
  <c r="AD108" i="18"/>
  <c r="X108" i="18"/>
  <c r="W108" i="18"/>
  <c r="K108" i="18"/>
  <c r="AE107" i="18"/>
  <c r="AD107" i="18"/>
  <c r="X107" i="18"/>
  <c r="W107" i="18"/>
  <c r="K107" i="18"/>
  <c r="AE106" i="18"/>
  <c r="AD106" i="18"/>
  <c r="X106" i="18"/>
  <c r="W106" i="18"/>
  <c r="K106" i="18"/>
  <c r="AE105" i="18"/>
  <c r="AD105" i="18"/>
  <c r="X105" i="18"/>
  <c r="W105" i="18"/>
  <c r="K105" i="18"/>
  <c r="AE104" i="18"/>
  <c r="AD104" i="18"/>
  <c r="X104" i="18"/>
  <c r="W104" i="18"/>
  <c r="K104" i="18"/>
  <c r="AE103" i="18"/>
  <c r="AD103" i="18"/>
  <c r="X103" i="18"/>
  <c r="W103" i="18"/>
  <c r="K103" i="18"/>
  <c r="AE102" i="18"/>
  <c r="AD102" i="18"/>
  <c r="X102" i="18"/>
  <c r="W102" i="18"/>
  <c r="K102" i="18"/>
  <c r="AE101" i="18"/>
  <c r="AD101" i="18"/>
  <c r="X101" i="18"/>
  <c r="W101" i="18"/>
  <c r="K101" i="18"/>
  <c r="AE100" i="18"/>
  <c r="AD100" i="18"/>
  <c r="X100" i="18"/>
  <c r="W100" i="18"/>
  <c r="K100" i="18"/>
  <c r="AE99" i="18"/>
  <c r="AD99" i="18"/>
  <c r="X99" i="18"/>
  <c r="W99" i="18"/>
  <c r="K99" i="18"/>
  <c r="AE98" i="18"/>
  <c r="AD98" i="18"/>
  <c r="X98" i="18"/>
  <c r="W98" i="18"/>
  <c r="K98" i="18"/>
  <c r="AE97" i="18"/>
  <c r="AD97" i="18"/>
  <c r="X97" i="18"/>
  <c r="W97" i="18"/>
  <c r="K97" i="18"/>
  <c r="AE96" i="18"/>
  <c r="AD96" i="18"/>
  <c r="X96" i="18"/>
  <c r="W96" i="18"/>
  <c r="K96" i="18"/>
  <c r="AE95" i="18"/>
  <c r="AD95" i="18"/>
  <c r="X95" i="18"/>
  <c r="W95" i="18"/>
  <c r="K95" i="18"/>
  <c r="AE94" i="18"/>
  <c r="AD94" i="18"/>
  <c r="X94" i="18"/>
  <c r="W94" i="18"/>
  <c r="K94" i="18"/>
  <c r="AE93" i="18"/>
  <c r="AD93" i="18"/>
  <c r="X93" i="18"/>
  <c r="W93" i="18"/>
  <c r="K93" i="18"/>
  <c r="AE92" i="18"/>
  <c r="AD92" i="18"/>
  <c r="X92" i="18"/>
  <c r="W92" i="18"/>
  <c r="K92" i="18"/>
  <c r="AE91" i="18"/>
  <c r="AD91" i="18"/>
  <c r="X91" i="18"/>
  <c r="W91" i="18"/>
  <c r="K91" i="18"/>
  <c r="AE90" i="18"/>
  <c r="AD90" i="18"/>
  <c r="X90" i="18"/>
  <c r="W90" i="18"/>
  <c r="K90" i="18"/>
  <c r="AE89" i="18"/>
  <c r="AD89" i="18"/>
  <c r="X89" i="18"/>
  <c r="W89" i="18"/>
  <c r="K89" i="18"/>
  <c r="AE88" i="18"/>
  <c r="AD88" i="18"/>
  <c r="X88" i="18"/>
  <c r="W88" i="18"/>
  <c r="K88" i="18"/>
  <c r="AE87" i="18"/>
  <c r="AD87" i="18"/>
  <c r="X87" i="18"/>
  <c r="W87" i="18"/>
  <c r="K87" i="18"/>
  <c r="AE86" i="18"/>
  <c r="AD86" i="18"/>
  <c r="X86" i="18"/>
  <c r="W86" i="18"/>
  <c r="K86" i="18"/>
  <c r="AE85" i="18"/>
  <c r="AD85" i="18"/>
  <c r="X85" i="18"/>
  <c r="W85" i="18"/>
  <c r="K85" i="18"/>
  <c r="AE84" i="18"/>
  <c r="AD84" i="18"/>
  <c r="X84" i="18"/>
  <c r="W84" i="18"/>
  <c r="K84" i="18"/>
  <c r="AE83" i="18"/>
  <c r="AD83" i="18"/>
  <c r="X83" i="18"/>
  <c r="W83" i="18"/>
  <c r="K83" i="18"/>
  <c r="AE82" i="18"/>
  <c r="AD82" i="18"/>
  <c r="X82" i="18"/>
  <c r="W82" i="18"/>
  <c r="K82" i="18"/>
  <c r="AE81" i="18"/>
  <c r="AD81" i="18"/>
  <c r="X81" i="18"/>
  <c r="W81" i="18"/>
  <c r="K81" i="18"/>
  <c r="AE80" i="18"/>
  <c r="AD80" i="18"/>
  <c r="X80" i="18"/>
  <c r="W80" i="18"/>
  <c r="K80" i="18"/>
  <c r="AE79" i="18"/>
  <c r="AD79" i="18"/>
  <c r="X79" i="18"/>
  <c r="W79" i="18"/>
  <c r="K79" i="18"/>
  <c r="AE78" i="18"/>
  <c r="AD78" i="18"/>
  <c r="X78" i="18"/>
  <c r="W78" i="18"/>
  <c r="K78" i="18"/>
  <c r="AE77" i="18"/>
  <c r="AD77" i="18"/>
  <c r="X77" i="18"/>
  <c r="W77" i="18"/>
  <c r="K77" i="18"/>
  <c r="AE76" i="18"/>
  <c r="AD76" i="18"/>
  <c r="X76" i="18"/>
  <c r="W76" i="18"/>
  <c r="K76" i="18"/>
  <c r="AE75" i="18"/>
  <c r="AD75" i="18"/>
  <c r="X75" i="18"/>
  <c r="W75" i="18"/>
  <c r="K75" i="18"/>
  <c r="AE74" i="18"/>
  <c r="AD74" i="18"/>
  <c r="X74" i="18"/>
  <c r="W74" i="18"/>
  <c r="K74" i="18"/>
  <c r="AE73" i="18"/>
  <c r="AD73" i="18"/>
  <c r="X73" i="18"/>
  <c r="W73" i="18"/>
  <c r="K73" i="18"/>
  <c r="AE72" i="18"/>
  <c r="AD72" i="18"/>
  <c r="X72" i="18"/>
  <c r="W72" i="18"/>
  <c r="K72" i="18"/>
  <c r="AE71" i="18"/>
  <c r="AD71" i="18"/>
  <c r="X71" i="18"/>
  <c r="W71" i="18"/>
  <c r="K71" i="18"/>
  <c r="AE70" i="18"/>
  <c r="AD70" i="18"/>
  <c r="X70" i="18"/>
  <c r="W70" i="18"/>
  <c r="K70" i="18"/>
  <c r="AE69" i="18"/>
  <c r="AD69" i="18"/>
  <c r="X69" i="18"/>
  <c r="W69" i="18"/>
  <c r="K69" i="18"/>
  <c r="AE68" i="18"/>
  <c r="AD68" i="18"/>
  <c r="X68" i="18"/>
  <c r="W68" i="18"/>
  <c r="K68" i="18"/>
  <c r="AE67" i="18"/>
  <c r="AD67" i="18"/>
  <c r="X67" i="18"/>
  <c r="W67" i="18"/>
  <c r="K67" i="18"/>
  <c r="AE66" i="18"/>
  <c r="AD66" i="18"/>
  <c r="X66" i="18"/>
  <c r="W66" i="18"/>
  <c r="K66" i="18"/>
  <c r="AE65" i="18"/>
  <c r="AD65" i="18"/>
  <c r="X65" i="18"/>
  <c r="W65" i="18"/>
  <c r="K65" i="18"/>
  <c r="AE64" i="18"/>
  <c r="AD64" i="18"/>
  <c r="X64" i="18"/>
  <c r="W64" i="18"/>
  <c r="K64" i="18"/>
  <c r="AE63" i="18"/>
  <c r="AD63" i="18"/>
  <c r="X63" i="18"/>
  <c r="W63" i="18"/>
  <c r="K63" i="18"/>
  <c r="AE62" i="18"/>
  <c r="AD62" i="18"/>
  <c r="X62" i="18"/>
  <c r="W62" i="18"/>
  <c r="K62" i="18"/>
  <c r="AE61" i="18"/>
  <c r="AD61" i="18"/>
  <c r="X61" i="18"/>
  <c r="W61" i="18"/>
  <c r="K61" i="18"/>
  <c r="AE60" i="18"/>
  <c r="AD60" i="18"/>
  <c r="X60" i="18"/>
  <c r="W60" i="18"/>
  <c r="K60" i="18"/>
  <c r="AE59" i="18"/>
  <c r="AD59" i="18"/>
  <c r="X59" i="18"/>
  <c r="W59" i="18"/>
  <c r="K59" i="18"/>
  <c r="AE58" i="18"/>
  <c r="AD58" i="18"/>
  <c r="X58" i="18"/>
  <c r="W58" i="18"/>
  <c r="K58" i="18"/>
  <c r="AE57" i="18"/>
  <c r="AD57" i="18"/>
  <c r="X57" i="18"/>
  <c r="W57" i="18"/>
  <c r="K57" i="18"/>
  <c r="AE56" i="18"/>
  <c r="AD56" i="18"/>
  <c r="X56" i="18"/>
  <c r="W56" i="18"/>
  <c r="K56" i="18"/>
  <c r="AE55" i="18"/>
  <c r="AD55" i="18"/>
  <c r="X55" i="18"/>
  <c r="W55" i="18"/>
  <c r="K55" i="18"/>
  <c r="AE54" i="18"/>
  <c r="AD54" i="18"/>
  <c r="X54" i="18"/>
  <c r="W54" i="18"/>
  <c r="K54" i="18"/>
  <c r="AE53" i="18"/>
  <c r="AD53" i="18"/>
  <c r="X53" i="18"/>
  <c r="W53" i="18"/>
  <c r="K53" i="18"/>
  <c r="AE52" i="18"/>
  <c r="AD52" i="18"/>
  <c r="X52" i="18"/>
  <c r="W52" i="18"/>
  <c r="K52" i="18"/>
  <c r="AE51" i="18"/>
  <c r="AD51" i="18"/>
  <c r="X51" i="18"/>
  <c r="W51" i="18"/>
  <c r="K51" i="18"/>
  <c r="AE50" i="18"/>
  <c r="AD50" i="18"/>
  <c r="X50" i="18"/>
  <c r="W50" i="18"/>
  <c r="K50" i="18"/>
  <c r="AE49" i="18"/>
  <c r="AD49" i="18"/>
  <c r="X49" i="18"/>
  <c r="W49" i="18"/>
  <c r="K49" i="18"/>
  <c r="AE48" i="18"/>
  <c r="AD48" i="18"/>
  <c r="X48" i="18"/>
  <c r="W48" i="18"/>
  <c r="K48" i="18"/>
  <c r="AE47" i="18"/>
  <c r="AD47" i="18"/>
  <c r="X47" i="18"/>
  <c r="W47" i="18"/>
  <c r="K47" i="18"/>
  <c r="AE46" i="18"/>
  <c r="AD46" i="18"/>
  <c r="X46" i="18"/>
  <c r="W46" i="18"/>
  <c r="K46" i="18"/>
  <c r="AE45" i="18"/>
  <c r="AD45" i="18"/>
  <c r="X45" i="18"/>
  <c r="W45" i="18"/>
  <c r="K45" i="18"/>
  <c r="AE44" i="18"/>
  <c r="AD44" i="18"/>
  <c r="X44" i="18"/>
  <c r="W44" i="18"/>
  <c r="K44" i="18"/>
  <c r="AE43" i="18"/>
  <c r="AD43" i="18"/>
  <c r="X43" i="18"/>
  <c r="W43" i="18"/>
  <c r="K43" i="18"/>
  <c r="AE42" i="18"/>
  <c r="AD42" i="18"/>
  <c r="X42" i="18"/>
  <c r="W42" i="18"/>
  <c r="K42" i="18"/>
  <c r="AE41" i="18"/>
  <c r="AD41" i="18"/>
  <c r="X41" i="18"/>
  <c r="W41" i="18"/>
  <c r="K41" i="18"/>
  <c r="AE40" i="18"/>
  <c r="AD40" i="18"/>
  <c r="X40" i="18"/>
  <c r="W40" i="18"/>
  <c r="K40" i="18"/>
  <c r="AE39" i="18"/>
  <c r="AD39" i="18"/>
  <c r="X39" i="18"/>
  <c r="W39" i="18"/>
  <c r="K39" i="18"/>
  <c r="AE38" i="18"/>
  <c r="AD38" i="18"/>
  <c r="X38" i="18"/>
  <c r="W38" i="18"/>
  <c r="K38" i="18"/>
  <c r="AE37" i="18"/>
  <c r="AD37" i="18"/>
  <c r="X37" i="18"/>
  <c r="W37" i="18"/>
  <c r="K37" i="18"/>
  <c r="AE36" i="18"/>
  <c r="AD36" i="18"/>
  <c r="X36" i="18"/>
  <c r="W36" i="18"/>
  <c r="K36" i="18"/>
  <c r="AE35" i="18"/>
  <c r="AD35" i="18"/>
  <c r="X35" i="18"/>
  <c r="W35" i="18"/>
  <c r="K35" i="18"/>
  <c r="AE34" i="18"/>
  <c r="AD34" i="18"/>
  <c r="X34" i="18"/>
  <c r="W34" i="18"/>
  <c r="K34" i="18"/>
  <c r="AE33" i="18"/>
  <c r="AD33" i="18"/>
  <c r="X33" i="18"/>
  <c r="W33" i="18"/>
  <c r="K33" i="18"/>
  <c r="AE32" i="18"/>
  <c r="AD32" i="18"/>
  <c r="X32" i="18"/>
  <c r="W32" i="18"/>
  <c r="K32" i="18"/>
  <c r="AE31" i="18"/>
  <c r="AD31" i="18"/>
  <c r="X31" i="18"/>
  <c r="W31" i="18"/>
  <c r="K31" i="18"/>
  <c r="B31" i="18"/>
  <c r="AE30" i="18"/>
  <c r="AD30" i="18"/>
  <c r="X30" i="18"/>
  <c r="W30" i="18"/>
  <c r="K30" i="18"/>
  <c r="AE29" i="18"/>
  <c r="AD29" i="18"/>
  <c r="X29" i="18"/>
  <c r="W29" i="18"/>
  <c r="K29" i="18"/>
  <c r="AE28" i="18"/>
  <c r="AD28" i="18"/>
  <c r="X28" i="18"/>
  <c r="W28" i="18"/>
  <c r="K28" i="18"/>
  <c r="C28" i="18"/>
  <c r="AE27" i="18"/>
  <c r="AD27" i="18"/>
  <c r="X27" i="18"/>
  <c r="W27" i="18"/>
  <c r="K27" i="18"/>
  <c r="C27" i="18"/>
  <c r="AE26" i="18"/>
  <c r="AD26" i="18"/>
  <c r="X26" i="18"/>
  <c r="W26" i="18"/>
  <c r="K26" i="18"/>
  <c r="C26" i="18"/>
  <c r="AE25" i="18"/>
  <c r="AD25" i="18"/>
  <c r="X25" i="18"/>
  <c r="W25" i="18"/>
  <c r="K25" i="18"/>
  <c r="C25" i="18"/>
  <c r="AE24" i="18"/>
  <c r="AD24" i="18"/>
  <c r="X24" i="18"/>
  <c r="W24" i="18"/>
  <c r="K24" i="18"/>
  <c r="C24" i="18"/>
  <c r="AE23" i="18"/>
  <c r="AD23" i="18"/>
  <c r="X23" i="18"/>
  <c r="W23" i="18"/>
  <c r="K23" i="18"/>
  <c r="AE22" i="18"/>
  <c r="AD22" i="18"/>
  <c r="X22" i="18"/>
  <c r="W22" i="18"/>
  <c r="K22" i="18"/>
  <c r="AE21" i="18"/>
  <c r="AD21" i="18"/>
  <c r="X21" i="18"/>
  <c r="W21" i="18"/>
  <c r="K21" i="18"/>
  <c r="AE20" i="18"/>
  <c r="AD20" i="18"/>
  <c r="X20" i="18"/>
  <c r="W20" i="18"/>
  <c r="K20" i="18"/>
  <c r="AE19" i="18"/>
  <c r="AD19" i="18"/>
  <c r="X19" i="18"/>
  <c r="W19" i="18"/>
  <c r="K19" i="18"/>
  <c r="B19" i="18"/>
  <c r="AE18" i="18"/>
  <c r="AD18" i="18"/>
  <c r="X18" i="18"/>
  <c r="W18" i="18"/>
  <c r="K18" i="18"/>
  <c r="AE17" i="18"/>
  <c r="AD17" i="18"/>
  <c r="X17" i="18"/>
  <c r="W17" i="18"/>
  <c r="K17" i="18"/>
  <c r="AE16" i="18"/>
  <c r="AD16" i="18"/>
  <c r="X16" i="18"/>
  <c r="W16" i="18"/>
  <c r="K16" i="18"/>
  <c r="B16" i="18"/>
  <c r="AE15" i="18"/>
  <c r="AD15" i="18"/>
  <c r="X15" i="18"/>
  <c r="W15" i="18"/>
  <c r="K15" i="18"/>
  <c r="AE14" i="18"/>
  <c r="AD14" i="18"/>
  <c r="X14" i="18"/>
  <c r="W14" i="18"/>
  <c r="K14" i="18"/>
  <c r="AE13" i="18"/>
  <c r="AD13" i="18"/>
  <c r="X13" i="18"/>
  <c r="W13" i="18"/>
  <c r="K13" i="18"/>
  <c r="C13" i="18"/>
  <c r="AE12" i="18"/>
  <c r="AD12" i="18"/>
  <c r="X12" i="18"/>
  <c r="W12" i="18"/>
  <c r="K12" i="18"/>
  <c r="C12" i="18"/>
  <c r="AE11" i="18"/>
  <c r="AD11" i="18"/>
  <c r="X11" i="18"/>
  <c r="W11" i="18"/>
  <c r="K11" i="18"/>
  <c r="C11" i="18"/>
  <c r="AE10" i="18"/>
  <c r="AD10" i="18"/>
  <c r="X10" i="18"/>
  <c r="W10" i="18"/>
  <c r="K10" i="18"/>
  <c r="C10" i="18"/>
  <c r="AE9" i="18"/>
  <c r="AD9" i="18"/>
  <c r="X9" i="18"/>
  <c r="W9" i="18"/>
  <c r="K9" i="18"/>
  <c r="C9" i="18"/>
  <c r="AE8" i="18"/>
  <c r="AD8" i="18"/>
  <c r="X8" i="18"/>
  <c r="W8" i="18"/>
  <c r="K8" i="18"/>
  <c r="C8" i="18"/>
  <c r="AE7" i="18"/>
  <c r="AD7" i="18"/>
  <c r="X7" i="18"/>
  <c r="W7" i="18"/>
  <c r="K7" i="18"/>
  <c r="C7" i="18"/>
  <c r="AE6" i="18"/>
  <c r="AD6" i="18"/>
  <c r="X6" i="18"/>
  <c r="W6" i="18"/>
  <c r="K6" i="18"/>
  <c r="AE5" i="18"/>
  <c r="AD5" i="18"/>
  <c r="X5" i="18"/>
  <c r="W5" i="18"/>
  <c r="K5" i="18"/>
  <c r="AE4" i="18"/>
  <c r="AD4" i="18"/>
  <c r="X4" i="18"/>
  <c r="W4" i="18"/>
  <c r="K4" i="18"/>
  <c r="D16" i="12"/>
  <c r="D15" i="12"/>
  <c r="D14" i="12"/>
  <c r="D13" i="12"/>
  <c r="D12" i="12"/>
  <c r="D11" i="12"/>
  <c r="D10" i="12"/>
  <c r="D9" i="12"/>
  <c r="D8" i="12"/>
  <c r="N1019" i="7"/>
  <c r="M1019" i="7"/>
  <c r="N1018" i="7"/>
  <c r="M1018" i="7"/>
  <c r="N1017" i="7"/>
  <c r="M1017" i="7"/>
  <c r="N1016" i="7"/>
  <c r="M1016" i="7"/>
  <c r="N1015" i="7"/>
  <c r="M1015" i="7"/>
  <c r="N1014" i="7"/>
  <c r="M1014" i="7"/>
  <c r="N1013" i="7"/>
  <c r="M1013" i="7"/>
  <c r="N1012" i="7"/>
  <c r="M1012" i="7"/>
  <c r="N1011" i="7"/>
  <c r="M1011" i="7"/>
  <c r="N1010" i="7"/>
  <c r="M1010" i="7"/>
  <c r="N1009" i="7"/>
  <c r="M1009" i="7"/>
  <c r="N1008" i="7"/>
  <c r="M1008" i="7"/>
  <c r="N1007" i="7"/>
  <c r="M1007" i="7"/>
  <c r="N1006" i="7"/>
  <c r="M1006" i="7"/>
  <c r="N1005" i="7"/>
  <c r="M1005" i="7"/>
  <c r="N1004" i="7"/>
  <c r="M1004" i="7"/>
  <c r="N1003" i="7"/>
  <c r="M1003" i="7"/>
  <c r="N1002" i="7"/>
  <c r="M1002" i="7"/>
  <c r="N1001" i="7"/>
  <c r="M1001" i="7"/>
  <c r="N1000" i="7"/>
  <c r="M1000" i="7"/>
  <c r="N999" i="7"/>
  <c r="M999" i="7"/>
  <c r="N998" i="7"/>
  <c r="M998" i="7"/>
  <c r="N997" i="7"/>
  <c r="M997" i="7"/>
  <c r="N996" i="7"/>
  <c r="M996" i="7"/>
  <c r="N995" i="7"/>
  <c r="M995" i="7"/>
  <c r="N994" i="7"/>
  <c r="M994" i="7"/>
  <c r="N993" i="7"/>
  <c r="M993" i="7"/>
  <c r="N992" i="7"/>
  <c r="M992" i="7"/>
  <c r="N991" i="7"/>
  <c r="M991" i="7"/>
  <c r="N990" i="7"/>
  <c r="M990" i="7"/>
  <c r="N989" i="7"/>
  <c r="M989" i="7"/>
  <c r="N988" i="7"/>
  <c r="M988" i="7"/>
  <c r="N987" i="7"/>
  <c r="M987" i="7"/>
  <c r="N986" i="7"/>
  <c r="M986" i="7"/>
  <c r="N985" i="7"/>
  <c r="M985" i="7"/>
  <c r="N984" i="7"/>
  <c r="M984" i="7"/>
  <c r="N983" i="7"/>
  <c r="M983" i="7"/>
  <c r="N982" i="7"/>
  <c r="M982" i="7"/>
  <c r="N981" i="7"/>
  <c r="M981" i="7"/>
  <c r="N980" i="7"/>
  <c r="M980" i="7"/>
  <c r="N979" i="7"/>
  <c r="M979" i="7"/>
  <c r="N978" i="7"/>
  <c r="M978" i="7"/>
  <c r="N977" i="7"/>
  <c r="M977" i="7"/>
  <c r="N976" i="7"/>
  <c r="M976" i="7"/>
  <c r="N975" i="7"/>
  <c r="M975" i="7"/>
  <c r="N974" i="7"/>
  <c r="M974" i="7"/>
  <c r="N973" i="7"/>
  <c r="M973" i="7"/>
  <c r="N972" i="7"/>
  <c r="M972" i="7"/>
  <c r="N971" i="7"/>
  <c r="M971" i="7"/>
  <c r="N970" i="7"/>
  <c r="M970" i="7"/>
  <c r="N969" i="7"/>
  <c r="M969" i="7"/>
  <c r="N968" i="7"/>
  <c r="M968" i="7"/>
  <c r="N967" i="7"/>
  <c r="M967" i="7"/>
  <c r="N966" i="7"/>
  <c r="M966" i="7"/>
  <c r="N965" i="7"/>
  <c r="M965" i="7"/>
  <c r="N964" i="7"/>
  <c r="M964" i="7"/>
  <c r="N963" i="7"/>
  <c r="M963" i="7"/>
  <c r="N962" i="7"/>
  <c r="M962" i="7"/>
  <c r="N961" i="7"/>
  <c r="M961" i="7"/>
  <c r="N960" i="7"/>
  <c r="M960" i="7"/>
  <c r="N959" i="7"/>
  <c r="M959" i="7"/>
  <c r="N958" i="7"/>
  <c r="M958" i="7"/>
  <c r="N957" i="7"/>
  <c r="M957" i="7"/>
  <c r="N956" i="7"/>
  <c r="M956" i="7"/>
  <c r="N955" i="7"/>
  <c r="M955" i="7"/>
  <c r="N954" i="7"/>
  <c r="M954" i="7"/>
  <c r="N953" i="7"/>
  <c r="M953" i="7"/>
  <c r="N952" i="7"/>
  <c r="M952" i="7"/>
  <c r="N951" i="7"/>
  <c r="M951" i="7"/>
  <c r="N950" i="7"/>
  <c r="M950" i="7"/>
  <c r="N949" i="7"/>
  <c r="M949" i="7"/>
  <c r="N948" i="7"/>
  <c r="M948" i="7"/>
  <c r="N947" i="7"/>
  <c r="M947" i="7"/>
  <c r="N946" i="7"/>
  <c r="M946" i="7"/>
  <c r="N945" i="7"/>
  <c r="M945" i="7"/>
  <c r="N944" i="7"/>
  <c r="M944" i="7"/>
  <c r="N943" i="7"/>
  <c r="M943" i="7"/>
  <c r="N942" i="7"/>
  <c r="M942" i="7"/>
  <c r="N941" i="7"/>
  <c r="M941" i="7"/>
  <c r="N940" i="7"/>
  <c r="M940" i="7"/>
  <c r="N939" i="7"/>
  <c r="M939" i="7"/>
  <c r="N938" i="7"/>
  <c r="M938" i="7"/>
  <c r="N937" i="7"/>
  <c r="M937" i="7"/>
  <c r="N936" i="7"/>
  <c r="M936" i="7"/>
  <c r="N935" i="7"/>
  <c r="M935" i="7"/>
  <c r="N934" i="7"/>
  <c r="M934" i="7"/>
  <c r="N933" i="7"/>
  <c r="M933" i="7"/>
  <c r="N932" i="7"/>
  <c r="M932" i="7"/>
  <c r="N931" i="7"/>
  <c r="M931" i="7"/>
  <c r="N930" i="7"/>
  <c r="M930" i="7"/>
  <c r="N929" i="7"/>
  <c r="M929" i="7"/>
  <c r="N928" i="7"/>
  <c r="M928" i="7"/>
  <c r="N927" i="7"/>
  <c r="M927" i="7"/>
  <c r="N926" i="7"/>
  <c r="M926" i="7"/>
  <c r="N925" i="7"/>
  <c r="M925" i="7"/>
  <c r="N924" i="7"/>
  <c r="M924" i="7"/>
  <c r="N923" i="7"/>
  <c r="M923" i="7"/>
  <c r="N922" i="7"/>
  <c r="M922" i="7"/>
  <c r="N921" i="7"/>
  <c r="M921" i="7"/>
  <c r="N920" i="7"/>
  <c r="M920" i="7"/>
  <c r="N919" i="7"/>
  <c r="M919" i="7"/>
  <c r="N918" i="7"/>
  <c r="M918" i="7"/>
  <c r="N917" i="7"/>
  <c r="M917" i="7"/>
  <c r="N916" i="7"/>
  <c r="M916" i="7"/>
  <c r="N915" i="7"/>
  <c r="M915" i="7"/>
  <c r="N914" i="7"/>
  <c r="M914" i="7"/>
  <c r="N913" i="7"/>
  <c r="M913" i="7"/>
  <c r="N912" i="7"/>
  <c r="M912" i="7"/>
  <c r="N911" i="7"/>
  <c r="M911" i="7"/>
  <c r="N910" i="7"/>
  <c r="M910" i="7"/>
  <c r="N909" i="7"/>
  <c r="M909" i="7"/>
  <c r="N908" i="7"/>
  <c r="M908" i="7"/>
  <c r="N907" i="7"/>
  <c r="M907" i="7"/>
  <c r="N906" i="7"/>
  <c r="M906" i="7"/>
  <c r="N905" i="7"/>
  <c r="M905" i="7"/>
  <c r="N904" i="7"/>
  <c r="M904" i="7"/>
  <c r="N903" i="7"/>
  <c r="M903" i="7"/>
  <c r="N902" i="7"/>
  <c r="M902" i="7"/>
  <c r="N901" i="7"/>
  <c r="M901" i="7"/>
  <c r="N900" i="7"/>
  <c r="M900" i="7"/>
  <c r="N899" i="7"/>
  <c r="M899" i="7"/>
  <c r="N898" i="7"/>
  <c r="M898" i="7"/>
  <c r="N897" i="7"/>
  <c r="M897" i="7"/>
  <c r="N896" i="7"/>
  <c r="M896" i="7"/>
  <c r="N895" i="7"/>
  <c r="M895" i="7"/>
  <c r="N894" i="7"/>
  <c r="M894" i="7"/>
  <c r="N893" i="7"/>
  <c r="M893" i="7"/>
  <c r="N892" i="7"/>
  <c r="M892" i="7"/>
  <c r="N891" i="7"/>
  <c r="M891" i="7"/>
  <c r="N890" i="7"/>
  <c r="M890" i="7"/>
  <c r="N889" i="7"/>
  <c r="M889" i="7"/>
  <c r="N888" i="7"/>
  <c r="M888" i="7"/>
  <c r="N887" i="7"/>
  <c r="M887" i="7"/>
  <c r="N886" i="7"/>
  <c r="M886" i="7"/>
  <c r="N885" i="7"/>
  <c r="M885" i="7"/>
  <c r="N884" i="7"/>
  <c r="M884" i="7"/>
  <c r="N883" i="7"/>
  <c r="M883" i="7"/>
  <c r="N882" i="7"/>
  <c r="M882" i="7"/>
  <c r="N881" i="7"/>
  <c r="M881" i="7"/>
  <c r="N880" i="7"/>
  <c r="M880" i="7"/>
  <c r="N879" i="7"/>
  <c r="M879" i="7"/>
  <c r="N878" i="7"/>
  <c r="M878" i="7"/>
  <c r="N877" i="7"/>
  <c r="M877" i="7"/>
  <c r="N876" i="7"/>
  <c r="M876" i="7"/>
  <c r="N875" i="7"/>
  <c r="M875" i="7"/>
  <c r="N874" i="7"/>
  <c r="M874" i="7"/>
  <c r="N873" i="7"/>
  <c r="M873" i="7"/>
  <c r="N872" i="7"/>
  <c r="M872" i="7"/>
  <c r="N871" i="7"/>
  <c r="M871" i="7"/>
  <c r="N870" i="7"/>
  <c r="M870" i="7"/>
  <c r="N869" i="7"/>
  <c r="M869" i="7"/>
  <c r="N868" i="7"/>
  <c r="M868" i="7"/>
  <c r="N867" i="7"/>
  <c r="M867" i="7"/>
  <c r="N866" i="7"/>
  <c r="M866" i="7"/>
  <c r="N865" i="7"/>
  <c r="M865" i="7"/>
  <c r="N864" i="7"/>
  <c r="M864" i="7"/>
  <c r="N863" i="7"/>
  <c r="M863" i="7"/>
  <c r="N862" i="7"/>
  <c r="M862" i="7"/>
  <c r="N861" i="7"/>
  <c r="M861" i="7"/>
  <c r="N860" i="7"/>
  <c r="M860" i="7"/>
  <c r="N859" i="7"/>
  <c r="M859" i="7"/>
  <c r="N858" i="7"/>
  <c r="M858" i="7"/>
  <c r="N857" i="7"/>
  <c r="M857" i="7"/>
  <c r="N856" i="7"/>
  <c r="M856" i="7"/>
  <c r="N855" i="7"/>
  <c r="M855" i="7"/>
  <c r="N854" i="7"/>
  <c r="M854" i="7"/>
  <c r="N853" i="7"/>
  <c r="M853" i="7"/>
  <c r="N852" i="7"/>
  <c r="M852" i="7"/>
  <c r="N851" i="7"/>
  <c r="M851" i="7"/>
  <c r="N850" i="7"/>
  <c r="M850" i="7"/>
  <c r="N849" i="7"/>
  <c r="M849" i="7"/>
  <c r="N848" i="7"/>
  <c r="M848" i="7"/>
  <c r="N847" i="7"/>
  <c r="M847" i="7"/>
  <c r="N846" i="7"/>
  <c r="M846" i="7"/>
  <c r="N845" i="7"/>
  <c r="M845" i="7"/>
  <c r="N844" i="7"/>
  <c r="M844" i="7"/>
  <c r="N843" i="7"/>
  <c r="M843" i="7"/>
  <c r="N842" i="7"/>
  <c r="M842" i="7"/>
  <c r="N841" i="7"/>
  <c r="M841" i="7"/>
  <c r="N840" i="7"/>
  <c r="M840" i="7"/>
  <c r="N839" i="7"/>
  <c r="M839" i="7"/>
  <c r="N838" i="7"/>
  <c r="M838" i="7"/>
  <c r="N837" i="7"/>
  <c r="M837" i="7"/>
  <c r="N836" i="7"/>
  <c r="M836" i="7"/>
  <c r="N835" i="7"/>
  <c r="M835" i="7"/>
  <c r="N834" i="7"/>
  <c r="M834" i="7"/>
  <c r="N833" i="7"/>
  <c r="M833" i="7"/>
  <c r="N832" i="7"/>
  <c r="M832" i="7"/>
  <c r="N831" i="7"/>
  <c r="M831" i="7"/>
  <c r="N830" i="7"/>
  <c r="M830" i="7"/>
  <c r="N829" i="7"/>
  <c r="M829" i="7"/>
  <c r="N828" i="7"/>
  <c r="M828" i="7"/>
  <c r="N827" i="7"/>
  <c r="M827" i="7"/>
  <c r="N826" i="7"/>
  <c r="M826" i="7"/>
  <c r="N825" i="7"/>
  <c r="M825" i="7"/>
  <c r="N824" i="7"/>
  <c r="M824" i="7"/>
  <c r="N823" i="7"/>
  <c r="M823" i="7"/>
  <c r="N822" i="7"/>
  <c r="M822" i="7"/>
  <c r="N821" i="7"/>
  <c r="M821" i="7"/>
  <c r="N820" i="7"/>
  <c r="M820" i="7"/>
  <c r="N819" i="7"/>
  <c r="M819" i="7"/>
  <c r="N818" i="7"/>
  <c r="M818" i="7"/>
  <c r="N817" i="7"/>
  <c r="M817" i="7"/>
  <c r="N816" i="7"/>
  <c r="M816" i="7"/>
  <c r="N815" i="7"/>
  <c r="M815" i="7"/>
  <c r="N814" i="7"/>
  <c r="M814" i="7"/>
  <c r="N813" i="7"/>
  <c r="M813" i="7"/>
  <c r="N812" i="7"/>
  <c r="M812" i="7"/>
  <c r="N811" i="7"/>
  <c r="M811" i="7"/>
  <c r="N810" i="7"/>
  <c r="M810" i="7"/>
  <c r="N809" i="7"/>
  <c r="M809" i="7"/>
  <c r="N808" i="7"/>
  <c r="M808" i="7"/>
  <c r="N807" i="7"/>
  <c r="M807" i="7"/>
  <c r="N806" i="7"/>
  <c r="M806" i="7"/>
  <c r="N805" i="7"/>
  <c r="M805" i="7"/>
  <c r="N804" i="7"/>
  <c r="M804" i="7"/>
  <c r="N803" i="7"/>
  <c r="M803" i="7"/>
  <c r="N802" i="7"/>
  <c r="M802" i="7"/>
  <c r="N801" i="7"/>
  <c r="M801" i="7"/>
  <c r="N800" i="7"/>
  <c r="M800" i="7"/>
  <c r="N799" i="7"/>
  <c r="M799" i="7"/>
  <c r="N798" i="7"/>
  <c r="M798" i="7"/>
  <c r="N797" i="7"/>
  <c r="M797" i="7"/>
  <c r="N796" i="7"/>
  <c r="M796" i="7"/>
  <c r="N795" i="7"/>
  <c r="M795" i="7"/>
  <c r="N794" i="7"/>
  <c r="M794" i="7"/>
  <c r="N793" i="7"/>
  <c r="M793" i="7"/>
  <c r="N792" i="7"/>
  <c r="M792" i="7"/>
  <c r="N791" i="7"/>
  <c r="M791" i="7"/>
  <c r="N790" i="7"/>
  <c r="M790" i="7"/>
  <c r="N789" i="7"/>
  <c r="M789" i="7"/>
  <c r="N788" i="7"/>
  <c r="M788" i="7"/>
  <c r="N787" i="7"/>
  <c r="M787" i="7"/>
  <c r="N786" i="7"/>
  <c r="M786" i="7"/>
  <c r="N785" i="7"/>
  <c r="M785" i="7"/>
  <c r="N784" i="7"/>
  <c r="M784" i="7"/>
  <c r="N783" i="7"/>
  <c r="M783" i="7"/>
  <c r="N782" i="7"/>
  <c r="M782" i="7"/>
  <c r="N781" i="7"/>
  <c r="M781" i="7"/>
  <c r="N780" i="7"/>
  <c r="M780" i="7"/>
  <c r="N779" i="7"/>
  <c r="M779" i="7"/>
  <c r="N778" i="7"/>
  <c r="M778" i="7"/>
  <c r="N777" i="7"/>
  <c r="M777" i="7"/>
  <c r="N776" i="7"/>
  <c r="M776" i="7"/>
  <c r="N775" i="7"/>
  <c r="M775" i="7"/>
  <c r="N774" i="7"/>
  <c r="M774" i="7"/>
  <c r="N773" i="7"/>
  <c r="M773" i="7"/>
  <c r="N772" i="7"/>
  <c r="M772" i="7"/>
  <c r="N771" i="7"/>
  <c r="M771" i="7"/>
  <c r="N770" i="7"/>
  <c r="M770" i="7"/>
  <c r="N769" i="7"/>
  <c r="M769" i="7"/>
  <c r="N768" i="7"/>
  <c r="M768" i="7"/>
  <c r="N767" i="7"/>
  <c r="M767" i="7"/>
  <c r="N766" i="7"/>
  <c r="M766" i="7"/>
  <c r="N765" i="7"/>
  <c r="M765" i="7"/>
  <c r="N764" i="7"/>
  <c r="M764" i="7"/>
  <c r="N763" i="7"/>
  <c r="M763" i="7"/>
  <c r="N762" i="7"/>
  <c r="M762" i="7"/>
  <c r="N761" i="7"/>
  <c r="M761" i="7"/>
  <c r="N760" i="7"/>
  <c r="M760" i="7"/>
  <c r="N759" i="7"/>
  <c r="M759" i="7"/>
  <c r="N758" i="7"/>
  <c r="M758" i="7"/>
  <c r="N757" i="7"/>
  <c r="M757" i="7"/>
  <c r="N756" i="7"/>
  <c r="M756" i="7"/>
  <c r="N755" i="7"/>
  <c r="M755" i="7"/>
  <c r="N754" i="7"/>
  <c r="M754" i="7"/>
  <c r="N753" i="7"/>
  <c r="M753" i="7"/>
  <c r="N752" i="7"/>
  <c r="M752" i="7"/>
  <c r="N751" i="7"/>
  <c r="M751" i="7"/>
  <c r="N750" i="7"/>
  <c r="M750" i="7"/>
  <c r="N749" i="7"/>
  <c r="M749" i="7"/>
  <c r="N748" i="7"/>
  <c r="M748" i="7"/>
  <c r="N747" i="7"/>
  <c r="M747" i="7"/>
  <c r="N746" i="7"/>
  <c r="M746" i="7"/>
  <c r="N745" i="7"/>
  <c r="M745" i="7"/>
  <c r="N744" i="7"/>
  <c r="M744" i="7"/>
  <c r="N743" i="7"/>
  <c r="M743" i="7"/>
  <c r="N742" i="7"/>
  <c r="M742" i="7"/>
  <c r="N741" i="7"/>
  <c r="M741" i="7"/>
  <c r="N740" i="7"/>
  <c r="M740" i="7"/>
  <c r="N739" i="7"/>
  <c r="M739" i="7"/>
  <c r="N738" i="7"/>
  <c r="M738" i="7"/>
  <c r="N737" i="7"/>
  <c r="M737" i="7"/>
  <c r="N736" i="7"/>
  <c r="M736" i="7"/>
  <c r="N735" i="7"/>
  <c r="M735" i="7"/>
  <c r="N734" i="7"/>
  <c r="M734" i="7"/>
  <c r="N733" i="7"/>
  <c r="M733" i="7"/>
  <c r="N732" i="7"/>
  <c r="M732" i="7"/>
  <c r="N731" i="7"/>
  <c r="M731" i="7"/>
  <c r="N730" i="7"/>
  <c r="M730" i="7"/>
  <c r="N729" i="7"/>
  <c r="M729" i="7"/>
  <c r="N728" i="7"/>
  <c r="M728" i="7"/>
  <c r="N727" i="7"/>
  <c r="M727" i="7"/>
  <c r="N726" i="7"/>
  <c r="M726" i="7"/>
  <c r="N725" i="7"/>
  <c r="M725" i="7"/>
  <c r="N724" i="7"/>
  <c r="M724" i="7"/>
  <c r="N723" i="7"/>
  <c r="M723" i="7"/>
  <c r="N722" i="7"/>
  <c r="M722" i="7"/>
  <c r="N721" i="7"/>
  <c r="M721" i="7"/>
  <c r="N720" i="7"/>
  <c r="M720" i="7"/>
  <c r="N719" i="7"/>
  <c r="M719" i="7"/>
  <c r="N718" i="7"/>
  <c r="M718" i="7"/>
  <c r="N717" i="7"/>
  <c r="M717" i="7"/>
  <c r="N716" i="7"/>
  <c r="M716" i="7"/>
  <c r="N715" i="7"/>
  <c r="M715" i="7"/>
  <c r="N714" i="7"/>
  <c r="M714" i="7"/>
  <c r="N713" i="7"/>
  <c r="M713" i="7"/>
  <c r="N712" i="7"/>
  <c r="M712" i="7"/>
  <c r="N711" i="7"/>
  <c r="M711" i="7"/>
  <c r="N710" i="7"/>
  <c r="M710" i="7"/>
  <c r="N709" i="7"/>
  <c r="M709" i="7"/>
  <c r="N708" i="7"/>
  <c r="M708" i="7"/>
  <c r="N707" i="7"/>
  <c r="M707" i="7"/>
  <c r="N706" i="7"/>
  <c r="M706" i="7"/>
  <c r="N705" i="7"/>
  <c r="M705" i="7"/>
  <c r="N704" i="7"/>
  <c r="M704" i="7"/>
  <c r="N703" i="7"/>
  <c r="M703" i="7"/>
  <c r="N702" i="7"/>
  <c r="M702" i="7"/>
  <c r="N701" i="7"/>
  <c r="M701" i="7"/>
  <c r="N700" i="7"/>
  <c r="M700" i="7"/>
  <c r="N699" i="7"/>
  <c r="M699" i="7"/>
  <c r="N698" i="7"/>
  <c r="M698" i="7"/>
  <c r="N697" i="7"/>
  <c r="M697" i="7"/>
  <c r="N696" i="7"/>
  <c r="M696" i="7"/>
  <c r="N695" i="7"/>
  <c r="M695" i="7"/>
  <c r="N694" i="7"/>
  <c r="M694" i="7"/>
  <c r="N693" i="7"/>
  <c r="M693" i="7"/>
  <c r="N692" i="7"/>
  <c r="M692" i="7"/>
  <c r="N691" i="7"/>
  <c r="M691" i="7"/>
  <c r="N690" i="7"/>
  <c r="M690" i="7"/>
  <c r="N689" i="7"/>
  <c r="M689" i="7"/>
  <c r="N688" i="7"/>
  <c r="M688" i="7"/>
  <c r="N687" i="7"/>
  <c r="M687" i="7"/>
  <c r="N686" i="7"/>
  <c r="M686" i="7"/>
  <c r="N685" i="7"/>
  <c r="M685" i="7"/>
  <c r="N684" i="7"/>
  <c r="M684" i="7"/>
  <c r="N683" i="7"/>
  <c r="M683" i="7"/>
  <c r="N682" i="7"/>
  <c r="M682" i="7"/>
  <c r="N681" i="7"/>
  <c r="M681" i="7"/>
  <c r="N680" i="7"/>
  <c r="M680" i="7"/>
  <c r="N679" i="7"/>
  <c r="M679" i="7"/>
  <c r="N678" i="7"/>
  <c r="M678" i="7"/>
  <c r="N677" i="7"/>
  <c r="M677" i="7"/>
  <c r="N676" i="7"/>
  <c r="M676" i="7"/>
  <c r="N675" i="7"/>
  <c r="M675" i="7"/>
  <c r="N674" i="7"/>
  <c r="M674" i="7"/>
  <c r="N673" i="7"/>
  <c r="M673" i="7"/>
  <c r="N672" i="7"/>
  <c r="M672" i="7"/>
  <c r="N671" i="7"/>
  <c r="M671" i="7"/>
  <c r="N670" i="7"/>
  <c r="M670" i="7"/>
  <c r="N669" i="7"/>
  <c r="M669" i="7"/>
  <c r="N668" i="7"/>
  <c r="M668" i="7"/>
  <c r="N667" i="7"/>
  <c r="M667" i="7"/>
  <c r="N666" i="7"/>
  <c r="M666" i="7"/>
  <c r="N665" i="7"/>
  <c r="M665" i="7"/>
  <c r="N664" i="7"/>
  <c r="M664" i="7"/>
  <c r="N663" i="7"/>
  <c r="M663" i="7"/>
  <c r="N662" i="7"/>
  <c r="M662" i="7"/>
  <c r="N661" i="7"/>
  <c r="M661" i="7"/>
  <c r="N660" i="7"/>
  <c r="M660" i="7"/>
  <c r="N659" i="7"/>
  <c r="M659" i="7"/>
  <c r="N658" i="7"/>
  <c r="M658" i="7"/>
  <c r="N657" i="7"/>
  <c r="M657" i="7"/>
  <c r="N656" i="7"/>
  <c r="M656" i="7"/>
  <c r="N655" i="7"/>
  <c r="M655" i="7"/>
  <c r="N654" i="7"/>
  <c r="M654" i="7"/>
  <c r="N653" i="7"/>
  <c r="M653" i="7"/>
  <c r="N652" i="7"/>
  <c r="M652" i="7"/>
  <c r="N651" i="7"/>
  <c r="M651" i="7"/>
  <c r="N650" i="7"/>
  <c r="M650" i="7"/>
  <c r="N649" i="7"/>
  <c r="M649" i="7"/>
  <c r="N648" i="7"/>
  <c r="M648" i="7"/>
  <c r="N647" i="7"/>
  <c r="M647" i="7"/>
  <c r="N646" i="7"/>
  <c r="M646" i="7"/>
  <c r="N645" i="7"/>
  <c r="M645" i="7"/>
  <c r="N644" i="7"/>
  <c r="M644" i="7"/>
  <c r="N643" i="7"/>
  <c r="M643" i="7"/>
  <c r="N642" i="7"/>
  <c r="M642" i="7"/>
  <c r="N641" i="7"/>
  <c r="M641" i="7"/>
  <c r="N640" i="7"/>
  <c r="M640" i="7"/>
  <c r="N639" i="7"/>
  <c r="M639" i="7"/>
  <c r="N638" i="7"/>
  <c r="M638" i="7"/>
  <c r="N637" i="7"/>
  <c r="M637" i="7"/>
  <c r="N636" i="7"/>
  <c r="M636" i="7"/>
  <c r="N635" i="7"/>
  <c r="M635" i="7"/>
  <c r="N634" i="7"/>
  <c r="M634" i="7"/>
  <c r="N633" i="7"/>
  <c r="M633" i="7"/>
  <c r="N632" i="7"/>
  <c r="M632" i="7"/>
  <c r="N631" i="7"/>
  <c r="M631" i="7"/>
  <c r="N630" i="7"/>
  <c r="M630" i="7"/>
  <c r="N629" i="7"/>
  <c r="M629" i="7"/>
  <c r="N628" i="7"/>
  <c r="M628" i="7"/>
  <c r="N627" i="7"/>
  <c r="M627" i="7"/>
  <c r="N626" i="7"/>
  <c r="M626" i="7"/>
  <c r="N625" i="7"/>
  <c r="M625" i="7"/>
  <c r="N624" i="7"/>
  <c r="M624" i="7"/>
  <c r="N623" i="7"/>
  <c r="M623" i="7"/>
  <c r="N622" i="7"/>
  <c r="M622" i="7"/>
  <c r="N621" i="7"/>
  <c r="M621" i="7"/>
  <c r="N620" i="7"/>
  <c r="M620" i="7"/>
  <c r="N619" i="7"/>
  <c r="M619" i="7"/>
  <c r="N618" i="7"/>
  <c r="M618" i="7"/>
  <c r="N617" i="7"/>
  <c r="M617" i="7"/>
  <c r="N616" i="7"/>
  <c r="M616" i="7"/>
  <c r="N615" i="7"/>
  <c r="M615" i="7"/>
  <c r="N614" i="7"/>
  <c r="M614" i="7"/>
  <c r="N613" i="7"/>
  <c r="M613" i="7"/>
  <c r="N612" i="7"/>
  <c r="M612" i="7"/>
  <c r="N611" i="7"/>
  <c r="M611" i="7"/>
  <c r="N610" i="7"/>
  <c r="M610" i="7"/>
  <c r="N609" i="7"/>
  <c r="M609" i="7"/>
  <c r="N608" i="7"/>
  <c r="M608" i="7"/>
  <c r="N607" i="7"/>
  <c r="M607" i="7"/>
  <c r="N606" i="7"/>
  <c r="M606" i="7"/>
  <c r="N605" i="7"/>
  <c r="M605" i="7"/>
  <c r="N604" i="7"/>
  <c r="M604" i="7"/>
  <c r="N603" i="7"/>
  <c r="M603" i="7"/>
  <c r="N602" i="7"/>
  <c r="M602" i="7"/>
  <c r="N601" i="7"/>
  <c r="M601" i="7"/>
  <c r="N600" i="7"/>
  <c r="M600" i="7"/>
  <c r="N599" i="7"/>
  <c r="M599" i="7"/>
  <c r="N598" i="7"/>
  <c r="M598" i="7"/>
  <c r="N597" i="7"/>
  <c r="M597" i="7"/>
  <c r="N596" i="7"/>
  <c r="M596" i="7"/>
  <c r="N595" i="7"/>
  <c r="M595" i="7"/>
  <c r="N594" i="7"/>
  <c r="M594" i="7"/>
  <c r="N593" i="7"/>
  <c r="M593" i="7"/>
  <c r="N592" i="7"/>
  <c r="M592" i="7"/>
  <c r="N591" i="7"/>
  <c r="M591" i="7"/>
  <c r="N590" i="7"/>
  <c r="M590" i="7"/>
  <c r="N589" i="7"/>
  <c r="M589" i="7"/>
  <c r="N588" i="7"/>
  <c r="M588" i="7"/>
  <c r="N587" i="7"/>
  <c r="M587" i="7"/>
  <c r="N586" i="7"/>
  <c r="M586" i="7"/>
  <c r="N585" i="7"/>
  <c r="M585" i="7"/>
  <c r="N584" i="7"/>
  <c r="M584" i="7"/>
  <c r="N583" i="7"/>
  <c r="M583" i="7"/>
  <c r="N582" i="7"/>
  <c r="M582" i="7"/>
  <c r="N581" i="7"/>
  <c r="M581" i="7"/>
  <c r="N580" i="7"/>
  <c r="M580" i="7"/>
  <c r="N579" i="7"/>
  <c r="M579" i="7"/>
  <c r="N578" i="7"/>
  <c r="M578" i="7"/>
  <c r="N577" i="7"/>
  <c r="M577" i="7"/>
  <c r="N576" i="7"/>
  <c r="M576" i="7"/>
  <c r="N575" i="7"/>
  <c r="M575" i="7"/>
  <c r="N574" i="7"/>
  <c r="M574" i="7"/>
  <c r="N573" i="7"/>
  <c r="M573" i="7"/>
  <c r="N572" i="7"/>
  <c r="M572" i="7"/>
  <c r="N571" i="7"/>
  <c r="M571" i="7"/>
  <c r="N570" i="7"/>
  <c r="M570" i="7"/>
  <c r="N569" i="7"/>
  <c r="M569" i="7"/>
  <c r="N568" i="7"/>
  <c r="M568" i="7"/>
  <c r="N567" i="7"/>
  <c r="M567" i="7"/>
  <c r="N566" i="7"/>
  <c r="M566" i="7"/>
  <c r="N565" i="7"/>
  <c r="M565" i="7"/>
  <c r="N564" i="7"/>
  <c r="M564" i="7"/>
  <c r="N563" i="7"/>
  <c r="M563" i="7"/>
  <c r="N562" i="7"/>
  <c r="M562" i="7"/>
  <c r="N561" i="7"/>
  <c r="M561" i="7"/>
  <c r="N560" i="7"/>
  <c r="M560" i="7"/>
  <c r="N559" i="7"/>
  <c r="M559" i="7"/>
  <c r="N558" i="7"/>
  <c r="M558" i="7"/>
  <c r="N557" i="7"/>
  <c r="M557" i="7"/>
  <c r="N556" i="7"/>
  <c r="M556" i="7"/>
  <c r="N555" i="7"/>
  <c r="M555" i="7"/>
  <c r="N554" i="7"/>
  <c r="M554" i="7"/>
  <c r="N553" i="7"/>
  <c r="M553" i="7"/>
  <c r="N552" i="7"/>
  <c r="M552" i="7"/>
  <c r="N551" i="7"/>
  <c r="M551" i="7"/>
  <c r="N550" i="7"/>
  <c r="M550" i="7"/>
  <c r="N549" i="7"/>
  <c r="M549" i="7"/>
  <c r="N548" i="7"/>
  <c r="M548" i="7"/>
  <c r="N547" i="7"/>
  <c r="M547" i="7"/>
  <c r="N546" i="7"/>
  <c r="M546" i="7"/>
  <c r="N545" i="7"/>
  <c r="M545" i="7"/>
  <c r="N544" i="7"/>
  <c r="M544" i="7"/>
  <c r="N543" i="7"/>
  <c r="M543" i="7"/>
  <c r="N542" i="7"/>
  <c r="M542" i="7"/>
  <c r="N541" i="7"/>
  <c r="M541" i="7"/>
  <c r="N540" i="7"/>
  <c r="M540" i="7"/>
  <c r="N539" i="7"/>
  <c r="M539" i="7"/>
  <c r="N538" i="7"/>
  <c r="M538" i="7"/>
  <c r="N537" i="7"/>
  <c r="M537" i="7"/>
  <c r="N536" i="7"/>
  <c r="M536" i="7"/>
  <c r="N535" i="7"/>
  <c r="M535" i="7"/>
  <c r="N534" i="7"/>
  <c r="M534" i="7"/>
  <c r="N533" i="7"/>
  <c r="M533" i="7"/>
  <c r="N532" i="7"/>
  <c r="M532" i="7"/>
  <c r="N531" i="7"/>
  <c r="M531" i="7"/>
  <c r="N530" i="7"/>
  <c r="M530" i="7"/>
  <c r="N529" i="7"/>
  <c r="M529" i="7"/>
  <c r="N528" i="7"/>
  <c r="M528" i="7"/>
  <c r="N527" i="7"/>
  <c r="M527" i="7"/>
  <c r="N526" i="7"/>
  <c r="M526" i="7"/>
  <c r="N525" i="7"/>
  <c r="M525" i="7"/>
  <c r="N524" i="7"/>
  <c r="M524" i="7"/>
  <c r="N523" i="7"/>
  <c r="M523" i="7"/>
  <c r="N522" i="7"/>
  <c r="M522" i="7"/>
  <c r="N521" i="7"/>
  <c r="M521" i="7"/>
  <c r="N520" i="7"/>
  <c r="M520" i="7"/>
  <c r="N519" i="7"/>
  <c r="M519" i="7"/>
  <c r="N518" i="7"/>
  <c r="M518" i="7"/>
  <c r="N517" i="7"/>
  <c r="M517" i="7"/>
  <c r="N516" i="7"/>
  <c r="M516" i="7"/>
  <c r="N515" i="7"/>
  <c r="M515" i="7"/>
  <c r="N514" i="7"/>
  <c r="M514" i="7"/>
  <c r="N513" i="7"/>
  <c r="M513" i="7"/>
  <c r="N512" i="7"/>
  <c r="M512" i="7"/>
  <c r="N511" i="7"/>
  <c r="M511" i="7"/>
  <c r="N510" i="7"/>
  <c r="M510" i="7"/>
  <c r="N509" i="7"/>
  <c r="M509" i="7"/>
  <c r="N508" i="7"/>
  <c r="M508" i="7"/>
  <c r="N507" i="7"/>
  <c r="M507" i="7"/>
  <c r="N506" i="7"/>
  <c r="M506" i="7"/>
  <c r="N505" i="7"/>
  <c r="M505" i="7"/>
  <c r="N504" i="7"/>
  <c r="M504" i="7"/>
  <c r="N503" i="7"/>
  <c r="M503" i="7"/>
  <c r="N502" i="7"/>
  <c r="M502" i="7"/>
  <c r="N501" i="7"/>
  <c r="M501" i="7"/>
  <c r="N500" i="7"/>
  <c r="M500" i="7"/>
  <c r="N499" i="7"/>
  <c r="M499" i="7"/>
  <c r="N498" i="7"/>
  <c r="M498" i="7"/>
  <c r="N497" i="7"/>
  <c r="M497" i="7"/>
  <c r="N496" i="7"/>
  <c r="M496" i="7"/>
  <c r="N495" i="7"/>
  <c r="M495" i="7"/>
  <c r="N494" i="7"/>
  <c r="M494" i="7"/>
  <c r="N493" i="7"/>
  <c r="M493" i="7"/>
  <c r="N492" i="7"/>
  <c r="M492" i="7"/>
  <c r="N491" i="7"/>
  <c r="M491" i="7"/>
  <c r="N490" i="7"/>
  <c r="M490" i="7"/>
  <c r="N489" i="7"/>
  <c r="M489" i="7"/>
  <c r="N488" i="7"/>
  <c r="M488" i="7"/>
  <c r="N487" i="7"/>
  <c r="M487" i="7"/>
  <c r="N486" i="7"/>
  <c r="M486" i="7"/>
  <c r="N485" i="7"/>
  <c r="M485" i="7"/>
  <c r="N484" i="7"/>
  <c r="M484" i="7"/>
  <c r="N483" i="7"/>
  <c r="M483" i="7"/>
  <c r="N482" i="7"/>
  <c r="M482" i="7"/>
  <c r="N481" i="7"/>
  <c r="M481" i="7"/>
  <c r="N480" i="7"/>
  <c r="M480" i="7"/>
  <c r="N479" i="7"/>
  <c r="M479" i="7"/>
  <c r="N478" i="7"/>
  <c r="M478" i="7"/>
  <c r="N477" i="7"/>
  <c r="M477" i="7"/>
  <c r="N476" i="7"/>
  <c r="M476" i="7"/>
  <c r="N475" i="7"/>
  <c r="M475" i="7"/>
  <c r="N474" i="7"/>
  <c r="M474" i="7"/>
  <c r="N473" i="7"/>
  <c r="M473" i="7"/>
  <c r="N472" i="7"/>
  <c r="M472" i="7"/>
  <c r="N471" i="7"/>
  <c r="M471" i="7"/>
  <c r="N470" i="7"/>
  <c r="M470" i="7"/>
  <c r="N469" i="7"/>
  <c r="M469" i="7"/>
  <c r="N468" i="7"/>
  <c r="M468" i="7"/>
  <c r="N467" i="7"/>
  <c r="M467" i="7"/>
  <c r="N466" i="7"/>
  <c r="M466" i="7"/>
  <c r="N465" i="7"/>
  <c r="M465" i="7"/>
  <c r="N464" i="7"/>
  <c r="M464" i="7"/>
  <c r="N463" i="7"/>
  <c r="M463" i="7"/>
  <c r="N462" i="7"/>
  <c r="M462" i="7"/>
  <c r="N461" i="7"/>
  <c r="M461" i="7"/>
  <c r="N460" i="7"/>
  <c r="M460" i="7"/>
  <c r="N459" i="7"/>
  <c r="M459" i="7"/>
  <c r="N458" i="7"/>
  <c r="M458" i="7"/>
  <c r="N457" i="7"/>
  <c r="M457" i="7"/>
  <c r="N456" i="7"/>
  <c r="M456" i="7"/>
  <c r="N455" i="7"/>
  <c r="M455" i="7"/>
  <c r="N454" i="7"/>
  <c r="M454" i="7"/>
  <c r="N453" i="7"/>
  <c r="M453" i="7"/>
  <c r="N452" i="7"/>
  <c r="M452" i="7"/>
  <c r="N451" i="7"/>
  <c r="M451" i="7"/>
  <c r="N450" i="7"/>
  <c r="M450" i="7"/>
  <c r="N449" i="7"/>
  <c r="M449" i="7"/>
  <c r="N448" i="7"/>
  <c r="M448" i="7"/>
  <c r="N447" i="7"/>
  <c r="M447" i="7"/>
  <c r="N446" i="7"/>
  <c r="M446" i="7"/>
  <c r="N445" i="7"/>
  <c r="M445" i="7"/>
  <c r="N444" i="7"/>
  <c r="M444" i="7"/>
  <c r="N443" i="7"/>
  <c r="M443" i="7"/>
  <c r="N442" i="7"/>
  <c r="M442" i="7"/>
  <c r="N441" i="7"/>
  <c r="M441" i="7"/>
  <c r="N440" i="7"/>
  <c r="M440" i="7"/>
  <c r="N439" i="7"/>
  <c r="M439" i="7"/>
  <c r="N438" i="7"/>
  <c r="M438" i="7"/>
  <c r="N437" i="7"/>
  <c r="M437" i="7"/>
  <c r="N436" i="7"/>
  <c r="M436" i="7"/>
  <c r="N435" i="7"/>
  <c r="M435" i="7"/>
  <c r="N434" i="7"/>
  <c r="M434" i="7"/>
  <c r="N433" i="7"/>
  <c r="M433" i="7"/>
  <c r="N432" i="7"/>
  <c r="M432" i="7"/>
  <c r="N431" i="7"/>
  <c r="M431" i="7"/>
  <c r="N430" i="7"/>
  <c r="M430" i="7"/>
  <c r="N429" i="7"/>
  <c r="M429" i="7"/>
  <c r="N428" i="7"/>
  <c r="M428" i="7"/>
  <c r="N427" i="7"/>
  <c r="M427" i="7"/>
  <c r="N426" i="7"/>
  <c r="M426" i="7"/>
  <c r="N425" i="7"/>
  <c r="M425" i="7"/>
  <c r="N424" i="7"/>
  <c r="M424" i="7"/>
  <c r="N423" i="7"/>
  <c r="M423" i="7"/>
  <c r="N422" i="7"/>
  <c r="M422" i="7"/>
  <c r="N421" i="7"/>
  <c r="M421" i="7"/>
  <c r="N420" i="7"/>
  <c r="M420" i="7"/>
  <c r="N419" i="7"/>
  <c r="M419" i="7"/>
  <c r="N418" i="7"/>
  <c r="M418" i="7"/>
  <c r="N417" i="7"/>
  <c r="M417" i="7"/>
  <c r="N416" i="7"/>
  <c r="M416" i="7"/>
  <c r="N415" i="7"/>
  <c r="M415" i="7"/>
  <c r="N414" i="7"/>
  <c r="M414" i="7"/>
  <c r="N413" i="7"/>
  <c r="M413" i="7"/>
  <c r="N412" i="7"/>
  <c r="M412" i="7"/>
  <c r="N411" i="7"/>
  <c r="M411" i="7"/>
  <c r="N410" i="7"/>
  <c r="M410" i="7"/>
  <c r="N409" i="7"/>
  <c r="M409" i="7"/>
  <c r="N408" i="7"/>
  <c r="M408" i="7"/>
  <c r="N407" i="7"/>
  <c r="M407" i="7"/>
  <c r="N406" i="7"/>
  <c r="M406" i="7"/>
  <c r="N405" i="7"/>
  <c r="M405" i="7"/>
  <c r="N404" i="7"/>
  <c r="M404" i="7"/>
  <c r="N403" i="7"/>
  <c r="M403" i="7"/>
  <c r="N402" i="7"/>
  <c r="M402" i="7"/>
  <c r="N401" i="7"/>
  <c r="M401" i="7"/>
  <c r="N400" i="7"/>
  <c r="M400" i="7"/>
  <c r="N399" i="7"/>
  <c r="M399" i="7"/>
  <c r="N398" i="7"/>
  <c r="M398" i="7"/>
  <c r="N397" i="7"/>
  <c r="M397" i="7"/>
  <c r="N396" i="7"/>
  <c r="M396" i="7"/>
  <c r="N395" i="7"/>
  <c r="M395" i="7"/>
  <c r="N394" i="7"/>
  <c r="M394" i="7"/>
  <c r="N393" i="7"/>
  <c r="M393" i="7"/>
  <c r="N392" i="7"/>
  <c r="M392" i="7"/>
  <c r="N391" i="7"/>
  <c r="M391" i="7"/>
  <c r="N390" i="7"/>
  <c r="M390" i="7"/>
  <c r="N389" i="7"/>
  <c r="M389" i="7"/>
  <c r="N388" i="7"/>
  <c r="M388" i="7"/>
  <c r="N387" i="7"/>
  <c r="M387" i="7"/>
  <c r="N386" i="7"/>
  <c r="M386" i="7"/>
  <c r="N385" i="7"/>
  <c r="M385" i="7"/>
  <c r="N384" i="7"/>
  <c r="M384" i="7"/>
  <c r="N383" i="7"/>
  <c r="M383" i="7"/>
  <c r="N382" i="7"/>
  <c r="M382" i="7"/>
  <c r="N381" i="7"/>
  <c r="M381" i="7"/>
  <c r="N380" i="7"/>
  <c r="M380" i="7"/>
  <c r="N379" i="7"/>
  <c r="M379" i="7"/>
  <c r="N378" i="7"/>
  <c r="M378" i="7"/>
  <c r="N377" i="7"/>
  <c r="M377" i="7"/>
  <c r="N376" i="7"/>
  <c r="M376" i="7"/>
  <c r="N375" i="7"/>
  <c r="M375" i="7"/>
  <c r="N374" i="7"/>
  <c r="M374" i="7"/>
  <c r="N373" i="7"/>
  <c r="M373" i="7"/>
  <c r="N372" i="7"/>
  <c r="M372" i="7"/>
  <c r="N371" i="7"/>
  <c r="M371" i="7"/>
  <c r="N370" i="7"/>
  <c r="M370" i="7"/>
  <c r="N369" i="7"/>
  <c r="M369" i="7"/>
  <c r="N368" i="7"/>
  <c r="M368" i="7"/>
  <c r="N367" i="7"/>
  <c r="M367" i="7"/>
  <c r="N366" i="7"/>
  <c r="M366" i="7"/>
  <c r="N365" i="7"/>
  <c r="M365" i="7"/>
  <c r="N364" i="7"/>
  <c r="M364" i="7"/>
  <c r="N363" i="7"/>
  <c r="M363" i="7"/>
  <c r="N362" i="7"/>
  <c r="M362" i="7"/>
  <c r="N361" i="7"/>
  <c r="M361" i="7"/>
  <c r="N360" i="7"/>
  <c r="M360" i="7"/>
  <c r="N359" i="7"/>
  <c r="M359" i="7"/>
  <c r="N358" i="7"/>
  <c r="M358" i="7"/>
  <c r="N357" i="7"/>
  <c r="M357" i="7"/>
  <c r="N356" i="7"/>
  <c r="M356" i="7"/>
  <c r="N355" i="7"/>
  <c r="M355" i="7"/>
  <c r="N354" i="7"/>
  <c r="M354" i="7"/>
  <c r="N353" i="7"/>
  <c r="M353" i="7"/>
  <c r="N352" i="7"/>
  <c r="M352" i="7"/>
  <c r="N351" i="7"/>
  <c r="M351" i="7"/>
  <c r="N350" i="7"/>
  <c r="M350" i="7"/>
  <c r="N349" i="7"/>
  <c r="M349" i="7"/>
  <c r="N348" i="7"/>
  <c r="M348" i="7"/>
  <c r="N347" i="7"/>
  <c r="M347" i="7"/>
  <c r="N346" i="7"/>
  <c r="M346" i="7"/>
  <c r="N345" i="7"/>
  <c r="M345" i="7"/>
  <c r="N344" i="7"/>
  <c r="M344" i="7"/>
  <c r="N343" i="7"/>
  <c r="M343" i="7"/>
  <c r="N342" i="7"/>
  <c r="M342" i="7"/>
  <c r="N341" i="7"/>
  <c r="M341" i="7"/>
  <c r="N340" i="7"/>
  <c r="M340" i="7"/>
  <c r="N339" i="7"/>
  <c r="M339" i="7"/>
  <c r="N338" i="7"/>
  <c r="M338" i="7"/>
  <c r="N337" i="7"/>
  <c r="M337" i="7"/>
  <c r="N336" i="7"/>
  <c r="M336" i="7"/>
  <c r="N335" i="7"/>
  <c r="M335" i="7"/>
  <c r="N334" i="7"/>
  <c r="M334" i="7"/>
  <c r="N333" i="7"/>
  <c r="M333" i="7"/>
  <c r="N332" i="7"/>
  <c r="M332" i="7"/>
  <c r="N331" i="7"/>
  <c r="M331" i="7"/>
  <c r="N330" i="7"/>
  <c r="M330" i="7"/>
  <c r="N329" i="7"/>
  <c r="M329" i="7"/>
  <c r="N328" i="7"/>
  <c r="M328" i="7"/>
  <c r="N327" i="7"/>
  <c r="M327" i="7"/>
  <c r="N326" i="7"/>
  <c r="M326" i="7"/>
  <c r="N325" i="7"/>
  <c r="M325" i="7"/>
  <c r="N324" i="7"/>
  <c r="M324" i="7"/>
  <c r="N323" i="7"/>
  <c r="M323" i="7"/>
  <c r="N322" i="7"/>
  <c r="M322" i="7"/>
  <c r="N321" i="7"/>
  <c r="M321" i="7"/>
  <c r="N320" i="7"/>
  <c r="M320" i="7"/>
  <c r="N319" i="7"/>
  <c r="M319" i="7"/>
  <c r="N318" i="7"/>
  <c r="M318" i="7"/>
  <c r="N317" i="7"/>
  <c r="M317" i="7"/>
  <c r="N316" i="7"/>
  <c r="M316" i="7"/>
  <c r="N315" i="7"/>
  <c r="M315" i="7"/>
  <c r="N314" i="7"/>
  <c r="M314" i="7"/>
  <c r="N313" i="7"/>
  <c r="M313" i="7"/>
  <c r="N312" i="7"/>
  <c r="M312" i="7"/>
  <c r="N311" i="7"/>
  <c r="M311" i="7"/>
  <c r="N310" i="7"/>
  <c r="M310" i="7"/>
  <c r="N309" i="7"/>
  <c r="M309" i="7"/>
  <c r="N308" i="7"/>
  <c r="M308" i="7"/>
  <c r="N307" i="7"/>
  <c r="M307" i="7"/>
  <c r="N306" i="7"/>
  <c r="M306" i="7"/>
  <c r="N305" i="7"/>
  <c r="M305" i="7"/>
  <c r="N304" i="7"/>
  <c r="M304" i="7"/>
  <c r="N303" i="7"/>
  <c r="M303" i="7"/>
  <c r="N302" i="7"/>
  <c r="M302" i="7"/>
  <c r="N301" i="7"/>
  <c r="M301" i="7"/>
  <c r="N300" i="7"/>
  <c r="M300" i="7"/>
  <c r="N299" i="7"/>
  <c r="M299" i="7"/>
  <c r="N298" i="7"/>
  <c r="M298" i="7"/>
  <c r="N297" i="7"/>
  <c r="M297" i="7"/>
  <c r="N296" i="7"/>
  <c r="M296" i="7"/>
  <c r="N295" i="7"/>
  <c r="M295" i="7"/>
  <c r="N294" i="7"/>
  <c r="M294" i="7"/>
  <c r="N293" i="7"/>
  <c r="M293" i="7"/>
  <c r="N292" i="7"/>
  <c r="M292" i="7"/>
  <c r="N291" i="7"/>
  <c r="M291" i="7"/>
  <c r="N290" i="7"/>
  <c r="M290" i="7"/>
  <c r="N289" i="7"/>
  <c r="M289" i="7"/>
  <c r="N288" i="7"/>
  <c r="M288" i="7"/>
  <c r="N287" i="7"/>
  <c r="M287" i="7"/>
  <c r="N286" i="7"/>
  <c r="M286" i="7"/>
  <c r="N285" i="7"/>
  <c r="M285" i="7"/>
  <c r="N284" i="7"/>
  <c r="M284" i="7"/>
  <c r="N283" i="7"/>
  <c r="M283" i="7"/>
  <c r="N282" i="7"/>
  <c r="M282" i="7"/>
  <c r="N281" i="7"/>
  <c r="M281" i="7"/>
  <c r="N280" i="7"/>
  <c r="M280" i="7"/>
  <c r="N279" i="7"/>
  <c r="M279" i="7"/>
  <c r="N278" i="7"/>
  <c r="M278" i="7"/>
  <c r="N277" i="7"/>
  <c r="M277" i="7"/>
  <c r="N276" i="7"/>
  <c r="M276" i="7"/>
  <c r="N275" i="7"/>
  <c r="M275" i="7"/>
  <c r="N274" i="7"/>
  <c r="M274" i="7"/>
  <c r="N273" i="7"/>
  <c r="M273" i="7"/>
  <c r="N272" i="7"/>
  <c r="M272" i="7"/>
  <c r="N271" i="7"/>
  <c r="M271" i="7"/>
  <c r="N270" i="7"/>
  <c r="M270" i="7"/>
  <c r="N269" i="7"/>
  <c r="M269" i="7"/>
  <c r="N268" i="7"/>
  <c r="M268" i="7"/>
  <c r="N267" i="7"/>
  <c r="M267" i="7"/>
  <c r="N266" i="7"/>
  <c r="M266" i="7"/>
  <c r="N265" i="7"/>
  <c r="M265" i="7"/>
  <c r="N264" i="7"/>
  <c r="M264" i="7"/>
  <c r="N263" i="7"/>
  <c r="M263" i="7"/>
  <c r="N262" i="7"/>
  <c r="M262" i="7"/>
  <c r="N261" i="7"/>
  <c r="M261" i="7"/>
  <c r="N260" i="7"/>
  <c r="M260" i="7"/>
  <c r="N259" i="7"/>
  <c r="M259" i="7"/>
  <c r="N258" i="7"/>
  <c r="M258" i="7"/>
  <c r="N257" i="7"/>
  <c r="M257" i="7"/>
  <c r="N256" i="7"/>
  <c r="M256" i="7"/>
  <c r="N255" i="7"/>
  <c r="M255" i="7"/>
  <c r="N254" i="7"/>
  <c r="M254" i="7"/>
  <c r="N253" i="7"/>
  <c r="M253" i="7"/>
  <c r="N252" i="7"/>
  <c r="M252" i="7"/>
  <c r="N251" i="7"/>
  <c r="M251" i="7"/>
  <c r="N250" i="7"/>
  <c r="M250" i="7"/>
  <c r="N249" i="7"/>
  <c r="M249" i="7"/>
  <c r="N248" i="7"/>
  <c r="M248" i="7"/>
  <c r="N247" i="7"/>
  <c r="M247" i="7"/>
  <c r="N246" i="7"/>
  <c r="M246" i="7"/>
  <c r="N245" i="7"/>
  <c r="M245" i="7"/>
  <c r="N244" i="7"/>
  <c r="M244" i="7"/>
  <c r="N243" i="7"/>
  <c r="M243" i="7"/>
  <c r="N242" i="7"/>
  <c r="M242" i="7"/>
  <c r="N241" i="7"/>
  <c r="M241" i="7"/>
  <c r="N240" i="7"/>
  <c r="M240" i="7"/>
  <c r="N239" i="7"/>
  <c r="M239" i="7"/>
  <c r="N238" i="7"/>
  <c r="M238" i="7"/>
  <c r="N237" i="7"/>
  <c r="M237" i="7"/>
  <c r="N236" i="7"/>
  <c r="M236" i="7"/>
  <c r="N235" i="7"/>
  <c r="M235" i="7"/>
  <c r="N234" i="7"/>
  <c r="M234" i="7"/>
  <c r="N233" i="7"/>
  <c r="M233" i="7"/>
  <c r="N232" i="7"/>
  <c r="M232" i="7"/>
  <c r="N231" i="7"/>
  <c r="M231" i="7"/>
  <c r="N230" i="7"/>
  <c r="M230" i="7"/>
  <c r="N229" i="7"/>
  <c r="M229" i="7"/>
  <c r="N228" i="7"/>
  <c r="M228" i="7"/>
  <c r="N227" i="7"/>
  <c r="M227" i="7"/>
  <c r="N226" i="7"/>
  <c r="M226" i="7"/>
  <c r="N225" i="7"/>
  <c r="M225" i="7"/>
  <c r="N224" i="7"/>
  <c r="M224" i="7"/>
  <c r="N223" i="7"/>
  <c r="M223" i="7"/>
  <c r="N222" i="7"/>
  <c r="M222" i="7"/>
  <c r="N221" i="7"/>
  <c r="M221" i="7"/>
  <c r="N220" i="7"/>
  <c r="M220" i="7"/>
  <c r="N219" i="7"/>
  <c r="M219" i="7"/>
  <c r="N218" i="7"/>
  <c r="M218" i="7"/>
  <c r="N217" i="7"/>
  <c r="M217" i="7"/>
  <c r="N216" i="7"/>
  <c r="M216" i="7"/>
  <c r="N215" i="7"/>
  <c r="M215" i="7"/>
  <c r="N214" i="7"/>
  <c r="M214" i="7"/>
  <c r="N213" i="7"/>
  <c r="M213" i="7"/>
  <c r="N212" i="7"/>
  <c r="M212" i="7"/>
  <c r="N211" i="7"/>
  <c r="M211" i="7"/>
  <c r="N210" i="7"/>
  <c r="M210" i="7"/>
  <c r="N209" i="7"/>
  <c r="M209" i="7"/>
  <c r="N208" i="7"/>
  <c r="M208" i="7"/>
  <c r="N207" i="7"/>
  <c r="M207" i="7"/>
  <c r="N206" i="7"/>
  <c r="M206" i="7"/>
  <c r="N205" i="7"/>
  <c r="M205" i="7"/>
  <c r="N204" i="7"/>
  <c r="M204" i="7"/>
  <c r="N203" i="7"/>
  <c r="M203" i="7"/>
  <c r="N202" i="7"/>
  <c r="M202" i="7"/>
  <c r="N201" i="7"/>
  <c r="M201" i="7"/>
  <c r="N200" i="7"/>
  <c r="M200" i="7"/>
  <c r="N199" i="7"/>
  <c r="M199" i="7"/>
  <c r="N198" i="7"/>
  <c r="M198" i="7"/>
  <c r="N197" i="7"/>
  <c r="M197" i="7"/>
  <c r="N196" i="7"/>
  <c r="M196" i="7"/>
  <c r="N195" i="7"/>
  <c r="M195" i="7"/>
  <c r="N194" i="7"/>
  <c r="M194" i="7"/>
  <c r="N193" i="7"/>
  <c r="M193" i="7"/>
  <c r="N192" i="7"/>
  <c r="M192" i="7"/>
  <c r="N191" i="7"/>
  <c r="M191" i="7"/>
  <c r="N190" i="7"/>
  <c r="M190" i="7"/>
  <c r="N189" i="7"/>
  <c r="M189" i="7"/>
  <c r="N188" i="7"/>
  <c r="M188" i="7"/>
  <c r="N187" i="7"/>
  <c r="M187" i="7"/>
  <c r="N186" i="7"/>
  <c r="M186" i="7"/>
  <c r="N185" i="7"/>
  <c r="M185" i="7"/>
  <c r="N184" i="7"/>
  <c r="M184" i="7"/>
  <c r="N183" i="7"/>
  <c r="M183" i="7"/>
  <c r="N182" i="7"/>
  <c r="M182" i="7"/>
  <c r="N181" i="7"/>
  <c r="M181" i="7"/>
  <c r="N180" i="7"/>
  <c r="M180" i="7"/>
  <c r="N179" i="7"/>
  <c r="M179" i="7"/>
  <c r="N178" i="7"/>
  <c r="M178" i="7"/>
  <c r="N177" i="7"/>
  <c r="M177" i="7"/>
  <c r="N176" i="7"/>
  <c r="M176" i="7"/>
  <c r="N175" i="7"/>
  <c r="M175" i="7"/>
  <c r="N174" i="7"/>
  <c r="M174" i="7"/>
  <c r="N173" i="7"/>
  <c r="M173" i="7"/>
  <c r="N172" i="7"/>
  <c r="M172" i="7"/>
  <c r="N171" i="7"/>
  <c r="M171" i="7"/>
  <c r="N170" i="7"/>
  <c r="M170" i="7"/>
  <c r="N169" i="7"/>
  <c r="M169" i="7"/>
  <c r="N168" i="7"/>
  <c r="M168" i="7"/>
  <c r="N167" i="7"/>
  <c r="M167" i="7"/>
  <c r="N166" i="7"/>
  <c r="M166" i="7"/>
  <c r="N165" i="7"/>
  <c r="M165" i="7"/>
  <c r="N164" i="7"/>
  <c r="M164" i="7"/>
  <c r="N163" i="7"/>
  <c r="M163" i="7"/>
  <c r="N162" i="7"/>
  <c r="M162" i="7"/>
  <c r="N161" i="7"/>
  <c r="M161" i="7"/>
  <c r="N160" i="7"/>
  <c r="M160" i="7"/>
  <c r="N159" i="7"/>
  <c r="M159" i="7"/>
  <c r="N158" i="7"/>
  <c r="M158" i="7"/>
  <c r="N157" i="7"/>
  <c r="M157" i="7"/>
  <c r="N156" i="7"/>
  <c r="M156" i="7"/>
  <c r="N155" i="7"/>
  <c r="M155" i="7"/>
  <c r="N154" i="7"/>
  <c r="M154" i="7"/>
  <c r="N153" i="7"/>
  <c r="M153" i="7"/>
  <c r="N152" i="7"/>
  <c r="M152" i="7"/>
  <c r="N151" i="7"/>
  <c r="M151" i="7"/>
  <c r="N150" i="7"/>
  <c r="M150" i="7"/>
  <c r="N149" i="7"/>
  <c r="M149" i="7"/>
  <c r="N148" i="7"/>
  <c r="M148" i="7"/>
  <c r="N147" i="7"/>
  <c r="M147" i="7"/>
  <c r="N146" i="7"/>
  <c r="M146" i="7"/>
  <c r="N145" i="7"/>
  <c r="M145" i="7"/>
  <c r="N144" i="7"/>
  <c r="M144" i="7"/>
  <c r="N143" i="7"/>
  <c r="M143" i="7"/>
  <c r="N142" i="7"/>
  <c r="M142" i="7"/>
  <c r="N141" i="7"/>
  <c r="M141" i="7"/>
  <c r="N140" i="7"/>
  <c r="M140" i="7"/>
  <c r="N139" i="7"/>
  <c r="M139" i="7"/>
  <c r="N138" i="7"/>
  <c r="M138" i="7"/>
  <c r="N137" i="7"/>
  <c r="M137" i="7"/>
  <c r="N136" i="7"/>
  <c r="M136" i="7"/>
  <c r="N135" i="7"/>
  <c r="M135" i="7"/>
  <c r="N134" i="7"/>
  <c r="M134" i="7"/>
  <c r="N133" i="7"/>
  <c r="M133" i="7"/>
  <c r="N132" i="7"/>
  <c r="M132" i="7"/>
  <c r="N131" i="7"/>
  <c r="M131" i="7"/>
  <c r="N130" i="7"/>
  <c r="M130" i="7"/>
  <c r="N129" i="7"/>
  <c r="M129" i="7"/>
  <c r="N128" i="7"/>
  <c r="M128" i="7"/>
  <c r="N127" i="7"/>
  <c r="M127" i="7"/>
  <c r="N126" i="7"/>
  <c r="M126" i="7"/>
  <c r="N125" i="7"/>
  <c r="M125" i="7"/>
  <c r="N124" i="7"/>
  <c r="M124" i="7"/>
  <c r="N123" i="7"/>
  <c r="M123" i="7"/>
  <c r="N122" i="7"/>
  <c r="M122" i="7"/>
  <c r="N121" i="7"/>
  <c r="M121" i="7"/>
  <c r="N120" i="7"/>
  <c r="M120" i="7"/>
  <c r="N119" i="7"/>
  <c r="M119" i="7"/>
  <c r="N118" i="7"/>
  <c r="M118" i="7"/>
  <c r="N117" i="7"/>
  <c r="M117" i="7"/>
  <c r="N116" i="7"/>
  <c r="M116" i="7"/>
  <c r="N115" i="7"/>
  <c r="M115" i="7"/>
  <c r="N114" i="7"/>
  <c r="M114" i="7"/>
  <c r="N113" i="7"/>
  <c r="M113" i="7"/>
  <c r="N112" i="7"/>
  <c r="M112" i="7"/>
  <c r="N111" i="7"/>
  <c r="M111" i="7"/>
  <c r="N110" i="7"/>
  <c r="M110" i="7"/>
  <c r="N109" i="7"/>
  <c r="M109" i="7"/>
  <c r="N108" i="7"/>
  <c r="M108" i="7"/>
  <c r="N107" i="7"/>
  <c r="M107" i="7"/>
  <c r="N106" i="7"/>
  <c r="M106" i="7"/>
  <c r="N105" i="7"/>
  <c r="M105" i="7"/>
  <c r="N104" i="7"/>
  <c r="M104" i="7"/>
  <c r="N103" i="7"/>
  <c r="M103" i="7"/>
  <c r="N102" i="7"/>
  <c r="M102" i="7"/>
  <c r="N101" i="7"/>
  <c r="M101" i="7"/>
  <c r="N100" i="7"/>
  <c r="M100" i="7"/>
  <c r="N99" i="7"/>
  <c r="M99" i="7"/>
  <c r="N98" i="7"/>
  <c r="M98" i="7"/>
  <c r="N97" i="7"/>
  <c r="M97" i="7"/>
  <c r="N96" i="7"/>
  <c r="M96" i="7"/>
  <c r="N95" i="7"/>
  <c r="M95" i="7"/>
  <c r="N94" i="7"/>
  <c r="M94" i="7"/>
  <c r="N93" i="7"/>
  <c r="M93" i="7"/>
  <c r="N92" i="7"/>
  <c r="M92" i="7"/>
  <c r="N91" i="7"/>
  <c r="M91" i="7"/>
  <c r="N90" i="7"/>
  <c r="M90" i="7"/>
  <c r="N89" i="7"/>
  <c r="M89" i="7"/>
  <c r="N88" i="7"/>
  <c r="M88" i="7"/>
  <c r="N87" i="7"/>
  <c r="M87" i="7"/>
  <c r="N86" i="7"/>
  <c r="M86" i="7"/>
  <c r="N85" i="7"/>
  <c r="M85" i="7"/>
  <c r="N84" i="7"/>
  <c r="M84" i="7"/>
  <c r="N83" i="7"/>
  <c r="M83" i="7"/>
  <c r="N82" i="7"/>
  <c r="M82" i="7"/>
  <c r="N81" i="7"/>
  <c r="M81" i="7"/>
  <c r="N80" i="7"/>
  <c r="M80" i="7"/>
  <c r="N79" i="7"/>
  <c r="M79" i="7"/>
  <c r="N78" i="7"/>
  <c r="M78" i="7"/>
  <c r="N77" i="7"/>
  <c r="M77" i="7"/>
  <c r="N76" i="7"/>
  <c r="M76" i="7"/>
  <c r="N75" i="7"/>
  <c r="M75" i="7"/>
  <c r="N74" i="7"/>
  <c r="M74" i="7"/>
  <c r="N73" i="7"/>
  <c r="M73" i="7"/>
  <c r="N72" i="7"/>
  <c r="M72" i="7"/>
  <c r="N71" i="7"/>
  <c r="M71" i="7"/>
  <c r="N70" i="7"/>
  <c r="M70" i="7"/>
  <c r="N69" i="7"/>
  <c r="M69" i="7"/>
  <c r="N68" i="7"/>
  <c r="M68" i="7"/>
  <c r="N67" i="7"/>
  <c r="M67" i="7"/>
  <c r="N66" i="7"/>
  <c r="M66" i="7"/>
  <c r="N65" i="7"/>
  <c r="M65" i="7"/>
  <c r="N64" i="7"/>
  <c r="M64" i="7"/>
  <c r="N63" i="7"/>
  <c r="M63" i="7"/>
  <c r="N62" i="7"/>
  <c r="M62" i="7"/>
  <c r="N61" i="7"/>
  <c r="M61" i="7"/>
  <c r="N60" i="7"/>
  <c r="M60" i="7"/>
  <c r="N59" i="7"/>
  <c r="M59" i="7"/>
  <c r="N58" i="7"/>
  <c r="M58" i="7"/>
  <c r="N57" i="7"/>
  <c r="M57" i="7"/>
  <c r="N56" i="7"/>
  <c r="M56" i="7"/>
  <c r="N55" i="7"/>
  <c r="M55" i="7"/>
  <c r="N54" i="7"/>
  <c r="M54" i="7"/>
  <c r="N53" i="7"/>
  <c r="M53" i="7"/>
  <c r="N52" i="7"/>
  <c r="M52" i="7"/>
  <c r="N51" i="7"/>
  <c r="M51" i="7"/>
  <c r="N50" i="7"/>
  <c r="M50" i="7"/>
  <c r="N49" i="7"/>
  <c r="M49" i="7"/>
  <c r="N48" i="7"/>
  <c r="M48" i="7"/>
  <c r="N47" i="7"/>
  <c r="M47" i="7"/>
  <c r="N46" i="7"/>
  <c r="M46" i="7"/>
  <c r="N45" i="7"/>
  <c r="M45" i="7"/>
  <c r="N44" i="7"/>
  <c r="M44" i="7"/>
  <c r="N43" i="7"/>
  <c r="M43" i="7"/>
  <c r="N42" i="7"/>
  <c r="M42" i="7"/>
  <c r="N41" i="7"/>
  <c r="M41" i="7"/>
  <c r="N40" i="7"/>
  <c r="M40" i="7"/>
  <c r="N39" i="7"/>
  <c r="M39" i="7"/>
  <c r="N38" i="7"/>
  <c r="M38" i="7"/>
  <c r="N37" i="7"/>
  <c r="M37" i="7"/>
  <c r="N36" i="7"/>
  <c r="M36" i="7"/>
  <c r="N35" i="7"/>
  <c r="M35" i="7"/>
  <c r="N34" i="7"/>
  <c r="M34" i="7"/>
  <c r="N33" i="7"/>
  <c r="M33" i="7"/>
  <c r="N32" i="7"/>
  <c r="M32" i="7"/>
  <c r="N31" i="7"/>
  <c r="M31" i="7"/>
  <c r="D31" i="7"/>
  <c r="N30" i="7"/>
  <c r="M30" i="7"/>
  <c r="D30" i="7"/>
  <c r="N29" i="7"/>
  <c r="M29" i="7"/>
  <c r="D29" i="7"/>
  <c r="N28" i="7"/>
  <c r="M28" i="7"/>
  <c r="D28" i="7"/>
  <c r="N27" i="7"/>
  <c r="M27" i="7"/>
  <c r="D27" i="7"/>
  <c r="N26" i="7"/>
  <c r="M26" i="7"/>
  <c r="D26" i="7"/>
  <c r="N25" i="7"/>
  <c r="M25" i="7"/>
  <c r="D25" i="7"/>
  <c r="N24" i="7"/>
  <c r="M24" i="7"/>
  <c r="D24" i="7"/>
  <c r="N23" i="7"/>
  <c r="M23" i="7"/>
  <c r="D23" i="7"/>
  <c r="N22" i="7"/>
  <c r="M22" i="7"/>
  <c r="D22" i="7"/>
  <c r="N21" i="7"/>
  <c r="M21" i="7"/>
  <c r="D21" i="7"/>
  <c r="N20" i="7"/>
  <c r="M20" i="7"/>
  <c r="N19" i="7"/>
  <c r="M19" i="7"/>
  <c r="N18" i="7"/>
  <c r="M18" i="7"/>
  <c r="N17" i="7"/>
  <c r="M17" i="7"/>
  <c r="N16" i="7"/>
  <c r="M16" i="7"/>
  <c r="N15" i="7"/>
  <c r="M15" i="7"/>
  <c r="N14" i="7"/>
  <c r="M14" i="7"/>
  <c r="N13" i="7"/>
  <c r="M13" i="7"/>
  <c r="N12" i="7"/>
  <c r="M12" i="7"/>
  <c r="N11" i="7"/>
  <c r="M11" i="7"/>
  <c r="N10" i="7"/>
  <c r="M10" i="7"/>
  <c r="N9" i="7"/>
  <c r="M9" i="7"/>
  <c r="N8" i="7"/>
  <c r="M8" i="7"/>
  <c r="E17" i="5"/>
  <c r="E16" i="5"/>
  <c r="E15" i="5"/>
  <c r="E14" i="5"/>
  <c r="E13" i="5"/>
  <c r="E12" i="5"/>
  <c r="E11" i="5"/>
  <c r="E10" i="5"/>
  <c r="E9" i="5"/>
  <c r="E8" i="5"/>
  <c r="D13" i="3"/>
  <c r="D12" i="3"/>
  <c r="D11" i="3"/>
  <c r="D10" i="3"/>
  <c r="D9" i="3"/>
  <c r="D8" i="3"/>
  <c r="D17" i="2"/>
  <c r="D16" i="2"/>
  <c r="D15" i="2"/>
  <c r="D14" i="2"/>
  <c r="D13" i="2"/>
  <c r="D12" i="2"/>
  <c r="D11" i="2"/>
  <c r="D10" i="2"/>
  <c r="D9" i="2"/>
  <c r="D8" i="2"/>
  <c r="D26" i="18"/>
  <c r="D28" i="18"/>
  <c r="D24" i="18"/>
  <c r="D27" i="18"/>
  <c r="D25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E38463-8F5E-4FBB-B229-62B6CFAD4F16}" keepAlive="1" name="Consulta - BasedeDados" description="Conexão com a consulta 'BasedeDados' na pasta de trabalho." type="5" refreshedVersion="8" background="1" saveData="1">
    <dbPr connection="Provider=Microsoft.Mashup.OleDb.1;Data Source=$Workbook$;Location=BasedeDados;Extended Properties=&quot;&quot;" command="SELECT * FROM [BasedeDados]"/>
  </connection>
  <connection id="2" xr16:uid="{3A96ACCA-29AA-4666-8B89-DF8D95A1E1F2}" name="Consulta - NovaTabela" description="Conexão com a consulta 'NovaTabela' na pasta de trabalho." type="100" refreshedVersion="8" minRefreshableVersion="5">
    <extLst>
      <ext xmlns:x15="http://schemas.microsoft.com/office/spreadsheetml/2010/11/main" uri="{DE250136-89BD-433C-8126-D09CA5730AF9}">
        <x15:connection id="a62174bb-b457-4955-ba5b-6f6ba2b9bc03"/>
      </ext>
    </extLst>
  </connection>
  <connection id="3" xr16:uid="{BBA77F5A-E6D4-4165-9356-6A984E08C30A}" keepAlive="1" name="Consulta - Produto" description="Conexão com a consulta 'Produto' na pasta de trabalho." type="5" refreshedVersion="8" background="1" saveData="1">
    <dbPr connection="Provider=Microsoft.Mashup.OleDb.1;Data Source=$Workbook$;Location=Produto;Extended Properties=&quot;&quot;" command="SELECT * FROM [Produto]"/>
  </connection>
  <connection id="4" xr16:uid="{534E835A-17D7-4180-8038-5B38B832C989}" keepAlive="1" name="Consulta - Proposta" description="Conexão com a consulta 'Proposta' na pasta de trabalho." type="5" refreshedVersion="8" background="1" saveData="1">
    <dbPr connection="Provider=Microsoft.Mashup.OleDb.1;Data Source=$Workbook$;Location=Proposta;Extended Properties=&quot;&quot;" command="SELECT * FROM [Proposta]"/>
  </connection>
  <connection id="5" xr16:uid="{50C19EE1-DF53-425D-AF76-48EE5AF93262}" keepAlive="1" name="Consulta - tFaturamento" description="Conexão com a consulta 'tFaturamento' na pasta de trabalho." type="5" refreshedVersion="8" background="1" saveData="1">
    <dbPr connection="Provider=Microsoft.Mashup.OleDb.1;Data Source=$Workbook$;Location=tFaturamento;Extended Properties=&quot;&quot;" command="SELECT * FROM [tFaturamento]"/>
  </connection>
  <connection id="6" xr16:uid="{EEB538E3-4304-4186-A3AD-7670E010DB8B}" keepAlive="1" name="Consulta - tProdutos" description="Conexão com a consulta 'tProdutos' na pasta de trabalho." type="5" refreshedVersion="0" background="1">
    <dbPr connection="Provider=Microsoft.Mashup.OleDb.1;Data Source=$Workbook$;Location=tProdutos;Extended Properties=&quot;&quot;" command="SELECT * FROM [tProdutos]"/>
  </connection>
  <connection id="7" xr16:uid="{C0F39CA0-033E-43A8-B052-504AA341292B}" keepAlive="1" name="Consulta - Vendas" description="Conexão com a consulta 'Vendas' na pasta de trabalho." type="5" refreshedVersion="8" background="1" saveData="1">
    <dbPr connection="Provider=Microsoft.Mashup.OleDb.1;Data Source=$Workbook$;Location=Vendas;Extended Properties=&quot;&quot;" command="SELECT * FROM [Vendas]"/>
  </connection>
  <connection id="8" xr16:uid="{CE6D6AFD-BFE2-46E1-B5CC-996E10C38D64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9" xr16:uid="{3F4018B3-06C6-459B-B993-9A29A02E7BAB}" name="WorksheetConnection_Prova _ Tecnica_Excel1.xlsm!Proposta" type="102" refreshedVersion="8" minRefreshableVersion="5">
    <extLst>
      <ext xmlns:x15="http://schemas.microsoft.com/office/spreadsheetml/2010/11/main" uri="{DE250136-89BD-433C-8126-D09CA5730AF9}">
        <x15:connection id="Proposta">
          <x15:rangePr sourceName="_xlcn.WorksheetConnection_Prova_Tecnica_Excel1.xlsmProposta1"/>
        </x15:connection>
      </ext>
    </extLst>
  </connection>
  <connection id="10" xr16:uid="{7005999C-1E6A-493D-A88B-CBC0CB6239BE}" name="WorksheetConnection_Prova Técnica -  Excel - Resposta.xlsx!BasedeDados" type="102" refreshedVersion="8" minRefreshableVersion="5">
    <extLst>
      <ext xmlns:x15="http://schemas.microsoft.com/office/spreadsheetml/2010/11/main" uri="{DE250136-89BD-433C-8126-D09CA5730AF9}">
        <x15:connection id="BasedeDados">
          <x15:rangePr sourceName="_xlcn.WorksheetConnection_ProvaTécnicaExcelResposta.xlsxBasedeDados1"/>
        </x15:connection>
      </ext>
    </extLst>
  </connection>
  <connection id="11" xr16:uid="{F43BF977-76F5-4EA2-9072-727C3E5D3FCB}" name="WorksheetConnection_Prova Técnica -  Excel - Resposta.xlsx!Produto" type="102" refreshedVersion="8" minRefreshableVersion="5">
    <extLst>
      <ext xmlns:x15="http://schemas.microsoft.com/office/spreadsheetml/2010/11/main" uri="{DE250136-89BD-433C-8126-D09CA5730AF9}">
        <x15:connection id="Produto">
          <x15:rangePr sourceName="_xlcn.WorksheetConnection_ProvaTécnicaExcelResposta.xlsxProduto1"/>
        </x15:connection>
      </ext>
    </extLst>
  </connection>
  <connection id="12" xr16:uid="{01F5D99E-D94D-411B-AF5A-BDF7A0F2EF38}" name="WorksheetConnection_Prova Técnica -  Excel - Resposta.xlsx!Tabela13" type="102" refreshedVersion="8" minRefreshableVersion="5">
    <extLst>
      <ext xmlns:x15="http://schemas.microsoft.com/office/spreadsheetml/2010/11/main" uri="{DE250136-89BD-433C-8126-D09CA5730AF9}">
        <x15:connection id="Tabela13">
          <x15:rangePr sourceName="_xlcn.WorksheetConnection_ProvaTécnicaExcelResposta.xlsxTabela131"/>
        </x15:connection>
      </ext>
    </extLst>
  </connection>
  <connection id="13" xr16:uid="{5366804A-34F3-4D13-B0E8-AF85CAC84AF3}" name="WorksheetConnection_Prova Técnica -  Excel - Resposta.xlsx!tFaturamento" type="102" refreshedVersion="8" minRefreshableVersion="5">
    <extLst>
      <ext xmlns:x15="http://schemas.microsoft.com/office/spreadsheetml/2010/11/main" uri="{DE250136-89BD-433C-8126-D09CA5730AF9}">
        <x15:connection id="tFaturamento">
          <x15:rangePr sourceName="_xlcn.WorksheetConnection_ProvaTécnicaExcelResposta.xlsxtFaturamento1"/>
        </x15:connection>
      </ext>
    </extLst>
  </connection>
  <connection id="14" xr16:uid="{4588B08D-9562-454A-A213-9A9CF54183DA}" name="WorksheetConnection_Prova Técnica -  Excel - Resposta.xlsx!tProdutos" type="102" refreshedVersion="8" minRefreshableVersion="5">
    <extLst>
      <ext xmlns:x15="http://schemas.microsoft.com/office/spreadsheetml/2010/11/main" uri="{DE250136-89BD-433C-8126-D09CA5730AF9}">
        <x15:connection id="tProdutos">
          <x15:rangePr sourceName="_xlcn.WorksheetConnection_ProvaTécnicaExcelResposta.xlsxtProdutos1"/>
        </x15:connection>
      </ext>
    </extLst>
  </connection>
  <connection id="15" xr16:uid="{157E4284-2C5A-4D36-8FD0-B06EF605ECFB}" name="WorksheetConnection_Prova Técnica -  Excel - Resposta.xlsx!Vendas" type="102" refreshedVersion="8" minRefreshableVersion="5">
    <extLst>
      <ext xmlns:x15="http://schemas.microsoft.com/office/spreadsheetml/2010/11/main" uri="{DE250136-89BD-433C-8126-D09CA5730AF9}">
        <x15:connection id="Vendas">
          <x15:rangePr sourceName="_xlcn.WorksheetConnection_ProvaTécnicaExcelResposta.xlsxVendas1"/>
        </x15:connection>
      </ext>
    </extLst>
  </connection>
</connections>
</file>

<file path=xl/sharedStrings.xml><?xml version="1.0" encoding="utf-8"?>
<sst xmlns="http://schemas.openxmlformats.org/spreadsheetml/2006/main" count="33437" uniqueCount="636">
  <si>
    <t>Utilize os "Parâmetros" da Tabela 2 para indicar a situação de cada advogado na coluna "Status" da Tabela 1. 
Use o auxílio de fórmula.</t>
  </si>
  <si>
    <t>Tabela 1</t>
  </si>
  <si>
    <t>Tabela 2</t>
  </si>
  <si>
    <t>Advogado</t>
  </si>
  <si>
    <t>Quantidade de horas</t>
  </si>
  <si>
    <t>Status</t>
  </si>
  <si>
    <t>Parâmetros</t>
  </si>
  <si>
    <t>Leopoldo Pacheco</t>
  </si>
  <si>
    <t>Situação</t>
  </si>
  <si>
    <t>José Rufino</t>
  </si>
  <si>
    <t>Maior ou igual a 7</t>
  </si>
  <si>
    <t>Excelente</t>
  </si>
  <si>
    <t>André Nicolau</t>
  </si>
  <si>
    <t>Entre 6 e 5</t>
  </si>
  <si>
    <t>Bom</t>
  </si>
  <si>
    <t>Maria Bernardete</t>
  </si>
  <si>
    <t>Menor ou igual a 4</t>
  </si>
  <si>
    <t>Ruim</t>
  </si>
  <si>
    <t>Maria Luisa</t>
  </si>
  <si>
    <t>Clarissa de Lyra</t>
  </si>
  <si>
    <t>Rodolpho Eduardo</t>
  </si>
  <si>
    <t>Isabel Leônidas</t>
  </si>
  <si>
    <t>Renato Alencar</t>
  </si>
  <si>
    <t>Aline Gusmão</t>
  </si>
  <si>
    <t>Utilize os "Parâmetros" indicados na Tabela 2 para preencher as informações solicitadas na Tabela 1 na coluna "Resultado". Use o auxílio de fórmula.</t>
  </si>
  <si>
    <t>Informação</t>
  </si>
  <si>
    <t>Resultado</t>
  </si>
  <si>
    <t>Total de receita</t>
  </si>
  <si>
    <t>Cliente</t>
  </si>
  <si>
    <t>Cliente alvo</t>
  </si>
  <si>
    <t>Receita</t>
  </si>
  <si>
    <t>Total de Receita de Clientes alvo</t>
  </si>
  <si>
    <t>Casas América</t>
  </si>
  <si>
    <t>Sim</t>
  </si>
  <si>
    <t>Quantidade de Clientes Alvo</t>
  </si>
  <si>
    <t>Ferreira Duarte</t>
  </si>
  <si>
    <t>Valor Máximo de Receita</t>
  </si>
  <si>
    <t>Ortopédica</t>
  </si>
  <si>
    <t>Valor Mínimo de Receita</t>
  </si>
  <si>
    <t>Maria Bezerra</t>
  </si>
  <si>
    <t>Não</t>
  </si>
  <si>
    <t>Valor Médio de Receita</t>
  </si>
  <si>
    <t>Adolpho Andrade</t>
  </si>
  <si>
    <t>Magazine Alceu</t>
  </si>
  <si>
    <t>Arco Íris</t>
  </si>
  <si>
    <t>Fernando Gourdurão</t>
  </si>
  <si>
    <t>Alceu Lenna</t>
  </si>
  <si>
    <t>Associação PMT</t>
  </si>
  <si>
    <t>Formate a coluna "Status" da Tabela 1 com o mesmo padrão de cores indicado na Tabela 2.</t>
  </si>
  <si>
    <t>Briefing realizado</t>
  </si>
  <si>
    <t>Cores</t>
  </si>
  <si>
    <t>Preencha a coluna "Cliente alvo" da Tabela 1, utilizando como referência as informações expostas na Tabela 2. Use o auxílio de fórmula.</t>
  </si>
  <si>
    <t>Entrada do cliente</t>
  </si>
  <si>
    <t>Faturamento</t>
  </si>
  <si>
    <t>Insira uma tabela dinâmica, utilizando a Tabela 1 como referência, com base nos seguintes critérios:
1. Crie uma tabela dinâmica com o Valor Bruto da venda por mês com filtro anual, nomeie como Valor Bruto
2. Insira uma coluna de valor com o Crescimento entre um mês e o outro, nomeie como % Crescimento
3. Adicione uma formatação condicional de Barras na Coluna % Crescimento
4. Insira duas segmentações de dados, Vendedor e Canal de Venda.
Obs: Seguir modelo abaixo.</t>
  </si>
  <si>
    <t>Seq.</t>
  </si>
  <si>
    <t>Data</t>
  </si>
  <si>
    <t>Mês_N</t>
  </si>
  <si>
    <t>Mês</t>
  </si>
  <si>
    <t>Anos</t>
  </si>
  <si>
    <t>Cód. Cliente</t>
  </si>
  <si>
    <t>Cidade</t>
  </si>
  <si>
    <t>Cód. Produto</t>
  </si>
  <si>
    <t>Qtde.</t>
  </si>
  <si>
    <t>Preço Unitário</t>
  </si>
  <si>
    <t>Valor Bruto</t>
  </si>
  <si>
    <t>% Desconto</t>
  </si>
  <si>
    <t>Valor Desconto</t>
  </si>
  <si>
    <t>Valor Venda</t>
  </si>
  <si>
    <t>Vencimento</t>
  </si>
  <si>
    <t>Data Pagamento</t>
  </si>
  <si>
    <t>Documento</t>
  </si>
  <si>
    <t>Canal de Venda_n</t>
  </si>
  <si>
    <t>Canal de Venda</t>
  </si>
  <si>
    <t>Vendedor</t>
  </si>
  <si>
    <t>% Comis.</t>
  </si>
  <si>
    <t>Comissão</t>
  </si>
  <si>
    <t>Tipo de Pagamento</t>
  </si>
  <si>
    <t>Paranavaí</t>
  </si>
  <si>
    <t>Mercado Livre</t>
  </si>
  <si>
    <t>Rebeca Melo</t>
  </si>
  <si>
    <t>São Luís</t>
  </si>
  <si>
    <t>Americanas</t>
  </si>
  <si>
    <t>Ryan Azevedo</t>
  </si>
  <si>
    <t>Recife</t>
  </si>
  <si>
    <t>Instagram</t>
  </si>
  <si>
    <t>Eunápolis</t>
  </si>
  <si>
    <t>Facebook</t>
  </si>
  <si>
    <t>Larissa Martins</t>
  </si>
  <si>
    <t>Gurupi</t>
  </si>
  <si>
    <t>Marisa Alves</t>
  </si>
  <si>
    <t>Salvador</t>
  </si>
  <si>
    <t>Carolina Cavalcanti</t>
  </si>
  <si>
    <t>Laranjeiras do Sul</t>
  </si>
  <si>
    <t>Governador Valadares</t>
  </si>
  <si>
    <t>Isabella Cavalcanti</t>
  </si>
  <si>
    <t>São Paulo</t>
  </si>
  <si>
    <t>Venda direta</t>
  </si>
  <si>
    <t>(Tudo)</t>
  </si>
  <si>
    <t>São Bernardo do Campo</t>
  </si>
  <si>
    <t>Magazine Luiza</t>
  </si>
  <si>
    <t>Fortaleza</t>
  </si>
  <si>
    <t>Soma de Valor Bruto</t>
  </si>
  <si>
    <t>Crescimento%</t>
  </si>
  <si>
    <t>Santana de Parnaíba</t>
  </si>
  <si>
    <t>Ana Fernandes</t>
  </si>
  <si>
    <t>Manaus</t>
  </si>
  <si>
    <t>São José do Rio Preto</t>
  </si>
  <si>
    <t>Amazon</t>
  </si>
  <si>
    <t>Melissa Rocha</t>
  </si>
  <si>
    <t>Arcoverde</t>
  </si>
  <si>
    <t>Goiânia</t>
  </si>
  <si>
    <t>Núcleo Bandeirante</t>
  </si>
  <si>
    <t>Cauã Barros</t>
  </si>
  <si>
    <t>Avaré</t>
  </si>
  <si>
    <t>Total Geral</t>
  </si>
  <si>
    <t>Petrópolis</t>
  </si>
  <si>
    <t>Piraquara</t>
  </si>
  <si>
    <t>Brusque</t>
  </si>
  <si>
    <t>Cachoeiro de Itapemirim</t>
  </si>
  <si>
    <t>Guarulhos</t>
  </si>
  <si>
    <t>Itaquaquecetuba</t>
  </si>
  <si>
    <t>Belém</t>
  </si>
  <si>
    <t>Ariquemes</t>
  </si>
  <si>
    <t>Sorocaba</t>
  </si>
  <si>
    <t>Franca</t>
  </si>
  <si>
    <t>Rio de Janeiro</t>
  </si>
  <si>
    <t>São João Del Rei</t>
  </si>
  <si>
    <t>Beatrice Alves</t>
  </si>
  <si>
    <t>Campo Largo</t>
  </si>
  <si>
    <t>Atibaia</t>
  </si>
  <si>
    <t>Natal</t>
  </si>
  <si>
    <t>Belo Horizonte</t>
  </si>
  <si>
    <t>Viamão</t>
  </si>
  <si>
    <t>Contagem</t>
  </si>
  <si>
    <t>Ituiutaba</t>
  </si>
  <si>
    <t>Vila Velha</t>
  </si>
  <si>
    <t>Juazeiro</t>
  </si>
  <si>
    <t>São Gonçalo</t>
  </si>
  <si>
    <t>Catanduva</t>
  </si>
  <si>
    <t>Patos de Minas</t>
  </si>
  <si>
    <t>Serra</t>
  </si>
  <si>
    <t>Bagé</t>
  </si>
  <si>
    <t>Foz do Iguaçu</t>
  </si>
  <si>
    <t>Juiz de Fora</t>
  </si>
  <si>
    <t>João Pessoa</t>
  </si>
  <si>
    <t>Vitória</t>
  </si>
  <si>
    <t>Jaú</t>
  </si>
  <si>
    <t>Campinas</t>
  </si>
  <si>
    <t>Jataí</t>
  </si>
  <si>
    <t>Barbacena</t>
  </si>
  <si>
    <t>Mauá</t>
  </si>
  <si>
    <t>Santos</t>
  </si>
  <si>
    <t>Curitiba</t>
  </si>
  <si>
    <t>Araçatuba</t>
  </si>
  <si>
    <t>Vitória da Conquista</t>
  </si>
  <si>
    <t>Garanhuns</t>
  </si>
  <si>
    <t>Teófilo Otoni</t>
  </si>
  <si>
    <t>Dourados</t>
  </si>
  <si>
    <t>Queimados</t>
  </si>
  <si>
    <t>Praia Grande</t>
  </si>
  <si>
    <t>Cabo de Santo Agostinho</t>
  </si>
  <si>
    <t>Duque de Caxias</t>
  </si>
  <si>
    <t>Coronel Fabriciano</t>
  </si>
  <si>
    <t>Santa Bárbara D'Oeste</t>
  </si>
  <si>
    <t>Barra do Piraí</t>
  </si>
  <si>
    <t>Insira um gráfico a partir das informações contidas na Tabela 1. O gráfico deverá ser de colunas com a informação de "Quantidade de clientes acumulado" em linha.</t>
  </si>
  <si>
    <t>Gráfico</t>
  </si>
  <si>
    <t>Inserir gráfico abaixo</t>
  </si>
  <si>
    <t>Critério</t>
  </si>
  <si>
    <t>Quantidade de clientes (%)</t>
  </si>
  <si>
    <t>Quantidade de clientes acumulado (%)</t>
  </si>
  <si>
    <t>Qualidade técnica</t>
  </si>
  <si>
    <t>Atendimento</t>
  </si>
  <si>
    <t>Solução jurídica</t>
  </si>
  <si>
    <t>Disponibilidade</t>
  </si>
  <si>
    <t>Multidisciplinariedade</t>
  </si>
  <si>
    <t>1. Insira uma lista suspensa na Tabela 1 na coluna "Reuniões de acompanhamento" com as informações de "Realizada" e "Não realizada" (contidas na Tabela 2);
2. Adicione ícones na coluna "Status" da Tabela 1 com o mesmo padrão indicado na coluna "Ícone" da Tabela 2.</t>
  </si>
  <si>
    <t>Áreas</t>
  </si>
  <si>
    <t>Reuniões de acompanhamento</t>
  </si>
  <si>
    <t>Administrativo</t>
  </si>
  <si>
    <t>Realizada</t>
  </si>
  <si>
    <t>Ícone</t>
  </si>
  <si>
    <t>Imobiliário</t>
  </si>
  <si>
    <t>Não realizada</t>
  </si>
  <si>
    <t>Previdenciário</t>
  </si>
  <si>
    <t>Tributário</t>
  </si>
  <si>
    <t>Cível</t>
  </si>
  <si>
    <t>Empresarial</t>
  </si>
  <si>
    <t>Ambiental</t>
  </si>
  <si>
    <t>Trabalhista</t>
  </si>
  <si>
    <t>Penal</t>
  </si>
  <si>
    <t>Responda as perguntas abaixo com base na tabela ao lado (tabela 1). Use o auxílio de fórmula.</t>
  </si>
  <si>
    <t>Nome Completo</t>
  </si>
  <si>
    <t>Descrição</t>
  </si>
  <si>
    <t>Categoria</t>
  </si>
  <si>
    <t>Marca</t>
  </si>
  <si>
    <t>1. Qual o valor total de vendas por marca para o ano de 2021?</t>
  </si>
  <si>
    <t>Mateus Dias</t>
  </si>
  <si>
    <t>Resende</t>
  </si>
  <si>
    <t>Bota Infantil Klin Rock 071 Transparente/Preto</t>
  </si>
  <si>
    <t>Infantil Feminino</t>
  </si>
  <si>
    <t>Klin</t>
  </si>
  <si>
    <t>Ano</t>
  </si>
  <si>
    <t>João Oliveira</t>
  </si>
  <si>
    <t>Tênis Infantil Tipo Toey Joey Freestyle Mamãe e Eu 059 Jeans</t>
  </si>
  <si>
    <t>Infantil Masculino</t>
  </si>
  <si>
    <t>Tipo Toey Joey</t>
  </si>
  <si>
    <t>Total</t>
  </si>
  <si>
    <t>Paulo Alves</t>
  </si>
  <si>
    <t>Cruzeiro</t>
  </si>
  <si>
    <t>Tênis Infantil Converse Walk 071 Branco/Rose</t>
  </si>
  <si>
    <t>Converse</t>
  </si>
  <si>
    <t>Julieta Cardoso</t>
  </si>
  <si>
    <t>Blumenau</t>
  </si>
  <si>
    <t>Bota Infantil Gambo Baby Rock 017 Vinho</t>
  </si>
  <si>
    <t>Gambo Baby</t>
  </si>
  <si>
    <t>Carolina Rocha</t>
  </si>
  <si>
    <t>Tênis Infantil Melissa Moon 048 Preto</t>
  </si>
  <si>
    <t>Melissa</t>
  </si>
  <si>
    <t>Fábio Melo</t>
  </si>
  <si>
    <t>Tênis Infantil Kidsplash Walk 071 Branco/Rose</t>
  </si>
  <si>
    <t>Kidsplash</t>
  </si>
  <si>
    <t>Lavinia Barbosa</t>
  </si>
  <si>
    <t>Rondonópolis</t>
  </si>
  <si>
    <t>Tênis Infantil Kea Freestyle Colorir 060 Branco/Preto</t>
  </si>
  <si>
    <t>Kea</t>
  </si>
  <si>
    <t>Júlia Gomes</t>
  </si>
  <si>
    <t>Itumbiara</t>
  </si>
  <si>
    <t>Tênis Infantil uFrog Moon 048 Preto</t>
  </si>
  <si>
    <t>uFrog</t>
  </si>
  <si>
    <t>Bruna Castro</t>
  </si>
  <si>
    <t>Santo André</t>
  </si>
  <si>
    <t>Tênis Infantil Perkyds Walk 071 Branco/Rose</t>
  </si>
  <si>
    <t>Perkyds</t>
  </si>
  <si>
    <t>Emilly Araujo</t>
  </si>
  <si>
    <t>Tênis Infantil New Balance Freestyle Colorir 060 Branco/Preto</t>
  </si>
  <si>
    <t>New Balance</t>
  </si>
  <si>
    <t>Alice Pinto</t>
  </si>
  <si>
    <t>Tênis Infantil Keds Freestyle 010 Glitter Branco/Preto</t>
  </si>
  <si>
    <t>Keds</t>
  </si>
  <si>
    <t>2. Quantas vendas acima de R$ 3.000,00 a vendedora Rebeca Melo fez em 2021?</t>
  </si>
  <si>
    <t>Carolina Barros</t>
  </si>
  <si>
    <t>Aparecida de Goiânia</t>
  </si>
  <si>
    <t>Tênis Infantil Klin Freestyle Colorir 060 Branco/Preto</t>
  </si>
  <si>
    <t>Camila Correia</t>
  </si>
  <si>
    <t>São João da Boa Vista</t>
  </si>
  <si>
    <t>Tênis Infantil Tipo Toey Joey Moon 048 Preto</t>
  </si>
  <si>
    <t>Douglas Fernandes</t>
  </si>
  <si>
    <t>Tênis Infantil Converse Freestyle Mamãe e Eu 059 Jeans</t>
  </si>
  <si>
    <t>3. Há quantas vendas com pagamento em atraso?</t>
  </si>
  <si>
    <t>Douglas Cunha</t>
  </si>
  <si>
    <t>Fernanda Cardoso</t>
  </si>
  <si>
    <t>Barueri</t>
  </si>
  <si>
    <t>Tênis Infantil Kidsplash Freestyle Colorir 057 Branco/Preto/Amarelo</t>
  </si>
  <si>
    <t>4. Quais os top 5 vendedores com relação ao valor de venda?</t>
  </si>
  <si>
    <t>Ágatha Pinto</t>
  </si>
  <si>
    <t>Bota Infantil Kea Rock 017 Vinho</t>
  </si>
  <si>
    <t>Diogo Alves</t>
  </si>
  <si>
    <t>Porto Alegre</t>
  </si>
  <si>
    <t>Tênis Infantil uFrog Freestyle Colorir 060 Branco/Preto</t>
  </si>
  <si>
    <t>Classificação</t>
  </si>
  <si>
    <t>Caio Oliveira</t>
  </si>
  <si>
    <t>Tênis Infantil Perkyds College 009 Branco</t>
  </si>
  <si>
    <t>Júlia Fernandes</t>
  </si>
  <si>
    <t>Ananindeua</t>
  </si>
  <si>
    <t>Tênis Infantil New Balance College 009 Branco</t>
  </si>
  <si>
    <t>Raissa Pereira</t>
  </si>
  <si>
    <t>Montes Claros</t>
  </si>
  <si>
    <t>Tênis Infantil Keds Moon 048 Preto</t>
  </si>
  <si>
    <t>Julian Alves</t>
  </si>
  <si>
    <t>Luziânia</t>
  </si>
  <si>
    <t>Tênis Infantil Klin Algodão Doce 158 Rosa</t>
  </si>
  <si>
    <t>Joao Gomes</t>
  </si>
  <si>
    <t>Tênis Infantil Tipo Toey Joey Baby Walk 069 Preto/Grafite/Vermelho</t>
  </si>
  <si>
    <t>Bota Infantil Converse Baby Flyer 131 Preto/Carvalho</t>
  </si>
  <si>
    <t>Júlia Barbosa</t>
  </si>
  <si>
    <t>Maringá</t>
  </si>
  <si>
    <t>Bota Infantil Gambo Baby Baby Flyer 131 Preto/Carvalho</t>
  </si>
  <si>
    <t>5.  Qual a média de valor de venda dos produtos da Klin?</t>
  </si>
  <si>
    <t>Thaís Araujo</t>
  </si>
  <si>
    <t>Cariacica</t>
  </si>
  <si>
    <t>Bota Infantil Melissa Rock 017 Vinho</t>
  </si>
  <si>
    <t>Alice Goncalves</t>
  </si>
  <si>
    <t>Campo Grande</t>
  </si>
  <si>
    <t>Tênis Infantil Kidsplash Freestyle 004 Preto/Branco</t>
  </si>
  <si>
    <t>Felipe Ribeiro</t>
  </si>
  <si>
    <t>Feira de Santana</t>
  </si>
  <si>
    <t>Tênis Infantil Kea Freestyle Colorir 058 Branco/Preto</t>
  </si>
  <si>
    <t>Lavinia Rodrigues</t>
  </si>
  <si>
    <t>Tênis Infantil uFrog College 009 Branco</t>
  </si>
  <si>
    <t>Marcos Almeida</t>
  </si>
  <si>
    <t>Tênis Infantil Perkyds Baby Walk 069 Preto/Grafite/Vermelho</t>
  </si>
  <si>
    <t>Tênis Infantil New Balance Algodão Doce 158 Rosa</t>
  </si>
  <si>
    <t>Marina Goncalves</t>
  </si>
  <si>
    <t>Tênis Infantil Klin Moon 048 Preto</t>
  </si>
  <si>
    <t>Tênis Infantil Tipo Toey Joey College 009 Branco</t>
  </si>
  <si>
    <t>Luiza Melo</t>
  </si>
  <si>
    <t>Serra Talhada</t>
  </si>
  <si>
    <t>Luís Rocha</t>
  </si>
  <si>
    <t>Araraquara</t>
  </si>
  <si>
    <t>Tênis Infantil Gambo Baby Moon 048 Preto</t>
  </si>
  <si>
    <t>Martim Ferreira</t>
  </si>
  <si>
    <t>Cuiabá</t>
  </si>
  <si>
    <t>Bota Infantil Melissa Rock 071 Transparente/Preto</t>
  </si>
  <si>
    <t>Júlio Azevedo</t>
  </si>
  <si>
    <t>Uberaba</t>
  </si>
  <si>
    <t>Tênis Infantil Kidsplash Freestyle Mamãe e Eu 059 Jeans</t>
  </si>
  <si>
    <t>Aline Martins</t>
  </si>
  <si>
    <t>Tênis Infantil Kea Freestyle 004 Preto/Branco</t>
  </si>
  <si>
    <t>Sofia Martins</t>
  </si>
  <si>
    <t>Tênis Infantil Perkyds Freestyle 010 Glitter Branco/Preto</t>
  </si>
  <si>
    <t>Paulo Fernandes</t>
  </si>
  <si>
    <t>Tênis Infantil New Balance Freestyle Colorir 058 Branco/Preto</t>
  </si>
  <si>
    <t>Tênis Infantil Keds Freestyle Colorir 057 Branco/Preto/Amarelo</t>
  </si>
  <si>
    <t>Tênis Infantil Klin Freestyle 010 Glitter Branco/Preto</t>
  </si>
  <si>
    <t>Miguel Almeida</t>
  </si>
  <si>
    <t>São José</t>
  </si>
  <si>
    <t>Tênis Infantil Tipo Toey Joey Freestyle 010 Glitter Branco/Preto</t>
  </si>
  <si>
    <t>Tênis Infantil Converse Freestyle 010 Glitter Branco/Preto</t>
  </si>
  <si>
    <t>Vitor Carvalho</t>
  </si>
  <si>
    <t>Tênis Infantil Gambo Baby Walk 086 Branco/Rosa</t>
  </si>
  <si>
    <t>Tânia Fernandes</t>
  </si>
  <si>
    <t>Bota Infantil Melissa Baby Flyer 131 Preto/Carvalho</t>
  </si>
  <si>
    <t>Carla Dias</t>
  </si>
  <si>
    <t>Tênis Infantil Kidsplash Walk 086 Branco/Rosa</t>
  </si>
  <si>
    <t>Marina Barros</t>
  </si>
  <si>
    <t>Giovanna Gomes</t>
  </si>
  <si>
    <t>Lins</t>
  </si>
  <si>
    <t>Tênis Infantil Perkyds Freestyle Colorir 060 Branco/Preto</t>
  </si>
  <si>
    <t>Tênis Infantil New Balance Walk 086 Branco/Rosa</t>
  </si>
  <si>
    <t>Breno Gomes</t>
  </si>
  <si>
    <t>Carlos Goncalves</t>
  </si>
  <si>
    <t>Tênis Infantil Klin Walk 071 Branco/Rose</t>
  </si>
  <si>
    <t>Melissa Correia</t>
  </si>
  <si>
    <t>Tênis Infantil Tipo Toey Joey Algodão Doce 158 Rosa</t>
  </si>
  <si>
    <t>Tênis Infantil Converse Baby Walk 069 Preto/Grafite/Vermelho</t>
  </si>
  <si>
    <t>Samuel Dias</t>
  </si>
  <si>
    <t>Tênis Infantil Gambo Baby Freestyle Mamãe e Eu 059 Jeans</t>
  </si>
  <si>
    <t>Breno Cunha</t>
  </si>
  <si>
    <t>Sabará</t>
  </si>
  <si>
    <t>Tênis Infantil Kidsplash Freestyle 010 Glitter Branco/Preto</t>
  </si>
  <si>
    <t>Leonor Dias</t>
  </si>
  <si>
    <t>Ribeirão Pires</t>
  </si>
  <si>
    <t>Tênis Infantil Kea Algodão Doce 158 Rosa</t>
  </si>
  <si>
    <t>Thiago Castro</t>
  </si>
  <si>
    <t>Guarujá</t>
  </si>
  <si>
    <t>Tênis Infantil uFrog Baby Walk 069 Preto/Grafite/Vermelho</t>
  </si>
  <si>
    <t>Bota Infantil Perkyds Rock 017 Vinho</t>
  </si>
  <si>
    <t>Bota Infantil New Balance Rock 071 Transparente/Preto</t>
  </si>
  <si>
    <t>Tênis Infantil Keds Freestyle Colorir 060 Branco/Preto</t>
  </si>
  <si>
    <t>Renan Souza</t>
  </si>
  <si>
    <t>Gustavo Barbosa</t>
  </si>
  <si>
    <t>Tênis Infantil Melissa Freestyle 004 Preto/Branco</t>
  </si>
  <si>
    <t>Joao Souza</t>
  </si>
  <si>
    <t>Tênis Infantil Kea Freestyle Mamãe e Eu 059 Jeans</t>
  </si>
  <si>
    <t>Tênis Infantil uFrog Freestyle Colorir 058 Branco/Preto</t>
  </si>
  <si>
    <t>Thaís Barbosa</t>
  </si>
  <si>
    <t>Bota Infantil Perkyds Rock 071 Transparente/Preto</t>
  </si>
  <si>
    <t>Bota Infantil New Balance Baby Flyer 131 Preto/Carvalho</t>
  </si>
  <si>
    <t>Tênis Infantil Keds Walk 071 Branco/Rose</t>
  </si>
  <si>
    <t>Julieta Cavalcanti</t>
  </si>
  <si>
    <t>Jequié</t>
  </si>
  <si>
    <t>Davi Correia</t>
  </si>
  <si>
    <t>Tênis Infantil Converse Freestyle 004 Preto/Branco</t>
  </si>
  <si>
    <t>Lara Costa</t>
  </si>
  <si>
    <t>Isabela Sousa</t>
  </si>
  <si>
    <t>Crato</t>
  </si>
  <si>
    <t>Tênis Infantil Kea Walk 071 Branco/Rose</t>
  </si>
  <si>
    <t>Tênis Infantil Perkyds Freestyle 004 Preto/Branco</t>
  </si>
  <si>
    <t>Tênis Infantil New Balance Freestyle 004 Preto/Branco</t>
  </si>
  <si>
    <t>Tênis Infantil Keds College 009 Branco</t>
  </si>
  <si>
    <t>Davi Almeida</t>
  </si>
  <si>
    <t>Tênis Infantil Klin Freestyle Colorir 057 Branco/Preto/Amarelo</t>
  </si>
  <si>
    <t>Luís Azevedo</t>
  </si>
  <si>
    <t>Kauan Cardoso</t>
  </si>
  <si>
    <t>Tênis Infantil Gambo Baby Freestyle 004 Preto/Branco</t>
  </si>
  <si>
    <t>Bota Infantil Kidsplash Rock 071 Transparente/Preto</t>
  </si>
  <si>
    <t>Tênis Infantil Kea Moon 048 Preto</t>
  </si>
  <si>
    <t>Tênis Infantil Perkyds Freestyle Colorir 058 Branco/Preto</t>
  </si>
  <si>
    <t>Livia Pinto</t>
  </si>
  <si>
    <t>Tênis Infantil New Balance Moon 048 Preto</t>
  </si>
  <si>
    <t>Tênis Infantil Keds Freestyle 004 Preto/Branco</t>
  </si>
  <si>
    <t>Bota Infantil Tipo Toey Joey Baby Flyer 131 Preto/Carvalho</t>
  </si>
  <si>
    <t>Bota Infantil Converse Rock 017 Vinho</t>
  </si>
  <si>
    <t>Gabriel Ribeiro</t>
  </si>
  <si>
    <t>Tênis Infantil Gambo Baby College 009 Branco</t>
  </si>
  <si>
    <t>Tênis Infantil Melissa Freestyle Colorir 057 Branco/Preto/Amarelo</t>
  </si>
  <si>
    <t>Leila Silva</t>
  </si>
  <si>
    <t>Cachoeirinha</t>
  </si>
  <si>
    <t>Luís Goncalves</t>
  </si>
  <si>
    <t>Bota Infantil Kea Baby Flyer 131 Preto/Carvalho</t>
  </si>
  <si>
    <t>Tiago Pereira</t>
  </si>
  <si>
    <t>Bota Infantil uFrog Rock 017 Vinho</t>
  </si>
  <si>
    <t>Tênis Infantil Keds Walk 086 Branco/Rosa</t>
  </si>
  <si>
    <t>Paulo Goncalves</t>
  </si>
  <si>
    <t>Timóteo</t>
  </si>
  <si>
    <t>Tênis Infantil Tipo Toey Joey Walk 071 Branco/Rose</t>
  </si>
  <si>
    <t>Vinicius Cardoso</t>
  </si>
  <si>
    <t>Tênis Infantil Gambo Baby Walk 071 Branco/Rose</t>
  </si>
  <si>
    <t>Carlos Araujo</t>
  </si>
  <si>
    <t>Belford Roxo</t>
  </si>
  <si>
    <t>Beatrice Melo</t>
  </si>
  <si>
    <t>Ágatha Rodrigues</t>
  </si>
  <si>
    <t>Tênis Infantil uFrog Freestyle Mamãe e Eu 059 Jeans</t>
  </si>
  <si>
    <t>Rafaela Alves</t>
  </si>
  <si>
    <t>Tênis Infantil New Balance Freestyle Colorir 057 Branco/Preto/Amarelo</t>
  </si>
  <si>
    <t>Marcos Correia</t>
  </si>
  <si>
    <t>Esteio</t>
  </si>
  <si>
    <t>Tênis Infantil Keds Algodão Doce 158 Rosa</t>
  </si>
  <si>
    <t>Ágatha Carvalho</t>
  </si>
  <si>
    <t>Tênis Infantil Klin Walk 086 Branco/Rosa</t>
  </si>
  <si>
    <t>Marina Oliveira</t>
  </si>
  <si>
    <t>Criciúma</t>
  </si>
  <si>
    <t>Tênis Infantil Gambo Baby Baby Walk 069 Preto/Grafite/Vermelho</t>
  </si>
  <si>
    <t>Tiago Correia</t>
  </si>
  <si>
    <t>Tênis Infantil Melissa Freestyle Colorir 058 Branco/Preto</t>
  </si>
  <si>
    <t>Tênis Infantil Kidsplash Freestyle Colorir 060 Branco/Preto</t>
  </si>
  <si>
    <t>Luan Gomes</t>
  </si>
  <si>
    <t>Tênis Infantil uFrog Freestyle Colorir 057 Branco/Preto/Amarelo</t>
  </si>
  <si>
    <t>Rebeca Carvalho</t>
  </si>
  <si>
    <t>Petrolina</t>
  </si>
  <si>
    <t>Bota Infantil Keds Rock 017 Vinho</t>
  </si>
  <si>
    <t>Tênis Infantil Klin Freestyle Colorir 058 Branco/Preto</t>
  </si>
  <si>
    <t>Tênis Infantil Tipo Toey Joey Freestyle Colorir 058 Branco/Preto</t>
  </si>
  <si>
    <t>Nicolas Castro</t>
  </si>
  <si>
    <t>Tênis Infantil Converse Freestyle Colorir 057 Branco/Preto/Amarelo</t>
  </si>
  <si>
    <t>Bota Infantil Gambo Baby Rock 071 Transparente/Preto</t>
  </si>
  <si>
    <t>Martim Souza</t>
  </si>
  <si>
    <t>Olinda</t>
  </si>
  <si>
    <t>Tênis Infantil Melissa Walk 086 Branco/Rosa</t>
  </si>
  <si>
    <t>Tênis Infantil Kidsplash Algodão Doce 158 Rosa</t>
  </si>
  <si>
    <t>Tênis Infantil uFrog Freestyle 010 Glitter Branco/Preto</t>
  </si>
  <si>
    <t>Luan Sousa</t>
  </si>
  <si>
    <t>Tênis Infantil Converse Moon 048 Preto</t>
  </si>
  <si>
    <t>Vinícius Sousa</t>
  </si>
  <si>
    <t>Tênis Infantil Kidsplash Freestyle Colorir 058 Branco/Preto</t>
  </si>
  <si>
    <t>Brenda Melo</t>
  </si>
  <si>
    <t>Caruaru</t>
  </si>
  <si>
    <t>Diego Cavalcanti</t>
  </si>
  <si>
    <t>Tênis Infantil Tipo Toey Joey Freestyle 004 Preto/Branco</t>
  </si>
  <si>
    <t>Tênis Infantil Converse Walk 086 Branco/Rosa</t>
  </si>
  <si>
    <t>Tênis Infantil Melissa College 009 Branco</t>
  </si>
  <si>
    <t>Tênis Infantil Kidsplash College 009 Branco</t>
  </si>
  <si>
    <t>Tênis Infantil Kea College 009 Branco</t>
  </si>
  <si>
    <t>Tênis Infantil Keds Freestyle Colorir 058 Branco/Preto</t>
  </si>
  <si>
    <t>Tênis Infantil Converse Freestyle Colorir 060 Branco/Preto</t>
  </si>
  <si>
    <t>Tênis Infantil Gambo Baby Freestyle Colorir 058 Branco/Preto</t>
  </si>
  <si>
    <t>Bota Infantil Kidsplash Baby Flyer 131 Preto/Carvalho</t>
  </si>
  <si>
    <t>Emily Costa</t>
  </si>
  <si>
    <t>Caucaia</t>
  </si>
  <si>
    <t>Tênis Infantil Kidsplash Moon 048 Preto</t>
  </si>
  <si>
    <t>Nicole Cardoso</t>
  </si>
  <si>
    <t>Taguatinga</t>
  </si>
  <si>
    <t>Tênis Infantil Perkyds Moon 048 Preto</t>
  </si>
  <si>
    <t>Tênis Infantil Keds Baby Walk 069 Preto/Grafite/Vermelho</t>
  </si>
  <si>
    <t>Luan Ribeiro</t>
  </si>
  <si>
    <t>Maceió</t>
  </si>
  <si>
    <t>Tênis Infantil Klin College 009 Branco</t>
  </si>
  <si>
    <t>Bota Infantil Converse Rock 071 Transparente/Preto</t>
  </si>
  <si>
    <t>Tênis Infantil Gambo Baby Freestyle 010 Glitter Branco/Preto</t>
  </si>
  <si>
    <t>Igor Cunha</t>
  </si>
  <si>
    <t>Ferraz de Vasconcelos</t>
  </si>
  <si>
    <t>Bota Infantil uFrog Rock 071 Transparente/Preto</t>
  </si>
  <si>
    <t>Tênis Infantil Kea Freestyle Colorir 057 Branco/Preto/Amarelo</t>
  </si>
  <si>
    <t>Leila Barros</t>
  </si>
  <si>
    <t>Cotia</t>
  </si>
  <si>
    <t>Tênis Infantil Perkyds Walk 086 Branco/Rosa</t>
  </si>
  <si>
    <t>Tênis Infantil Keds Freestyle Mamãe e Eu 059 Jeans</t>
  </si>
  <si>
    <t>Tênis Infantil Gambo Baby Algodão Doce 158 Rosa</t>
  </si>
  <si>
    <t>Tênis Infantil Melissa Freestyle 010 Glitter Branco/Preto</t>
  </si>
  <si>
    <t>Tênis Infantil Perkyds Algodão Doce 158 Rosa</t>
  </si>
  <si>
    <t>Tênis Infantil Klin Baby Walk 069 Preto/Grafite/Vermelho</t>
  </si>
  <si>
    <t>Bota Infantil uFrog Baby Flyer 131 Preto/Carvalho</t>
  </si>
  <si>
    <t>Tênis Infantil New Balance Freestyle Mamãe e Eu 059 Jeans</t>
  </si>
  <si>
    <t>Tênis Infantil Klin Freestyle 004 Preto/Branco</t>
  </si>
  <si>
    <t>Tênis Infantil Tipo Toey Joey Freestyle Colorir 060 Branco/Preto</t>
  </si>
  <si>
    <t>Tênis Infantil Kidsplash Baby Walk 069 Preto/Grafite/Vermelho</t>
  </si>
  <si>
    <t>Tênis Infantil Converse College 009 Branco</t>
  </si>
  <si>
    <t>Tênis Infantil Gambo Baby Freestyle Colorir 060 Branco/Preto</t>
  </si>
  <si>
    <t>Tênis Infantil Melissa Algodão Doce 158 Rosa</t>
  </si>
  <si>
    <t>Bota Infantil Kea Rock 071 Transparente/Preto</t>
  </si>
  <si>
    <t>Bota Infantil Perkyds Baby Flyer 131 Preto/Carvalho</t>
  </si>
  <si>
    <t>Bota Infantil Klin Rock 017 Vinho</t>
  </si>
  <si>
    <t>Tênis Infantil Perkyds Freestyle Colorir 057 Branco/Preto/Amarelo</t>
  </si>
  <si>
    <t>Bota Infantil Kidsplash Rock 017 Vinho</t>
  </si>
  <si>
    <t>Bota Infantil New Balance Rock 017 Vinho</t>
  </si>
  <si>
    <t>Carlos Costa</t>
  </si>
  <si>
    <t>Ribeirão das Neves</t>
  </si>
  <si>
    <t>Ana Oliveira</t>
  </si>
  <si>
    <t>Tênis Infantil Kea Baby Walk 069 Preto/Grafite/Vermelho</t>
  </si>
  <si>
    <t>Bota Infantil Tipo Toey Joey Rock 071 Transparente/Preto</t>
  </si>
  <si>
    <t>Tênis Infantil Perkyds Freestyle Mamãe e Eu 059 Jeans</t>
  </si>
  <si>
    <t>Manuela Ferreira</t>
  </si>
  <si>
    <t>Bota Infantil Klin Baby Flyer 131 Preto/Carvalho</t>
  </si>
  <si>
    <t>Luiz Barbosa</t>
  </si>
  <si>
    <t>Tênis Infantil Melissa Baby Walk 069 Preto/Grafite/Vermelho</t>
  </si>
  <si>
    <t>Tênis Infantil Kea Freestyle 010 Glitter Branco/Preto</t>
  </si>
  <si>
    <t>Tênis Infantil uFrog Walk 071 Branco/Rose</t>
  </si>
  <si>
    <t>Bota Infantil Keds Rock 071 Transparente/Preto</t>
  </si>
  <si>
    <t>Tênis Infantil Melissa Walk 071 Branco/Rose</t>
  </si>
  <si>
    <t>Tênis Infantil Gambo Baby Freestyle Colorir 057 Branco/Preto/Amarelo</t>
  </si>
  <si>
    <t>Tênis Infantil Melissa Freestyle Mamãe e Eu 059 Jeans</t>
  </si>
  <si>
    <t>Julian Goncalves</t>
  </si>
  <si>
    <t>Tênis Infantil Melissa Freestyle Colorir 060 Branco/Preto</t>
  </si>
  <si>
    <t>Tênis Infantil Tipo Toey Joey Freestyle Colorir 057 Branco/Preto/Amarelo</t>
  </si>
  <si>
    <t>Tênis Infantil Converse Algodão Doce 158 Rosa</t>
  </si>
  <si>
    <t>Tênis Infantil Klin Freestyle Mamãe e Eu 059 Jeans</t>
  </si>
  <si>
    <t>Thiago Fernandes</t>
  </si>
  <si>
    <t>Tênis Infantil New Balance Freestyle 010 Glitter Branco/Preto</t>
  </si>
  <si>
    <t>Nicolash Sousa</t>
  </si>
  <si>
    <t>Tênis Infantil uFrog Algodão Doce 158 Rosa</t>
  </si>
  <si>
    <t>Tênis Infantil Converse Freestyle Colorir 058 Branco/Preto</t>
  </si>
  <si>
    <t>Tânia Pereira</t>
  </si>
  <si>
    <t>Jundiaí</t>
  </si>
  <si>
    <t>Tênis Infantil uFrog Freestyle 004 Preto/Branco</t>
  </si>
  <si>
    <t>Tênis Infantil Kea Walk 086 Branco/Rosa</t>
  </si>
  <si>
    <t>Bota Infantil Keds Baby Flyer 131 Preto/Carvalho</t>
  </si>
  <si>
    <t>Bota Infantil Tipo Toey Joey Rock 017 Vinho</t>
  </si>
  <si>
    <t>Tênis Infantil New Balance Walk 071 Branco/Rose</t>
  </si>
  <si>
    <t>Tênis Infantil uFrog Walk 086 Branco/Rosa</t>
  </si>
  <si>
    <t>Tênis Infantil New Balance Baby Walk 069 Preto/Grafite/Vermelho</t>
  </si>
  <si>
    <t>Tênis Infantil Tipo Toey Joey Walk 086 Branco/Rosa</t>
  </si>
  <si>
    <t>1. Importe a tabela da planilha Produtos para o Power Query
2. Importe a tabela da planilha Vendas para o Power Query
3. Adicione na tabela Faturamento importada a descrição, marca, categoria e SKU
4. Retorne em uma tabela os dados Seq., Data, Cód. Cliente, Cidade, Cód. Produto, Qtde. , Preço Unitário, Descrição, Marca, Categoria e SKU na célula b2059</t>
  </si>
  <si>
    <t>Tabela produtos</t>
  </si>
  <si>
    <t>Código</t>
  </si>
  <si>
    <t>SKU</t>
  </si>
  <si>
    <t>Unidade</t>
  </si>
  <si>
    <t>Largura</t>
  </si>
  <si>
    <t>Profundidade</t>
  </si>
  <si>
    <t>Altura</t>
  </si>
  <si>
    <t>Peso</t>
  </si>
  <si>
    <t>Estoque mínimo</t>
  </si>
  <si>
    <t>Estoque Atual</t>
  </si>
  <si>
    <t>Situação do Estoque</t>
  </si>
  <si>
    <t>Imagem</t>
  </si>
  <si>
    <t>Entradas</t>
  </si>
  <si>
    <t>Vendas</t>
  </si>
  <si>
    <t>Outras Saídas</t>
  </si>
  <si>
    <t>I4DB9H</t>
  </si>
  <si>
    <t>CX</t>
  </si>
  <si>
    <t>https://www.klin.com.br/upload/produto/imagem/b_bota-infantil-klin-rock-071-transparente-preto-4.jpg</t>
  </si>
  <si>
    <t>Nike</t>
  </si>
  <si>
    <t>E3EH1F</t>
  </si>
  <si>
    <t>https://www.klin.com.br/upload/produto/imagem/b_t-nis-infantil-klin-freestyle-004-preto-branco.jpg</t>
  </si>
  <si>
    <t>Adidas</t>
  </si>
  <si>
    <t>C4FH5C</t>
  </si>
  <si>
    <t>https://www.klin.com.br/upload/produto/imagem/b_bota-infantil-klin-baby-flyer-131-preto-carvalho.jpg</t>
  </si>
  <si>
    <t>Asics</t>
  </si>
  <si>
    <t>D7DE3F</t>
  </si>
  <si>
    <t>https://www.klin.com.br/upload/produto/imagem/b_t-nis-infantil-klin-baby-walk-069-preto-grafite-vermelho.jpg</t>
  </si>
  <si>
    <t>Pimpolho</t>
  </si>
  <si>
    <t>G9DF6D</t>
  </si>
  <si>
    <t>https://www.klin.com.br/upload/produto/imagem/b_t-nis-infantil-klin-freestyle-010-glitter-branco-preto.jpg</t>
  </si>
  <si>
    <t>D7DI7E</t>
  </si>
  <si>
    <t>https://www.klin.com.br/upload/produto/imagem/b_t-nis-infantil-klin-algod-o-doce-158-rosa-4.jpg</t>
  </si>
  <si>
    <t>A4GA5D</t>
  </si>
  <si>
    <t>https://www.klin.com.br/upload/produto/imagem/m_t-nis-infantil-klin-freestyle-059-jeans-1.jpg</t>
  </si>
  <si>
    <t>D8FF5D</t>
  </si>
  <si>
    <t>https://www.klin.com.br/upload/produto/imagem/m_t-nis-infantil-klin-freestyle-colorir-057-branco-preto-amarelo.jpg</t>
  </si>
  <si>
    <t>G4EB7H</t>
  </si>
  <si>
    <t>https://www.klin.com.br/upload/produto/imagem/b_t-nis-infantil-klin-freestyle-colorir-058-branco-preto.jpg</t>
  </si>
  <si>
    <t>G9FA2G</t>
  </si>
  <si>
    <t>https://www.klin.com.br/upload/produto/imagem/m_t-nis-infantil-klin-freestyle-colorir-060-branco-preto.jpg</t>
  </si>
  <si>
    <t>F6CH1B</t>
  </si>
  <si>
    <t>https://www.klin.com.br/upload/produto/imagem/m_t-nis-infantil-klin-college-009-branco.png</t>
  </si>
  <si>
    <t>G6GD1C</t>
  </si>
  <si>
    <t>https://www.klin.com.br/upload/produto/imagem/m_t-nis-infantil-klin-walk-071-branco-rose.jpg</t>
  </si>
  <si>
    <t>C4IG8A</t>
  </si>
  <si>
    <t>https://www.klin.com.br/upload/produto/imagem/m_t-nis-infantil-klin-walk-086-branco-rosa.jpg</t>
  </si>
  <si>
    <t>C1CG7H</t>
  </si>
  <si>
    <t>https://www.klin.com.br/upload/produto/imagem/m_bota-infantil-klin-rock-017-vinho.jpg</t>
  </si>
  <si>
    <t>C6GI3F</t>
  </si>
  <si>
    <t>https://www.klin.com.br/upload/produto/imagem/m_t-nis-infantil-klin-moon-048-preto.jpg</t>
  </si>
  <si>
    <t>Tabela vendas</t>
  </si>
  <si>
    <t>Tabela faturamento</t>
  </si>
  <si>
    <t>Crie um dashboard referente aos indicadores listados abaixo (base de dados).
Estrutura do dashboard:
1. Menu;
2. Aba 1: Análise indicador de "Propostas";
3. Aba 2: Análise indicador de "Exposição".
A aba deve ter segmentação de dados e controle de formulário.</t>
  </si>
  <si>
    <r>
      <t xml:space="preserve">O </t>
    </r>
    <r>
      <rPr>
        <u/>
        <sz val="12"/>
        <color theme="0"/>
        <rFont val="Segoe UI"/>
        <family val="2"/>
      </rPr>
      <t>menu</t>
    </r>
    <r>
      <rPr>
        <sz val="12"/>
        <color theme="0"/>
        <rFont val="Segoe UI"/>
        <family val="2"/>
      </rPr>
      <t xml:space="preserve"> deve conter:
a. O alcançado e realizado de cada indicador separado por grupo de indicador por mês;
b. Deve haver um campo com faróis indicando o alcance ou não do indicador;
c. Cada grupo de indicador deve ter um hiperlink para a sua aba específica.
</t>
    </r>
    <r>
      <rPr>
        <u/>
        <sz val="12"/>
        <color theme="0"/>
        <rFont val="Segoe UI"/>
        <family val="2"/>
      </rPr>
      <t>Aba 1: Propostas</t>
    </r>
    <r>
      <rPr>
        <sz val="12"/>
        <color theme="0"/>
        <rFont val="Segoe UI"/>
        <family val="2"/>
      </rPr>
      <t xml:space="preserve">, deve conter:
a. Quadro resumo com o número total de propostas enviadas e propostas aceitas;
b. Gráfico de rosca com a taxa de conversão de propostas;
c. Gráfico de colunas empilhadas e linha com as informações de propostas aceitas, não aceitas e enviadas por mês.
</t>
    </r>
    <r>
      <rPr>
        <u/>
        <sz val="12"/>
        <color theme="0"/>
        <rFont val="Segoe UI"/>
        <family val="2"/>
      </rPr>
      <t>Aba 2: Exposição</t>
    </r>
    <r>
      <rPr>
        <sz val="12"/>
        <color theme="0"/>
        <rFont val="Segoe UI"/>
        <family val="2"/>
      </rPr>
      <t>, deve conter:
a. Quadro resumo com o número total de exposições;
b. Gráfico de pizza detalhando cada tipo de exposição;
c. Gráfico de área representando a evolução das exposições mês a mês.</t>
    </r>
  </si>
  <si>
    <t>Deixe indicado as tabelas e cálculos utilizados para montar o dashboard. Use a criatividade para a criação do dashboard.</t>
  </si>
  <si>
    <t>Base de dados</t>
  </si>
  <si>
    <t>Grupo do indicador</t>
  </si>
  <si>
    <t>Nome do indicador</t>
  </si>
  <si>
    <t>Realizado</t>
  </si>
  <si>
    <t>Meta</t>
  </si>
  <si>
    <t>Meses</t>
  </si>
  <si>
    <t>Propostas</t>
  </si>
  <si>
    <t>Propostas enviadas</t>
  </si>
  <si>
    <t>Propostas aceitas</t>
  </si>
  <si>
    <t>Exposições</t>
  </si>
  <si>
    <t>Publicações</t>
  </si>
  <si>
    <t>Participações em eventos</t>
  </si>
  <si>
    <t>Dias em Atraso</t>
  </si>
  <si>
    <t>Rótulos de Linha</t>
  </si>
  <si>
    <t>Soma de Valor Venda</t>
  </si>
  <si>
    <t>Produto.Marca</t>
  </si>
  <si>
    <t>Produto.Categoria</t>
  </si>
  <si>
    <t>Produto.SKU</t>
  </si>
  <si>
    <t>Produto.Descrição</t>
  </si>
  <si>
    <t>Nova tabela</t>
  </si>
  <si>
    <t>Total de Propostas Enviadas</t>
  </si>
  <si>
    <t>Total de Propostas Aceitas</t>
  </si>
  <si>
    <t>Fev</t>
  </si>
  <si>
    <t>Jan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</si>
  <si>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</si>
  <si>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</si>
  <si>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</si>
  <si>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</si>
  <si>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</si>
  <si>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</si>
  <si>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</si>
  <si>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</si>
  <si>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</si>
  <si>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</si>
  <si>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Total de Exposições</t>
  </si>
  <si>
    <t xml:space="preserve">Mar </t>
  </si>
  <si>
    <t>PROPOSTAS</t>
  </si>
  <si>
    <t>EXPOSIÇÕES</t>
  </si>
  <si>
    <t>Total de propostas Não Aceitas</t>
  </si>
  <si>
    <t>Taxa de Conversão de Proposta</t>
  </si>
  <si>
    <t>Mês2</t>
  </si>
  <si>
    <t>Meta de  Propostas Enviadas</t>
  </si>
  <si>
    <t>Meta de  Propostas Aceitas</t>
  </si>
  <si>
    <t>Atingimento da Meta de proposta Enviadas</t>
  </si>
  <si>
    <t>Indicadores de Propostas</t>
  </si>
  <si>
    <t>Meta Global de Exposições</t>
  </si>
  <si>
    <t>Atingimento de Meta de Exposições</t>
  </si>
  <si>
    <t>Total de Publicações</t>
  </si>
  <si>
    <t>Atingimento da Meta de Propostas Aceitas</t>
  </si>
  <si>
    <t>Meta de Publicações</t>
  </si>
  <si>
    <t>Meta de Participação em Eventos</t>
  </si>
  <si>
    <t>Total de Participação em Eventos</t>
  </si>
  <si>
    <t>Atingimento da Meta de publicações</t>
  </si>
  <si>
    <t>Atingimento da meta de Participações em Eventos</t>
  </si>
  <si>
    <t>MENU</t>
  </si>
  <si>
    <t>Indicadores de Exposições</t>
  </si>
  <si>
    <t>Medidas utilizadas na criação do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</si>
</sst>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_-* #,##0_-;\-* #,##0_-;_-* &quot;-&quot;??_-;_-@_-"/>
    <numFmt numFmtId="166" formatCode="00000\-000"/>
    <numFmt numFmtId="167" formatCode="&quot;R$&quot;\ #,##0.00"/>
    <numFmt numFmtId="168" formatCode="mmm"/>
    <numFmt numFmtId="169" formatCode="0.0%;\-0.0%;0.0%"/>
    <numFmt numFmtId="170" formatCode="0%;\-0%;0%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0"/>
      <name val="Segoe UI"/>
      <family val="2"/>
    </font>
    <font>
      <sz val="13"/>
      <color theme="0"/>
      <name val="Segoe UI"/>
      <family val="2"/>
    </font>
    <font>
      <b/>
      <sz val="11"/>
      <color theme="5" tint="-0.499984740745262"/>
      <name val="Segoe UI"/>
      <family val="2"/>
    </font>
    <font>
      <sz val="12"/>
      <color theme="1"/>
      <name val="Segoe UI"/>
      <family val="2"/>
    </font>
    <font>
      <u/>
      <sz val="10"/>
      <color theme="5" tint="-0.499984740745262"/>
      <name val="Segoe UI"/>
      <family val="2"/>
    </font>
    <font>
      <sz val="11"/>
      <color theme="0"/>
      <name val="Calibri"/>
      <family val="2"/>
      <scheme val="minor"/>
    </font>
    <font>
      <b/>
      <sz val="11"/>
      <color theme="1"/>
      <name val="Segoe U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12"/>
      <color theme="0"/>
      <name val="Segoe UI"/>
      <family val="2"/>
    </font>
    <font>
      <u/>
      <sz val="12"/>
      <color theme="0"/>
      <name val="Segoe UI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36"/>
      <name val="Calibri"/>
      <family val="2"/>
      <scheme val="minor"/>
    </font>
    <font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105038"/>
        <bgColor indexed="64"/>
      </patternFill>
    </fill>
    <fill>
      <patternFill patternType="solid">
        <fgColor rgb="FF18765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2D649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164" fontId="2" fillId="0" borderId="1" xfId="1" applyFont="1" applyBorder="1" applyAlignment="1">
      <alignment horizontal="center" vertical="center"/>
    </xf>
    <xf numFmtId="164" fontId="6" fillId="4" borderId="1" xfId="0" applyNumberFormat="1" applyFont="1" applyFill="1" applyBorder="1" applyAlignment="1">
      <alignment horizontal="center" vertical="center"/>
    </xf>
    <xf numFmtId="164" fontId="6" fillId="4" borderId="1" xfId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5" borderId="0" xfId="0" applyFill="1"/>
    <xf numFmtId="0" fontId="7" fillId="0" borderId="0" xfId="0" applyFont="1" applyAlignment="1">
      <alignment horizontal="left" vertical="center"/>
    </xf>
    <xf numFmtId="9" fontId="2" fillId="0" borderId="1" xfId="2" applyFont="1" applyBorder="1" applyAlignment="1">
      <alignment horizontal="center" vertical="center"/>
    </xf>
    <xf numFmtId="0" fontId="8" fillId="0" borderId="0" xfId="0" applyFont="1" applyAlignment="1">
      <alignment horizontal="left" vertical="center" wrapText="1"/>
    </xf>
    <xf numFmtId="0" fontId="8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3" applyNumberFormat="1" applyFont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43" fontId="0" fillId="0" borderId="0" xfId="3" applyFont="1" applyBorder="1" applyAlignment="1">
      <alignment horizontal="left" vertical="center"/>
    </xf>
    <xf numFmtId="164" fontId="0" fillId="0" borderId="0" xfId="1" applyFont="1" applyBorder="1" applyAlignment="1">
      <alignment horizontal="left" vertical="center"/>
    </xf>
    <xf numFmtId="164" fontId="0" fillId="0" borderId="0" xfId="1" applyFont="1" applyAlignment="1">
      <alignment horizontal="left" vertical="center"/>
    </xf>
    <xf numFmtId="10" fontId="0" fillId="0" borderId="0" xfId="2" applyNumberFormat="1" applyFont="1" applyAlignment="1">
      <alignment horizontal="right" vertical="center"/>
    </xf>
    <xf numFmtId="14" fontId="0" fillId="0" borderId="0" xfId="1" applyNumberFormat="1" applyFont="1" applyBorder="1" applyAlignment="1">
      <alignment horizontal="center" vertical="center"/>
    </xf>
    <xf numFmtId="14" fontId="0" fillId="0" borderId="0" xfId="1" applyNumberFormat="1" applyFont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165" fontId="0" fillId="0" borderId="0" xfId="3" applyNumberFormat="1" applyFont="1" applyAlignment="1">
      <alignment horizontal="center" vertical="center"/>
    </xf>
    <xf numFmtId="44" fontId="0" fillId="0" borderId="0" xfId="0" applyNumberFormat="1" applyAlignment="1">
      <alignment horizontal="left" vertical="center"/>
    </xf>
    <xf numFmtId="10" fontId="0" fillId="0" borderId="0" xfId="2" applyNumberFormat="1" applyFont="1" applyBorder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2" fillId="0" borderId="0" xfId="0" applyFont="1"/>
    <xf numFmtId="0" fontId="9" fillId="0" borderId="0" xfId="0" applyFont="1"/>
    <xf numFmtId="164" fontId="6" fillId="0" borderId="1" xfId="0" applyNumberFormat="1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164" fontId="8" fillId="10" borderId="6" xfId="1" applyFont="1" applyFill="1" applyBorder="1" applyAlignment="1">
      <alignment horizontal="center" vertical="center"/>
    </xf>
    <xf numFmtId="14" fontId="0" fillId="0" borderId="0" xfId="0" applyNumberFormat="1"/>
    <xf numFmtId="164" fontId="0" fillId="0" borderId="0" xfId="1" applyFont="1"/>
    <xf numFmtId="10" fontId="0" fillId="0" borderId="0" xfId="2" applyNumberFormat="1" applyFont="1"/>
    <xf numFmtId="0" fontId="5" fillId="0" borderId="0" xfId="0" applyFont="1" applyAlignment="1">
      <alignment horizontal="left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43" fontId="11" fillId="0" borderId="0" xfId="3" applyFont="1" applyBorder="1" applyAlignment="1">
      <alignment horizontal="center" vertical="center"/>
    </xf>
    <xf numFmtId="43" fontId="11" fillId="0" borderId="0" xfId="3" applyFont="1" applyBorder="1" applyAlignment="1">
      <alignment horizontal="left" vertical="center"/>
    </xf>
    <xf numFmtId="9" fontId="11" fillId="0" borderId="0" xfId="2" applyFont="1" applyBorder="1" applyAlignment="1">
      <alignment horizontal="center" vertical="center"/>
    </xf>
    <xf numFmtId="0" fontId="12" fillId="0" borderId="0" xfId="4" applyFont="1" applyBorder="1" applyAlignment="1">
      <alignment horizontal="left" vertical="center"/>
    </xf>
    <xf numFmtId="0" fontId="11" fillId="0" borderId="0" xfId="0" applyFont="1" applyAlignment="1">
      <alignment horizontal="left" vertical="center" wrapText="1"/>
    </xf>
    <xf numFmtId="166" fontId="11" fillId="0" borderId="0" xfId="0" applyNumberFormat="1" applyFont="1" applyAlignment="1">
      <alignment horizontal="left" vertical="center"/>
    </xf>
    <xf numFmtId="164" fontId="11" fillId="0" borderId="0" xfId="1" applyFont="1" applyBorder="1" applyAlignment="1">
      <alignment horizontal="left" vertical="center"/>
    </xf>
    <xf numFmtId="0" fontId="0" fillId="0" borderId="0" xfId="0" applyAlignment="1">
      <alignment horizontal="center"/>
    </xf>
    <xf numFmtId="1" fontId="6" fillId="4" borderId="1" xfId="1" applyNumberFormat="1" applyFont="1" applyFill="1" applyBorder="1" applyAlignment="1">
      <alignment horizontal="center" vertical="center"/>
    </xf>
    <xf numFmtId="14" fontId="8" fillId="0" borderId="0" xfId="0" applyNumberFormat="1" applyFont="1" applyAlignment="1">
      <alignment horizontal="left" vertical="center"/>
    </xf>
    <xf numFmtId="1" fontId="0" fillId="0" borderId="0" xfId="0" applyNumberFormat="1"/>
    <xf numFmtId="1" fontId="8" fillId="0" borderId="0" xfId="0" applyNumberFormat="1" applyFont="1" applyAlignment="1">
      <alignment horizontal="left" vertical="center"/>
    </xf>
    <xf numFmtId="1" fontId="0" fillId="0" borderId="0" xfId="0" applyNumberFormat="1" applyAlignment="1">
      <alignment horizontal="center" vertical="center"/>
    </xf>
    <xf numFmtId="0" fontId="0" fillId="0" borderId="0" xfId="0" pivotButton="1"/>
    <xf numFmtId="4" fontId="0" fillId="0" borderId="0" xfId="0" applyNumberFormat="1"/>
    <xf numFmtId="0" fontId="15" fillId="11" borderId="7" xfId="0" applyFont="1" applyFill="1" applyBorder="1"/>
    <xf numFmtId="4" fontId="15" fillId="11" borderId="8" xfId="0" applyNumberFormat="1" applyFont="1" applyFill="1" applyBorder="1"/>
    <xf numFmtId="10" fontId="0" fillId="0" borderId="0" xfId="0" applyNumberFormat="1"/>
    <xf numFmtId="22" fontId="0" fillId="0" borderId="0" xfId="0" applyNumberFormat="1"/>
    <xf numFmtId="49" fontId="0" fillId="0" borderId="0" xfId="0" applyNumberFormat="1"/>
    <xf numFmtId="167" fontId="6" fillId="4" borderId="1" xfId="0" applyNumberFormat="1" applyFont="1" applyFill="1" applyBorder="1" applyAlignment="1">
      <alignment horizontal="center" vertical="center"/>
    </xf>
    <xf numFmtId="2" fontId="0" fillId="0" borderId="0" xfId="0" applyNumberFormat="1"/>
    <xf numFmtId="164" fontId="0" fillId="0" borderId="0" xfId="0" applyNumberFormat="1"/>
    <xf numFmtId="44" fontId="0" fillId="0" borderId="0" xfId="0" applyNumberFormat="1"/>
    <xf numFmtId="0" fontId="0" fillId="0" borderId="0" xfId="0" applyAlignment="1">
      <alignment horizontal="left"/>
    </xf>
    <xf numFmtId="49" fontId="6" fillId="0" borderId="1" xfId="0" applyNumberFormat="1" applyFont="1" applyBorder="1" applyAlignment="1">
      <alignment horizontal="center" vertical="center"/>
    </xf>
    <xf numFmtId="43" fontId="6" fillId="4" borderId="1" xfId="3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5" fillId="0" borderId="0" xfId="0" applyFont="1"/>
    <xf numFmtId="0" fontId="17" fillId="12" borderId="14" xfId="0" applyFont="1" applyFill="1" applyBorder="1"/>
    <xf numFmtId="0" fontId="17" fillId="12" borderId="7" xfId="0" applyFont="1" applyFill="1" applyBorder="1"/>
    <xf numFmtId="0" fontId="17" fillId="12" borderId="15" xfId="0" applyFont="1" applyFill="1" applyBorder="1"/>
    <xf numFmtId="0" fontId="18" fillId="13" borderId="0" xfId="0" applyFont="1" applyFill="1"/>
    <xf numFmtId="169" fontId="0" fillId="0" borderId="0" xfId="0" applyNumberFormat="1"/>
    <xf numFmtId="168" fontId="0" fillId="0" borderId="0" xfId="0" applyNumberFormat="1" applyAlignment="1">
      <alignment horizontal="left"/>
    </xf>
    <xf numFmtId="0" fontId="20" fillId="0" borderId="0" xfId="0" pivotButton="1" applyFont="1"/>
    <xf numFmtId="0" fontId="20" fillId="0" borderId="0" xfId="0" applyFont="1"/>
    <xf numFmtId="0" fontId="20" fillId="0" borderId="0" xfId="0" applyFont="1" applyAlignment="1">
      <alignment horizontal="left"/>
    </xf>
    <xf numFmtId="1" fontId="20" fillId="0" borderId="0" xfId="0" applyNumberFormat="1" applyFont="1"/>
    <xf numFmtId="170" fontId="0" fillId="0" borderId="0" xfId="0" applyNumberFormat="1"/>
    <xf numFmtId="0" fontId="0" fillId="0" borderId="0" xfId="0" pivotButton="1" applyAlignment="1">
      <alignment wrapText="1"/>
    </xf>
    <xf numFmtId="0" fontId="0" fillId="0" borderId="0" xfId="0" applyAlignment="1">
      <alignment wrapText="1"/>
    </xf>
    <xf numFmtId="0" fontId="21" fillId="0" borderId="0" xfId="0" applyFont="1"/>
    <xf numFmtId="0" fontId="0" fillId="13" borderId="0" xfId="0" applyFill="1"/>
    <xf numFmtId="0" fontId="21" fillId="13" borderId="0" xfId="0" applyFont="1" applyFill="1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left" vertical="center" wrapText="1"/>
    </xf>
    <xf numFmtId="0" fontId="4" fillId="6" borderId="0" xfId="0" applyFont="1" applyFill="1" applyAlignment="1">
      <alignment horizontal="left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2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19" fillId="13" borderId="0" xfId="0" applyFont="1" applyFill="1" applyAlignment="1">
      <alignment horizontal="left"/>
    </xf>
  </cellXfs>
  <cellStyles count="5">
    <cellStyle name="Hiperlink" xfId="4" builtinId="8"/>
    <cellStyle name="Moeda" xfId="1" builtinId="4"/>
    <cellStyle name="Normal" xfId="0" builtinId="0"/>
    <cellStyle name="Porcentagem" xfId="2" builtinId="5"/>
    <cellStyle name="Vírgula" xfId="3" builtinId="3"/>
  </cellStyles>
  <dxfs count="147">
    <dxf>
      <numFmt numFmtId="0" formatCode="General"/>
    </dxf>
    <dxf>
      <numFmt numFmtId="0" formatCode="General"/>
    </dxf>
    <dxf>
      <numFmt numFmtId="168" formatCode="mmm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27" formatCode="dd/mm/yyyy\ hh:mm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8" formatCode="mmm"/>
    </dxf>
    <dxf>
      <alignment wrapText="1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 outline="0">
        <top style="thin">
          <color theme="0" tint="-0.34998626667073579"/>
        </top>
      </border>
    </dxf>
    <dxf>
      <border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fill>
        <patternFill patternType="solid">
          <fgColor indexed="64"/>
          <bgColor rgb="FF10503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numFmt numFmtId="27" formatCode="dd/mm/yyyy\ hh:mm"/>
    </dxf>
    <dxf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00000\-00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rgb="FFFFEB9C"/>
        </patternFill>
      </fill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R$&quot;* #,##0.00_-;\-&quot;R$&quot;* #,##0.00_-;_-&quot;R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&quot;R$&quot;* #,##0.00_-;\-&quot;R$&quot;* #,##0.00_-;_-&quot;R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top style="thin">
          <color theme="0" tint="-0.14996795556505021"/>
        </top>
      </border>
    </dxf>
    <dxf>
      <border outline="0"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2D649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numFmt numFmtId="164" formatCode="_-&quot;R$&quot;* #,##0.00_-;\-&quot;R$&quot;* #,##0.00_-;_-&quot;R$&quot;* &quot;-&quot;??_-;_-@_-"/>
    </dxf>
    <dxf>
      <numFmt numFmtId="164" formatCode="_-&quot;R$&quot;* #,##0.00_-;\-&quot;R$&quot;* #,##0.00_-;_-&quot;R$&quot;* &quot;-&quot;??_-;_-@_-"/>
    </dxf>
    <dxf>
      <fill>
        <patternFill>
          <bgColor theme="4" tint="0.39994506668294322"/>
        </patternFill>
      </fill>
    </dxf>
    <dxf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righ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-* #,##0_-;\-* #,##0_-;_-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rgb="FFFFEB9C"/>
        </patternFill>
      </fill>
    </dxf>
    <dxf>
      <font>
        <color theme="1"/>
      </font>
      <fill>
        <patternFill>
          <bgColor rgb="FFC6EFCE"/>
        </patternFill>
      </fill>
    </dxf>
    <dxf>
      <font>
        <color theme="1"/>
      </font>
      <fill>
        <patternFill patternType="solid">
          <bgColor rgb="FFFF0000"/>
        </patternFill>
      </fill>
    </dxf>
  </dxfs>
  <tableStyles count="0" defaultTableStyle="TableStyleMedium2" defaultPivotStyle="PivotStyleLight16"/>
  <colors>
    <mruColors>
      <color rgb="FF187652"/>
      <color rgb="FF1050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7.xml"/><Relationship Id="rId21" Type="http://schemas.openxmlformats.org/officeDocument/2006/relationships/pivotCacheDefinition" Target="pivotCache/pivotCacheDefinition2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63" Type="http://schemas.openxmlformats.org/officeDocument/2006/relationships/customXml" Target="../customXml/item21.xml"/><Relationship Id="rId68" Type="http://schemas.openxmlformats.org/officeDocument/2006/relationships/customXml" Target="../customXml/item26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5.xml"/><Relationship Id="rId32" Type="http://schemas.microsoft.com/office/2007/relationships/slicerCache" Target="slicerCaches/slicerCache2.xml"/><Relationship Id="rId37" Type="http://schemas.openxmlformats.org/officeDocument/2006/relationships/connections" Target="connections.xml"/><Relationship Id="rId40" Type="http://schemas.openxmlformats.org/officeDocument/2006/relationships/powerPivotData" Target="model/item.data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66" Type="http://schemas.openxmlformats.org/officeDocument/2006/relationships/customXml" Target="../customXml/item24.xml"/><Relationship Id="rId74" Type="http://schemas.openxmlformats.org/officeDocument/2006/relationships/customXml" Target="../customXml/item32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ivotCacheDefinition" Target="pivotCache/pivotCacheDefinition8.xml"/><Relationship Id="rId30" Type="http://schemas.openxmlformats.org/officeDocument/2006/relationships/pivotCacheDefinition" Target="pivotCache/pivotCacheDefinition11.xml"/><Relationship Id="rId35" Type="http://schemas.microsoft.com/office/2007/relationships/slicerCache" Target="slicerCaches/slicerCache5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openxmlformats.org/officeDocument/2006/relationships/customXml" Target="../customXml/item22.xml"/><Relationship Id="rId69" Type="http://schemas.openxmlformats.org/officeDocument/2006/relationships/customXml" Target="../customXml/item27.xml"/><Relationship Id="rId77" Type="http://schemas.openxmlformats.org/officeDocument/2006/relationships/customXml" Target="../customXml/item35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72" Type="http://schemas.openxmlformats.org/officeDocument/2006/relationships/customXml" Target="../customXml/item3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6.xml"/><Relationship Id="rId33" Type="http://schemas.microsoft.com/office/2007/relationships/slicerCache" Target="slicerCaches/slicerCache3.xml"/><Relationship Id="rId38" Type="http://schemas.openxmlformats.org/officeDocument/2006/relationships/styles" Target="styles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67" Type="http://schemas.openxmlformats.org/officeDocument/2006/relationships/customXml" Target="../customXml/item25.xml"/><Relationship Id="rId20" Type="http://schemas.openxmlformats.org/officeDocument/2006/relationships/pivotCacheDefinition" Target="pivotCache/pivotCacheDefinition1.xml"/><Relationship Id="rId41" Type="http://schemas.microsoft.com/office/2017/10/relationships/person" Target="persons/person.xml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Relationship Id="rId70" Type="http://schemas.openxmlformats.org/officeDocument/2006/relationships/customXml" Target="../customXml/item28.xml"/><Relationship Id="rId75" Type="http://schemas.openxmlformats.org/officeDocument/2006/relationships/customXml" Target="../customXml/item3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4.xml"/><Relationship Id="rId28" Type="http://schemas.openxmlformats.org/officeDocument/2006/relationships/pivotCacheDefinition" Target="pivotCache/pivotCacheDefinition9.xml"/><Relationship Id="rId36" Type="http://schemas.openxmlformats.org/officeDocument/2006/relationships/theme" Target="theme/theme1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1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65" Type="http://schemas.openxmlformats.org/officeDocument/2006/relationships/customXml" Target="../customXml/item23.xml"/><Relationship Id="rId73" Type="http://schemas.openxmlformats.org/officeDocument/2006/relationships/customXml" Target="../customXml/item31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sharedStrings" Target="sharedStrings.xml"/><Relationship Id="rId34" Type="http://schemas.microsoft.com/office/2007/relationships/slicerCache" Target="slicerCaches/slicerCache4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76" Type="http://schemas.openxmlformats.org/officeDocument/2006/relationships/customXml" Target="../customXml/item34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9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1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'Q. 06'!$I$7</c:f>
              <c:strCache>
                <c:ptCount val="1"/>
                <c:pt idx="0">
                  <c:v>Quantidade de clientes acumulado (%)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'Q. 06'!$G$8:$G$12</c:f>
              <c:strCache>
                <c:ptCount val="5"/>
                <c:pt idx="0">
                  <c:v>Qualidade técnica</c:v>
                </c:pt>
                <c:pt idx="1">
                  <c:v>Atendimento</c:v>
                </c:pt>
                <c:pt idx="2">
                  <c:v>Solução jurídica</c:v>
                </c:pt>
                <c:pt idx="3">
                  <c:v>Disponibilidade</c:v>
                </c:pt>
                <c:pt idx="4">
                  <c:v>Multidisciplinariedade</c:v>
                </c:pt>
              </c:strCache>
            </c:strRef>
          </c:cat>
          <c:val>
            <c:numRef>
              <c:f>'Q. 06'!$I$8:$I$12</c:f>
              <c:numCache>
                <c:formatCode>0%</c:formatCode>
                <c:ptCount val="5"/>
                <c:pt idx="0">
                  <c:v>0.38</c:v>
                </c:pt>
                <c:pt idx="1">
                  <c:v>0.73</c:v>
                </c:pt>
                <c:pt idx="2">
                  <c:v>0.85</c:v>
                </c:pt>
                <c:pt idx="3">
                  <c:v>0.95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EB-4D1E-9BCA-CBB27F85F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8825608"/>
        <c:axId val="428835848"/>
      </c:barChart>
      <c:catAx>
        <c:axId val="428825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8835848"/>
        <c:crosses val="autoZero"/>
        <c:auto val="1"/>
        <c:lblAlgn val="ctr"/>
        <c:lblOffset val="100"/>
        <c:noMultiLvlLbl val="0"/>
      </c:catAx>
      <c:valAx>
        <c:axId val="428835848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42882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[Prova _ Tecnica_Excel_Resposta.xlsm]Aba 1 - Propostas!Tabela dinâmica19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Taxa de Conversão de Propostas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>
              <a:lumMod val="40000"/>
              <a:lumOff val="6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7025192105711521"/>
              <c:y val="-7.549362649826049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8728522336769765E-2"/>
              <c:y val="0.1500413099189058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'Aba 1 - Propostas'!$C$32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08F-4323-99C0-B808BF943634}"/>
              </c:ext>
            </c:extLst>
          </c:dPt>
          <c:dPt>
            <c:idx val="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08F-4323-99C0-B808BF943634}"/>
              </c:ext>
            </c:extLst>
          </c:dPt>
          <c:dLbls>
            <c:dLbl>
              <c:idx val="0"/>
              <c:layout>
                <c:manualLayout>
                  <c:x val="6.8728522336769765E-2"/>
                  <c:y val="0.1500413099189058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8F-4323-99C0-B808BF943634}"/>
                </c:ext>
              </c:extLst>
            </c:dLbl>
            <c:dLbl>
              <c:idx val="1"/>
              <c:layout>
                <c:manualLayout>
                  <c:x val="-0.27025192105711521"/>
                  <c:y val="-7.5493626498260497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08F-4323-99C0-B808BF9436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'Aba 1 - Propostas'!$B$33:$B$34</c:f>
              <c:strCache>
                <c:ptCount val="2"/>
                <c:pt idx="0">
                  <c:v>Total de Propostas Aceitas</c:v>
                </c:pt>
                <c:pt idx="1">
                  <c:v>Total de propostas Não Aceitas</c:v>
                </c:pt>
              </c:strCache>
            </c:strRef>
          </c:cat>
          <c:val>
            <c:numRef>
              <c:f>'Aba 1 - Propostas'!$C$33:$C$34</c:f>
              <c:numCache>
                <c:formatCode>General</c:formatCode>
                <c:ptCount val="2"/>
                <c:pt idx="0">
                  <c:v>28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8F-4323-99C0-B808BF943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[Prova _ Tecnica_Excel_Resposta.xlsm]Aba 1 - Propostas!Tabela dinâmica17</c:name>
    <c:fmtId val="2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Histórico de taxa de Conversão de Proposta</a:t>
            </a:r>
          </a:p>
        </c:rich>
      </c:tx>
      <c:layout>
        <c:manualLayout>
          <c:xMode val="edge"/>
          <c:yMode val="edge"/>
          <c:x val="0.38521440479707175"/>
          <c:y val="2.03484675060409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'Aba 1 - Propostas'!$G$32</c:f>
              <c:strCache>
                <c:ptCount val="1"/>
                <c:pt idx="0">
                  <c:v>Total de Propostas Enviadas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'Aba 1 - Propostas'!$F$33:$F$45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'Aba 1 - Propostas'!$G$33:$G$45</c:f>
              <c:numCache>
                <c:formatCode>General</c:formatCode>
                <c:ptCount val="12"/>
                <c:pt idx="0">
                  <c:v>30</c:v>
                </c:pt>
                <c:pt idx="1">
                  <c:v>25</c:v>
                </c:pt>
                <c:pt idx="2">
                  <c:v>12</c:v>
                </c:pt>
                <c:pt idx="3">
                  <c:v>18</c:v>
                </c:pt>
                <c:pt idx="4">
                  <c:v>22</c:v>
                </c:pt>
                <c:pt idx="5">
                  <c:v>25</c:v>
                </c:pt>
                <c:pt idx="6">
                  <c:v>38</c:v>
                </c:pt>
                <c:pt idx="7">
                  <c:v>33</c:v>
                </c:pt>
                <c:pt idx="8">
                  <c:v>16</c:v>
                </c:pt>
                <c:pt idx="9">
                  <c:v>24</c:v>
                </c:pt>
                <c:pt idx="10">
                  <c:v>31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6D-42EA-86E2-1CFD119F47DA}"/>
            </c:ext>
          </c:extLst>
        </c:ser>
        <c:ser>
          <c:idx val="1"/>
          <c:order val="1"/>
          <c:tx>
            <c:strRef>
              <c:f>'Aba 1 - Propostas'!$H$32</c:f>
              <c:strCache>
                <c:ptCount val="1"/>
                <c:pt idx="0">
                  <c:v>Total de Propostas Aceitas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'Aba 1 - Propostas'!$F$33:$F$45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'Aba 1 - Propostas'!$H$33:$H$45</c:f>
              <c:numCache>
                <c:formatCode>0</c:formatCode>
                <c:ptCount val="12"/>
                <c:pt idx="0">
                  <c:v>12</c:v>
                </c:pt>
                <c:pt idx="1">
                  <c:v>20</c:v>
                </c:pt>
                <c:pt idx="2">
                  <c:v>5</c:v>
                </c:pt>
                <c:pt idx="3">
                  <c:v>12</c:v>
                </c:pt>
                <c:pt idx="4">
                  <c:v>10</c:v>
                </c:pt>
                <c:pt idx="5">
                  <c:v>23</c:v>
                </c:pt>
                <c:pt idx="6">
                  <c:v>19</c:v>
                </c:pt>
                <c:pt idx="7">
                  <c:v>30</c:v>
                </c:pt>
                <c:pt idx="8">
                  <c:v>12</c:v>
                </c:pt>
                <c:pt idx="9">
                  <c:v>22</c:v>
                </c:pt>
                <c:pt idx="10">
                  <c:v>28</c:v>
                </c:pt>
                <c:pt idx="1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6D-42EA-86E2-1CFD119F4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202140799"/>
        <c:axId val="634090047"/>
      </c:barChart>
      <c:lineChart>
        <c:grouping val="standard"/>
        <c:varyColors val="0"/>
        <c:ser>
          <c:idx val="2"/>
          <c:order val="2"/>
          <c:tx>
            <c:strRef>
              <c:f>'Aba 1 - Propostas'!$I$32</c:f>
              <c:strCache>
                <c:ptCount val="1"/>
                <c:pt idx="0">
                  <c:v>Taxa de Conversão de Proposta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'Aba 1 - Propostas'!$F$33:$F$45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'Aba 1 - Propostas'!$I$33:$I$45</c:f>
              <c:numCache>
                <c:formatCode>0.0%;\-0.0%;0.0%</c:formatCode>
                <c:ptCount val="12"/>
                <c:pt idx="0">
                  <c:v>0.4</c:v>
                </c:pt>
                <c:pt idx="1">
                  <c:v>0.8</c:v>
                </c:pt>
                <c:pt idx="2">
                  <c:v>0.41666666666666669</c:v>
                </c:pt>
                <c:pt idx="3">
                  <c:v>0.66666666666666663</c:v>
                </c:pt>
                <c:pt idx="4">
                  <c:v>0.45454545454545453</c:v>
                </c:pt>
                <c:pt idx="5">
                  <c:v>0.92</c:v>
                </c:pt>
                <c:pt idx="6">
                  <c:v>0.5</c:v>
                </c:pt>
                <c:pt idx="7">
                  <c:v>0.90909090909090906</c:v>
                </c:pt>
                <c:pt idx="8">
                  <c:v>0.75</c:v>
                </c:pt>
                <c:pt idx="9">
                  <c:v>0.91666666666666663</c:v>
                </c:pt>
                <c:pt idx="10">
                  <c:v>0.90322580645161288</c:v>
                </c:pt>
                <c:pt idx="11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6D-42EA-86E2-1CFD119F4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2135519"/>
        <c:axId val="623147279"/>
      </c:lineChart>
      <c:catAx>
        <c:axId val="120214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4090047"/>
        <c:crosses val="autoZero"/>
        <c:auto val="1"/>
        <c:lblAlgn val="ctr"/>
        <c:lblOffset val="100"/>
        <c:noMultiLvlLbl val="0"/>
      </c:catAx>
      <c:valAx>
        <c:axId val="6340900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2140799"/>
        <c:crosses val="autoZero"/>
        <c:crossBetween val="between"/>
      </c:valAx>
      <c:valAx>
        <c:axId val="623147279"/>
        <c:scaling>
          <c:orientation val="minMax"/>
        </c:scaling>
        <c:delete val="0"/>
        <c:axPos val="r"/>
        <c:numFmt formatCode="0.0%;\-0.0%;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2135519"/>
        <c:crosses val="max"/>
        <c:crossBetween val="between"/>
      </c:valAx>
      <c:catAx>
        <c:axId val="12021355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3147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[Prova _ Tecnica_Excel_Resposta.xlsm]Aba 2 - Exposição!Tabela dinâmica26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Exposições</a:t>
            </a:r>
          </a:p>
        </c:rich>
      </c:tx>
      <c:layout>
        <c:manualLayout>
          <c:xMode val="edge"/>
          <c:yMode val="edge"/>
          <c:x val="0.4283665002291045"/>
          <c:y val="7.11020822752666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tx2">
                <a:lumMod val="40000"/>
                <a:lumOff val="6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tx2">
                <a:lumMod val="40000"/>
                <a:lumOff val="60000"/>
              </a:schemeClr>
            </a:solidFill>
          </a:ln>
          <a:effectLst/>
        </c:spPr>
        <c:dLbl>
          <c:idx val="0"/>
          <c:layout>
            <c:manualLayout>
              <c:x val="4.0907459350440342E-3"/>
              <c:y val="0.4106869637468088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>
              <a:lumMod val="20000"/>
              <a:lumOff val="80000"/>
            </a:schemeClr>
          </a:solidFill>
          <a:ln w="19050">
            <a:solidFill>
              <a:schemeClr val="tx2">
                <a:lumMod val="40000"/>
                <a:lumOff val="60000"/>
              </a:schemeClr>
            </a:solidFill>
          </a:ln>
          <a:effectLst/>
        </c:spPr>
        <c:dLbl>
          <c:idx val="0"/>
          <c:layout>
            <c:manualLayout>
              <c:x val="2.2975019490087182E-2"/>
              <c:y val="-0.4281653557657399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'Aba 2 - Exposição'!$D$25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tx2">
                    <a:lumMod val="40000"/>
                    <a:lumOff val="6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D33-4ED2-B3CB-A1159709C4CC}"/>
              </c:ext>
            </c:extLst>
          </c:dPt>
          <c:dPt>
            <c:idx val="1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19050">
                <a:solidFill>
                  <a:schemeClr val="tx2">
                    <a:lumMod val="40000"/>
                    <a:lumOff val="6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DD33-4ED2-B3CB-A1159709C4CC}"/>
              </c:ext>
            </c:extLst>
          </c:dPt>
          <c:dLbls>
            <c:dLbl>
              <c:idx val="0"/>
              <c:layout>
                <c:manualLayout>
                  <c:x val="4.0907459350440342E-3"/>
                  <c:y val="0.4106869637468088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D33-4ED2-B3CB-A1159709C4CC}"/>
                </c:ext>
              </c:extLst>
            </c:dLbl>
            <c:dLbl>
              <c:idx val="1"/>
              <c:layout>
                <c:manualLayout>
                  <c:x val="2.2975019490087182E-2"/>
                  <c:y val="-0.4281653557657399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D33-4ED2-B3CB-A1159709C4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'Aba 2 - Exposição'!$C$26:$C$28</c:f>
              <c:strCache>
                <c:ptCount val="2"/>
                <c:pt idx="0">
                  <c:v>Participações em eventos</c:v>
                </c:pt>
                <c:pt idx="1">
                  <c:v>Publicações</c:v>
                </c:pt>
              </c:strCache>
            </c:strRef>
          </c:cat>
          <c:val>
            <c:numRef>
              <c:f>'Aba 2 - Exposição'!$D$26:$D$28</c:f>
              <c:numCache>
                <c:formatCode>0</c:formatCode>
                <c:ptCount val="2"/>
                <c:pt idx="0">
                  <c:v>57</c:v>
                </c:pt>
                <c:pt idx="1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33-4ED2-B3CB-A1159709C4C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[Prova _ Tecnica_Excel_Resposta.xlsm]Aba 2 - Exposição!Tabela dinâmica28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Exposições mês a mês</a:t>
            </a:r>
          </a:p>
        </c:rich>
      </c:tx>
      <c:layout>
        <c:manualLayout>
          <c:xMode val="edge"/>
          <c:yMode val="edge"/>
          <c:x val="0.36277861375283743"/>
          <c:y val="7.77947103858202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7704807041299936E-3"/>
              <c:y val="-0.2515722909327467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7704807041301584E-3"/>
              <c:y val="-0.2296964395472904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6.7704807041299936E-3"/>
              <c:y val="-0.247926315701837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8.2749363789432585E-17"/>
              <c:y val="-0.2406343652400186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266156191856384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1968826624691061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"/>
              <c:y val="-0.127609133081828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1374681894716293E-17"/>
              <c:y val="-9.114938077273430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1.3540961408259987E-2"/>
              <c:y val="-5.4689628463640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4.5136538027532877E-3"/>
              <c:y val="-0.1239631578509186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6.7704807041299936E-3"/>
              <c:y val="-0.1057332816963717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6.7704807041299936E-3"/>
              <c:y val="-9.844133123455305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6521179869117515E-2"/>
          <c:y val="0.16942334970546671"/>
          <c:w val="0.92516964112472644"/>
          <c:h val="0.75211132340494213"/>
        </c:manualLayout>
      </c:layout>
      <c:areaChart>
        <c:grouping val="standard"/>
        <c:varyColors val="0"/>
        <c:ser>
          <c:idx val="0"/>
          <c:order val="0"/>
          <c:tx>
            <c:strRef>
              <c:f>'Aba 2 - Exposição'!$Q$1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D-2327-4083-BBDB-AEDD5BDEE0D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C-2327-4083-BBDB-AEDD5BDEE0D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B-2327-4083-BBDB-AEDD5BDEE0D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A-2327-4083-BBDB-AEDD5BDEE0D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9-2327-4083-BBDB-AEDD5BDEE0DD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8-2327-4083-BBDB-AEDD5BDEE0DD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7-2327-4083-BBDB-AEDD5BDEE0DD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6-2327-4083-BBDB-AEDD5BDEE0DD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5-2327-4083-BBDB-AEDD5BDEE0DD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4-2327-4083-BBDB-AEDD5BDEE0DD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3-2327-4083-BBDB-AEDD5BDEE0DD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2-2327-4083-BBDB-AEDD5BDEE0DD}"/>
              </c:ext>
            </c:extLst>
          </c:dPt>
          <c:dLbls>
            <c:dLbl>
              <c:idx val="0"/>
              <c:layout>
                <c:manualLayout>
                  <c:x val="6.7704807041299936E-3"/>
                  <c:y val="-9.84413312345530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327-4083-BBDB-AEDD5BDEE0DD}"/>
                </c:ext>
              </c:extLst>
            </c:dLbl>
            <c:dLbl>
              <c:idx val="1"/>
              <c:layout>
                <c:manualLayout>
                  <c:x val="6.7704807041299936E-3"/>
                  <c:y val="-0.1057332816963717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327-4083-BBDB-AEDD5BDEE0DD}"/>
                </c:ext>
              </c:extLst>
            </c:dLbl>
            <c:dLbl>
              <c:idx val="2"/>
              <c:layout>
                <c:manualLayout>
                  <c:x val="4.5136538027532877E-3"/>
                  <c:y val="-0.123963157850918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327-4083-BBDB-AEDD5BDEE0DD}"/>
                </c:ext>
              </c:extLst>
            </c:dLbl>
            <c:dLbl>
              <c:idx val="3"/>
              <c:layout>
                <c:manualLayout>
                  <c:x val="1.3540961408259987E-2"/>
                  <c:y val="-5.4689628463640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327-4083-BBDB-AEDD5BDEE0DD}"/>
                </c:ext>
              </c:extLst>
            </c:dLbl>
            <c:dLbl>
              <c:idx val="4"/>
              <c:layout>
                <c:manualLayout>
                  <c:x val="-4.1374681894716293E-17"/>
                  <c:y val="-9.11493807727343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327-4083-BBDB-AEDD5BDEE0DD}"/>
                </c:ext>
              </c:extLst>
            </c:dLbl>
            <c:dLbl>
              <c:idx val="5"/>
              <c:layout>
                <c:manualLayout>
                  <c:x val="0"/>
                  <c:y val="-0.1276091330818280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327-4083-BBDB-AEDD5BDEE0DD}"/>
                </c:ext>
              </c:extLst>
            </c:dLbl>
            <c:dLbl>
              <c:idx val="6"/>
              <c:layout>
                <c:manualLayout>
                  <c:x val="0"/>
                  <c:y val="-0.196882662469106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327-4083-BBDB-AEDD5BDEE0DD}"/>
                </c:ext>
              </c:extLst>
            </c:dLbl>
            <c:dLbl>
              <c:idx val="7"/>
              <c:layout>
                <c:manualLayout>
                  <c:x val="0"/>
                  <c:y val="-0.266156191856384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327-4083-BBDB-AEDD5BDEE0DD}"/>
                </c:ext>
              </c:extLst>
            </c:dLbl>
            <c:dLbl>
              <c:idx val="8"/>
              <c:layout>
                <c:manualLayout>
                  <c:x val="-8.2749363789432585E-17"/>
                  <c:y val="-0.2406343652400186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327-4083-BBDB-AEDD5BDEE0DD}"/>
                </c:ext>
              </c:extLst>
            </c:dLbl>
            <c:dLbl>
              <c:idx val="9"/>
              <c:layout>
                <c:manualLayout>
                  <c:x val="6.7704807041299936E-3"/>
                  <c:y val="-0.2479263157018373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327-4083-BBDB-AEDD5BDEE0DD}"/>
                </c:ext>
              </c:extLst>
            </c:dLbl>
            <c:dLbl>
              <c:idx val="10"/>
              <c:layout>
                <c:manualLayout>
                  <c:x val="-6.7704807041301584E-3"/>
                  <c:y val="-0.2296964395472904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27-4083-BBDB-AEDD5BDEE0DD}"/>
                </c:ext>
              </c:extLst>
            </c:dLbl>
            <c:dLbl>
              <c:idx val="11"/>
              <c:layout>
                <c:manualLayout>
                  <c:x val="-6.7704807041299936E-3"/>
                  <c:y val="-0.2515722909327467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327-4083-BBDB-AEDD5BDEE0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'Aba 2 - Exposição'!$P$2:$P$14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'Aba 2 - Exposição'!$Q$2:$Q$14</c:f>
              <c:numCache>
                <c:formatCode>0</c:formatCode>
                <c:ptCount val="12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7</c:v>
                </c:pt>
                <c:pt idx="6">
                  <c:v>8</c:v>
                </c:pt>
                <c:pt idx="7">
                  <c:v>10</c:v>
                </c:pt>
                <c:pt idx="8">
                  <c:v>12</c:v>
                </c:pt>
                <c:pt idx="9">
                  <c:v>15</c:v>
                </c:pt>
                <c:pt idx="10">
                  <c:v>18</c:v>
                </c:pt>
                <c:pt idx="1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27-4083-BBDB-AEDD5BDEE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287776"/>
        <c:axId val="39865424"/>
      </c:areaChart>
      <c:catAx>
        <c:axId val="126528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65424"/>
        <c:crosses val="autoZero"/>
        <c:auto val="1"/>
        <c:lblAlgn val="ctr"/>
        <c:lblOffset val="100"/>
        <c:noMultiLvlLbl val="0"/>
      </c:catAx>
      <c:valAx>
        <c:axId val="3986542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crossAx val="1265287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5</xdr:row>
      <xdr:rowOff>85725</xdr:rowOff>
    </xdr:from>
    <xdr:to>
      <xdr:col>5</xdr:col>
      <xdr:colOff>342900</xdr:colOff>
      <xdr:row>15</xdr:row>
      <xdr:rowOff>172025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06E4B7D-42CF-4F21-90CB-45A911EF0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800350"/>
          <a:ext cx="4676775" cy="2000825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</xdr:colOff>
      <xdr:row>16</xdr:row>
      <xdr:rowOff>95250</xdr:rowOff>
    </xdr:from>
    <xdr:to>
      <xdr:col>5</xdr:col>
      <xdr:colOff>701040</xdr:colOff>
      <xdr:row>30</xdr:row>
      <xdr:rowOff>59055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Vendedor">
              <a:extLst>
                <a:ext uri="{FF2B5EF4-FFF2-40B4-BE49-F238E27FC236}">
                  <a16:creationId xmlns:a16="http://schemas.microsoft.com/office/drawing/2014/main" id="{7EA22717-E68B-3B9E-9D2B-7F59FCB44879}"/>
                </a:ext>
                <a:ext uri="{147F2762-F138-4A5C-976F-8EAC2B608ADB}">
                  <a16:predDERef xmlns:a16="http://schemas.microsoft.com/office/drawing/2014/main" pred="{3C22F912-815C-214C-EB03-06E879AFAD5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52825" y="4219575"/>
              <a:ext cx="1828800" cy="2638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  <xdr:twoCellAnchor editAs="oneCell">
    <xdr:from>
      <xdr:col>5</xdr:col>
      <xdr:colOff>828675</xdr:colOff>
      <xdr:row>16</xdr:row>
      <xdr:rowOff>123825</xdr:rowOff>
    </xdr:from>
    <xdr:to>
      <xdr:col>8</xdr:col>
      <xdr:colOff>97155</xdr:colOff>
      <xdr:row>30</xdr:row>
      <xdr:rowOff>91440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anal de Venda">
              <a:extLst>
                <a:ext uri="{FF2B5EF4-FFF2-40B4-BE49-F238E27FC236}">
                  <a16:creationId xmlns:a16="http://schemas.microsoft.com/office/drawing/2014/main" id="{A4A2F456-8DE7-C49D-FA09-BBBDDF17D774}"/>
                </a:ext>
                <a:ext uri="{147F2762-F138-4A5C-976F-8EAC2B608ADB}">
                  <a16:predDERef xmlns:a16="http://schemas.microsoft.com/office/drawing/2014/main" pred="{7EA22717-E68B-3B9E-9D2B-7F59FCB448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nal de Vend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05450" y="4248150"/>
              <a:ext cx="1828800" cy="2638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257175</xdr:colOff>
      <xdr:row>13</xdr:row>
      <xdr:rowOff>104775</xdr:rowOff>
    </xdr:from>
    <xdr:to>
      <xdr:col>6</xdr:col>
      <xdr:colOff>1009650</xdr:colOff>
      <xdr:row>34</xdr:row>
      <xdr:rowOff>85725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7864962-0297-F1B0-C2EA-8331842ECB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64</xdr:row>
      <xdr:rowOff>0</xdr:rowOff>
    </xdr:from>
    <xdr:to>
      <xdr:col>3</xdr:col>
      <xdr:colOff>2267984</xdr:colOff>
      <xdr:row>88</xdr:row>
      <xdr:rowOff>124449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0AF5CCE-0B6A-67AB-92DF-AF963616C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6887825"/>
          <a:ext cx="7411484" cy="44678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769620</xdr:colOff>
      <xdr:row>4</xdr:row>
      <xdr:rowOff>97155</xdr:rowOff>
    </xdr:from>
    <xdr:to>
      <xdr:col>3</xdr:col>
      <xdr:colOff>1407088</xdr:colOff>
      <xdr:row>7</xdr:row>
      <xdr:rowOff>173355</xdr:rowOff>
    </xdr:to>
    <xdr:pic macro="[0]!Open_Aba1">
      <xdr:nvPicPr>
        <xdr:cNvPr id="3" name="Gráfico 2" descr="Documento com preenchimento sólido">
          <a:extLst>
            <a:ext uri="{FF2B5EF4-FFF2-40B4-BE49-F238E27FC236}">
              <a16:creationId xmlns:a16="http://schemas.microsoft.com/office/drawing/2014/main" id="{C378BA9F-22EF-5F30-E9AA-E3F856FD66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855845" y="1868805"/>
          <a:ext cx="637468" cy="619125"/>
        </a:xfrm>
        <a:prstGeom prst="rect">
          <a:avLst/>
        </a:prstGeom>
      </xdr:spPr>
    </xdr:pic>
    <xdr:clientData/>
  </xdr:twoCellAnchor>
  <xdr:twoCellAnchor>
    <xdr:from>
      <xdr:col>3</xdr:col>
      <xdr:colOff>941490</xdr:colOff>
      <xdr:row>21</xdr:row>
      <xdr:rowOff>31479</xdr:rowOff>
    </xdr:from>
    <xdr:to>
      <xdr:col>3</xdr:col>
      <xdr:colOff>1487805</xdr:colOff>
      <xdr:row>24</xdr:row>
      <xdr:rowOff>30480</xdr:rowOff>
    </xdr:to>
    <xdr:grpSp>
      <xdr:nvGrpSpPr>
        <xdr:cNvPr id="31" name="Gráfico 10" descr="Folha de pagamento estrutura de tópicos">
          <a:extLst>
            <a:ext uri="{FF2B5EF4-FFF2-40B4-BE49-F238E27FC236}">
              <a16:creationId xmlns:a16="http://schemas.microsoft.com/office/drawing/2014/main" id="{6199031B-84E9-DBA6-09C5-A374BF229994}"/>
            </a:ext>
          </a:extLst>
        </xdr:cNvPr>
        <xdr:cNvGrpSpPr/>
      </xdr:nvGrpSpPr>
      <xdr:grpSpPr>
        <a:xfrm>
          <a:off x="5025810" y="5430249"/>
          <a:ext cx="548220" cy="541926"/>
          <a:chOff x="5079150" y="1374504"/>
          <a:chExt cx="723900" cy="805711"/>
        </a:xfrm>
        <a:solidFill>
          <a:srgbClr val="000000"/>
        </a:solidFill>
      </xdr:grpSpPr>
      <xdr:sp macro="[0]!Open_Aba2" textlink="">
        <xdr:nvSpPr>
          <xdr:cNvPr id="32" name="Forma Livre: Forma 31">
            <a:extLst>
              <a:ext uri="{FF2B5EF4-FFF2-40B4-BE49-F238E27FC236}">
                <a16:creationId xmlns:a16="http://schemas.microsoft.com/office/drawing/2014/main" id="{D63571CE-F741-BE8C-11B6-5E1D5848B8BD}"/>
              </a:ext>
            </a:extLst>
          </xdr:cNvPr>
          <xdr:cNvSpPr/>
        </xdr:nvSpPr>
        <xdr:spPr>
          <a:xfrm>
            <a:off x="5079150" y="1374504"/>
            <a:ext cx="723900" cy="805711"/>
          </a:xfrm>
          <a:custGeom>
            <a:avLst/>
            <a:gdLst>
              <a:gd name="connsiteX0" fmla="*/ 666750 w 723900"/>
              <a:gd name="connsiteY0" fmla="*/ 253766 h 805711"/>
              <a:gd name="connsiteX1" fmla="*/ 666750 w 723900"/>
              <a:gd name="connsiteY1" fmla="*/ 116181 h 805711"/>
              <a:gd name="connsiteX2" fmla="*/ 501834 w 723900"/>
              <a:gd name="connsiteY2" fmla="*/ 116181 h 805711"/>
              <a:gd name="connsiteX3" fmla="*/ 361950 w 723900"/>
              <a:gd name="connsiteY3" fmla="*/ 0 h 805711"/>
              <a:gd name="connsiteX4" fmla="*/ 222066 w 723900"/>
              <a:gd name="connsiteY4" fmla="*/ 116181 h 805711"/>
              <a:gd name="connsiteX5" fmla="*/ 57150 w 723900"/>
              <a:gd name="connsiteY5" fmla="*/ 116181 h 805711"/>
              <a:gd name="connsiteX6" fmla="*/ 57150 w 723900"/>
              <a:gd name="connsiteY6" fmla="*/ 253766 h 805711"/>
              <a:gd name="connsiteX7" fmla="*/ 0 w 723900"/>
              <a:gd name="connsiteY7" fmla="*/ 300645 h 805711"/>
              <a:gd name="connsiteX8" fmla="*/ 0 w 723900"/>
              <a:gd name="connsiteY8" fmla="*/ 805712 h 805711"/>
              <a:gd name="connsiteX9" fmla="*/ 723900 w 723900"/>
              <a:gd name="connsiteY9" fmla="*/ 805712 h 805711"/>
              <a:gd name="connsiteX10" fmla="*/ 723900 w 723900"/>
              <a:gd name="connsiteY10" fmla="*/ 300645 h 805711"/>
              <a:gd name="connsiteX11" fmla="*/ 666750 w 723900"/>
              <a:gd name="connsiteY11" fmla="*/ 278325 h 805711"/>
              <a:gd name="connsiteX12" fmla="*/ 700240 w 723900"/>
              <a:gd name="connsiteY12" fmla="*/ 305793 h 805711"/>
              <a:gd name="connsiteX13" fmla="*/ 666750 w 723900"/>
              <a:gd name="connsiteY13" fmla="*/ 338966 h 805711"/>
              <a:gd name="connsiteX14" fmla="*/ 361950 w 723900"/>
              <a:gd name="connsiteY14" fmla="*/ 24606 h 805711"/>
              <a:gd name="connsiteX15" fmla="*/ 472164 w 723900"/>
              <a:gd name="connsiteY15" fmla="*/ 116181 h 805711"/>
              <a:gd name="connsiteX16" fmla="*/ 251736 w 723900"/>
              <a:gd name="connsiteY16" fmla="*/ 116181 h 805711"/>
              <a:gd name="connsiteX17" fmla="*/ 76200 w 723900"/>
              <a:gd name="connsiteY17" fmla="*/ 135072 h 805711"/>
              <a:gd name="connsiteX18" fmla="*/ 647700 w 723900"/>
              <a:gd name="connsiteY18" fmla="*/ 135072 h 805711"/>
              <a:gd name="connsiteX19" fmla="*/ 647700 w 723900"/>
              <a:gd name="connsiteY19" fmla="*/ 357857 h 805711"/>
              <a:gd name="connsiteX20" fmla="*/ 596132 w 723900"/>
              <a:gd name="connsiteY20" fmla="*/ 408996 h 805711"/>
              <a:gd name="connsiteX21" fmla="*/ 127768 w 723900"/>
              <a:gd name="connsiteY21" fmla="*/ 408996 h 805711"/>
              <a:gd name="connsiteX22" fmla="*/ 76200 w 723900"/>
              <a:gd name="connsiteY22" fmla="*/ 357857 h 805711"/>
              <a:gd name="connsiteX23" fmla="*/ 577082 w 723900"/>
              <a:gd name="connsiteY23" fmla="*/ 427887 h 805711"/>
              <a:gd name="connsiteX24" fmla="*/ 466230 w 723900"/>
              <a:gd name="connsiteY24" fmla="*/ 537815 h 805711"/>
              <a:gd name="connsiteX25" fmla="*/ 257632 w 723900"/>
              <a:gd name="connsiteY25" fmla="*/ 537815 h 805711"/>
              <a:gd name="connsiteX26" fmla="*/ 146818 w 723900"/>
              <a:gd name="connsiteY26" fmla="*/ 427887 h 805711"/>
              <a:gd name="connsiteX27" fmla="*/ 57150 w 723900"/>
              <a:gd name="connsiteY27" fmla="*/ 278287 h 805711"/>
              <a:gd name="connsiteX28" fmla="*/ 57150 w 723900"/>
              <a:gd name="connsiteY28" fmla="*/ 338966 h 805711"/>
              <a:gd name="connsiteX29" fmla="*/ 23660 w 723900"/>
              <a:gd name="connsiteY29" fmla="*/ 305755 h 805711"/>
              <a:gd name="connsiteX30" fmla="*/ 19212 w 723900"/>
              <a:gd name="connsiteY30" fmla="*/ 328056 h 805711"/>
              <a:gd name="connsiteX31" fmla="*/ 243707 w 723900"/>
              <a:gd name="connsiteY31" fmla="*/ 550680 h 805711"/>
              <a:gd name="connsiteX32" fmla="*/ 19212 w 723900"/>
              <a:gd name="connsiteY32" fmla="*/ 773304 h 805711"/>
              <a:gd name="connsiteX33" fmla="*/ 19078 w 723900"/>
              <a:gd name="connsiteY33" fmla="*/ 773303 h 805711"/>
              <a:gd name="connsiteX34" fmla="*/ 19050 w 723900"/>
              <a:gd name="connsiteY34" fmla="*/ 773238 h 805711"/>
              <a:gd name="connsiteX35" fmla="*/ 19050 w 723900"/>
              <a:gd name="connsiteY35" fmla="*/ 328122 h 805711"/>
              <a:gd name="connsiteX36" fmla="*/ 19146 w 723900"/>
              <a:gd name="connsiteY36" fmla="*/ 328029 h 805711"/>
              <a:gd name="connsiteX37" fmla="*/ 19212 w 723900"/>
              <a:gd name="connsiteY37" fmla="*/ 328056 h 805711"/>
              <a:gd name="connsiteX38" fmla="*/ 32747 w 723900"/>
              <a:gd name="connsiteY38" fmla="*/ 786821 h 805711"/>
              <a:gd name="connsiteX39" fmla="*/ 32653 w 723900"/>
              <a:gd name="connsiteY39" fmla="*/ 786725 h 805711"/>
              <a:gd name="connsiteX40" fmla="*/ 32680 w 723900"/>
              <a:gd name="connsiteY40" fmla="*/ 786660 h 805711"/>
              <a:gd name="connsiteX41" fmla="*/ 260928 w 723900"/>
              <a:gd name="connsiteY41" fmla="*/ 560324 h 805711"/>
              <a:gd name="connsiteX42" fmla="*/ 462972 w 723900"/>
              <a:gd name="connsiteY42" fmla="*/ 560324 h 805711"/>
              <a:gd name="connsiteX43" fmla="*/ 691220 w 723900"/>
              <a:gd name="connsiteY43" fmla="*/ 786660 h 805711"/>
              <a:gd name="connsiteX44" fmla="*/ 691219 w 723900"/>
              <a:gd name="connsiteY44" fmla="*/ 786793 h 805711"/>
              <a:gd name="connsiteX45" fmla="*/ 691153 w 723900"/>
              <a:gd name="connsiteY45" fmla="*/ 786821 h 805711"/>
              <a:gd name="connsiteX46" fmla="*/ 704688 w 723900"/>
              <a:gd name="connsiteY46" fmla="*/ 773304 h 805711"/>
              <a:gd name="connsiteX47" fmla="*/ 480193 w 723900"/>
              <a:gd name="connsiteY47" fmla="*/ 550680 h 805711"/>
              <a:gd name="connsiteX48" fmla="*/ 704688 w 723900"/>
              <a:gd name="connsiteY48" fmla="*/ 328056 h 805711"/>
              <a:gd name="connsiteX49" fmla="*/ 704822 w 723900"/>
              <a:gd name="connsiteY49" fmla="*/ 328057 h 805711"/>
              <a:gd name="connsiteX50" fmla="*/ 704850 w 723900"/>
              <a:gd name="connsiteY50" fmla="*/ 328122 h 805711"/>
              <a:gd name="connsiteX51" fmla="*/ 704850 w 723900"/>
              <a:gd name="connsiteY51" fmla="*/ 773238 h 805711"/>
              <a:gd name="connsiteX52" fmla="*/ 704754 w 723900"/>
              <a:gd name="connsiteY52" fmla="*/ 773331 h 805711"/>
              <a:gd name="connsiteX53" fmla="*/ 704688 w 723900"/>
              <a:gd name="connsiteY53" fmla="*/ 773304 h 80571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</a:cxnLst>
            <a:rect l="l" t="t" r="r" b="b"/>
            <a:pathLst>
              <a:path w="723900" h="805711">
                <a:moveTo>
                  <a:pt x="666750" y="253766"/>
                </a:moveTo>
                <a:lnTo>
                  <a:pt x="666750" y="116181"/>
                </a:lnTo>
                <a:lnTo>
                  <a:pt x="501834" y="116181"/>
                </a:lnTo>
                <a:lnTo>
                  <a:pt x="361950" y="0"/>
                </a:lnTo>
                <a:lnTo>
                  <a:pt x="222066" y="116181"/>
                </a:lnTo>
                <a:lnTo>
                  <a:pt x="57150" y="116181"/>
                </a:lnTo>
                <a:lnTo>
                  <a:pt x="57150" y="253766"/>
                </a:lnTo>
                <a:lnTo>
                  <a:pt x="0" y="300645"/>
                </a:lnTo>
                <a:lnTo>
                  <a:pt x="0" y="805712"/>
                </a:lnTo>
                <a:lnTo>
                  <a:pt x="723900" y="805712"/>
                </a:lnTo>
                <a:lnTo>
                  <a:pt x="723900" y="300645"/>
                </a:lnTo>
                <a:close/>
                <a:moveTo>
                  <a:pt x="666750" y="278325"/>
                </a:moveTo>
                <a:lnTo>
                  <a:pt x="700240" y="305793"/>
                </a:lnTo>
                <a:lnTo>
                  <a:pt x="666750" y="338966"/>
                </a:lnTo>
                <a:close/>
                <a:moveTo>
                  <a:pt x="361950" y="24606"/>
                </a:moveTo>
                <a:lnTo>
                  <a:pt x="472164" y="116181"/>
                </a:lnTo>
                <a:lnTo>
                  <a:pt x="251736" y="116181"/>
                </a:lnTo>
                <a:close/>
                <a:moveTo>
                  <a:pt x="76200" y="135072"/>
                </a:moveTo>
                <a:lnTo>
                  <a:pt x="647700" y="135072"/>
                </a:lnTo>
                <a:lnTo>
                  <a:pt x="647700" y="357857"/>
                </a:lnTo>
                <a:lnTo>
                  <a:pt x="596132" y="408996"/>
                </a:lnTo>
                <a:lnTo>
                  <a:pt x="127768" y="408996"/>
                </a:lnTo>
                <a:lnTo>
                  <a:pt x="76200" y="357857"/>
                </a:lnTo>
                <a:close/>
                <a:moveTo>
                  <a:pt x="577082" y="427887"/>
                </a:moveTo>
                <a:lnTo>
                  <a:pt x="466230" y="537815"/>
                </a:lnTo>
                <a:cubicBezTo>
                  <a:pt x="405944" y="487525"/>
                  <a:pt x="317918" y="487525"/>
                  <a:pt x="257632" y="537815"/>
                </a:cubicBezTo>
                <a:lnTo>
                  <a:pt x="146818" y="427887"/>
                </a:lnTo>
                <a:close/>
                <a:moveTo>
                  <a:pt x="57150" y="278287"/>
                </a:moveTo>
                <a:lnTo>
                  <a:pt x="57150" y="338966"/>
                </a:lnTo>
                <a:lnTo>
                  <a:pt x="23660" y="305755"/>
                </a:lnTo>
                <a:close/>
                <a:moveTo>
                  <a:pt x="19212" y="328056"/>
                </a:moveTo>
                <a:lnTo>
                  <a:pt x="243707" y="550680"/>
                </a:lnTo>
                <a:lnTo>
                  <a:pt x="19212" y="773304"/>
                </a:lnTo>
                <a:cubicBezTo>
                  <a:pt x="19175" y="773341"/>
                  <a:pt x="19114" y="773340"/>
                  <a:pt x="19078" y="773303"/>
                </a:cubicBezTo>
                <a:cubicBezTo>
                  <a:pt x="19060" y="773285"/>
                  <a:pt x="19050" y="773262"/>
                  <a:pt x="19050" y="773238"/>
                </a:cubicBezTo>
                <a:lnTo>
                  <a:pt x="19050" y="328122"/>
                </a:lnTo>
                <a:cubicBezTo>
                  <a:pt x="19051" y="328070"/>
                  <a:pt x="19094" y="328029"/>
                  <a:pt x="19146" y="328029"/>
                </a:cubicBezTo>
                <a:cubicBezTo>
                  <a:pt x="19171" y="328030"/>
                  <a:pt x="19195" y="328039"/>
                  <a:pt x="19212" y="328056"/>
                </a:cubicBezTo>
                <a:close/>
                <a:moveTo>
                  <a:pt x="32747" y="786821"/>
                </a:moveTo>
                <a:cubicBezTo>
                  <a:pt x="32695" y="786820"/>
                  <a:pt x="32653" y="786777"/>
                  <a:pt x="32653" y="786725"/>
                </a:cubicBezTo>
                <a:cubicBezTo>
                  <a:pt x="32654" y="786701"/>
                  <a:pt x="32663" y="786677"/>
                  <a:pt x="32680" y="786660"/>
                </a:cubicBezTo>
                <a:lnTo>
                  <a:pt x="260928" y="560324"/>
                </a:lnTo>
                <a:cubicBezTo>
                  <a:pt x="316755" y="505078"/>
                  <a:pt x="407145" y="505078"/>
                  <a:pt x="462972" y="560324"/>
                </a:cubicBezTo>
                <a:lnTo>
                  <a:pt x="691220" y="786660"/>
                </a:lnTo>
                <a:cubicBezTo>
                  <a:pt x="691257" y="786697"/>
                  <a:pt x="691256" y="786757"/>
                  <a:pt x="691219" y="786793"/>
                </a:cubicBezTo>
                <a:cubicBezTo>
                  <a:pt x="691201" y="786810"/>
                  <a:pt x="691178" y="786821"/>
                  <a:pt x="691153" y="786821"/>
                </a:cubicBezTo>
                <a:close/>
                <a:moveTo>
                  <a:pt x="704688" y="773304"/>
                </a:moveTo>
                <a:lnTo>
                  <a:pt x="480193" y="550680"/>
                </a:lnTo>
                <a:lnTo>
                  <a:pt x="704688" y="328056"/>
                </a:lnTo>
                <a:cubicBezTo>
                  <a:pt x="704725" y="328019"/>
                  <a:pt x="704786" y="328020"/>
                  <a:pt x="704822" y="328057"/>
                </a:cubicBezTo>
                <a:cubicBezTo>
                  <a:pt x="704840" y="328075"/>
                  <a:pt x="704850" y="328098"/>
                  <a:pt x="704850" y="328122"/>
                </a:cubicBezTo>
                <a:lnTo>
                  <a:pt x="704850" y="773238"/>
                </a:lnTo>
                <a:cubicBezTo>
                  <a:pt x="704849" y="773290"/>
                  <a:pt x="704806" y="773331"/>
                  <a:pt x="704754" y="773331"/>
                </a:cubicBezTo>
                <a:cubicBezTo>
                  <a:pt x="704729" y="773330"/>
                  <a:pt x="704705" y="773321"/>
                  <a:pt x="704688" y="773304"/>
                </a:cubicBezTo>
                <a:close/>
              </a:path>
            </a:pathLst>
          </a:custGeom>
          <a:solidFill>
            <a:srgbClr val="00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[0]!Open_Aba2" textlink="">
        <xdr:nvSpPr>
          <xdr:cNvPr id="33" name="Forma Livre: Forma 32">
            <a:extLst>
              <a:ext uri="{FF2B5EF4-FFF2-40B4-BE49-F238E27FC236}">
                <a16:creationId xmlns:a16="http://schemas.microsoft.com/office/drawing/2014/main" id="{DC200F9F-F8D0-C627-A728-257C407437D0}"/>
              </a:ext>
            </a:extLst>
          </xdr:cNvPr>
          <xdr:cNvSpPr/>
        </xdr:nvSpPr>
        <xdr:spPr>
          <a:xfrm>
            <a:off x="5212500" y="1575696"/>
            <a:ext cx="104775" cy="18891"/>
          </a:xfrm>
          <a:custGeom>
            <a:avLst/>
            <a:gdLst>
              <a:gd name="connsiteX0" fmla="*/ 0 w 104775"/>
              <a:gd name="connsiteY0" fmla="*/ 0 h 18891"/>
              <a:gd name="connsiteX1" fmla="*/ 104775 w 104775"/>
              <a:gd name="connsiteY1" fmla="*/ 0 h 18891"/>
              <a:gd name="connsiteX2" fmla="*/ 104775 w 104775"/>
              <a:gd name="connsiteY2" fmla="*/ 18891 h 18891"/>
              <a:gd name="connsiteX3" fmla="*/ 0 w 104775"/>
              <a:gd name="connsiteY3" fmla="*/ 18891 h 1889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4775" h="18891">
                <a:moveTo>
                  <a:pt x="0" y="0"/>
                </a:moveTo>
                <a:lnTo>
                  <a:pt x="104775" y="0"/>
                </a:lnTo>
                <a:lnTo>
                  <a:pt x="104775" y="18891"/>
                </a:lnTo>
                <a:lnTo>
                  <a:pt x="0" y="18891"/>
                </a:lnTo>
                <a:close/>
              </a:path>
            </a:pathLst>
          </a:custGeom>
          <a:solidFill>
            <a:srgbClr val="00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[0]!Open_Aba2" textlink="">
        <xdr:nvSpPr>
          <xdr:cNvPr id="34" name="Forma Livre: Forma 33">
            <a:extLst>
              <a:ext uri="{FF2B5EF4-FFF2-40B4-BE49-F238E27FC236}">
                <a16:creationId xmlns:a16="http://schemas.microsoft.com/office/drawing/2014/main" id="{0333C6CB-5CA9-2093-709F-DBFEE402C113}"/>
              </a:ext>
            </a:extLst>
          </xdr:cNvPr>
          <xdr:cNvSpPr/>
        </xdr:nvSpPr>
        <xdr:spPr>
          <a:xfrm>
            <a:off x="5212500" y="1622924"/>
            <a:ext cx="295275" cy="18891"/>
          </a:xfrm>
          <a:custGeom>
            <a:avLst/>
            <a:gdLst>
              <a:gd name="connsiteX0" fmla="*/ 0 w 295275"/>
              <a:gd name="connsiteY0" fmla="*/ 0 h 18891"/>
              <a:gd name="connsiteX1" fmla="*/ 295275 w 295275"/>
              <a:gd name="connsiteY1" fmla="*/ 0 h 18891"/>
              <a:gd name="connsiteX2" fmla="*/ 295275 w 295275"/>
              <a:gd name="connsiteY2" fmla="*/ 18891 h 18891"/>
              <a:gd name="connsiteX3" fmla="*/ 0 w 295275"/>
              <a:gd name="connsiteY3" fmla="*/ 18891 h 1889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95275" h="18891">
                <a:moveTo>
                  <a:pt x="0" y="0"/>
                </a:moveTo>
                <a:lnTo>
                  <a:pt x="295275" y="0"/>
                </a:lnTo>
                <a:lnTo>
                  <a:pt x="295275" y="18891"/>
                </a:lnTo>
                <a:lnTo>
                  <a:pt x="0" y="18891"/>
                </a:lnTo>
                <a:close/>
              </a:path>
            </a:pathLst>
          </a:custGeom>
          <a:solidFill>
            <a:srgbClr val="00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[0]!Open_Aba2" textlink="">
        <xdr:nvSpPr>
          <xdr:cNvPr id="35" name="Forma Livre: Forma 34">
            <a:extLst>
              <a:ext uri="{FF2B5EF4-FFF2-40B4-BE49-F238E27FC236}">
                <a16:creationId xmlns:a16="http://schemas.microsoft.com/office/drawing/2014/main" id="{72CCEA72-B843-58DF-8AF8-AB59719AA3BF}"/>
              </a:ext>
            </a:extLst>
          </xdr:cNvPr>
          <xdr:cNvSpPr/>
        </xdr:nvSpPr>
        <xdr:spPr>
          <a:xfrm>
            <a:off x="5545875" y="1622924"/>
            <a:ext cx="123825" cy="18891"/>
          </a:xfrm>
          <a:custGeom>
            <a:avLst/>
            <a:gdLst>
              <a:gd name="connsiteX0" fmla="*/ 0 w 123825"/>
              <a:gd name="connsiteY0" fmla="*/ 0 h 18891"/>
              <a:gd name="connsiteX1" fmla="*/ 123825 w 123825"/>
              <a:gd name="connsiteY1" fmla="*/ 0 h 18891"/>
              <a:gd name="connsiteX2" fmla="*/ 123825 w 123825"/>
              <a:gd name="connsiteY2" fmla="*/ 18891 h 18891"/>
              <a:gd name="connsiteX3" fmla="*/ 0 w 123825"/>
              <a:gd name="connsiteY3" fmla="*/ 18891 h 1889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23825" h="18891">
                <a:moveTo>
                  <a:pt x="0" y="0"/>
                </a:moveTo>
                <a:lnTo>
                  <a:pt x="123825" y="0"/>
                </a:lnTo>
                <a:lnTo>
                  <a:pt x="123825" y="18891"/>
                </a:lnTo>
                <a:lnTo>
                  <a:pt x="0" y="18891"/>
                </a:lnTo>
                <a:close/>
              </a:path>
            </a:pathLst>
          </a:custGeom>
          <a:solidFill>
            <a:srgbClr val="00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[0]!Open_Aba2" textlink="">
        <xdr:nvSpPr>
          <xdr:cNvPr id="36" name="Forma Livre: Forma 35">
            <a:extLst>
              <a:ext uri="{FF2B5EF4-FFF2-40B4-BE49-F238E27FC236}">
                <a16:creationId xmlns:a16="http://schemas.microsoft.com/office/drawing/2014/main" id="{E7CBA07A-F3DB-AEBE-74F5-20540AECD357}"/>
              </a:ext>
            </a:extLst>
          </xdr:cNvPr>
          <xdr:cNvSpPr/>
        </xdr:nvSpPr>
        <xdr:spPr>
          <a:xfrm>
            <a:off x="5454684" y="1683562"/>
            <a:ext cx="214803" cy="49252"/>
          </a:xfrm>
          <a:custGeom>
            <a:avLst/>
            <a:gdLst>
              <a:gd name="connsiteX0" fmla="*/ 31507 w 214803"/>
              <a:gd name="connsiteY0" fmla="*/ 23645 h 49252"/>
              <a:gd name="connsiteX1" fmla="*/ 23430 w 214803"/>
              <a:gd name="connsiteY1" fmla="*/ 25752 h 49252"/>
              <a:gd name="connsiteX2" fmla="*/ 16924 w 214803"/>
              <a:gd name="connsiteY2" fmla="*/ 22606 h 49252"/>
              <a:gd name="connsiteX3" fmla="*/ 9304 w 214803"/>
              <a:gd name="connsiteY3" fmla="*/ 18762 h 49252"/>
              <a:gd name="connsiteX4" fmla="*/ 3875 w 214803"/>
              <a:gd name="connsiteY4" fmla="*/ 20509 h 49252"/>
              <a:gd name="connsiteX5" fmla="*/ 1751 w 214803"/>
              <a:gd name="connsiteY5" fmla="*/ 33422 h 49252"/>
              <a:gd name="connsiteX6" fmla="*/ 23030 w 214803"/>
              <a:gd name="connsiteY6" fmla="*/ 44208 h 49252"/>
              <a:gd name="connsiteX7" fmla="*/ 39013 w 214803"/>
              <a:gd name="connsiteY7" fmla="*/ 40525 h 49252"/>
              <a:gd name="connsiteX8" fmla="*/ 42575 w 214803"/>
              <a:gd name="connsiteY8" fmla="*/ 38957 h 49252"/>
              <a:gd name="connsiteX9" fmla="*/ 44833 w 214803"/>
              <a:gd name="connsiteY9" fmla="*/ 42102 h 49252"/>
              <a:gd name="connsiteX10" fmla="*/ 57920 w 214803"/>
              <a:gd name="connsiteY10" fmla="*/ 49167 h 49252"/>
              <a:gd name="connsiteX11" fmla="*/ 59825 w 214803"/>
              <a:gd name="connsiteY11" fmla="*/ 49252 h 49252"/>
              <a:gd name="connsiteX12" fmla="*/ 83847 w 214803"/>
              <a:gd name="connsiteY12" fmla="*/ 35179 h 49252"/>
              <a:gd name="connsiteX13" fmla="*/ 88762 w 214803"/>
              <a:gd name="connsiteY13" fmla="*/ 29993 h 49252"/>
              <a:gd name="connsiteX14" fmla="*/ 108050 w 214803"/>
              <a:gd name="connsiteY14" fmla="*/ 20207 h 49252"/>
              <a:gd name="connsiteX15" fmla="*/ 113765 w 214803"/>
              <a:gd name="connsiteY15" fmla="*/ 18753 h 49252"/>
              <a:gd name="connsiteX16" fmla="*/ 114013 w 214803"/>
              <a:gd name="connsiteY16" fmla="*/ 24590 h 49252"/>
              <a:gd name="connsiteX17" fmla="*/ 125024 w 214803"/>
              <a:gd name="connsiteY17" fmla="*/ 42178 h 49252"/>
              <a:gd name="connsiteX18" fmla="*/ 151170 w 214803"/>
              <a:gd name="connsiteY18" fmla="*/ 40289 h 49252"/>
              <a:gd name="connsiteX19" fmla="*/ 156008 w 214803"/>
              <a:gd name="connsiteY19" fmla="*/ 36728 h 49252"/>
              <a:gd name="connsiteX20" fmla="*/ 159818 w 214803"/>
              <a:gd name="connsiteY20" fmla="*/ 33592 h 49252"/>
              <a:gd name="connsiteX21" fmla="*/ 162885 w 214803"/>
              <a:gd name="connsiteY21" fmla="*/ 36029 h 49252"/>
              <a:gd name="connsiteX22" fmla="*/ 165210 w 214803"/>
              <a:gd name="connsiteY22" fmla="*/ 37719 h 49252"/>
              <a:gd name="connsiteX23" fmla="*/ 179840 w 214803"/>
              <a:gd name="connsiteY23" fmla="*/ 41328 h 49252"/>
              <a:gd name="connsiteX24" fmla="*/ 185717 w 214803"/>
              <a:gd name="connsiteY24" fmla="*/ 40846 h 49252"/>
              <a:gd name="connsiteX25" fmla="*/ 205776 w 214803"/>
              <a:gd name="connsiteY25" fmla="*/ 40846 h 49252"/>
              <a:gd name="connsiteX26" fmla="*/ 214799 w 214803"/>
              <a:gd name="connsiteY26" fmla="*/ 31308 h 49252"/>
              <a:gd name="connsiteX27" fmla="*/ 205776 w 214803"/>
              <a:gd name="connsiteY27" fmla="*/ 22361 h 49252"/>
              <a:gd name="connsiteX28" fmla="*/ 192813 w 214803"/>
              <a:gd name="connsiteY28" fmla="*/ 22361 h 49252"/>
              <a:gd name="connsiteX29" fmla="*/ 183202 w 214803"/>
              <a:gd name="connsiteY29" fmla="*/ 22928 h 49252"/>
              <a:gd name="connsiteX30" fmla="*/ 176792 w 214803"/>
              <a:gd name="connsiteY30" fmla="*/ 22843 h 49252"/>
              <a:gd name="connsiteX31" fmla="*/ 173106 w 214803"/>
              <a:gd name="connsiteY31" fmla="*/ 20594 h 49252"/>
              <a:gd name="connsiteX32" fmla="*/ 159771 w 214803"/>
              <a:gd name="connsiteY32" fmla="*/ 15494 h 49252"/>
              <a:gd name="connsiteX33" fmla="*/ 155751 w 214803"/>
              <a:gd name="connsiteY33" fmla="*/ 15891 h 49252"/>
              <a:gd name="connsiteX34" fmla="*/ 144321 w 214803"/>
              <a:gd name="connsiteY34" fmla="*/ 22257 h 49252"/>
              <a:gd name="connsiteX35" fmla="*/ 141283 w 214803"/>
              <a:gd name="connsiteY35" fmla="*/ 24599 h 49252"/>
              <a:gd name="connsiteX36" fmla="*/ 139206 w 214803"/>
              <a:gd name="connsiteY36" fmla="*/ 25638 h 49252"/>
              <a:gd name="connsiteX37" fmla="*/ 133205 w 214803"/>
              <a:gd name="connsiteY37" fmla="*/ 24694 h 49252"/>
              <a:gd name="connsiteX38" fmla="*/ 132872 w 214803"/>
              <a:gd name="connsiteY38" fmla="*/ 20169 h 49252"/>
              <a:gd name="connsiteX39" fmla="*/ 131386 w 214803"/>
              <a:gd name="connsiteY39" fmla="*/ 6879 h 49252"/>
              <a:gd name="connsiteX40" fmla="*/ 117489 w 214803"/>
              <a:gd name="connsiteY40" fmla="*/ 69 h 49252"/>
              <a:gd name="connsiteX41" fmla="*/ 109869 w 214803"/>
              <a:gd name="connsiteY41" fmla="*/ 872 h 49252"/>
              <a:gd name="connsiteX42" fmla="*/ 76303 w 214803"/>
              <a:gd name="connsiteY42" fmla="*/ 16240 h 49252"/>
              <a:gd name="connsiteX43" fmla="*/ 69807 w 214803"/>
              <a:gd name="connsiteY43" fmla="*/ 23003 h 49252"/>
              <a:gd name="connsiteX44" fmla="*/ 64530 w 214803"/>
              <a:gd name="connsiteY44" fmla="*/ 28548 h 49252"/>
              <a:gd name="connsiteX45" fmla="*/ 61320 w 214803"/>
              <a:gd name="connsiteY45" fmla="*/ 30947 h 49252"/>
              <a:gd name="connsiteX46" fmla="*/ 57510 w 214803"/>
              <a:gd name="connsiteY46" fmla="*/ 28113 h 49252"/>
              <a:gd name="connsiteX47" fmla="*/ 55329 w 214803"/>
              <a:gd name="connsiteY47" fmla="*/ 25733 h 49252"/>
              <a:gd name="connsiteX48" fmla="*/ 42099 w 214803"/>
              <a:gd name="connsiteY48" fmla="*/ 20661 h 49252"/>
              <a:gd name="connsiteX49" fmla="*/ 31507 w 214803"/>
              <a:gd name="connsiteY49" fmla="*/ 23645 h 4925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</a:cxnLst>
            <a:rect l="l" t="t" r="r" b="b"/>
            <a:pathLst>
              <a:path w="214803" h="49252">
                <a:moveTo>
                  <a:pt x="31507" y="23645"/>
                </a:moveTo>
                <a:cubicBezTo>
                  <a:pt x="28990" y="24892"/>
                  <a:pt x="26240" y="25609"/>
                  <a:pt x="23430" y="25752"/>
                </a:cubicBezTo>
                <a:cubicBezTo>
                  <a:pt x="20866" y="25857"/>
                  <a:pt x="18421" y="24674"/>
                  <a:pt x="16924" y="22606"/>
                </a:cubicBezTo>
                <a:cubicBezTo>
                  <a:pt x="15154" y="20186"/>
                  <a:pt x="12319" y="18756"/>
                  <a:pt x="9304" y="18762"/>
                </a:cubicBezTo>
                <a:cubicBezTo>
                  <a:pt x="7354" y="18762"/>
                  <a:pt x="5453" y="19373"/>
                  <a:pt x="3875" y="20509"/>
                </a:cubicBezTo>
                <a:cubicBezTo>
                  <a:pt x="-299" y="23498"/>
                  <a:pt x="-1249" y="29272"/>
                  <a:pt x="1751" y="33422"/>
                </a:cubicBezTo>
                <a:cubicBezTo>
                  <a:pt x="6575" y="40324"/>
                  <a:pt x="14563" y="44373"/>
                  <a:pt x="23030" y="44208"/>
                </a:cubicBezTo>
                <a:cubicBezTo>
                  <a:pt x="28559" y="44105"/>
                  <a:pt x="34005" y="42850"/>
                  <a:pt x="39013" y="40525"/>
                </a:cubicBezTo>
                <a:lnTo>
                  <a:pt x="42575" y="38957"/>
                </a:lnTo>
                <a:lnTo>
                  <a:pt x="44833" y="42102"/>
                </a:lnTo>
                <a:cubicBezTo>
                  <a:pt x="47864" y="46331"/>
                  <a:pt x="52693" y="48937"/>
                  <a:pt x="57920" y="49167"/>
                </a:cubicBezTo>
                <a:cubicBezTo>
                  <a:pt x="58558" y="49215"/>
                  <a:pt x="59187" y="49252"/>
                  <a:pt x="59825" y="49252"/>
                </a:cubicBezTo>
                <a:cubicBezTo>
                  <a:pt x="69564" y="48398"/>
                  <a:pt x="78393" y="43225"/>
                  <a:pt x="83847" y="35179"/>
                </a:cubicBezTo>
                <a:cubicBezTo>
                  <a:pt x="85377" y="33352"/>
                  <a:pt x="87019" y="31620"/>
                  <a:pt x="88762" y="29993"/>
                </a:cubicBezTo>
                <a:cubicBezTo>
                  <a:pt x="94384" y="25360"/>
                  <a:pt x="100971" y="22018"/>
                  <a:pt x="108050" y="20207"/>
                </a:cubicBezTo>
                <a:lnTo>
                  <a:pt x="113765" y="18753"/>
                </a:lnTo>
                <a:lnTo>
                  <a:pt x="114013" y="24590"/>
                </a:lnTo>
                <a:cubicBezTo>
                  <a:pt x="114305" y="31966"/>
                  <a:pt x="118487" y="38646"/>
                  <a:pt x="125024" y="42178"/>
                </a:cubicBezTo>
                <a:cubicBezTo>
                  <a:pt x="133468" y="46148"/>
                  <a:pt x="143394" y="45431"/>
                  <a:pt x="151170" y="40289"/>
                </a:cubicBezTo>
                <a:cubicBezTo>
                  <a:pt x="152859" y="39208"/>
                  <a:pt x="154476" y="38019"/>
                  <a:pt x="156008" y="36728"/>
                </a:cubicBezTo>
                <a:lnTo>
                  <a:pt x="159818" y="33592"/>
                </a:lnTo>
                <a:lnTo>
                  <a:pt x="162885" y="36029"/>
                </a:lnTo>
                <a:cubicBezTo>
                  <a:pt x="163705" y="36690"/>
                  <a:pt x="164619" y="37332"/>
                  <a:pt x="165210" y="37719"/>
                </a:cubicBezTo>
                <a:cubicBezTo>
                  <a:pt x="169717" y="40087"/>
                  <a:pt x="174739" y="41326"/>
                  <a:pt x="179840" y="41328"/>
                </a:cubicBezTo>
                <a:cubicBezTo>
                  <a:pt x="181808" y="41306"/>
                  <a:pt x="183772" y="41145"/>
                  <a:pt x="185717" y="40846"/>
                </a:cubicBezTo>
                <a:lnTo>
                  <a:pt x="205776" y="40846"/>
                </a:lnTo>
                <a:cubicBezTo>
                  <a:pt x="210924" y="40682"/>
                  <a:pt x="214963" y="36412"/>
                  <a:pt x="214799" y="31308"/>
                </a:cubicBezTo>
                <a:cubicBezTo>
                  <a:pt x="214641" y="26433"/>
                  <a:pt x="210692" y="22517"/>
                  <a:pt x="205776" y="22361"/>
                </a:cubicBezTo>
                <a:lnTo>
                  <a:pt x="192813" y="22361"/>
                </a:lnTo>
                <a:cubicBezTo>
                  <a:pt x="189601" y="22361"/>
                  <a:pt x="186392" y="22550"/>
                  <a:pt x="183202" y="22928"/>
                </a:cubicBezTo>
                <a:cubicBezTo>
                  <a:pt x="181081" y="23328"/>
                  <a:pt x="178901" y="23299"/>
                  <a:pt x="176792" y="22843"/>
                </a:cubicBezTo>
                <a:cubicBezTo>
                  <a:pt x="175484" y="22230"/>
                  <a:pt x="174248" y="21476"/>
                  <a:pt x="173106" y="20594"/>
                </a:cubicBezTo>
                <a:cubicBezTo>
                  <a:pt x="169456" y="17308"/>
                  <a:pt x="164701" y="15489"/>
                  <a:pt x="159771" y="15494"/>
                </a:cubicBezTo>
                <a:cubicBezTo>
                  <a:pt x="158421" y="15488"/>
                  <a:pt x="157073" y="15621"/>
                  <a:pt x="155751" y="15891"/>
                </a:cubicBezTo>
                <a:cubicBezTo>
                  <a:pt x="151500" y="17117"/>
                  <a:pt x="147589" y="19295"/>
                  <a:pt x="144321" y="22257"/>
                </a:cubicBezTo>
                <a:cubicBezTo>
                  <a:pt x="143360" y="23101"/>
                  <a:pt x="142346" y="23884"/>
                  <a:pt x="141283" y="24599"/>
                </a:cubicBezTo>
                <a:cubicBezTo>
                  <a:pt x="140626" y="25013"/>
                  <a:pt x="139931" y="25361"/>
                  <a:pt x="139206" y="25638"/>
                </a:cubicBezTo>
                <a:cubicBezTo>
                  <a:pt x="137180" y="26419"/>
                  <a:pt x="134888" y="26058"/>
                  <a:pt x="133205" y="24694"/>
                </a:cubicBezTo>
                <a:cubicBezTo>
                  <a:pt x="131748" y="23334"/>
                  <a:pt x="132872" y="20169"/>
                  <a:pt x="132872" y="20169"/>
                </a:cubicBezTo>
                <a:cubicBezTo>
                  <a:pt x="133929" y="15702"/>
                  <a:pt x="133405" y="11009"/>
                  <a:pt x="131386" y="6879"/>
                </a:cubicBezTo>
                <a:cubicBezTo>
                  <a:pt x="128439" y="2171"/>
                  <a:pt x="123051" y="-469"/>
                  <a:pt x="117489" y="69"/>
                </a:cubicBezTo>
                <a:cubicBezTo>
                  <a:pt x="114930" y="99"/>
                  <a:pt x="112378" y="369"/>
                  <a:pt x="109869" y="872"/>
                </a:cubicBezTo>
                <a:cubicBezTo>
                  <a:pt x="97513" y="2981"/>
                  <a:pt x="85936" y="8281"/>
                  <a:pt x="76303" y="16240"/>
                </a:cubicBezTo>
                <a:cubicBezTo>
                  <a:pt x="73980" y="18340"/>
                  <a:pt x="71809" y="20600"/>
                  <a:pt x="69807" y="23003"/>
                </a:cubicBezTo>
                <a:cubicBezTo>
                  <a:pt x="68160" y="24953"/>
                  <a:pt x="66398" y="26804"/>
                  <a:pt x="64530" y="28548"/>
                </a:cubicBezTo>
                <a:cubicBezTo>
                  <a:pt x="64530" y="28548"/>
                  <a:pt x="62625" y="30862"/>
                  <a:pt x="61320" y="30947"/>
                </a:cubicBezTo>
                <a:cubicBezTo>
                  <a:pt x="60015" y="31032"/>
                  <a:pt x="57510" y="28113"/>
                  <a:pt x="57510" y="28113"/>
                </a:cubicBezTo>
                <a:cubicBezTo>
                  <a:pt x="56834" y="27275"/>
                  <a:pt x="56105" y="26481"/>
                  <a:pt x="55329" y="25733"/>
                </a:cubicBezTo>
                <a:cubicBezTo>
                  <a:pt x="51711" y="22467"/>
                  <a:pt x="46992" y="20658"/>
                  <a:pt x="42099" y="20661"/>
                </a:cubicBezTo>
                <a:cubicBezTo>
                  <a:pt x="38361" y="20689"/>
                  <a:pt x="34702" y="21720"/>
                  <a:pt x="31507" y="23645"/>
                </a:cubicBezTo>
                <a:close/>
              </a:path>
            </a:pathLst>
          </a:custGeom>
          <a:solidFill>
            <a:srgbClr val="00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1922144</xdr:colOff>
      <xdr:row>1</xdr:row>
      <xdr:rowOff>149542</xdr:rowOff>
    </xdr:from>
    <xdr:to>
      <xdr:col>4</xdr:col>
      <xdr:colOff>952499</xdr:colOff>
      <xdr:row>29</xdr:row>
      <xdr:rowOff>76200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70D42B8A-0CBC-1E82-3D70-2CEFE011A1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1017269</xdr:colOff>
      <xdr:row>1</xdr:row>
      <xdr:rowOff>150494</xdr:rowOff>
    </xdr:from>
    <xdr:to>
      <xdr:col>8</xdr:col>
      <xdr:colOff>1781174</xdr:colOff>
      <xdr:row>29</xdr:row>
      <xdr:rowOff>76199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78A0813-BFD8-DAAA-D492-773AC2383B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1</xdr:row>
      <xdr:rowOff>131446</xdr:rowOff>
    </xdr:from>
    <xdr:to>
      <xdr:col>0</xdr:col>
      <xdr:colOff>1828800</xdr:colOff>
      <xdr:row>21</xdr:row>
      <xdr:rowOff>53341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1">
              <a:extLst>
                <a:ext uri="{FF2B5EF4-FFF2-40B4-BE49-F238E27FC236}">
                  <a16:creationId xmlns:a16="http://schemas.microsoft.com/office/drawing/2014/main" id="{DA1DEBDA-BA4B-7403-D2D6-C94AFB7FAC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725805"/>
              <a:ext cx="1828800" cy="34994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731521</xdr:colOff>
      <xdr:row>2</xdr:row>
      <xdr:rowOff>74294</xdr:rowOff>
    </xdr:from>
    <xdr:to>
      <xdr:col>6</xdr:col>
      <xdr:colOff>899160</xdr:colOff>
      <xdr:row>22</xdr:row>
      <xdr:rowOff>167639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5C8F14C-FBEF-2B6E-F86D-554A5E4BFD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1122044</xdr:colOff>
      <xdr:row>2</xdr:row>
      <xdr:rowOff>108586</xdr:rowOff>
    </xdr:from>
    <xdr:to>
      <xdr:col>12</xdr:col>
      <xdr:colOff>1226820</xdr:colOff>
      <xdr:row>23</xdr:row>
      <xdr:rowOff>22860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48155DD-9869-8AB7-3D62-D1D44CB46B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2</xdr:row>
      <xdr:rowOff>97155</xdr:rowOff>
    </xdr:from>
    <xdr:to>
      <xdr:col>1</xdr:col>
      <xdr:colOff>363855</xdr:colOff>
      <xdr:row>22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Mês">
              <a:extLst>
                <a:ext uri="{FF2B5EF4-FFF2-40B4-BE49-F238E27FC236}">
                  <a16:creationId xmlns:a16="http://schemas.microsoft.com/office/drawing/2014/main" id="{8EB5C8A4-DA9A-CDE2-9510-8BC4D757363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64870"/>
              <a:ext cx="1964055" cy="35833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87630</xdr:colOff>
      <xdr:row>23</xdr:row>
      <xdr:rowOff>40005</xdr:rowOff>
    </xdr:from>
    <xdr:to>
      <xdr:col>1</xdr:col>
      <xdr:colOff>320040</xdr:colOff>
      <xdr:row>28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Nome do indicador">
              <a:extLst>
                <a:ext uri="{FF2B5EF4-FFF2-40B4-BE49-F238E27FC236}">
                  <a16:creationId xmlns:a16="http://schemas.microsoft.com/office/drawing/2014/main" id="{CEA23955-6003-4010-36A9-AB4E03F60D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e do indic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440" y="4612005"/>
              <a:ext cx="1832610" cy="914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udia Silva" refreshedDate="45243.318576041667" createdVersion="8" refreshedVersion="8" minRefreshableVersion="3" recordCount="1012" xr:uid="{D054B36C-CE79-463F-8722-A72BD5D6B6D8}">
  <cacheSource type="worksheet">
    <worksheetSource name="tFaturamento"/>
  </cacheSource>
  <cacheFields count="23">
    <cacheField name="Seq." numFmtId="0">
      <sharedItems containsSemiMixedTypes="0" containsString="0" containsNumber="1" containsInteger="1" minValue="1" maxValue="1012"/>
    </cacheField>
    <cacheField name="Data" numFmtId="14">
      <sharedItems containsSemiMixedTypes="0" containsNonDate="0" containsDate="1" containsString="0" minDate="2020-01-01T00:00:00" maxDate="2021-06-30T00:00:00"/>
    </cacheField>
    <cacheField name="Mês_N" numFmtId="0">
      <sharedItems containsSemiMixedTypes="0" containsString="0" containsNumber="1" containsInteger="1" minValue="1" maxValue="12"/>
    </cacheField>
    <cacheField name="Mês" numFmtId="1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Anos" numFmtId="1">
      <sharedItems containsSemiMixedTypes="0" containsString="0" containsNumber="1" containsInteger="1" minValue="2020" maxValue="2021" count="2">
        <n v="2020"/>
        <n v="2021"/>
      </sharedItems>
    </cacheField>
    <cacheField name="Cód. Cliente" numFmtId="0">
      <sharedItems containsSemiMixedTypes="0" containsString="0" containsNumber="1" containsInteger="1" minValue="1" maxValue="100"/>
    </cacheField>
    <cacheField name="Cidade" numFmtId="14">
      <sharedItems/>
    </cacheField>
    <cacheField name="Cód. Produto" numFmtId="0">
      <sharedItems containsSemiMixedTypes="0" containsString="0" containsNumber="1" containsInteger="1" minValue="1" maxValue="15"/>
    </cacheField>
    <cacheField name="Qtde." numFmtId="43">
      <sharedItems containsSemiMixedTypes="0" containsString="0" containsNumber="1" containsInteger="1" minValue="10" maxValue="50"/>
    </cacheField>
    <cacheField name="Preço Unitário" numFmtId="164">
      <sharedItems containsSemiMixedTypes="0" containsString="0" containsNumber="1" containsInteger="1" minValue="90" maxValue="120"/>
    </cacheField>
    <cacheField name="Valor Bruto" numFmtId="164">
      <sharedItems containsSemiMixedTypes="0" containsString="0" containsNumber="1" containsInteger="1" minValue="910" maxValue="6000"/>
    </cacheField>
    <cacheField name="% Desconto" numFmtId="10">
      <sharedItems containsSemiMixedTypes="0" containsString="0" containsNumber="1" minValue="0" maxValue="0.15"/>
    </cacheField>
    <cacheField name="Valor Desconto" numFmtId="164">
      <sharedItems containsNonDate="0" containsString="0" containsBlank="1"/>
    </cacheField>
    <cacheField name="Valor Venda" numFmtId="164">
      <sharedItems containsSemiMixedTypes="0" containsString="0" containsNumber="1" minValue="799.8" maxValue="5712"/>
    </cacheField>
    <cacheField name="Vencimento" numFmtId="14">
      <sharedItems containsSemiMixedTypes="0" containsNonDate="0" containsDate="1" containsString="0" minDate="2020-01-03T00:00:00" maxDate="2021-07-24T00:00:00"/>
    </cacheField>
    <cacheField name="Data Pagamento" numFmtId="14">
      <sharedItems containsNonDate="0" containsDate="1" containsString="0" containsBlank="1" minDate="2020-01-03T00:00:00" maxDate="2021-07-24T00:00:00"/>
    </cacheField>
    <cacheField name="Documento" numFmtId="0">
      <sharedItems containsSemiMixedTypes="0" containsString="0" containsNumber="1" containsInteger="1" minValue="1" maxValue="1012"/>
    </cacheField>
    <cacheField name="Canal de Venda_n" numFmtId="165">
      <sharedItems containsSemiMixedTypes="0" containsString="0" containsNumber="1" containsInteger="1" minValue="1" maxValue="7"/>
    </cacheField>
    <cacheField name="Canal de Venda" numFmtId="165">
      <sharedItems count="7">
        <s v="Mercado Livre"/>
        <s v="Americanas"/>
        <s v="Instagram"/>
        <s v="Facebook"/>
        <s v="Venda direta"/>
        <s v="Magazine Luiza"/>
        <s v="Amazon"/>
      </sharedItems>
    </cacheField>
    <cacheField name="Vendedor" numFmtId="0">
      <sharedItems count="10">
        <s v="Rebeca Melo"/>
        <s v="Ryan Azevedo"/>
        <s v="Larissa Martins"/>
        <s v="Marisa Alves"/>
        <s v="Carolina Cavalcanti"/>
        <s v="Isabella Cavalcanti"/>
        <s v="Ana Fernandes"/>
        <s v="Melissa Rocha"/>
        <s v="Cauã Barros"/>
        <s v="Beatrice Alves"/>
      </sharedItems>
    </cacheField>
    <cacheField name="% Comis." numFmtId="10">
      <sharedItems containsSemiMixedTypes="0" containsString="0" containsNumber="1" minValue="0.05" maxValue="0.1"/>
    </cacheField>
    <cacheField name="Comissão" numFmtId="44">
      <sharedItems containsSemiMixedTypes="0" containsString="0" containsNumber="1" minValue="43.164999999999999" maxValue="570"/>
    </cacheField>
    <cacheField name="Tipo de Pagamento" numFmtId="0">
      <sharedItems containsSemiMixedTypes="0" containsString="0" containsNumber="1" containsInteger="1" minValue="1" maxValue="7"/>
    </cacheField>
  </cacheFields>
  <extLst>
    <ext xmlns:x14="http://schemas.microsoft.com/office/spreadsheetml/2009/9/main" uri="{725AE2AE-9491-48be-B2B4-4EB974FC3084}">
      <x14:pivotCacheDefinition pivotCacheId="19812271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udia Silva" refreshedDate="45243.318576388891" createdVersion="8" refreshedVersion="8" minRefreshableVersion="3" recordCount="1012" xr:uid="{CF6DDCE6-CB4E-45D6-81D4-54B47F002A20}">
  <cacheSource type="worksheet">
    <worksheetSource name="tVendas"/>
  </cacheSource>
  <cacheFields count="23">
    <cacheField name="Seq." numFmtId="0">
      <sharedItems containsSemiMixedTypes="0" containsString="0" containsNumber="1" containsInteger="1" minValue="1" maxValue="1012"/>
    </cacheField>
    <cacheField name="Data" numFmtId="14">
      <sharedItems containsSemiMixedTypes="0" containsNonDate="0" containsDate="1" containsString="0" minDate="2020-01-01T00:00:00" maxDate="2021-06-30T00:00:00"/>
    </cacheField>
    <cacheField name="Ano" numFmtId="49">
      <sharedItems containsSemiMixedTypes="0" containsString="0" containsNumber="1" containsInteger="1" minValue="2020" maxValue="2021"/>
    </cacheField>
    <cacheField name="Cód. Cliente" numFmtId="0">
      <sharedItems containsSemiMixedTypes="0" containsString="0" containsNumber="1" containsInteger="1" minValue="1" maxValue="100"/>
    </cacheField>
    <cacheField name="Nome Completo" numFmtId="0">
      <sharedItems/>
    </cacheField>
    <cacheField name="Cidade" numFmtId="0">
      <sharedItems/>
    </cacheField>
    <cacheField name="Cód. Produto" numFmtId="0">
      <sharedItems containsSemiMixedTypes="0" containsString="0" containsNumber="1" containsInteger="1" minValue="1" maxValue="15"/>
    </cacheField>
    <cacheField name="Descrição" numFmtId="0">
      <sharedItems/>
    </cacheField>
    <cacheField name="Categoria" numFmtId="0">
      <sharedItems/>
    </cacheField>
    <cacheField name="Marca" numFmtId="0">
      <sharedItems/>
    </cacheField>
    <cacheField name="Qtde." numFmtId="0">
      <sharedItems containsSemiMixedTypes="0" containsString="0" containsNumber="1" containsInteger="1" minValue="10" maxValue="50"/>
    </cacheField>
    <cacheField name="Preço Unitário" numFmtId="164">
      <sharedItems containsSemiMixedTypes="0" containsString="0" containsNumber="1" containsInteger="1" minValue="90" maxValue="120"/>
    </cacheField>
    <cacheField name="Valor Bruto" numFmtId="164">
      <sharedItems containsSemiMixedTypes="0" containsString="0" containsNumber="1" containsInteger="1" minValue="910" maxValue="6000"/>
    </cacheField>
    <cacheField name="% Desconto" numFmtId="10">
      <sharedItems containsSemiMixedTypes="0" containsString="0" containsNumber="1" minValue="0" maxValue="0.15"/>
    </cacheField>
    <cacheField name="Valor Desconto" numFmtId="164">
      <sharedItems containsSemiMixedTypes="0" containsString="0" containsNumber="1" minValue="0" maxValue="845.25"/>
    </cacheField>
    <cacheField name="Valor Venda" numFmtId="164">
      <sharedItems containsSemiMixedTypes="0" containsString="0" containsNumber="1" minValue="799.8" maxValue="5712"/>
    </cacheField>
    <cacheField name="Vencimento" numFmtId="14">
      <sharedItems containsSemiMixedTypes="0" containsNonDate="0" containsDate="1" containsString="0" minDate="2020-01-03T00:00:00" maxDate="2023-04-14T00:00:00"/>
    </cacheField>
    <cacheField name="Data Pagamento" numFmtId="14">
      <sharedItems containsNonDate="0" containsDate="1" containsString="0" containsBlank="1" minDate="2020-01-03T00:00:00" maxDate="2021-07-24T00:00:00"/>
    </cacheField>
    <cacheField name="Canal de Venda" numFmtId="0">
      <sharedItems/>
    </cacheField>
    <cacheField name="Vendedor" numFmtId="0">
      <sharedItems count="10">
        <s v="Rebeca Melo"/>
        <s v="Ryan Azevedo"/>
        <s v="Larissa Martins"/>
        <s v="Marisa Alves"/>
        <s v="Carolina Cavalcanti"/>
        <s v="Isabella Cavalcanti"/>
        <s v="Ana Fernandes"/>
        <s v="Melissa Rocha"/>
        <s v="Cauã Barros"/>
        <s v="Beatrice Alves"/>
      </sharedItems>
    </cacheField>
    <cacheField name="% Comis." numFmtId="10">
      <sharedItems containsSemiMixedTypes="0" containsString="0" containsNumber="1" minValue="0.04" maxValue="0.09"/>
    </cacheField>
    <cacheField name="Comissão" numFmtId="164">
      <sharedItems containsSemiMixedTypes="0" containsString="0" containsNumber="1" minValue="31.991999999999997" maxValue="514.07999999999993"/>
    </cacheField>
    <cacheField name="Dias em Atraso" numFmtId="1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laudia Silva" refreshedDate="45243.324216203706" backgroundQuery="1" createdVersion="8" refreshedVersion="8" minRefreshableVersion="3" recordCount="0" supportSubquery="1" supportAdvancedDrill="1" xr:uid="{30066EAC-28CD-42C6-BAE7-B0065D90FE3A}">
  <cacheSource type="external" connectionId="8"/>
  <cacheFields count="9">
    <cacheField name="[Measures].[Total de Propostas Enviadas]" caption="Total de Propostas Enviadas" numFmtId="0" hierarchy="115" level="32767"/>
    <cacheField name="[Measures].[Total de Propostas Aceitas]" caption="Total de Propostas Aceitas" numFmtId="0" hierarchy="116" level="32767"/>
    <cacheField name="[Measures].[Meta de  Propostas Enviadas]" caption="Meta de  Propostas Enviadas" numFmtId="0" hierarchy="117" level="32767"/>
    <cacheField name="[Measures].[Meta de  Propostas Aceitas]" caption="Meta de  Propostas Aceitas" numFmtId="0" hierarchy="118" level="32767"/>
    <cacheField name="[Measures].[Total de propostas Não Aceitas]" caption="Total de propostas Não Aceitas" numFmtId="0" hierarchy="119" level="32767"/>
    <cacheField name="[Measures].[Taxa de Conversão de Proposta]" caption="Taxa de Conversão de Proposta" numFmtId="0" hierarchy="120" level="32767"/>
    <cacheField name="[Measures].[Atingimento da Meta de proposta Enviadas]" caption="Atingimento da Meta de proposta Enviadas" numFmtId="0" hierarchy="121" level="32767"/>
    <cacheField name="[Measures].[Atingimento da Meta de Propostas Aceitas]" caption="Atingimento da Meta de Propostas Aceitas" numFmtId="0" hierarchy="126" level="32767"/>
    <cacheField name="[BasedeDados].[Mês].[Mês]" caption="Mês" numFmtId="0" hierarchy="6" level="1">
      <sharedItems count="12">
        <s v="Abr"/>
        <s v="Ago"/>
        <s v="Dez"/>
        <s v="Fev"/>
        <s v="Jan"/>
        <s v="Jul"/>
        <s v="Jun"/>
        <s v="Mai"/>
        <s v="Mar"/>
        <s v="Nov"/>
        <s v="Out"/>
        <s v="Set"/>
      </sharedItems>
    </cacheField>
  </cacheFields>
  <cacheHierarchies count="140">
    <cacheHierarchy uniqueName="[BasedeDados].[Grupo do indicador]" caption="Grupo do indicador" attribute="1" defaultMemberUniqueName="[BasedeDados].[Grupo do indicador].[All]" allUniqueName="[BasedeDados].[Grupo do indicador].[All]" dimensionUniqueName="[BasedeDados]" displayFolder="" count="0" memberValueDatatype="130" unbalanced="0"/>
    <cacheHierarchy uniqueName="[BasedeDados].[Nome do indicador]" caption="Nome do indicador" attribute="1" defaultMemberUniqueName="[BasedeDados].[Nome do indicador].[All]" allUniqueName="[BasedeDados].[Nome do indicador].[All]" dimensionUniqueName="[BasedeDados]" displayFolder="" count="0" memberValueDatatype="130" unbalanced="0"/>
    <cacheHierarchy uniqueName="[BasedeDados].[Realizado]" caption="Realizado" attribute="1" defaultMemberUniqueName="[BasedeDados].[Realizado].[All]" allUniqueName="[BasedeDados].[Realizado].[All]" dimensionUniqueName="[BasedeDados]" displayFolder="" count="0" memberValueDatatype="20" unbalanced="0"/>
    <cacheHierarchy uniqueName="[BasedeDados].[Meta]" caption="Meta" attribute="1" defaultMemberUniqueName="[BasedeDados].[Meta].[All]" allUniqueName="[BasedeDados].[Meta].[All]" dimensionUniqueName="[BasedeDados]" displayFolder="" count="0" memberValueDatatype="20" unbalanced="0"/>
    <cacheHierarchy uniqueName="[BasedeDados].[Meses]" caption="Meses" attribute="1" defaultMemberUniqueName="[BasedeDados].[Meses].[All]" allUniqueName="[BasedeDados].[Meses].[All]" dimensionUniqueName="[BasedeDados]" displayFolder="" count="0" memberValueDatatype="20" unbalanced="0"/>
    <cacheHierarchy uniqueName="[BasedeDados].[Atingimento da meta2]" caption="Atingimento da meta2" attribute="1" defaultMemberUniqueName="[BasedeDados].[Atingimento da meta2].[All]" allUniqueName="[BasedeDados].[Atingimento da meta2].[All]" dimensionUniqueName="[BasedeDados]" displayFolder="" count="0" memberValueDatatype="5" unbalanced="0"/>
    <cacheHierarchy uniqueName="[BasedeDados].[Mês]" caption="Mês" attribute="1" defaultMemberUniqueName="[BasedeDados].[Mês].[All]" allUniqueName="[BasedeDados].[Mês].[All]" dimensionUniqueName="[BasedeDados]" displayFolder="" count="2" memberValueDatatype="130" unbalanced="0">
      <fieldsUsage count="2">
        <fieldUsage x="-1"/>
        <fieldUsage x="8"/>
      </fieldsUsage>
    </cacheHierarchy>
    <cacheHierarchy uniqueName="[Exposições].[Grupo do indicador]" caption="Grupo do indicador" attribute="1" defaultMemberUniqueName="[Exposições].[Grupo do indicador].[All]" allUniqueName="[Exposições].[Grupo do indicador].[All]" dimensionUniqueName="[Exposições]" displayFolder="" count="0" memberValueDatatype="130" unbalanced="0"/>
    <cacheHierarchy uniqueName="[Exposições].[Nome do indicador]" caption="Nome do indicador" attribute="1" defaultMemberUniqueName="[Exposições].[Nome do indicador].[All]" allUniqueName="[Exposições].[Nome do indicador].[All]" dimensionUniqueName="[Exposições]" displayFolder="" count="0" memberValueDatatype="130" unbalanced="0"/>
    <cacheHierarchy uniqueName="[Exposições].[Realizado]" caption="Realizado" attribute="1" defaultMemberUniqueName="[Exposições].[Realizado].[All]" allUniqueName="[Exposições].[Realizado].[All]" dimensionUniqueName="[Exposições]" displayFolder="" count="0" memberValueDatatype="20" unbalanced="0"/>
    <cacheHierarchy uniqueName="[Exposições].[Meta]" caption="Meta" attribute="1" defaultMemberUniqueName="[Exposições].[Meta].[All]" allUniqueName="[Exposições].[Meta].[All]" dimensionUniqueName="[Exposições]" displayFolder="" count="0" memberValueDatatype="20" unbalanced="0"/>
    <cacheHierarchy uniqueName="[Exposições].[Meses]" caption="Meses" attribute="1" defaultMemberUniqueName="[Exposições].[Meses].[All]" allUniqueName="[Exposições].[Meses].[All]" dimensionUniqueName="[Exposições]" displayFolder="" count="0" memberValueDatatype="20" unbalanced="0"/>
    <cacheHierarchy uniqueName="[Exposições].[Mês]" caption="Mês" attribute="1" defaultMemberUniqueName="[Exposições].[Mês].[All]" allUniqueName="[Exposições].[Mês].[All]" dimensionUniqueName="[Exposições]" displayFolder="" count="0" memberValueDatatype="130" unbalanced="0"/>
    <cacheHierarchy uniqueName="[NovaTabela].[Seq.]" caption="Seq." attribute="1" defaultMemberUniqueName="[NovaTabela].[Seq.].[All]" allUniqueName="[NovaTabela].[Seq.].[All]" dimensionUniqueName="[NovaTabela]" displayFolder="" count="0" memberValueDatatype="20" unbalanced="0"/>
    <cacheHierarchy uniqueName="[NovaTabela].[Data]" caption="Data" attribute="1" time="1" defaultMemberUniqueName="[NovaTabela].[Data].[All]" allUniqueName="[NovaTabela].[Data].[All]" dimensionUniqueName="[NovaTabela]" displayFolder="" count="0" memberValueDatatype="7" unbalanced="0"/>
    <cacheHierarchy uniqueName="[NovaTabela].[Cód. Cliente]" caption="Cód. Cliente" attribute="1" defaultMemberUniqueName="[NovaTabela].[Cód. Cliente].[All]" allUniqueName="[NovaTabela].[Cód. Cliente].[All]" dimensionUniqueName="[NovaTabela]" displayFolder="" count="0" memberValueDatatype="20" unbalanced="0"/>
    <cacheHierarchy uniqueName="[NovaTabela].[Cidade]" caption="Cidade" attribute="1" defaultMemberUniqueName="[NovaTabela].[Cidade].[All]" allUniqueName="[NovaTabela].[Cidade].[All]" dimensionUniqueName="[NovaTabela]" displayFolder="" count="0" memberValueDatatype="130" unbalanced="0"/>
    <cacheHierarchy uniqueName="[NovaTabela].[Cód. Produto]" caption="Cód. Produto" attribute="1" defaultMemberUniqueName="[NovaTabela].[Cód. Produto].[All]" allUniqueName="[NovaTabela].[Cód. Produto].[All]" dimensionUniqueName="[NovaTabela]" displayFolder="" count="0" memberValueDatatype="20" unbalanced="0"/>
    <cacheHierarchy uniqueName="[NovaTabela].[Qtde.]" caption="Qtde." attribute="1" defaultMemberUniqueName="[NovaTabela].[Qtde.].[All]" allUniqueName="[NovaTabela].[Qtde.].[All]" dimensionUniqueName="[NovaTabela]" displayFolder="" count="0" memberValueDatatype="20" unbalanced="0"/>
    <cacheHierarchy uniqueName="[NovaTabela].[Preço Unitário]" caption="Preço Unitário" attribute="1" defaultMemberUniqueName="[NovaTabela].[Preço Unitário].[All]" allUniqueName="[NovaTabela].[Preço Unitário].[All]" dimensionUniqueName="[NovaTabela]" displayFolder="" count="0" memberValueDatatype="20" unbalanced="0"/>
    <cacheHierarchy uniqueName="[NovaTabela].[Produto.Descrição]" caption="Produto.Descrição" attribute="1" defaultMemberUniqueName="[NovaTabela].[Produto.Descrição].[All]" allUniqueName="[NovaTabela].[Produto.Descrição].[All]" dimensionUniqueName="[NovaTabela]" displayFolder="" count="0" memberValueDatatype="130" unbalanced="0"/>
    <cacheHierarchy uniqueName="[NovaTabela].[Produto.Marca]" caption="Produto.Marca" attribute="1" defaultMemberUniqueName="[NovaTabela].[Produto.Marca].[All]" allUniqueName="[NovaTabela].[Produto.Marca].[All]" dimensionUniqueName="[NovaTabela]" displayFolder="" count="0" memberValueDatatype="130" unbalanced="0"/>
    <cacheHierarchy uniqueName="[NovaTabela].[Produto.Categoria]" caption="Produto.Categoria" attribute="1" defaultMemberUniqueName="[NovaTabela].[Produto.Categoria].[All]" allUniqueName="[NovaTabela].[Produto.Categoria].[All]" dimensionUniqueName="[NovaTabela]" displayFolder="" count="0" memberValueDatatype="130" unbalanced="0"/>
    <cacheHierarchy uniqueName="[NovaTabela].[Produto.SKU]" caption="Produto.SKU" attribute="1" defaultMemberUniqueName="[NovaTabela].[Produto.SKU].[All]" allUniqueName="[NovaTabela].[Produto.SKU].[All]" dimensionUniqueName="[NovaTabela]" displayFolder="" count="0" memberValueDatatype="130" unbalanced="0"/>
    <cacheHierarchy uniqueName="[Produto].[Código]" caption="Código" attribute="1" defaultMemberUniqueName="[Produto].[Código].[All]" allUniqueName="[Produto].[Código].[All]" dimensionUniqueName="[Produto]" displayFolder="" count="0" memberValueDatatype="20" unbalanced="0"/>
    <cacheHierarchy uniqueName="[Produto].[Descrição]" caption="Descrição" attribute="1" defaultMemberUniqueName="[Produto].[Descrição].[All]" allUniqueName="[Produto].[Descrição].[All]" dimensionUniqueName="[Produto]" displayFolder="" count="0" memberValueDatatype="130" unbalanced="0"/>
    <cacheHierarchy uniqueName="[Produto].[Marca]" caption="Marca" attribute="1" defaultMemberUniqueName="[Produto].[Marca].[All]" allUniqueName="[Produto].[Marca].[All]" dimensionUniqueName="[Produto]" displayFolder="" count="0" memberValueDatatype="130" unbalanced="0"/>
    <cacheHierarchy uniqueName="[Produto].[Categoria]" caption="Categoria" attribute="1" defaultMemberUniqueName="[Produto].[Categoria].[All]" allUniqueName="[Produto].[Categoria].[All]" dimensionUniqueName="[Produto]" displayFolder="" count="0" memberValueDatatype="130" unbalanced="0"/>
    <cacheHierarchy uniqueName="[Produto].[SKU]" caption="SKU" attribute="1" defaultMemberUniqueName="[Produto].[SKU].[All]" allUniqueName="[Produto].[SKU].[All]" dimensionUniqueName="[Produto]" displayFolder="" count="0" memberValueDatatype="130" unbalanced="0"/>
    <cacheHierarchy uniqueName="[Produto].[Unidade]" caption="Unidade" attribute="1" defaultMemberUniqueName="[Produto].[Unidade].[All]" allUniqueName="[Produto].[Unidade].[All]" dimensionUniqueName="[Produto]" displayFolder="" count="0" memberValueDatatype="130" unbalanced="0"/>
    <cacheHierarchy uniqueName="[Produto].[Largura]" caption="Largura" attribute="1" defaultMemberUniqueName="[Produto].[Largura].[All]" allUniqueName="[Produto].[Largura].[All]" dimensionUniqueName="[Produto]" displayFolder="" count="0" memberValueDatatype="20" unbalanced="0"/>
    <cacheHierarchy uniqueName="[Produto].[Profundidade]" caption="Profundidade" attribute="1" defaultMemberUniqueName="[Produto].[Profundidade].[All]" allUniqueName="[Produto].[Profundidade].[All]" dimensionUniqueName="[Produto]" displayFolder="" count="0" memberValueDatatype="20" unbalanced="0"/>
    <cacheHierarchy uniqueName="[Produto].[Altura]" caption="Altura" attribute="1" defaultMemberUniqueName="[Produto].[Altura].[All]" allUniqueName="[Produto].[Altura].[All]" dimensionUniqueName="[Produto]" displayFolder="" count="0" memberValueDatatype="20" unbalanced="0"/>
    <cacheHierarchy uniqueName="[Produto].[Peso]" caption="Peso" attribute="1" defaultMemberUniqueName="[Produto].[Peso].[All]" allUniqueName="[Produto].[Peso].[All]" dimensionUniqueName="[Produto]" displayFolder="" count="0" memberValueDatatype="20" unbalanced="0"/>
    <cacheHierarchy uniqueName="[Produto].[Estoque mínimo]" caption="Estoque mínimo" attribute="1" defaultMemberUniqueName="[Produto].[Estoque mínimo].[All]" allUniqueName="[Produto].[Estoque mínimo].[All]" dimensionUniqueName="[Produto]" displayFolder="" count="0" memberValueDatatype="20" unbalanced="0"/>
    <cacheHierarchy uniqueName="[Produto].[Estoque Atual]" caption="Estoque Atual" attribute="1" defaultMemberUniqueName="[Produto].[Estoque Atual].[All]" allUniqueName="[Produto].[Estoque Atual].[All]" dimensionUniqueName="[Produto]" displayFolder="" count="0" memberValueDatatype="20" unbalanced="0"/>
    <cacheHierarchy uniqueName="[Produto].[Situação do Estoque]" caption="Situação do Estoque" attribute="1" defaultMemberUniqueName="[Produto].[Situação do Estoque].[All]" allUniqueName="[Produto].[Situação do Estoque].[All]" dimensionUniqueName="[Produto]" displayFolder="" count="0" memberValueDatatype="5" unbalanced="0"/>
    <cacheHierarchy uniqueName="[Produto].[Imagem]" caption="Imagem" attribute="1" defaultMemberUniqueName="[Produto].[Imagem].[All]" allUniqueName="[Produto].[Imagem].[All]" dimensionUniqueName="[Produto]" displayFolder="" count="0" memberValueDatatype="130" unbalanced="0"/>
    <cacheHierarchy uniqueName="[Produto].[Entradas]" caption="Entradas" attribute="1" defaultMemberUniqueName="[Produto].[Entradas].[All]" allUniqueName="[Produto].[Entradas].[All]" dimensionUniqueName="[Produto]" displayFolder="" count="0" memberValueDatatype="20" unbalanced="0"/>
    <cacheHierarchy uniqueName="[Produto].[Vendas]" caption="Vendas" attribute="1" defaultMemberUniqueName="[Produto].[Vendas].[All]" allUniqueName="[Produto].[Vendas].[All]" dimensionUniqueName="[Produto]" displayFolder="" count="0" memberValueDatatype="20" unbalanced="0"/>
    <cacheHierarchy uniqueName="[Produto].[Outras Saídas]" caption="Outras Saídas" attribute="1" defaultMemberUniqueName="[Produto].[Outras Saídas].[All]" allUniqueName="[Produto].[Outras Saídas].[All]" dimensionUniqueName="[Produto]" displayFolder="" count="0" memberValueDatatype="20" unbalanced="0"/>
    <cacheHierarchy uniqueName="[Proposta].[Grupo do indicador]" caption="Grupo do indicador" attribute="1" defaultMemberUniqueName="[Proposta].[Grupo do indicador].[All]" allUniqueName="[Proposta].[Grupo do indicador].[All]" dimensionUniqueName="[Proposta]" displayFolder="" count="0" memberValueDatatype="130" unbalanced="0"/>
    <cacheHierarchy uniqueName="[Proposta].[Nome do indicador]" caption="Nome do indicador" attribute="1" defaultMemberUniqueName="[Proposta].[Nome do indicador].[All]" allUniqueName="[Proposta].[Nome do indicador].[All]" dimensionUniqueName="[Proposta]" displayFolder="" count="0" memberValueDatatype="130" unbalanced="0"/>
    <cacheHierarchy uniqueName="[Proposta].[Realizado]" caption="Realizado" attribute="1" defaultMemberUniqueName="[Proposta].[Realizado].[All]" allUniqueName="[Proposta].[Realizado].[All]" dimensionUniqueName="[Proposta]" displayFolder="" count="0" memberValueDatatype="20" unbalanced="0"/>
    <cacheHierarchy uniqueName="[Proposta].[Meta]" caption="Meta" attribute="1" defaultMemberUniqueName="[Proposta].[Meta].[All]" allUniqueName="[Proposta].[Meta].[All]" dimensionUniqueName="[Proposta]" displayFolder="" count="0" memberValueDatatype="20" unbalanced="0"/>
    <cacheHierarchy uniqueName="[Proposta].[Meses]" caption="Meses" attribute="1" defaultMemberUniqueName="[Proposta].[Meses].[All]" allUniqueName="[Proposta].[Meses].[All]" dimensionUniqueName="[Proposta]" displayFolder="" count="0" memberValueDatatype="20" unbalanced="0"/>
    <cacheHierarchy uniqueName="[Proposta].[Mês]" caption="Mês" attribute="1" defaultMemberUniqueName="[Proposta].[Mês].[All]" allUniqueName="[Proposta].[Mês].[All]" dimensionUniqueName="[Proposta]" displayFolder="" count="0" memberValueDatatype="130" unbalanced="0"/>
    <cacheHierarchy uniqueName="[Proposta].[Mês2]" caption="Mês2" attribute="1" defaultMemberUniqueName="[Proposta].[Mês2].[All]" allUniqueName="[Proposta].[Mês2].[All]" dimensionUniqueName="[Proposta]" displayFolder="" count="0" memberValueDatatype="130" unbalanced="0"/>
    <cacheHierarchy uniqueName="[tFaturamento].[Seq.]" caption="Seq." attribute="1" defaultMemberUniqueName="[tFaturamento].[Seq.].[All]" allUniqueName="[tFaturamento].[Seq.].[All]" dimensionUniqueName="[tFaturamento]" displayFolder="" count="0" memberValueDatatype="20" unbalanced="0"/>
    <cacheHierarchy uniqueName="[tFaturamento].[Data]" caption="Data" attribute="1" time="1" defaultMemberUniqueName="[tFaturamento].[Data].[All]" allUniqueName="[tFaturamento].[Data].[All]" dimensionUniqueName="[tFaturamento]" displayFolder="" count="0" memberValueDatatype="7" unbalanced="0"/>
    <cacheHierarchy uniqueName="[tFaturamento].[Mês_N]" caption="Mês_N" attribute="1" defaultMemberUniqueName="[tFaturamento].[Mês_N].[All]" allUniqueName="[tFaturamento].[Mês_N].[All]" dimensionUniqueName="[tFaturamento]" displayFolder="" count="0" memberValueDatatype="20" unbalanced="0"/>
    <cacheHierarchy uniqueName="[tFaturamento].[Mês]" caption="Mês" attribute="1" defaultMemberUniqueName="[tFaturamento].[Mês].[All]" allUniqueName="[tFaturamento].[Mês].[All]" dimensionUniqueName="[tFaturamento]" displayFolder="" count="0" memberValueDatatype="20" unbalanced="0"/>
    <cacheHierarchy uniqueName="[tFaturamento].[Anos]" caption="Anos" attribute="1" defaultMemberUniqueName="[tFaturamento].[Anos].[All]" allUniqueName="[tFaturamento].[Anos].[All]" dimensionUniqueName="[tFaturamento]" displayFolder="" count="0" memberValueDatatype="20" unbalanced="0"/>
    <cacheHierarchy uniqueName="[tFaturamento].[Cód. Cliente]" caption="Cód. Cliente" attribute="1" defaultMemberUniqueName="[tFaturamento].[Cód. Cliente].[All]" allUniqueName="[tFaturamento].[Cód. Cliente].[All]" dimensionUniqueName="[tFaturamento]" displayFolder="" count="0" memberValueDatatype="20" unbalanced="0"/>
    <cacheHierarchy uniqueName="[tFaturamento].[Cidade]" caption="Cidade" attribute="1" defaultMemberUniqueName="[tFaturamento].[Cidade].[All]" allUniqueName="[tFaturamento].[Cidade].[All]" dimensionUniqueName="[tFaturamento]" displayFolder="" count="0" memberValueDatatype="130" unbalanced="0"/>
    <cacheHierarchy uniqueName="[tFaturamento].[Cód. Produto]" caption="Cód. Produto" attribute="1" defaultMemberUniqueName="[tFaturamento].[Cód. Produto].[All]" allUniqueName="[tFaturamento].[Cód. Produto].[All]" dimensionUniqueName="[tFaturamento]" displayFolder="" count="0" memberValueDatatype="20" unbalanced="0"/>
    <cacheHierarchy uniqueName="[tFaturamento].[Qtde.]" caption="Qtde." attribute="1" defaultMemberUniqueName="[tFaturamento].[Qtde.].[All]" allUniqueName="[tFaturamento].[Qtde.].[All]" dimensionUniqueName="[tFaturamento]" displayFolder="" count="0" memberValueDatatype="20" unbalanced="0"/>
    <cacheHierarchy uniqueName="[tFaturamento].[Preço Unitário]" caption="Preço Unitário" attribute="1" defaultMemberUniqueName="[tFaturamento].[Preço Unitário].[All]" allUniqueName="[tFaturamento].[Preço Unitário].[All]" dimensionUniqueName="[tFaturamento]" displayFolder="" count="0" memberValueDatatype="20" unbalanced="0"/>
    <cacheHierarchy uniqueName="[tFaturamento].[Valor Bruto]" caption="Valor Bruto" attribute="1" defaultMemberUniqueName="[tFaturamento].[Valor Bruto].[All]" allUniqueName="[tFaturamento].[Valor Bruto].[All]" dimensionUniqueName="[tFaturamento]" displayFolder="" count="0" memberValueDatatype="20" unbalanced="0"/>
    <cacheHierarchy uniqueName="[tFaturamento].[% Desconto]" caption="% Desconto" attribute="1" defaultMemberUniqueName="[tFaturamento].[% Desconto].[All]" allUniqueName="[tFaturamento].[% Desconto].[All]" dimensionUniqueName="[tFaturamento]" displayFolder="" count="0" memberValueDatatype="5" unbalanced="0"/>
    <cacheHierarchy uniqueName="[tFaturamento].[Valor Desconto]" caption="Valor Desconto" attribute="1" defaultMemberUniqueName="[tFaturamento].[Valor Desconto].[All]" allUniqueName="[tFaturamento].[Valor Desconto].[All]" dimensionUniqueName="[tFaturamento]" displayFolder="" count="0" memberValueDatatype="130" unbalanced="0"/>
    <cacheHierarchy uniqueName="[tFaturamento].[Valor Venda]" caption="Valor Venda" attribute="1" defaultMemberUniqueName="[tFaturamento].[Valor Venda].[All]" allUniqueName="[tFaturamento].[Valor Venda].[All]" dimensionUniqueName="[tFaturamento]" displayFolder="" count="0" memberValueDatatype="5" unbalanced="0"/>
    <cacheHierarchy uniqueName="[tFaturamento].[Vencimento]" caption="Vencimento" attribute="1" time="1" defaultMemberUniqueName="[tFaturamento].[Vencimento].[All]" allUniqueName="[tFaturamento].[Vencimento].[All]" dimensionUniqueName="[tFaturamento]" displayFolder="" count="0" memberValueDatatype="7" unbalanced="0"/>
    <cacheHierarchy uniqueName="[tFaturamento].[Data Pagamento]" caption="Data Pagamento" attribute="1" time="1" defaultMemberUniqueName="[tFaturamento].[Data Pagamento].[All]" allUniqueName="[tFaturamento].[Data Pagamento].[All]" dimensionUniqueName="[tFaturamento]" displayFolder="" count="0" memberValueDatatype="7" unbalanced="0"/>
    <cacheHierarchy uniqueName="[tFaturamento].[Documento]" caption="Documento" attribute="1" defaultMemberUniqueName="[tFaturamento].[Documento].[All]" allUniqueName="[tFaturamento].[Documento].[All]" dimensionUniqueName="[tFaturamento]" displayFolder="" count="0" memberValueDatatype="20" unbalanced="0"/>
    <cacheHierarchy uniqueName="[tFaturamento].[Canal de Venda_n]" caption="Canal de Venda_n" attribute="1" defaultMemberUniqueName="[tFaturamento].[Canal de Venda_n].[All]" allUniqueName="[tFaturamento].[Canal de Venda_n].[All]" dimensionUniqueName="[tFaturamento]" displayFolder="" count="0" memberValueDatatype="20" unbalanced="0"/>
    <cacheHierarchy uniqueName="[tFaturamento].[Canal de Venda]" caption="Canal de Venda" attribute="1" defaultMemberUniqueName="[tFaturamento].[Canal de Venda].[All]" allUniqueName="[tFaturamento].[Canal de Venda].[All]" dimensionUniqueName="[tFaturamento]" displayFolder="" count="0" memberValueDatatype="130" unbalanced="0"/>
    <cacheHierarchy uniqueName="[tFaturamento].[Vendedor]" caption="Vendedor" attribute="1" defaultMemberUniqueName="[tFaturamento].[Vendedor].[All]" allUniqueName="[tFaturamento].[Vendedor].[All]" dimensionUniqueName="[tFaturamento]" displayFolder="" count="0" memberValueDatatype="130" unbalanced="0"/>
    <cacheHierarchy uniqueName="[tFaturamento].[% Comis.]" caption="% Comis." attribute="1" defaultMemberUniqueName="[tFaturamento].[% Comis.].[All]" allUniqueName="[tFaturamento].[% Comis.].[All]" dimensionUniqueName="[tFaturamento]" displayFolder="" count="0" memberValueDatatype="5" unbalanced="0"/>
    <cacheHierarchy uniqueName="[tFaturamento].[Comissão]" caption="Comissão" attribute="1" defaultMemberUniqueName="[tFaturamento].[Comissão].[All]" allUniqueName="[tFaturamento].[Comissão].[All]" dimensionUniqueName="[tFaturamento]" displayFolder="" count="0" memberValueDatatype="5" unbalanced="0"/>
    <cacheHierarchy uniqueName="[tFaturamento].[Tipo de Pagamento]" caption="Tipo de Pagamento" attribute="1" defaultMemberUniqueName="[tFaturamento].[Tipo de Pagamento].[All]" allUniqueName="[tFaturamento].[Tipo de Pagamento].[All]" dimensionUniqueName="[tFaturamento]" displayFolder="" count="0" memberValueDatatype="20" unbalanced="0"/>
    <cacheHierarchy uniqueName="[tProdutos].[Código]" caption="Código" attribute="1" defaultMemberUniqueName="[tProdutos].[Código].[All]" allUniqueName="[tProdutos].[Código].[All]" dimensionUniqueName="[tProdutos]" displayFolder="" count="0" memberValueDatatype="20" unbalanced="0"/>
    <cacheHierarchy uniqueName="[tProdutos].[Descrição]" caption="Descrição" attribute="1" defaultMemberUniqueName="[tProdutos].[Descrição].[All]" allUniqueName="[tProdutos].[Descrição].[All]" dimensionUniqueName="[tProdutos]" displayFolder="" count="0" memberValueDatatype="130" unbalanced="0"/>
    <cacheHierarchy uniqueName="[tProdutos].[Marca]" caption="Marca" attribute="1" defaultMemberUniqueName="[tProdutos].[Marca].[All]" allUniqueName="[tProdutos].[Marca].[All]" dimensionUniqueName="[tProdutos]" displayFolder="" count="0" memberValueDatatype="130" unbalanced="0"/>
    <cacheHierarchy uniqueName="[tProdutos].[Categoria]" caption="Categoria" attribute="1" defaultMemberUniqueName="[tProdutos].[Categoria].[All]" allUniqueName="[tProdutos].[Categoria].[All]" dimensionUniqueName="[tProdutos]" displayFolder="" count="0" memberValueDatatype="130" unbalanced="0"/>
    <cacheHierarchy uniqueName="[tProdutos].[SKU]" caption="SKU" attribute="1" defaultMemberUniqueName="[tProdutos].[SKU].[All]" allUniqueName="[tProdutos].[SKU].[All]" dimensionUniqueName="[tProdutos]" displayFolder="" count="0" memberValueDatatype="130" unbalanced="0"/>
    <cacheHierarchy uniqueName="[tProdutos].[Unidade]" caption="Unidade" attribute="1" defaultMemberUniqueName="[tProdutos].[Unidade].[All]" allUniqueName="[tProdutos].[Unidade].[All]" dimensionUniqueName="[tProdutos]" displayFolder="" count="0" memberValueDatatype="130" unbalanced="0"/>
    <cacheHierarchy uniqueName="[tProdutos].[Largura]" caption="Largura" attribute="1" defaultMemberUniqueName="[tProdutos].[Largura].[All]" allUniqueName="[tProdutos].[Largura].[All]" dimensionUniqueName="[tProdutos]" displayFolder="" count="0" memberValueDatatype="20" unbalanced="0"/>
    <cacheHierarchy uniqueName="[tProdutos].[Profundidade]" caption="Profundidade" attribute="1" defaultMemberUniqueName="[tProdutos].[Profundidade].[All]" allUniqueName="[tProdutos].[Profundidade].[All]" dimensionUniqueName="[tProdutos]" displayFolder="" count="0" memberValueDatatype="20" unbalanced="0"/>
    <cacheHierarchy uniqueName="[tProdutos].[Altura]" caption="Altura" attribute="1" defaultMemberUniqueName="[tProdutos].[Altura].[All]" allUniqueName="[tProdutos].[Altura].[All]" dimensionUniqueName="[tProdutos]" displayFolder="" count="0" memberValueDatatype="20" unbalanced="0"/>
    <cacheHierarchy uniqueName="[tProdutos].[Peso]" caption="Peso" attribute="1" defaultMemberUniqueName="[tProdutos].[Peso].[All]" allUniqueName="[tProdutos].[Peso].[All]" dimensionUniqueName="[tProdutos]" displayFolder="" count="0" memberValueDatatype="20" unbalanced="0"/>
    <cacheHierarchy uniqueName="[tProdutos].[Estoque mínimo]" caption="Estoque mínimo" attribute="1" defaultMemberUniqueName="[tProdutos].[Estoque mínimo].[All]" allUniqueName="[tProdutos].[Estoque mínimo].[All]" dimensionUniqueName="[tProdutos]" displayFolder="" count="0" memberValueDatatype="20" unbalanced="0"/>
    <cacheHierarchy uniqueName="[tProdutos].[Estoque Atual]" caption="Estoque Atual" attribute="1" defaultMemberUniqueName="[tProdutos].[Estoque Atual].[All]" allUniqueName="[tProdutos].[Estoque Atual].[All]" dimensionUniqueName="[tProdutos]" displayFolder="" count="0" memberValueDatatype="20" unbalanced="0"/>
    <cacheHierarchy uniqueName="[tProdutos].[Situação do Estoque]" caption="Situação do Estoque" attribute="1" defaultMemberUniqueName="[tProdutos].[Situação do Estoque].[All]" allUniqueName="[tProdutos].[Situação do Estoque].[All]" dimensionUniqueName="[tProdutos]" displayFolder="" count="0" memberValueDatatype="5" unbalanced="0"/>
    <cacheHierarchy uniqueName="[tProdutos].[Imagem]" caption="Imagem" attribute="1" defaultMemberUniqueName="[tProdutos].[Imagem].[All]" allUniqueName="[tProdutos].[Imagem].[All]" dimensionUniqueName="[tProdutos]" displayFolder="" count="0" memberValueDatatype="130" unbalanced="0"/>
    <cacheHierarchy uniqueName="[tProdutos].[Entradas]" caption="Entradas" attribute="1" defaultMemberUniqueName="[tProdutos].[Entradas].[All]" allUniqueName="[tProdutos].[Entradas].[All]" dimensionUniqueName="[tProdutos]" displayFolder="" count="0" memberValueDatatype="20" unbalanced="0"/>
    <cacheHierarchy uniqueName="[tProdutos].[Vendas]" caption="Vendas" attribute="1" defaultMemberUniqueName="[tProdutos].[Vendas].[All]" allUniqueName="[tProdutos].[Vendas].[All]" dimensionUniqueName="[tProdutos]" displayFolder="" count="0" memberValueDatatype="20" unbalanced="0"/>
    <cacheHierarchy uniqueName="[tProdutos].[Outras Saídas]" caption="Outras Saídas" attribute="1" defaultMemberUniqueName="[tProdutos].[Outras Saídas].[All]" allUniqueName="[tProdutos].[Outras Saídas].[All]" dimensionUniqueName="[tProdutos]" displayFolder="" count="0" memberValueDatatype="20" unbalanced="0"/>
    <cacheHierarchy uniqueName="[Vendas].[Seq.]" caption="Seq." attribute="1" defaultMemberUniqueName="[Vendas].[Seq.].[All]" allUniqueName="[Vendas].[Seq.].[All]" dimensionUniqueName="[Vendas]" displayFolder="" count="0" memberValueDatatype="20" unbalanced="0"/>
    <cacheHierarchy uniqueName="[Vendas].[Data]" caption="Data" attribute="1" time="1" defaultMemberUniqueName="[Vendas].[Data].[All]" allUniqueName="[Vendas].[Data].[All]" dimensionUniqueName="[Vendas]" displayFolder="" count="0" memberValueDatatype="7" unbalanced="0"/>
    <cacheHierarchy uniqueName="[Vendas].[Cód. Cliente]" caption="Cód. Cliente" attribute="1" defaultMemberUniqueName="[Vendas].[Cód. Cliente].[All]" allUniqueName="[Vendas].[Cód. Cliente].[All]" dimensionUniqueName="[Vendas]" displayFolder="" count="0" memberValueDatatype="20" unbalanced="0"/>
    <cacheHierarchy uniqueName="[Vendas].[Cidade]" caption="Cidade" attribute="1" defaultMemberUniqueName="[Vendas].[Cidade].[All]" allUniqueName="[Vendas].[Cidade].[All]" dimensionUniqueName="[Vendas]" displayFolder="" count="0" memberValueDatatype="130" unbalanced="0"/>
    <cacheHierarchy uniqueName="[Vendas].[Cód. Produto]" caption="Cód. Produto" attribute="1" defaultMemberUniqueName="[Vendas].[Cód. Produto].[All]" allUniqueName="[Vendas].[Cód. Produto].[All]" dimensionUniqueName="[Vendas]" displayFolder="" count="0" memberValueDatatype="20" unbalanced="0"/>
    <cacheHierarchy uniqueName="[Vendas].[Qtde.]" caption="Qtde." attribute="1" defaultMemberUniqueName="[Vendas].[Qtde.].[All]" allUniqueName="[Vendas].[Qtde.].[All]" dimensionUniqueName="[Vendas]" displayFolder="" count="0" memberValueDatatype="20" unbalanced="0"/>
    <cacheHierarchy uniqueName="[Vendas].[Preço Unitário]" caption="Preço Unitário" attribute="1" defaultMemberUniqueName="[Vendas].[Preço Unitário].[All]" allUniqueName="[Vendas].[Preço Unitário].[All]" dimensionUniqueName="[Vendas]" displayFolder="" count="0" memberValueDatatype="20" unbalanced="0"/>
    <cacheHierarchy uniqueName="[Vendas].[Valor Bruto]" caption="Valor Bruto" attribute="1" defaultMemberUniqueName="[Vendas].[Valor Bruto].[All]" allUniqueName="[Vendas].[Valor Bruto].[All]" dimensionUniqueName="[Vendas]" displayFolder="" count="0" memberValueDatatype="20" unbalanced="0"/>
    <cacheHierarchy uniqueName="[Vendas].[% Desconto]" caption="% Desconto" attribute="1" defaultMemberUniqueName="[Vendas].[% Desconto].[All]" allUniqueName="[Vendas].[% Desconto].[All]" dimensionUniqueName="[Vendas]" displayFolder="" count="0" memberValueDatatype="5" unbalanced="0"/>
    <cacheHierarchy uniqueName="[Vendas].[Valor Desconto]" caption="Valor Desconto" attribute="1" defaultMemberUniqueName="[Vendas].[Valor Desconto].[All]" allUniqueName="[Vendas].[Valor Desconto].[All]" dimensionUniqueName="[Vendas]" displayFolder="" count="0" memberValueDatatype="130" unbalanced="0"/>
    <cacheHierarchy uniqueName="[Vendas].[Valor Venda]" caption="Valor Venda" attribute="1" defaultMemberUniqueName="[Vendas].[Valor Venda].[All]" allUniqueName="[Vendas].[Valor Venda].[All]" dimensionUniqueName="[Vendas]" displayFolder="" count="0" memberValueDatatype="5" unbalanced="0"/>
    <cacheHierarchy uniqueName="[Vendas].[Vencimento]" caption="Vencimento" attribute="1" time="1" defaultMemberUniqueName="[Vendas].[Vencimento].[All]" allUniqueName="[Vendas].[Vencimento].[All]" dimensionUniqueName="[Vendas]" displayFolder="" count="0" memberValueDatatype="7" unbalanced="0"/>
    <cacheHierarchy uniqueName="[Vendas].[Data Pagamento]" caption="Data Pagamento" attribute="1" time="1" defaultMemberUniqueName="[Vendas].[Data Pagamento].[All]" allUniqueName="[Vendas].[Data Pagamento].[All]" dimensionUniqueName="[Vendas]" displayFolder="" count="0" memberValueDatatype="7" unbalanced="0"/>
    <cacheHierarchy uniqueName="[Vendas].[Documento]" caption="Documento" attribute="1" defaultMemberUniqueName="[Vendas].[Documento].[All]" allUniqueName="[Vendas].[Documento].[All]" dimensionUniqueName="[Vendas]" displayFolder="" count="0" memberValueDatatype="20" unbalanced="0"/>
    <cacheHierarchy uniqueName="[Vendas].[Canal de Venda]" caption="Canal de Venda" attribute="1" defaultMemberUniqueName="[Vendas].[Canal de Venda].[All]" allUniqueName="[Vendas].[Canal de Venda].[All]" dimensionUniqueName="[Vendas]" displayFolder="" count="0" memberValueDatatype="20" unbalanced="0"/>
    <cacheHierarchy uniqueName="[Vendas].[Vendedor]" caption="Vendedor" attribute="1" defaultMemberUniqueName="[Vendas].[Vendedor].[All]" allUniqueName="[Vendas].[Vendedor].[All]" dimensionUniqueName="[Vendas]" displayFolder="" count="0" memberValueDatatype="130" unbalanced="0"/>
    <cacheHierarchy uniqueName="[Vendas].[% Comis.]" caption="% Comis." attribute="1" defaultMemberUniqueName="[Vendas].[% Comis.].[All]" allUniqueName="[Vendas].[% Comis.].[All]" dimensionUniqueName="[Vendas]" displayFolder="" count="0" memberValueDatatype="5" unbalanced="0"/>
    <cacheHierarchy uniqueName="[Vendas].[Comissão]" caption="Comissão" attribute="1" defaultMemberUniqueName="[Vendas].[Comissão].[All]" allUniqueName="[Vendas].[Comissão].[All]" dimensionUniqueName="[Vendas]" displayFolder="" count="0" memberValueDatatype="5" unbalanced="0"/>
    <cacheHierarchy uniqueName="[Vendas].[Tipo de Pagamento]" caption="Tipo de Pagamento" attribute="1" defaultMemberUniqueName="[Vendas].[Tipo de Pagamento].[All]" allUniqueName="[Vendas].[Tipo de Pagamento].[All]" dimensionUniqueName="[Vendas]" displayFolder="" count="0" memberValueDatatype="20" unbalanced="0"/>
    <cacheHierarchy uniqueName="[Vendas].[Produto.Marca]" caption="Produto.Marca" attribute="1" defaultMemberUniqueName="[Vendas].[Produto.Marca].[All]" allUniqueName="[Vendas].[Produto.Marca].[All]" dimensionUniqueName="[Vendas]" displayFolder="" count="0" memberValueDatatype="130" unbalanced="0"/>
    <cacheHierarchy uniqueName="[Vendas].[Produto.Categoria]" caption="Produto.Categoria" attribute="1" defaultMemberUniqueName="[Vendas].[Produto.Categoria].[All]" allUniqueName="[Vendas].[Produto.Categoria].[All]" dimensionUniqueName="[Vendas]" displayFolder="" count="0" memberValueDatatype="130" unbalanced="0"/>
    <cacheHierarchy uniqueName="[Vendas].[Produto.SKU]" caption="Produto.SKU" attribute="1" defaultMemberUniqueName="[Vendas].[Produto.SKU].[All]" allUniqueName="[Vendas].[Produto.SKU].[All]" dimensionUniqueName="[Vendas]" displayFolder="" count="0" memberValueDatatype="130" unbalanced="0"/>
    <cacheHierarchy uniqueName="[Measures].[Total de Exposições]" caption="Total de Exposições" measure="1" displayFolder="" measureGroup="Exposições" count="0"/>
    <cacheHierarchy uniqueName="[Measures].[Meta Global de Exposições]" caption="Meta Global de Exposições" measure="1" displayFolder="" measureGroup="Exposições" count="0"/>
    <cacheHierarchy uniqueName="[Measures].[Atingimento de Meta de Exposições]" caption="Atingimento de Meta de Exposições" measure="1" displayFolder="" measureGroup="Exposições" count="0"/>
    <cacheHierarchy uniqueName="[Measures].[Total de Publicações]" caption="Total de Publicações" measure="1" displayFolder="" measureGroup="Exposições" count="0"/>
    <cacheHierarchy uniqueName="[Measures].[Total de Participação em Eventos]" caption="Total de Participação em Eventos" measure="1" displayFolder="" measureGroup="Exposições" count="0"/>
    <cacheHierarchy uniqueName="[Measures].[Total de Propostas Enviadas]" caption="Total de Propostas Enviadas" measure="1" displayFolder="" measureGroup="BasedeDados" count="0" oneField="1">
      <fieldsUsage count="1">
        <fieldUsage x="0"/>
      </fieldsUsage>
    </cacheHierarchy>
    <cacheHierarchy uniqueName="[Measures].[Total de Propostas Aceitas]" caption="Total de Propostas Aceitas" measure="1" displayFolder="" measureGroup="BasedeDados" count="0" oneField="1">
      <fieldsUsage count="1">
        <fieldUsage x="1"/>
      </fieldsUsage>
    </cacheHierarchy>
    <cacheHierarchy uniqueName="[Measures].[Meta de  Propostas Enviadas]" caption="Meta de  Propostas Enviadas" measure="1" displayFolder="" measureGroup="BasedeDados" count="0" oneField="1">
      <fieldsUsage count="1">
        <fieldUsage x="2"/>
      </fieldsUsage>
    </cacheHierarchy>
    <cacheHierarchy uniqueName="[Measures].[Meta de  Propostas Aceitas]" caption="Meta de  Propostas Aceitas" measure="1" displayFolder="" measureGroup="BasedeDados" count="0" oneField="1">
      <fieldsUsage count="1">
        <fieldUsage x="3"/>
      </fieldsUsage>
    </cacheHierarchy>
    <cacheHierarchy uniqueName="[Measures].[Total de propostas Não Aceitas]" caption="Total de propostas Não Aceitas" measure="1" displayFolder="" measureGroup="BasedeDados" count="0" oneField="1">
      <fieldsUsage count="1">
        <fieldUsage x="4"/>
      </fieldsUsage>
    </cacheHierarchy>
    <cacheHierarchy uniqueName="[Measures].[Taxa de Conversão de Proposta]" caption="Taxa de Conversão de Proposta" measure="1" displayFolder="" measureGroup="BasedeDados" count="0" oneField="1">
      <fieldsUsage count="1">
        <fieldUsage x="5"/>
      </fieldsUsage>
    </cacheHierarchy>
    <cacheHierarchy uniqueName="[Measures].[Atingimento da Meta de proposta Enviadas]" caption="Atingimento da Meta de proposta Enviadas" measure="1" displayFolder="" measureGroup="BasedeDados" count="0" oneField="1">
      <fieldsUsage count="1">
        <fieldUsage x="6"/>
      </fieldsUsage>
    </cacheHierarchy>
    <cacheHierarchy uniqueName="[Measures].[Meta de Publicações]" caption="Meta de Publicações" measure="1" displayFolder="" measureGroup="Exposições" count="0"/>
    <cacheHierarchy uniqueName="[Measures].[Meta de Participação em Eventos]" caption="Meta de Participação em Eventos" measure="1" displayFolder="" measureGroup="Exposições" count="0"/>
    <cacheHierarchy uniqueName="[Measures].[Atingimento da Meta de publicações]" caption="Atingimento da Meta de publicações" measure="1" displayFolder="" measureGroup="Exposições" count="0"/>
    <cacheHierarchy uniqueName="[Measures].[Atingimento da meta de Participações em Eventos]" caption="Atingimento da meta de Participações em Eventos" measure="1" displayFolder="" measureGroup="Exposições" count="0"/>
    <cacheHierarchy uniqueName="[Measures].[Atingimento da Meta de Propostas Aceitas]" caption="Atingimento da Meta de Propostas Aceitas" measure="1" displayFolder="" measureGroup="BasedeDados" count="0" oneField="1">
      <fieldsUsage count="1">
        <fieldUsage x="7"/>
      </fieldsUsage>
    </cacheHierarchy>
    <cacheHierarchy uniqueName="[Measures].[__XL_Count tFaturamento]" caption="__XL_Count tFaturamento" measure="1" displayFolder="" measureGroup="tFaturamento" count="0" hidden="1"/>
    <cacheHierarchy uniqueName="[Measures].[__XL_Count tProdutos]" caption="__XL_Count tProdutos" measure="1" displayFolder="" measureGroup="tProdutos" count="0" hidden="1"/>
    <cacheHierarchy uniqueName="[Measures].[__XL_Count Vendas]" caption="__XL_Count Vendas" measure="1" displayFolder="" measureGroup="Vendas" count="0" hidden="1"/>
    <cacheHierarchy uniqueName="[Measures].[__XL_Count Produto]" caption="__XL_Count Produto" measure="1" displayFolder="" measureGroup="Produto" count="0" hidden="1"/>
    <cacheHierarchy uniqueName="[Measures].[__XL_Count NovaTabela]" caption="__XL_Count NovaTabela" measure="1" displayFolder="" measureGroup="NovaTabela" count="0" hidden="1"/>
    <cacheHierarchy uniqueName="[Measures].[__XL_Count BasedeDados]" caption="__XL_Count BasedeDados" measure="1" displayFolder="" measureGroup="BasedeDados" count="0" hidden="1"/>
    <cacheHierarchy uniqueName="[Measures].[__XL_Count Tabela13]" caption="__XL_Count Tabela13" measure="1" displayFolder="" measureGroup="Exposições" count="0" hidden="1"/>
    <cacheHierarchy uniqueName="[Measures].[__XL_Count Proposta]" caption="__XL_Count Proposta" measure="1" displayFolder="" measureGroup="Proposta" count="0" hidden="1"/>
    <cacheHierarchy uniqueName="[Measures].[__No measures defined]" caption="__No measures defined" measure="1" displayFolder="" count="0" hidden="1"/>
    <cacheHierarchy uniqueName="[Measures].[_Atingimento da Meta de Propostas Aceitas Goal]" caption="_Atingimento da Meta de Propostas Aceitas Goal" measure="1" displayFolder="" measureGroup="BasedeDados" count="0" hidden="1"/>
    <cacheHierarchy uniqueName="[Measures].[_Atingimento da Meta de Propostas Aceitas Status]" caption="_Atingimento da Meta de Propostas Aceitas Status" measure="1" iconSet="6" displayFolder="" measureGroup="BasedeDados" count="0" hidden="1"/>
    <cacheHierarchy uniqueName="[Measures].[Soma de Meses]" caption="Soma de Meses" measure="1" displayFolder="" measureGroup="Exposiçõe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Meses 2]" caption="Soma de Meses 2" measure="1" displayFolder="" measureGroup="BasedeDado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1">
    <kpi uniqueName="Atingimento da Meta de Propostas Aceitas" caption="Atingimento da Meta de Propostas Aceitas" displayFolder="" measureGroup="BasedeDados" parent="" value="[Measures].[Atingimento da Meta de Propostas Aceitas]" goal="[Measures].[_Atingimento da Meta de Propostas Aceitas Goal]" status="[Measures].[_Atingimento da Meta de Propostas Aceitas Status]" trend="" weight=""/>
  </kpis>
  <dimensions count="9">
    <dimension name="BasedeDados" uniqueName="[BasedeDados]" caption="BasedeDados"/>
    <dimension name="Exposições" uniqueName="[Exposições]" caption="Exposições"/>
    <dimension measure="1" name="Measures" uniqueName="[Measures]" caption="Measures"/>
    <dimension name="NovaTabela" uniqueName="[NovaTabela]" caption="NovaTabela"/>
    <dimension name="Produto" uniqueName="[Produto]" caption="Produto"/>
    <dimension name="Proposta" uniqueName="[Proposta]" caption="Proposta"/>
    <dimension name="tFaturamento" uniqueName="[tFaturamento]" caption="tFaturamento"/>
    <dimension name="tProdutos" uniqueName="[tProdutos]" caption="tProdutos"/>
    <dimension name="Vendas" uniqueName="[Vendas]" caption="Vendas"/>
  </dimensions>
  <measureGroups count="8">
    <measureGroup name="BasedeDados" caption="BasedeDados"/>
    <measureGroup name="Exposições" caption="Exposições"/>
    <measureGroup name="NovaTabela" caption="NovaTabela"/>
    <measureGroup name="Produto" caption="Produto"/>
    <measureGroup name="Proposta" caption="Proposta"/>
    <measureGroup name="tFaturamento" caption="tFaturamento"/>
    <measureGroup name="tProdutos" caption="tProdutos"/>
    <measureGroup name="Vendas" caption="Vendas"/>
  </measureGroups>
  <maps count="10">
    <map measureGroup="0" dimension="0"/>
    <map measureGroup="1" dimension="1"/>
    <map measureGroup="2" dimension="3"/>
    <map measureGroup="3" dimension="4"/>
    <map measureGroup="4" dimension="5"/>
    <map measureGroup="5" dimension="6"/>
    <map measureGroup="5" dimension="7"/>
    <map measureGroup="6" dimension="7"/>
    <map measureGroup="7" dimension="4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laudia Silva" refreshedDate="45243.32422962963" backgroundQuery="1" createdVersion="8" refreshedVersion="8" minRefreshableVersion="3" recordCount="0" supportSubquery="1" supportAdvancedDrill="1" xr:uid="{EEE6ED40-E4B4-42AE-9B25-14DCDBEC8611}">
  <cacheSource type="external" connectionId="8"/>
  <cacheFields count="10">
    <cacheField name="[Measures].[Total de Exposições]" caption="Total de Exposições" numFmtId="0" hierarchy="110" level="32767"/>
    <cacheField name="[Measures].[Meta Global de Exposições]" caption="Meta Global de Exposições" numFmtId="0" hierarchy="111" level="32767"/>
    <cacheField name="[Measures].[Atingimento de Meta de Exposições]" caption="Atingimento de Meta de Exposições" numFmtId="0" hierarchy="112" level="32767"/>
    <cacheField name="[Measures].[Total de Publicações]" caption="Total de Publicações" numFmtId="0" hierarchy="113" level="32767"/>
    <cacheField name="[Measures].[Total de Participação em Eventos]" caption="Total de Participação em Eventos" numFmtId="0" hierarchy="114" level="32767"/>
    <cacheField name="[Measures].[Meta de Publicações]" caption="Meta de Publicações" numFmtId="0" hierarchy="122" level="32767"/>
    <cacheField name="[Measures].[Meta de Participação em Eventos]" caption="Meta de Participação em Eventos" numFmtId="0" hierarchy="123" level="32767"/>
    <cacheField name="[Measures].[Atingimento da Meta de publicações]" caption="Atingimento da Meta de publicações" numFmtId="0" hierarchy="124" level="32767"/>
    <cacheField name="[Measures].[Atingimento da meta de Participações em Eventos]" caption="Atingimento da meta de Participações em Eventos" numFmtId="0" hierarchy="125" level="32767"/>
    <cacheField name="[Exposições].[Mês].[Mês]" caption="Mês" numFmtId="0" hierarchy="12" level="1">
      <sharedItems count="12">
        <s v="Abr"/>
        <s v="Ago"/>
        <s v="Dez"/>
        <s v="Fev"/>
        <s v="Jan"/>
        <s v="Jul"/>
        <s v="Jun"/>
        <s v="Mai"/>
        <s v="Mar"/>
        <s v="Nov"/>
        <s v="Out"/>
        <s v="Set"/>
      </sharedItems>
    </cacheField>
  </cacheFields>
  <cacheHierarchies count="140">
    <cacheHierarchy uniqueName="[BasedeDados].[Grupo do indicador]" caption="Grupo do indicador" attribute="1" defaultMemberUniqueName="[BasedeDados].[Grupo do indicador].[All]" allUniqueName="[BasedeDados].[Grupo do indicador].[All]" dimensionUniqueName="[BasedeDados]" displayFolder="" count="0" memberValueDatatype="130" unbalanced="0"/>
    <cacheHierarchy uniqueName="[BasedeDados].[Nome do indicador]" caption="Nome do indicador" attribute="1" defaultMemberUniqueName="[BasedeDados].[Nome do indicador].[All]" allUniqueName="[BasedeDados].[Nome do indicador].[All]" dimensionUniqueName="[BasedeDados]" displayFolder="" count="0" memberValueDatatype="130" unbalanced="0"/>
    <cacheHierarchy uniqueName="[BasedeDados].[Realizado]" caption="Realizado" attribute="1" defaultMemberUniqueName="[BasedeDados].[Realizado].[All]" allUniqueName="[BasedeDados].[Realizado].[All]" dimensionUniqueName="[BasedeDados]" displayFolder="" count="0" memberValueDatatype="20" unbalanced="0"/>
    <cacheHierarchy uniqueName="[BasedeDados].[Meta]" caption="Meta" attribute="1" defaultMemberUniqueName="[BasedeDados].[Meta].[All]" allUniqueName="[BasedeDados].[Meta].[All]" dimensionUniqueName="[BasedeDados]" displayFolder="" count="0" memberValueDatatype="20" unbalanced="0"/>
    <cacheHierarchy uniqueName="[BasedeDados].[Meses]" caption="Meses" attribute="1" defaultMemberUniqueName="[BasedeDados].[Meses].[All]" allUniqueName="[BasedeDados].[Meses].[All]" dimensionUniqueName="[BasedeDados]" displayFolder="" count="0" memberValueDatatype="20" unbalanced="0"/>
    <cacheHierarchy uniqueName="[BasedeDados].[Atingimento da meta2]" caption="Atingimento da meta2" attribute="1" defaultMemberUniqueName="[BasedeDados].[Atingimento da meta2].[All]" allUniqueName="[BasedeDados].[Atingimento da meta2].[All]" dimensionUniqueName="[BasedeDados]" displayFolder="" count="0" memberValueDatatype="5" unbalanced="0"/>
    <cacheHierarchy uniqueName="[BasedeDados].[Mês]" caption="Mês" attribute="1" defaultMemberUniqueName="[BasedeDados].[Mês].[All]" allUniqueName="[BasedeDados].[Mês].[All]" dimensionUniqueName="[BasedeDados]" displayFolder="" count="0" memberValueDatatype="130" unbalanced="0"/>
    <cacheHierarchy uniqueName="[Exposições].[Grupo do indicador]" caption="Grupo do indicador" attribute="1" defaultMemberUniqueName="[Exposições].[Grupo do indicador].[All]" allUniqueName="[Exposições].[Grupo do indicador].[All]" dimensionUniqueName="[Exposições]" displayFolder="" count="0" memberValueDatatype="130" unbalanced="0"/>
    <cacheHierarchy uniqueName="[Exposições].[Nome do indicador]" caption="Nome do indicador" attribute="1" defaultMemberUniqueName="[Exposições].[Nome do indicador].[All]" allUniqueName="[Exposições].[Nome do indicador].[All]" dimensionUniqueName="[Exposições]" displayFolder="" count="0" memberValueDatatype="130" unbalanced="0"/>
    <cacheHierarchy uniqueName="[Exposições].[Realizado]" caption="Realizado" attribute="1" defaultMemberUniqueName="[Exposições].[Realizado].[All]" allUniqueName="[Exposições].[Realizado].[All]" dimensionUniqueName="[Exposições]" displayFolder="" count="0" memberValueDatatype="20" unbalanced="0"/>
    <cacheHierarchy uniqueName="[Exposições].[Meta]" caption="Meta" attribute="1" defaultMemberUniqueName="[Exposições].[Meta].[All]" allUniqueName="[Exposições].[Meta].[All]" dimensionUniqueName="[Exposições]" displayFolder="" count="0" memberValueDatatype="20" unbalanced="0"/>
    <cacheHierarchy uniqueName="[Exposições].[Meses]" caption="Meses" attribute="1" defaultMemberUniqueName="[Exposições].[Meses].[All]" allUniqueName="[Exposições].[Meses].[All]" dimensionUniqueName="[Exposições]" displayFolder="" count="0" memberValueDatatype="20" unbalanced="0"/>
    <cacheHierarchy uniqueName="[Exposições].[Mês]" caption="Mês" attribute="1" defaultMemberUniqueName="[Exposições].[Mês].[All]" allUniqueName="[Exposições].[Mês].[All]" dimensionUniqueName="[Exposições]" displayFolder="" count="2" memberValueDatatype="130" unbalanced="0">
      <fieldsUsage count="2">
        <fieldUsage x="-1"/>
        <fieldUsage x="9"/>
      </fieldsUsage>
    </cacheHierarchy>
    <cacheHierarchy uniqueName="[NovaTabela].[Seq.]" caption="Seq." attribute="1" defaultMemberUniqueName="[NovaTabela].[Seq.].[All]" allUniqueName="[NovaTabela].[Seq.].[All]" dimensionUniqueName="[NovaTabela]" displayFolder="" count="0" memberValueDatatype="20" unbalanced="0"/>
    <cacheHierarchy uniqueName="[NovaTabela].[Data]" caption="Data" attribute="1" time="1" defaultMemberUniqueName="[NovaTabela].[Data].[All]" allUniqueName="[NovaTabela].[Data].[All]" dimensionUniqueName="[NovaTabela]" displayFolder="" count="0" memberValueDatatype="7" unbalanced="0"/>
    <cacheHierarchy uniqueName="[NovaTabela].[Cód. Cliente]" caption="Cód. Cliente" attribute="1" defaultMemberUniqueName="[NovaTabela].[Cód. Cliente].[All]" allUniqueName="[NovaTabela].[Cód. Cliente].[All]" dimensionUniqueName="[NovaTabela]" displayFolder="" count="0" memberValueDatatype="20" unbalanced="0"/>
    <cacheHierarchy uniqueName="[NovaTabela].[Cidade]" caption="Cidade" attribute="1" defaultMemberUniqueName="[NovaTabela].[Cidade].[All]" allUniqueName="[NovaTabela].[Cidade].[All]" dimensionUniqueName="[NovaTabela]" displayFolder="" count="0" memberValueDatatype="130" unbalanced="0"/>
    <cacheHierarchy uniqueName="[NovaTabela].[Cód. Produto]" caption="Cód. Produto" attribute="1" defaultMemberUniqueName="[NovaTabela].[Cód. Produto].[All]" allUniqueName="[NovaTabela].[Cód. Produto].[All]" dimensionUniqueName="[NovaTabela]" displayFolder="" count="0" memberValueDatatype="20" unbalanced="0"/>
    <cacheHierarchy uniqueName="[NovaTabela].[Qtde.]" caption="Qtde." attribute="1" defaultMemberUniqueName="[NovaTabela].[Qtde.].[All]" allUniqueName="[NovaTabela].[Qtde.].[All]" dimensionUniqueName="[NovaTabela]" displayFolder="" count="0" memberValueDatatype="20" unbalanced="0"/>
    <cacheHierarchy uniqueName="[NovaTabela].[Preço Unitário]" caption="Preço Unitário" attribute="1" defaultMemberUniqueName="[NovaTabela].[Preço Unitário].[All]" allUniqueName="[NovaTabela].[Preço Unitário].[All]" dimensionUniqueName="[NovaTabela]" displayFolder="" count="0" memberValueDatatype="20" unbalanced="0"/>
    <cacheHierarchy uniqueName="[NovaTabela].[Produto.Descrição]" caption="Produto.Descrição" attribute="1" defaultMemberUniqueName="[NovaTabela].[Produto.Descrição].[All]" allUniqueName="[NovaTabela].[Produto.Descrição].[All]" dimensionUniqueName="[NovaTabela]" displayFolder="" count="0" memberValueDatatype="130" unbalanced="0"/>
    <cacheHierarchy uniqueName="[NovaTabela].[Produto.Marca]" caption="Produto.Marca" attribute="1" defaultMemberUniqueName="[NovaTabela].[Produto.Marca].[All]" allUniqueName="[NovaTabela].[Produto.Marca].[All]" dimensionUniqueName="[NovaTabela]" displayFolder="" count="0" memberValueDatatype="130" unbalanced="0"/>
    <cacheHierarchy uniqueName="[NovaTabela].[Produto.Categoria]" caption="Produto.Categoria" attribute="1" defaultMemberUniqueName="[NovaTabela].[Produto.Categoria].[All]" allUniqueName="[NovaTabela].[Produto.Categoria].[All]" dimensionUniqueName="[NovaTabela]" displayFolder="" count="0" memberValueDatatype="130" unbalanced="0"/>
    <cacheHierarchy uniqueName="[NovaTabela].[Produto.SKU]" caption="Produto.SKU" attribute="1" defaultMemberUniqueName="[NovaTabela].[Produto.SKU].[All]" allUniqueName="[NovaTabela].[Produto.SKU].[All]" dimensionUniqueName="[NovaTabela]" displayFolder="" count="0" memberValueDatatype="130" unbalanced="0"/>
    <cacheHierarchy uniqueName="[Produto].[Código]" caption="Código" attribute="1" defaultMemberUniqueName="[Produto].[Código].[All]" allUniqueName="[Produto].[Código].[All]" dimensionUniqueName="[Produto]" displayFolder="" count="0" memberValueDatatype="20" unbalanced="0"/>
    <cacheHierarchy uniqueName="[Produto].[Descrição]" caption="Descrição" attribute="1" defaultMemberUniqueName="[Produto].[Descrição].[All]" allUniqueName="[Produto].[Descrição].[All]" dimensionUniqueName="[Produto]" displayFolder="" count="0" memberValueDatatype="130" unbalanced="0"/>
    <cacheHierarchy uniqueName="[Produto].[Marca]" caption="Marca" attribute="1" defaultMemberUniqueName="[Produto].[Marca].[All]" allUniqueName="[Produto].[Marca].[All]" dimensionUniqueName="[Produto]" displayFolder="" count="0" memberValueDatatype="130" unbalanced="0"/>
    <cacheHierarchy uniqueName="[Produto].[Categoria]" caption="Categoria" attribute="1" defaultMemberUniqueName="[Produto].[Categoria].[All]" allUniqueName="[Produto].[Categoria].[All]" dimensionUniqueName="[Produto]" displayFolder="" count="0" memberValueDatatype="130" unbalanced="0"/>
    <cacheHierarchy uniqueName="[Produto].[SKU]" caption="SKU" attribute="1" defaultMemberUniqueName="[Produto].[SKU].[All]" allUniqueName="[Produto].[SKU].[All]" dimensionUniqueName="[Produto]" displayFolder="" count="0" memberValueDatatype="130" unbalanced="0"/>
    <cacheHierarchy uniqueName="[Produto].[Unidade]" caption="Unidade" attribute="1" defaultMemberUniqueName="[Produto].[Unidade].[All]" allUniqueName="[Produto].[Unidade].[All]" dimensionUniqueName="[Produto]" displayFolder="" count="0" memberValueDatatype="130" unbalanced="0"/>
    <cacheHierarchy uniqueName="[Produto].[Largura]" caption="Largura" attribute="1" defaultMemberUniqueName="[Produto].[Largura].[All]" allUniqueName="[Produto].[Largura].[All]" dimensionUniqueName="[Produto]" displayFolder="" count="0" memberValueDatatype="20" unbalanced="0"/>
    <cacheHierarchy uniqueName="[Produto].[Profundidade]" caption="Profundidade" attribute="1" defaultMemberUniqueName="[Produto].[Profundidade].[All]" allUniqueName="[Produto].[Profundidade].[All]" dimensionUniqueName="[Produto]" displayFolder="" count="0" memberValueDatatype="20" unbalanced="0"/>
    <cacheHierarchy uniqueName="[Produto].[Altura]" caption="Altura" attribute="1" defaultMemberUniqueName="[Produto].[Altura].[All]" allUniqueName="[Produto].[Altura].[All]" dimensionUniqueName="[Produto]" displayFolder="" count="0" memberValueDatatype="20" unbalanced="0"/>
    <cacheHierarchy uniqueName="[Produto].[Peso]" caption="Peso" attribute="1" defaultMemberUniqueName="[Produto].[Peso].[All]" allUniqueName="[Produto].[Peso].[All]" dimensionUniqueName="[Produto]" displayFolder="" count="0" memberValueDatatype="20" unbalanced="0"/>
    <cacheHierarchy uniqueName="[Produto].[Estoque mínimo]" caption="Estoque mínimo" attribute="1" defaultMemberUniqueName="[Produto].[Estoque mínimo].[All]" allUniqueName="[Produto].[Estoque mínimo].[All]" dimensionUniqueName="[Produto]" displayFolder="" count="0" memberValueDatatype="20" unbalanced="0"/>
    <cacheHierarchy uniqueName="[Produto].[Estoque Atual]" caption="Estoque Atual" attribute="1" defaultMemberUniqueName="[Produto].[Estoque Atual].[All]" allUniqueName="[Produto].[Estoque Atual].[All]" dimensionUniqueName="[Produto]" displayFolder="" count="0" memberValueDatatype="20" unbalanced="0"/>
    <cacheHierarchy uniqueName="[Produto].[Situação do Estoque]" caption="Situação do Estoque" attribute="1" defaultMemberUniqueName="[Produto].[Situação do Estoque].[All]" allUniqueName="[Produto].[Situação do Estoque].[All]" dimensionUniqueName="[Produto]" displayFolder="" count="0" memberValueDatatype="5" unbalanced="0"/>
    <cacheHierarchy uniqueName="[Produto].[Imagem]" caption="Imagem" attribute="1" defaultMemberUniqueName="[Produto].[Imagem].[All]" allUniqueName="[Produto].[Imagem].[All]" dimensionUniqueName="[Produto]" displayFolder="" count="0" memberValueDatatype="130" unbalanced="0"/>
    <cacheHierarchy uniqueName="[Produto].[Entradas]" caption="Entradas" attribute="1" defaultMemberUniqueName="[Produto].[Entradas].[All]" allUniqueName="[Produto].[Entradas].[All]" dimensionUniqueName="[Produto]" displayFolder="" count="0" memberValueDatatype="20" unbalanced="0"/>
    <cacheHierarchy uniqueName="[Produto].[Vendas]" caption="Vendas" attribute="1" defaultMemberUniqueName="[Produto].[Vendas].[All]" allUniqueName="[Produto].[Vendas].[All]" dimensionUniqueName="[Produto]" displayFolder="" count="0" memberValueDatatype="20" unbalanced="0"/>
    <cacheHierarchy uniqueName="[Produto].[Outras Saídas]" caption="Outras Saídas" attribute="1" defaultMemberUniqueName="[Produto].[Outras Saídas].[All]" allUniqueName="[Produto].[Outras Saídas].[All]" dimensionUniqueName="[Produto]" displayFolder="" count="0" memberValueDatatype="20" unbalanced="0"/>
    <cacheHierarchy uniqueName="[Proposta].[Grupo do indicador]" caption="Grupo do indicador" attribute="1" defaultMemberUniqueName="[Proposta].[Grupo do indicador].[All]" allUniqueName="[Proposta].[Grupo do indicador].[All]" dimensionUniqueName="[Proposta]" displayFolder="" count="0" memberValueDatatype="130" unbalanced="0"/>
    <cacheHierarchy uniqueName="[Proposta].[Nome do indicador]" caption="Nome do indicador" attribute="1" defaultMemberUniqueName="[Proposta].[Nome do indicador].[All]" allUniqueName="[Proposta].[Nome do indicador].[All]" dimensionUniqueName="[Proposta]" displayFolder="" count="0" memberValueDatatype="130" unbalanced="0"/>
    <cacheHierarchy uniqueName="[Proposta].[Realizado]" caption="Realizado" attribute="1" defaultMemberUniqueName="[Proposta].[Realizado].[All]" allUniqueName="[Proposta].[Realizado].[All]" dimensionUniqueName="[Proposta]" displayFolder="" count="0" memberValueDatatype="20" unbalanced="0"/>
    <cacheHierarchy uniqueName="[Proposta].[Meta]" caption="Meta" attribute="1" defaultMemberUniqueName="[Proposta].[Meta].[All]" allUniqueName="[Proposta].[Meta].[All]" dimensionUniqueName="[Proposta]" displayFolder="" count="0" memberValueDatatype="20" unbalanced="0"/>
    <cacheHierarchy uniqueName="[Proposta].[Meses]" caption="Meses" attribute="1" defaultMemberUniqueName="[Proposta].[Meses].[All]" allUniqueName="[Proposta].[Meses].[All]" dimensionUniqueName="[Proposta]" displayFolder="" count="0" memberValueDatatype="20" unbalanced="0"/>
    <cacheHierarchy uniqueName="[Proposta].[Mês]" caption="Mês" attribute="1" defaultMemberUniqueName="[Proposta].[Mês].[All]" allUniqueName="[Proposta].[Mês].[All]" dimensionUniqueName="[Proposta]" displayFolder="" count="0" memberValueDatatype="130" unbalanced="0"/>
    <cacheHierarchy uniqueName="[Proposta].[Mês2]" caption="Mês2" attribute="1" defaultMemberUniqueName="[Proposta].[Mês2].[All]" allUniqueName="[Proposta].[Mês2].[All]" dimensionUniqueName="[Proposta]" displayFolder="" count="0" memberValueDatatype="130" unbalanced="0"/>
    <cacheHierarchy uniqueName="[tFaturamento].[Seq.]" caption="Seq." attribute="1" defaultMemberUniqueName="[tFaturamento].[Seq.].[All]" allUniqueName="[tFaturamento].[Seq.].[All]" dimensionUniqueName="[tFaturamento]" displayFolder="" count="0" memberValueDatatype="20" unbalanced="0"/>
    <cacheHierarchy uniqueName="[tFaturamento].[Data]" caption="Data" attribute="1" time="1" defaultMemberUniqueName="[tFaturamento].[Data].[All]" allUniqueName="[tFaturamento].[Data].[All]" dimensionUniqueName="[tFaturamento]" displayFolder="" count="0" memberValueDatatype="7" unbalanced="0"/>
    <cacheHierarchy uniqueName="[tFaturamento].[Mês_N]" caption="Mês_N" attribute="1" defaultMemberUniqueName="[tFaturamento].[Mês_N].[All]" allUniqueName="[tFaturamento].[Mês_N].[All]" dimensionUniqueName="[tFaturamento]" displayFolder="" count="0" memberValueDatatype="20" unbalanced="0"/>
    <cacheHierarchy uniqueName="[tFaturamento].[Mês]" caption="Mês" attribute="1" defaultMemberUniqueName="[tFaturamento].[Mês].[All]" allUniqueName="[tFaturamento].[Mês].[All]" dimensionUniqueName="[tFaturamento]" displayFolder="" count="0" memberValueDatatype="20" unbalanced="0"/>
    <cacheHierarchy uniqueName="[tFaturamento].[Anos]" caption="Anos" attribute="1" defaultMemberUniqueName="[tFaturamento].[Anos].[All]" allUniqueName="[tFaturamento].[Anos].[All]" dimensionUniqueName="[tFaturamento]" displayFolder="" count="0" memberValueDatatype="20" unbalanced="0"/>
    <cacheHierarchy uniqueName="[tFaturamento].[Cód. Cliente]" caption="Cód. Cliente" attribute="1" defaultMemberUniqueName="[tFaturamento].[Cód. Cliente].[All]" allUniqueName="[tFaturamento].[Cód. Cliente].[All]" dimensionUniqueName="[tFaturamento]" displayFolder="" count="0" memberValueDatatype="20" unbalanced="0"/>
    <cacheHierarchy uniqueName="[tFaturamento].[Cidade]" caption="Cidade" attribute="1" defaultMemberUniqueName="[tFaturamento].[Cidade].[All]" allUniqueName="[tFaturamento].[Cidade].[All]" dimensionUniqueName="[tFaturamento]" displayFolder="" count="0" memberValueDatatype="130" unbalanced="0"/>
    <cacheHierarchy uniqueName="[tFaturamento].[Cód. Produto]" caption="Cód. Produto" attribute="1" defaultMemberUniqueName="[tFaturamento].[Cód. Produto].[All]" allUniqueName="[tFaturamento].[Cód. Produto].[All]" dimensionUniqueName="[tFaturamento]" displayFolder="" count="0" memberValueDatatype="20" unbalanced="0"/>
    <cacheHierarchy uniqueName="[tFaturamento].[Qtde.]" caption="Qtde." attribute="1" defaultMemberUniqueName="[tFaturamento].[Qtde.].[All]" allUniqueName="[tFaturamento].[Qtde.].[All]" dimensionUniqueName="[tFaturamento]" displayFolder="" count="0" memberValueDatatype="20" unbalanced="0"/>
    <cacheHierarchy uniqueName="[tFaturamento].[Preço Unitário]" caption="Preço Unitário" attribute="1" defaultMemberUniqueName="[tFaturamento].[Preço Unitário].[All]" allUniqueName="[tFaturamento].[Preço Unitário].[All]" dimensionUniqueName="[tFaturamento]" displayFolder="" count="0" memberValueDatatype="20" unbalanced="0"/>
    <cacheHierarchy uniqueName="[tFaturamento].[Valor Bruto]" caption="Valor Bruto" attribute="1" defaultMemberUniqueName="[tFaturamento].[Valor Bruto].[All]" allUniqueName="[tFaturamento].[Valor Bruto].[All]" dimensionUniqueName="[tFaturamento]" displayFolder="" count="0" memberValueDatatype="20" unbalanced="0"/>
    <cacheHierarchy uniqueName="[tFaturamento].[% Desconto]" caption="% Desconto" attribute="1" defaultMemberUniqueName="[tFaturamento].[% Desconto].[All]" allUniqueName="[tFaturamento].[% Desconto].[All]" dimensionUniqueName="[tFaturamento]" displayFolder="" count="0" memberValueDatatype="5" unbalanced="0"/>
    <cacheHierarchy uniqueName="[tFaturamento].[Valor Desconto]" caption="Valor Desconto" attribute="1" defaultMemberUniqueName="[tFaturamento].[Valor Desconto].[All]" allUniqueName="[tFaturamento].[Valor Desconto].[All]" dimensionUniqueName="[tFaturamento]" displayFolder="" count="0" memberValueDatatype="130" unbalanced="0"/>
    <cacheHierarchy uniqueName="[tFaturamento].[Valor Venda]" caption="Valor Venda" attribute="1" defaultMemberUniqueName="[tFaturamento].[Valor Venda].[All]" allUniqueName="[tFaturamento].[Valor Venda].[All]" dimensionUniqueName="[tFaturamento]" displayFolder="" count="0" memberValueDatatype="5" unbalanced="0"/>
    <cacheHierarchy uniqueName="[tFaturamento].[Vencimento]" caption="Vencimento" attribute="1" time="1" defaultMemberUniqueName="[tFaturamento].[Vencimento].[All]" allUniqueName="[tFaturamento].[Vencimento].[All]" dimensionUniqueName="[tFaturamento]" displayFolder="" count="0" memberValueDatatype="7" unbalanced="0"/>
    <cacheHierarchy uniqueName="[tFaturamento].[Data Pagamento]" caption="Data Pagamento" attribute="1" time="1" defaultMemberUniqueName="[tFaturamento].[Data Pagamento].[All]" allUniqueName="[tFaturamento].[Data Pagamento].[All]" dimensionUniqueName="[tFaturamento]" displayFolder="" count="0" memberValueDatatype="7" unbalanced="0"/>
    <cacheHierarchy uniqueName="[tFaturamento].[Documento]" caption="Documento" attribute="1" defaultMemberUniqueName="[tFaturamento].[Documento].[All]" allUniqueName="[tFaturamento].[Documento].[All]" dimensionUniqueName="[tFaturamento]" displayFolder="" count="0" memberValueDatatype="20" unbalanced="0"/>
    <cacheHierarchy uniqueName="[tFaturamento].[Canal de Venda_n]" caption="Canal de Venda_n" attribute="1" defaultMemberUniqueName="[tFaturamento].[Canal de Venda_n].[All]" allUniqueName="[tFaturamento].[Canal de Venda_n].[All]" dimensionUniqueName="[tFaturamento]" displayFolder="" count="0" memberValueDatatype="20" unbalanced="0"/>
    <cacheHierarchy uniqueName="[tFaturamento].[Canal de Venda]" caption="Canal de Venda" attribute="1" defaultMemberUniqueName="[tFaturamento].[Canal de Venda].[All]" allUniqueName="[tFaturamento].[Canal de Venda].[All]" dimensionUniqueName="[tFaturamento]" displayFolder="" count="0" memberValueDatatype="130" unbalanced="0"/>
    <cacheHierarchy uniqueName="[tFaturamento].[Vendedor]" caption="Vendedor" attribute="1" defaultMemberUniqueName="[tFaturamento].[Vendedor].[All]" allUniqueName="[tFaturamento].[Vendedor].[All]" dimensionUniqueName="[tFaturamento]" displayFolder="" count="0" memberValueDatatype="130" unbalanced="0"/>
    <cacheHierarchy uniqueName="[tFaturamento].[% Comis.]" caption="% Comis." attribute="1" defaultMemberUniqueName="[tFaturamento].[% Comis.].[All]" allUniqueName="[tFaturamento].[% Comis.].[All]" dimensionUniqueName="[tFaturamento]" displayFolder="" count="0" memberValueDatatype="5" unbalanced="0"/>
    <cacheHierarchy uniqueName="[tFaturamento].[Comissão]" caption="Comissão" attribute="1" defaultMemberUniqueName="[tFaturamento].[Comissão].[All]" allUniqueName="[tFaturamento].[Comissão].[All]" dimensionUniqueName="[tFaturamento]" displayFolder="" count="0" memberValueDatatype="5" unbalanced="0"/>
    <cacheHierarchy uniqueName="[tFaturamento].[Tipo de Pagamento]" caption="Tipo de Pagamento" attribute="1" defaultMemberUniqueName="[tFaturamento].[Tipo de Pagamento].[All]" allUniqueName="[tFaturamento].[Tipo de Pagamento].[All]" dimensionUniqueName="[tFaturamento]" displayFolder="" count="0" memberValueDatatype="20" unbalanced="0"/>
    <cacheHierarchy uniqueName="[tProdutos].[Código]" caption="Código" attribute="1" defaultMemberUniqueName="[tProdutos].[Código].[All]" allUniqueName="[tProdutos].[Código].[All]" dimensionUniqueName="[tProdutos]" displayFolder="" count="0" memberValueDatatype="20" unbalanced="0"/>
    <cacheHierarchy uniqueName="[tProdutos].[Descrição]" caption="Descrição" attribute="1" defaultMemberUniqueName="[tProdutos].[Descrição].[All]" allUniqueName="[tProdutos].[Descrição].[All]" dimensionUniqueName="[tProdutos]" displayFolder="" count="0" memberValueDatatype="130" unbalanced="0"/>
    <cacheHierarchy uniqueName="[tProdutos].[Marca]" caption="Marca" attribute="1" defaultMemberUniqueName="[tProdutos].[Marca].[All]" allUniqueName="[tProdutos].[Marca].[All]" dimensionUniqueName="[tProdutos]" displayFolder="" count="0" memberValueDatatype="130" unbalanced="0"/>
    <cacheHierarchy uniqueName="[tProdutos].[Categoria]" caption="Categoria" attribute="1" defaultMemberUniqueName="[tProdutos].[Categoria].[All]" allUniqueName="[tProdutos].[Categoria].[All]" dimensionUniqueName="[tProdutos]" displayFolder="" count="0" memberValueDatatype="130" unbalanced="0"/>
    <cacheHierarchy uniqueName="[tProdutos].[SKU]" caption="SKU" attribute="1" defaultMemberUniqueName="[tProdutos].[SKU].[All]" allUniqueName="[tProdutos].[SKU].[All]" dimensionUniqueName="[tProdutos]" displayFolder="" count="0" memberValueDatatype="130" unbalanced="0"/>
    <cacheHierarchy uniqueName="[tProdutos].[Unidade]" caption="Unidade" attribute="1" defaultMemberUniqueName="[tProdutos].[Unidade].[All]" allUniqueName="[tProdutos].[Unidade].[All]" dimensionUniqueName="[tProdutos]" displayFolder="" count="0" memberValueDatatype="130" unbalanced="0"/>
    <cacheHierarchy uniqueName="[tProdutos].[Largura]" caption="Largura" attribute="1" defaultMemberUniqueName="[tProdutos].[Largura].[All]" allUniqueName="[tProdutos].[Largura].[All]" dimensionUniqueName="[tProdutos]" displayFolder="" count="0" memberValueDatatype="20" unbalanced="0"/>
    <cacheHierarchy uniqueName="[tProdutos].[Profundidade]" caption="Profundidade" attribute="1" defaultMemberUniqueName="[tProdutos].[Profundidade].[All]" allUniqueName="[tProdutos].[Profundidade].[All]" dimensionUniqueName="[tProdutos]" displayFolder="" count="0" memberValueDatatype="20" unbalanced="0"/>
    <cacheHierarchy uniqueName="[tProdutos].[Altura]" caption="Altura" attribute="1" defaultMemberUniqueName="[tProdutos].[Altura].[All]" allUniqueName="[tProdutos].[Altura].[All]" dimensionUniqueName="[tProdutos]" displayFolder="" count="0" memberValueDatatype="20" unbalanced="0"/>
    <cacheHierarchy uniqueName="[tProdutos].[Peso]" caption="Peso" attribute="1" defaultMemberUniqueName="[tProdutos].[Peso].[All]" allUniqueName="[tProdutos].[Peso].[All]" dimensionUniqueName="[tProdutos]" displayFolder="" count="0" memberValueDatatype="20" unbalanced="0"/>
    <cacheHierarchy uniqueName="[tProdutos].[Estoque mínimo]" caption="Estoque mínimo" attribute="1" defaultMemberUniqueName="[tProdutos].[Estoque mínimo].[All]" allUniqueName="[tProdutos].[Estoque mínimo].[All]" dimensionUniqueName="[tProdutos]" displayFolder="" count="0" memberValueDatatype="20" unbalanced="0"/>
    <cacheHierarchy uniqueName="[tProdutos].[Estoque Atual]" caption="Estoque Atual" attribute="1" defaultMemberUniqueName="[tProdutos].[Estoque Atual].[All]" allUniqueName="[tProdutos].[Estoque Atual].[All]" dimensionUniqueName="[tProdutos]" displayFolder="" count="0" memberValueDatatype="20" unbalanced="0"/>
    <cacheHierarchy uniqueName="[tProdutos].[Situação do Estoque]" caption="Situação do Estoque" attribute="1" defaultMemberUniqueName="[tProdutos].[Situação do Estoque].[All]" allUniqueName="[tProdutos].[Situação do Estoque].[All]" dimensionUniqueName="[tProdutos]" displayFolder="" count="0" memberValueDatatype="5" unbalanced="0"/>
    <cacheHierarchy uniqueName="[tProdutos].[Imagem]" caption="Imagem" attribute="1" defaultMemberUniqueName="[tProdutos].[Imagem].[All]" allUniqueName="[tProdutos].[Imagem].[All]" dimensionUniqueName="[tProdutos]" displayFolder="" count="0" memberValueDatatype="130" unbalanced="0"/>
    <cacheHierarchy uniqueName="[tProdutos].[Entradas]" caption="Entradas" attribute="1" defaultMemberUniqueName="[tProdutos].[Entradas].[All]" allUniqueName="[tProdutos].[Entradas].[All]" dimensionUniqueName="[tProdutos]" displayFolder="" count="0" memberValueDatatype="20" unbalanced="0"/>
    <cacheHierarchy uniqueName="[tProdutos].[Vendas]" caption="Vendas" attribute="1" defaultMemberUniqueName="[tProdutos].[Vendas].[All]" allUniqueName="[tProdutos].[Vendas].[All]" dimensionUniqueName="[tProdutos]" displayFolder="" count="0" memberValueDatatype="20" unbalanced="0"/>
    <cacheHierarchy uniqueName="[tProdutos].[Outras Saídas]" caption="Outras Saídas" attribute="1" defaultMemberUniqueName="[tProdutos].[Outras Saídas].[All]" allUniqueName="[tProdutos].[Outras Saídas].[All]" dimensionUniqueName="[tProdutos]" displayFolder="" count="0" memberValueDatatype="20" unbalanced="0"/>
    <cacheHierarchy uniqueName="[Vendas].[Seq.]" caption="Seq." attribute="1" defaultMemberUniqueName="[Vendas].[Seq.].[All]" allUniqueName="[Vendas].[Seq.].[All]" dimensionUniqueName="[Vendas]" displayFolder="" count="0" memberValueDatatype="20" unbalanced="0"/>
    <cacheHierarchy uniqueName="[Vendas].[Data]" caption="Data" attribute="1" time="1" defaultMemberUniqueName="[Vendas].[Data].[All]" allUniqueName="[Vendas].[Data].[All]" dimensionUniqueName="[Vendas]" displayFolder="" count="0" memberValueDatatype="7" unbalanced="0"/>
    <cacheHierarchy uniqueName="[Vendas].[Cód. Cliente]" caption="Cód. Cliente" attribute="1" defaultMemberUniqueName="[Vendas].[Cód. Cliente].[All]" allUniqueName="[Vendas].[Cód. Cliente].[All]" dimensionUniqueName="[Vendas]" displayFolder="" count="0" memberValueDatatype="20" unbalanced="0"/>
    <cacheHierarchy uniqueName="[Vendas].[Cidade]" caption="Cidade" attribute="1" defaultMemberUniqueName="[Vendas].[Cidade].[All]" allUniqueName="[Vendas].[Cidade].[All]" dimensionUniqueName="[Vendas]" displayFolder="" count="0" memberValueDatatype="130" unbalanced="0"/>
    <cacheHierarchy uniqueName="[Vendas].[Cód. Produto]" caption="Cód. Produto" attribute="1" defaultMemberUniqueName="[Vendas].[Cód. Produto].[All]" allUniqueName="[Vendas].[Cód. Produto].[All]" dimensionUniqueName="[Vendas]" displayFolder="" count="0" memberValueDatatype="20" unbalanced="0"/>
    <cacheHierarchy uniqueName="[Vendas].[Qtde.]" caption="Qtde." attribute="1" defaultMemberUniqueName="[Vendas].[Qtde.].[All]" allUniqueName="[Vendas].[Qtde.].[All]" dimensionUniqueName="[Vendas]" displayFolder="" count="0" memberValueDatatype="20" unbalanced="0"/>
    <cacheHierarchy uniqueName="[Vendas].[Preço Unitário]" caption="Preço Unitário" attribute="1" defaultMemberUniqueName="[Vendas].[Preço Unitário].[All]" allUniqueName="[Vendas].[Preço Unitário].[All]" dimensionUniqueName="[Vendas]" displayFolder="" count="0" memberValueDatatype="20" unbalanced="0"/>
    <cacheHierarchy uniqueName="[Vendas].[Valor Bruto]" caption="Valor Bruto" attribute="1" defaultMemberUniqueName="[Vendas].[Valor Bruto].[All]" allUniqueName="[Vendas].[Valor Bruto].[All]" dimensionUniqueName="[Vendas]" displayFolder="" count="0" memberValueDatatype="20" unbalanced="0"/>
    <cacheHierarchy uniqueName="[Vendas].[% Desconto]" caption="% Desconto" attribute="1" defaultMemberUniqueName="[Vendas].[% Desconto].[All]" allUniqueName="[Vendas].[% Desconto].[All]" dimensionUniqueName="[Vendas]" displayFolder="" count="0" memberValueDatatype="5" unbalanced="0"/>
    <cacheHierarchy uniqueName="[Vendas].[Valor Desconto]" caption="Valor Desconto" attribute="1" defaultMemberUniqueName="[Vendas].[Valor Desconto].[All]" allUniqueName="[Vendas].[Valor Desconto].[All]" dimensionUniqueName="[Vendas]" displayFolder="" count="0" memberValueDatatype="130" unbalanced="0"/>
    <cacheHierarchy uniqueName="[Vendas].[Valor Venda]" caption="Valor Venda" attribute="1" defaultMemberUniqueName="[Vendas].[Valor Venda].[All]" allUniqueName="[Vendas].[Valor Venda].[All]" dimensionUniqueName="[Vendas]" displayFolder="" count="0" memberValueDatatype="5" unbalanced="0"/>
    <cacheHierarchy uniqueName="[Vendas].[Vencimento]" caption="Vencimento" attribute="1" time="1" defaultMemberUniqueName="[Vendas].[Vencimento].[All]" allUniqueName="[Vendas].[Vencimento].[All]" dimensionUniqueName="[Vendas]" displayFolder="" count="0" memberValueDatatype="7" unbalanced="0"/>
    <cacheHierarchy uniqueName="[Vendas].[Data Pagamento]" caption="Data Pagamento" attribute="1" time="1" defaultMemberUniqueName="[Vendas].[Data Pagamento].[All]" allUniqueName="[Vendas].[Data Pagamento].[All]" dimensionUniqueName="[Vendas]" displayFolder="" count="0" memberValueDatatype="7" unbalanced="0"/>
    <cacheHierarchy uniqueName="[Vendas].[Documento]" caption="Documento" attribute="1" defaultMemberUniqueName="[Vendas].[Documento].[All]" allUniqueName="[Vendas].[Documento].[All]" dimensionUniqueName="[Vendas]" displayFolder="" count="0" memberValueDatatype="20" unbalanced="0"/>
    <cacheHierarchy uniqueName="[Vendas].[Canal de Venda]" caption="Canal de Venda" attribute="1" defaultMemberUniqueName="[Vendas].[Canal de Venda].[All]" allUniqueName="[Vendas].[Canal de Venda].[All]" dimensionUniqueName="[Vendas]" displayFolder="" count="0" memberValueDatatype="20" unbalanced="0"/>
    <cacheHierarchy uniqueName="[Vendas].[Vendedor]" caption="Vendedor" attribute="1" defaultMemberUniqueName="[Vendas].[Vendedor].[All]" allUniqueName="[Vendas].[Vendedor].[All]" dimensionUniqueName="[Vendas]" displayFolder="" count="0" memberValueDatatype="130" unbalanced="0"/>
    <cacheHierarchy uniqueName="[Vendas].[% Comis.]" caption="% Comis." attribute="1" defaultMemberUniqueName="[Vendas].[% Comis.].[All]" allUniqueName="[Vendas].[% Comis.].[All]" dimensionUniqueName="[Vendas]" displayFolder="" count="0" memberValueDatatype="5" unbalanced="0"/>
    <cacheHierarchy uniqueName="[Vendas].[Comissão]" caption="Comissão" attribute="1" defaultMemberUniqueName="[Vendas].[Comissão].[All]" allUniqueName="[Vendas].[Comissão].[All]" dimensionUniqueName="[Vendas]" displayFolder="" count="0" memberValueDatatype="5" unbalanced="0"/>
    <cacheHierarchy uniqueName="[Vendas].[Tipo de Pagamento]" caption="Tipo de Pagamento" attribute="1" defaultMemberUniqueName="[Vendas].[Tipo de Pagamento].[All]" allUniqueName="[Vendas].[Tipo de Pagamento].[All]" dimensionUniqueName="[Vendas]" displayFolder="" count="0" memberValueDatatype="20" unbalanced="0"/>
    <cacheHierarchy uniqueName="[Vendas].[Produto.Marca]" caption="Produto.Marca" attribute="1" defaultMemberUniqueName="[Vendas].[Produto.Marca].[All]" allUniqueName="[Vendas].[Produto.Marca].[All]" dimensionUniqueName="[Vendas]" displayFolder="" count="0" memberValueDatatype="130" unbalanced="0"/>
    <cacheHierarchy uniqueName="[Vendas].[Produto.Categoria]" caption="Produto.Categoria" attribute="1" defaultMemberUniqueName="[Vendas].[Produto.Categoria].[All]" allUniqueName="[Vendas].[Produto.Categoria].[All]" dimensionUniqueName="[Vendas]" displayFolder="" count="0" memberValueDatatype="130" unbalanced="0"/>
    <cacheHierarchy uniqueName="[Vendas].[Produto.SKU]" caption="Produto.SKU" attribute="1" defaultMemberUniqueName="[Vendas].[Produto.SKU].[All]" allUniqueName="[Vendas].[Produto.SKU].[All]" dimensionUniqueName="[Vendas]" displayFolder="" count="0" memberValueDatatype="130" unbalanced="0"/>
    <cacheHierarchy uniqueName="[Measures].[Total de Exposições]" caption="Total de Exposições" measure="1" displayFolder="" measureGroup="Exposições" count="0" oneField="1">
      <fieldsUsage count="1">
        <fieldUsage x="0"/>
      </fieldsUsage>
    </cacheHierarchy>
    <cacheHierarchy uniqueName="[Measures].[Meta Global de Exposições]" caption="Meta Global de Exposições" measure="1" displayFolder="" measureGroup="Exposições" count="0" oneField="1">
      <fieldsUsage count="1">
        <fieldUsage x="1"/>
      </fieldsUsage>
    </cacheHierarchy>
    <cacheHierarchy uniqueName="[Measures].[Atingimento de Meta de Exposições]" caption="Atingimento de Meta de Exposições" measure="1" displayFolder="" measureGroup="Exposições" count="0" oneField="1">
      <fieldsUsage count="1">
        <fieldUsage x="2"/>
      </fieldsUsage>
    </cacheHierarchy>
    <cacheHierarchy uniqueName="[Measures].[Total de Publicações]" caption="Total de Publicações" measure="1" displayFolder="" measureGroup="Exposições" count="0" oneField="1">
      <fieldsUsage count="1">
        <fieldUsage x="3"/>
      </fieldsUsage>
    </cacheHierarchy>
    <cacheHierarchy uniqueName="[Measures].[Total de Participação em Eventos]" caption="Total de Participação em Eventos" measure="1" displayFolder="" measureGroup="Exposições" count="0" oneField="1">
      <fieldsUsage count="1">
        <fieldUsage x="4"/>
      </fieldsUsage>
    </cacheHierarchy>
    <cacheHierarchy uniqueName="[Measures].[Total de Propostas Enviadas]" caption="Total de Propostas Enviadas" measure="1" displayFolder="" measureGroup="BasedeDados" count="0"/>
    <cacheHierarchy uniqueName="[Measures].[Total de Propostas Aceitas]" caption="Total de Propostas Aceitas" measure="1" displayFolder="" measureGroup="BasedeDados" count="0"/>
    <cacheHierarchy uniqueName="[Measures].[Meta de  Propostas Enviadas]" caption="Meta de  Propostas Enviadas" measure="1" displayFolder="" measureGroup="BasedeDados" count="0"/>
    <cacheHierarchy uniqueName="[Measures].[Meta de  Propostas Aceitas]" caption="Meta de  Propostas Aceitas" measure="1" displayFolder="" measureGroup="BasedeDados" count="0"/>
    <cacheHierarchy uniqueName="[Measures].[Total de propostas Não Aceitas]" caption="Total de propostas Não Aceitas" measure="1" displayFolder="" measureGroup="BasedeDados" count="0"/>
    <cacheHierarchy uniqueName="[Measures].[Taxa de Conversão de Proposta]" caption="Taxa de Conversão de Proposta" measure="1" displayFolder="" measureGroup="BasedeDados" count="0"/>
    <cacheHierarchy uniqueName="[Measures].[Atingimento da Meta de proposta Enviadas]" caption="Atingimento da Meta de proposta Enviadas" measure="1" displayFolder="" measureGroup="BasedeDados" count="0"/>
    <cacheHierarchy uniqueName="[Measures].[Meta de Publicações]" caption="Meta de Publicações" measure="1" displayFolder="" measureGroup="Exposições" count="0" oneField="1">
      <fieldsUsage count="1">
        <fieldUsage x="5"/>
      </fieldsUsage>
    </cacheHierarchy>
    <cacheHierarchy uniqueName="[Measures].[Meta de Participação em Eventos]" caption="Meta de Participação em Eventos" measure="1" displayFolder="" measureGroup="Exposições" count="0" oneField="1">
      <fieldsUsage count="1">
        <fieldUsage x="6"/>
      </fieldsUsage>
    </cacheHierarchy>
    <cacheHierarchy uniqueName="[Measures].[Atingimento da Meta de publicações]" caption="Atingimento da Meta de publicações" measure="1" displayFolder="" measureGroup="Exposições" count="0" oneField="1">
      <fieldsUsage count="1">
        <fieldUsage x="7"/>
      </fieldsUsage>
    </cacheHierarchy>
    <cacheHierarchy uniqueName="[Measures].[Atingimento da meta de Participações em Eventos]" caption="Atingimento da meta de Participações em Eventos" measure="1" displayFolder="" measureGroup="Exposições" count="0" oneField="1">
      <fieldsUsage count="1">
        <fieldUsage x="8"/>
      </fieldsUsage>
    </cacheHierarchy>
    <cacheHierarchy uniqueName="[Measures].[Atingimento da Meta de Propostas Aceitas]" caption="Atingimento da Meta de Propostas Aceitas" measure="1" displayFolder="" measureGroup="BasedeDados" count="0"/>
    <cacheHierarchy uniqueName="[Measures].[__XL_Count tFaturamento]" caption="__XL_Count tFaturamento" measure="1" displayFolder="" measureGroup="tFaturamento" count="0" hidden="1"/>
    <cacheHierarchy uniqueName="[Measures].[__XL_Count tProdutos]" caption="__XL_Count tProdutos" measure="1" displayFolder="" measureGroup="tProdutos" count="0" hidden="1"/>
    <cacheHierarchy uniqueName="[Measures].[__XL_Count Vendas]" caption="__XL_Count Vendas" measure="1" displayFolder="" measureGroup="Vendas" count="0" hidden="1"/>
    <cacheHierarchy uniqueName="[Measures].[__XL_Count Produto]" caption="__XL_Count Produto" measure="1" displayFolder="" measureGroup="Produto" count="0" hidden="1"/>
    <cacheHierarchy uniqueName="[Measures].[__XL_Count NovaTabela]" caption="__XL_Count NovaTabela" measure="1" displayFolder="" measureGroup="NovaTabela" count="0" hidden="1"/>
    <cacheHierarchy uniqueName="[Measures].[__XL_Count BasedeDados]" caption="__XL_Count BasedeDados" measure="1" displayFolder="" measureGroup="BasedeDados" count="0" hidden="1"/>
    <cacheHierarchy uniqueName="[Measures].[__XL_Count Tabela13]" caption="__XL_Count Tabela13" measure="1" displayFolder="" measureGroup="Exposições" count="0" hidden="1"/>
    <cacheHierarchy uniqueName="[Measures].[__XL_Count Proposta]" caption="__XL_Count Proposta" measure="1" displayFolder="" measureGroup="Proposta" count="0" hidden="1"/>
    <cacheHierarchy uniqueName="[Measures].[__No measures defined]" caption="__No measures defined" measure="1" displayFolder="" count="0" hidden="1"/>
    <cacheHierarchy uniqueName="[Measures].[_Atingimento da Meta de Propostas Aceitas Goal]" caption="_Atingimento da Meta de Propostas Aceitas Goal" measure="1" displayFolder="" measureGroup="BasedeDados" count="0" hidden="1"/>
    <cacheHierarchy uniqueName="[Measures].[_Atingimento da Meta de Propostas Aceitas Status]" caption="_Atingimento da Meta de Propostas Aceitas Status" measure="1" iconSet="6" displayFolder="" measureGroup="BasedeDados" count="0" hidden="1"/>
    <cacheHierarchy uniqueName="[Measures].[Soma de Meses]" caption="Soma de Meses" measure="1" displayFolder="" measureGroup="Exposiçõe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Meses 2]" caption="Soma de Meses 2" measure="1" displayFolder="" measureGroup="BasedeDado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1">
    <kpi uniqueName="Atingimento da Meta de Propostas Aceitas" caption="Atingimento da Meta de Propostas Aceitas" displayFolder="" measureGroup="BasedeDados" parent="" value="[Measures].[Atingimento da Meta de Propostas Aceitas]" goal="[Measures].[_Atingimento da Meta de Propostas Aceitas Goal]" status="[Measures].[_Atingimento da Meta de Propostas Aceitas Status]" trend="" weight=""/>
  </kpis>
  <dimensions count="9">
    <dimension name="BasedeDados" uniqueName="[BasedeDados]" caption="BasedeDados"/>
    <dimension name="Exposições" uniqueName="[Exposições]" caption="Exposições"/>
    <dimension measure="1" name="Measures" uniqueName="[Measures]" caption="Measures"/>
    <dimension name="NovaTabela" uniqueName="[NovaTabela]" caption="NovaTabela"/>
    <dimension name="Produto" uniqueName="[Produto]" caption="Produto"/>
    <dimension name="Proposta" uniqueName="[Proposta]" caption="Proposta"/>
    <dimension name="tFaturamento" uniqueName="[tFaturamento]" caption="tFaturamento"/>
    <dimension name="tProdutos" uniqueName="[tProdutos]" caption="tProdutos"/>
    <dimension name="Vendas" uniqueName="[Vendas]" caption="Vendas"/>
  </dimensions>
  <measureGroups count="8">
    <measureGroup name="BasedeDados" caption="BasedeDados"/>
    <measureGroup name="Exposições" caption="Exposições"/>
    <measureGroup name="NovaTabela" caption="NovaTabela"/>
    <measureGroup name="Produto" caption="Produto"/>
    <measureGroup name="Proposta" caption="Proposta"/>
    <measureGroup name="tFaturamento" caption="tFaturamento"/>
    <measureGroup name="tProdutos" caption="tProdutos"/>
    <measureGroup name="Vendas" caption="Vendas"/>
  </measureGroups>
  <maps count="10">
    <map measureGroup="0" dimension="0"/>
    <map measureGroup="1" dimension="1"/>
    <map measureGroup="2" dimension="3"/>
    <map measureGroup="3" dimension="4"/>
    <map measureGroup="4" dimension="5"/>
    <map measureGroup="5" dimension="6"/>
    <map measureGroup="5" dimension="7"/>
    <map measureGroup="6" dimension="7"/>
    <map measureGroup="7" dimension="4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laudia Silva" refreshedDate="45243.327202199071" backgroundQuery="1" createdVersion="8" refreshedVersion="8" minRefreshableVersion="3" recordCount="0" supportSubquery="1" supportAdvancedDrill="1" xr:uid="{A3EE4ED2-1B43-4E57-B34C-7AA079213B36}">
  <cacheSource type="external" connectionId="8"/>
  <cacheFields count="2">
    <cacheField name="[Measures].[Total de Exposições]" caption="Total de Exposições" numFmtId="0" hierarchy="110" level="32767"/>
    <cacheField name="[Exposições].[Nome do indicador].[Nome do indicador]" caption="Nome do indicador" numFmtId="0" hierarchy="8" level="1">
      <sharedItems count="2">
        <s v="Participações em eventos"/>
        <s v="Publicações"/>
      </sharedItems>
    </cacheField>
  </cacheFields>
  <cacheHierarchies count="140">
    <cacheHierarchy uniqueName="[BasedeDados].[Grupo do indicador]" caption="Grupo do indicador" attribute="1" defaultMemberUniqueName="[BasedeDados].[Grupo do indicador].[All]" allUniqueName="[BasedeDados].[Grupo do indicador].[All]" dimensionUniqueName="[BasedeDados]" displayFolder="" count="0" memberValueDatatype="130" unbalanced="0"/>
    <cacheHierarchy uniqueName="[BasedeDados].[Nome do indicador]" caption="Nome do indicador" attribute="1" defaultMemberUniqueName="[BasedeDados].[Nome do indicador].[All]" allUniqueName="[BasedeDados].[Nome do indicador].[All]" dimensionUniqueName="[BasedeDados]" displayFolder="" count="0" memberValueDatatype="130" unbalanced="0"/>
    <cacheHierarchy uniqueName="[BasedeDados].[Realizado]" caption="Realizado" attribute="1" defaultMemberUniqueName="[BasedeDados].[Realizado].[All]" allUniqueName="[BasedeDados].[Realizado].[All]" dimensionUniqueName="[BasedeDados]" displayFolder="" count="0" memberValueDatatype="20" unbalanced="0"/>
    <cacheHierarchy uniqueName="[BasedeDados].[Meta]" caption="Meta" attribute="1" defaultMemberUniqueName="[BasedeDados].[Meta].[All]" allUniqueName="[BasedeDados].[Meta].[All]" dimensionUniqueName="[BasedeDados]" displayFolder="" count="0" memberValueDatatype="20" unbalanced="0"/>
    <cacheHierarchy uniqueName="[BasedeDados].[Meses]" caption="Meses" attribute="1" defaultMemberUniqueName="[BasedeDados].[Meses].[All]" allUniqueName="[BasedeDados].[Meses].[All]" dimensionUniqueName="[BasedeDados]" displayFolder="" count="0" memberValueDatatype="20" unbalanced="0"/>
    <cacheHierarchy uniqueName="[BasedeDados].[Atingimento da meta2]" caption="Atingimento da meta2" attribute="1" defaultMemberUniqueName="[BasedeDados].[Atingimento da meta2].[All]" allUniqueName="[BasedeDados].[Atingimento da meta2].[All]" dimensionUniqueName="[BasedeDados]" displayFolder="" count="0" memberValueDatatype="5" unbalanced="0"/>
    <cacheHierarchy uniqueName="[BasedeDados].[Mês]" caption="Mês" attribute="1" defaultMemberUniqueName="[BasedeDados].[Mês].[All]" allUniqueName="[BasedeDados].[Mês].[All]" dimensionUniqueName="[BasedeDados]" displayFolder="" count="0" memberValueDatatype="130" unbalanced="0"/>
    <cacheHierarchy uniqueName="[Exposições].[Grupo do indicador]" caption="Grupo do indicador" attribute="1" defaultMemberUniqueName="[Exposições].[Grupo do indicador].[All]" allUniqueName="[Exposições].[Grupo do indicador].[All]" dimensionUniqueName="[Exposições]" displayFolder="" count="0" memberValueDatatype="130" unbalanced="0"/>
    <cacheHierarchy uniqueName="[Exposições].[Nome do indicador]" caption="Nome do indicador" attribute="1" defaultMemberUniqueName="[Exposições].[Nome do indicador].[All]" allUniqueName="[Exposições].[Nome do indicador].[All]" dimensionUniqueName="[Exposições]" displayFolder="" count="2" memberValueDatatype="130" unbalanced="0">
      <fieldsUsage count="2">
        <fieldUsage x="-1"/>
        <fieldUsage x="1"/>
      </fieldsUsage>
    </cacheHierarchy>
    <cacheHierarchy uniqueName="[Exposições].[Realizado]" caption="Realizado" attribute="1" defaultMemberUniqueName="[Exposições].[Realizado].[All]" allUniqueName="[Exposições].[Realizado].[All]" dimensionUniqueName="[Exposições]" displayFolder="" count="0" memberValueDatatype="20" unbalanced="0"/>
    <cacheHierarchy uniqueName="[Exposições].[Meta]" caption="Meta" attribute="1" defaultMemberUniqueName="[Exposições].[Meta].[All]" allUniqueName="[Exposições].[Meta].[All]" dimensionUniqueName="[Exposições]" displayFolder="" count="0" memberValueDatatype="20" unbalanced="0"/>
    <cacheHierarchy uniqueName="[Exposições].[Meses]" caption="Meses" attribute="1" defaultMemberUniqueName="[Exposições].[Meses].[All]" allUniqueName="[Exposições].[Meses].[All]" dimensionUniqueName="[Exposições]" displayFolder="" count="0" memberValueDatatype="20" unbalanced="0"/>
    <cacheHierarchy uniqueName="[Exposições].[Mês]" caption="Mês" attribute="1" defaultMemberUniqueName="[Exposições].[Mês].[All]" allUniqueName="[Exposições].[Mês].[All]" dimensionUniqueName="[Exposições]" displayFolder="" count="2" memberValueDatatype="130" unbalanced="0"/>
    <cacheHierarchy uniqueName="[NovaTabela].[Seq.]" caption="Seq." attribute="1" defaultMemberUniqueName="[NovaTabela].[Seq.].[All]" allUniqueName="[NovaTabela].[Seq.].[All]" dimensionUniqueName="[NovaTabela]" displayFolder="" count="0" memberValueDatatype="20" unbalanced="0"/>
    <cacheHierarchy uniqueName="[NovaTabela].[Data]" caption="Data" attribute="1" time="1" defaultMemberUniqueName="[NovaTabela].[Data].[All]" allUniqueName="[NovaTabela].[Data].[All]" dimensionUniqueName="[NovaTabela]" displayFolder="" count="0" memberValueDatatype="7" unbalanced="0"/>
    <cacheHierarchy uniqueName="[NovaTabela].[Cód. Cliente]" caption="Cód. Cliente" attribute="1" defaultMemberUniqueName="[NovaTabela].[Cód. Cliente].[All]" allUniqueName="[NovaTabela].[Cód. Cliente].[All]" dimensionUniqueName="[NovaTabela]" displayFolder="" count="0" memberValueDatatype="20" unbalanced="0"/>
    <cacheHierarchy uniqueName="[NovaTabela].[Cidade]" caption="Cidade" attribute="1" defaultMemberUniqueName="[NovaTabela].[Cidade].[All]" allUniqueName="[NovaTabela].[Cidade].[All]" dimensionUniqueName="[NovaTabela]" displayFolder="" count="0" memberValueDatatype="130" unbalanced="0"/>
    <cacheHierarchy uniqueName="[NovaTabela].[Cód. Produto]" caption="Cód. Produto" attribute="1" defaultMemberUniqueName="[NovaTabela].[Cód. Produto].[All]" allUniqueName="[NovaTabela].[Cód. Produto].[All]" dimensionUniqueName="[NovaTabela]" displayFolder="" count="0" memberValueDatatype="20" unbalanced="0"/>
    <cacheHierarchy uniqueName="[NovaTabela].[Qtde.]" caption="Qtde." attribute="1" defaultMemberUniqueName="[NovaTabela].[Qtde.].[All]" allUniqueName="[NovaTabela].[Qtde.].[All]" dimensionUniqueName="[NovaTabela]" displayFolder="" count="0" memberValueDatatype="20" unbalanced="0"/>
    <cacheHierarchy uniqueName="[NovaTabela].[Preço Unitário]" caption="Preço Unitário" attribute="1" defaultMemberUniqueName="[NovaTabela].[Preço Unitário].[All]" allUniqueName="[NovaTabela].[Preço Unitário].[All]" dimensionUniqueName="[NovaTabela]" displayFolder="" count="0" memberValueDatatype="20" unbalanced="0"/>
    <cacheHierarchy uniqueName="[NovaTabela].[Produto.Descrição]" caption="Produto.Descrição" attribute="1" defaultMemberUniqueName="[NovaTabela].[Produto.Descrição].[All]" allUniqueName="[NovaTabela].[Produto.Descrição].[All]" dimensionUniqueName="[NovaTabela]" displayFolder="" count="0" memberValueDatatype="130" unbalanced="0"/>
    <cacheHierarchy uniqueName="[NovaTabela].[Produto.Marca]" caption="Produto.Marca" attribute="1" defaultMemberUniqueName="[NovaTabela].[Produto.Marca].[All]" allUniqueName="[NovaTabela].[Produto.Marca].[All]" dimensionUniqueName="[NovaTabela]" displayFolder="" count="0" memberValueDatatype="130" unbalanced="0"/>
    <cacheHierarchy uniqueName="[NovaTabela].[Produto.Categoria]" caption="Produto.Categoria" attribute="1" defaultMemberUniqueName="[NovaTabela].[Produto.Categoria].[All]" allUniqueName="[NovaTabela].[Produto.Categoria].[All]" dimensionUniqueName="[NovaTabela]" displayFolder="" count="0" memberValueDatatype="130" unbalanced="0"/>
    <cacheHierarchy uniqueName="[NovaTabela].[Produto.SKU]" caption="Produto.SKU" attribute="1" defaultMemberUniqueName="[NovaTabela].[Produto.SKU].[All]" allUniqueName="[NovaTabela].[Produto.SKU].[All]" dimensionUniqueName="[NovaTabela]" displayFolder="" count="0" memberValueDatatype="130" unbalanced="0"/>
    <cacheHierarchy uniqueName="[Produto].[Código]" caption="Código" attribute="1" defaultMemberUniqueName="[Produto].[Código].[All]" allUniqueName="[Produto].[Código].[All]" dimensionUniqueName="[Produto]" displayFolder="" count="0" memberValueDatatype="20" unbalanced="0"/>
    <cacheHierarchy uniqueName="[Produto].[Descrição]" caption="Descrição" attribute="1" defaultMemberUniqueName="[Produto].[Descrição].[All]" allUniqueName="[Produto].[Descrição].[All]" dimensionUniqueName="[Produto]" displayFolder="" count="0" memberValueDatatype="130" unbalanced="0"/>
    <cacheHierarchy uniqueName="[Produto].[Marca]" caption="Marca" attribute="1" defaultMemberUniqueName="[Produto].[Marca].[All]" allUniqueName="[Produto].[Marca].[All]" dimensionUniqueName="[Produto]" displayFolder="" count="0" memberValueDatatype="130" unbalanced="0"/>
    <cacheHierarchy uniqueName="[Produto].[Categoria]" caption="Categoria" attribute="1" defaultMemberUniqueName="[Produto].[Categoria].[All]" allUniqueName="[Produto].[Categoria].[All]" dimensionUniqueName="[Produto]" displayFolder="" count="0" memberValueDatatype="130" unbalanced="0"/>
    <cacheHierarchy uniqueName="[Produto].[SKU]" caption="SKU" attribute="1" defaultMemberUniqueName="[Produto].[SKU].[All]" allUniqueName="[Produto].[SKU].[All]" dimensionUniqueName="[Produto]" displayFolder="" count="0" memberValueDatatype="130" unbalanced="0"/>
    <cacheHierarchy uniqueName="[Produto].[Unidade]" caption="Unidade" attribute="1" defaultMemberUniqueName="[Produto].[Unidade].[All]" allUniqueName="[Produto].[Unidade].[All]" dimensionUniqueName="[Produto]" displayFolder="" count="0" memberValueDatatype="130" unbalanced="0"/>
    <cacheHierarchy uniqueName="[Produto].[Largura]" caption="Largura" attribute="1" defaultMemberUniqueName="[Produto].[Largura].[All]" allUniqueName="[Produto].[Largura].[All]" dimensionUniqueName="[Produto]" displayFolder="" count="0" memberValueDatatype="20" unbalanced="0"/>
    <cacheHierarchy uniqueName="[Produto].[Profundidade]" caption="Profundidade" attribute="1" defaultMemberUniqueName="[Produto].[Profundidade].[All]" allUniqueName="[Produto].[Profundidade].[All]" dimensionUniqueName="[Produto]" displayFolder="" count="0" memberValueDatatype="20" unbalanced="0"/>
    <cacheHierarchy uniqueName="[Produto].[Altura]" caption="Altura" attribute="1" defaultMemberUniqueName="[Produto].[Altura].[All]" allUniqueName="[Produto].[Altura].[All]" dimensionUniqueName="[Produto]" displayFolder="" count="0" memberValueDatatype="20" unbalanced="0"/>
    <cacheHierarchy uniqueName="[Produto].[Peso]" caption="Peso" attribute="1" defaultMemberUniqueName="[Produto].[Peso].[All]" allUniqueName="[Produto].[Peso].[All]" dimensionUniqueName="[Produto]" displayFolder="" count="0" memberValueDatatype="20" unbalanced="0"/>
    <cacheHierarchy uniqueName="[Produto].[Estoque mínimo]" caption="Estoque mínimo" attribute="1" defaultMemberUniqueName="[Produto].[Estoque mínimo].[All]" allUniqueName="[Produto].[Estoque mínimo].[All]" dimensionUniqueName="[Produto]" displayFolder="" count="0" memberValueDatatype="20" unbalanced="0"/>
    <cacheHierarchy uniqueName="[Produto].[Estoque Atual]" caption="Estoque Atual" attribute="1" defaultMemberUniqueName="[Produto].[Estoque Atual].[All]" allUniqueName="[Produto].[Estoque Atual].[All]" dimensionUniqueName="[Produto]" displayFolder="" count="0" memberValueDatatype="20" unbalanced="0"/>
    <cacheHierarchy uniqueName="[Produto].[Situação do Estoque]" caption="Situação do Estoque" attribute="1" defaultMemberUniqueName="[Produto].[Situação do Estoque].[All]" allUniqueName="[Produto].[Situação do Estoque].[All]" dimensionUniqueName="[Produto]" displayFolder="" count="0" memberValueDatatype="5" unbalanced="0"/>
    <cacheHierarchy uniqueName="[Produto].[Imagem]" caption="Imagem" attribute="1" defaultMemberUniqueName="[Produto].[Imagem].[All]" allUniqueName="[Produto].[Imagem].[All]" dimensionUniqueName="[Produto]" displayFolder="" count="0" memberValueDatatype="130" unbalanced="0"/>
    <cacheHierarchy uniqueName="[Produto].[Entradas]" caption="Entradas" attribute="1" defaultMemberUniqueName="[Produto].[Entradas].[All]" allUniqueName="[Produto].[Entradas].[All]" dimensionUniqueName="[Produto]" displayFolder="" count="0" memberValueDatatype="20" unbalanced="0"/>
    <cacheHierarchy uniqueName="[Produto].[Vendas]" caption="Vendas" attribute="1" defaultMemberUniqueName="[Produto].[Vendas].[All]" allUniqueName="[Produto].[Vendas].[All]" dimensionUniqueName="[Produto]" displayFolder="" count="0" memberValueDatatype="20" unbalanced="0"/>
    <cacheHierarchy uniqueName="[Produto].[Outras Saídas]" caption="Outras Saídas" attribute="1" defaultMemberUniqueName="[Produto].[Outras Saídas].[All]" allUniqueName="[Produto].[Outras Saídas].[All]" dimensionUniqueName="[Produto]" displayFolder="" count="0" memberValueDatatype="20" unbalanced="0"/>
    <cacheHierarchy uniqueName="[Proposta].[Grupo do indicador]" caption="Grupo do indicador" attribute="1" defaultMemberUniqueName="[Proposta].[Grupo do indicador].[All]" allUniqueName="[Proposta].[Grupo do indicador].[All]" dimensionUniqueName="[Proposta]" displayFolder="" count="0" memberValueDatatype="130" unbalanced="0"/>
    <cacheHierarchy uniqueName="[Proposta].[Nome do indicador]" caption="Nome do indicador" attribute="1" defaultMemberUniqueName="[Proposta].[Nome do indicador].[All]" allUniqueName="[Proposta].[Nome do indicador].[All]" dimensionUniqueName="[Proposta]" displayFolder="" count="0" memberValueDatatype="130" unbalanced="0"/>
    <cacheHierarchy uniqueName="[Proposta].[Realizado]" caption="Realizado" attribute="1" defaultMemberUniqueName="[Proposta].[Realizado].[All]" allUniqueName="[Proposta].[Realizado].[All]" dimensionUniqueName="[Proposta]" displayFolder="" count="0" memberValueDatatype="20" unbalanced="0"/>
    <cacheHierarchy uniqueName="[Proposta].[Meta]" caption="Meta" attribute="1" defaultMemberUniqueName="[Proposta].[Meta].[All]" allUniqueName="[Proposta].[Meta].[All]" dimensionUniqueName="[Proposta]" displayFolder="" count="0" memberValueDatatype="20" unbalanced="0"/>
    <cacheHierarchy uniqueName="[Proposta].[Meses]" caption="Meses" attribute="1" defaultMemberUniqueName="[Proposta].[Meses].[All]" allUniqueName="[Proposta].[Meses].[All]" dimensionUniqueName="[Proposta]" displayFolder="" count="0" memberValueDatatype="20" unbalanced="0"/>
    <cacheHierarchy uniqueName="[Proposta].[Mês]" caption="Mês" attribute="1" defaultMemberUniqueName="[Proposta].[Mês].[All]" allUniqueName="[Proposta].[Mês].[All]" dimensionUniqueName="[Proposta]" displayFolder="" count="0" memberValueDatatype="130" unbalanced="0"/>
    <cacheHierarchy uniqueName="[Proposta].[Mês2]" caption="Mês2" attribute="1" defaultMemberUniqueName="[Proposta].[Mês2].[All]" allUniqueName="[Proposta].[Mês2].[All]" dimensionUniqueName="[Proposta]" displayFolder="" count="0" memberValueDatatype="130" unbalanced="0"/>
    <cacheHierarchy uniqueName="[tFaturamento].[Seq.]" caption="Seq." attribute="1" defaultMemberUniqueName="[tFaturamento].[Seq.].[All]" allUniqueName="[tFaturamento].[Seq.].[All]" dimensionUniqueName="[tFaturamento]" displayFolder="" count="0" memberValueDatatype="20" unbalanced="0"/>
    <cacheHierarchy uniqueName="[tFaturamento].[Data]" caption="Data" attribute="1" time="1" defaultMemberUniqueName="[tFaturamento].[Data].[All]" allUniqueName="[tFaturamento].[Data].[All]" dimensionUniqueName="[tFaturamento]" displayFolder="" count="0" memberValueDatatype="7" unbalanced="0"/>
    <cacheHierarchy uniqueName="[tFaturamento].[Mês_N]" caption="Mês_N" attribute="1" defaultMemberUniqueName="[tFaturamento].[Mês_N].[All]" allUniqueName="[tFaturamento].[Mês_N].[All]" dimensionUniqueName="[tFaturamento]" displayFolder="" count="0" memberValueDatatype="20" unbalanced="0"/>
    <cacheHierarchy uniqueName="[tFaturamento].[Mês]" caption="Mês" attribute="1" defaultMemberUniqueName="[tFaturamento].[Mês].[All]" allUniqueName="[tFaturamento].[Mês].[All]" dimensionUniqueName="[tFaturamento]" displayFolder="" count="0" memberValueDatatype="20" unbalanced="0"/>
    <cacheHierarchy uniqueName="[tFaturamento].[Anos]" caption="Anos" attribute="1" defaultMemberUniqueName="[tFaturamento].[Anos].[All]" allUniqueName="[tFaturamento].[Anos].[All]" dimensionUniqueName="[tFaturamento]" displayFolder="" count="0" memberValueDatatype="20" unbalanced="0"/>
    <cacheHierarchy uniqueName="[tFaturamento].[Cód. Cliente]" caption="Cód. Cliente" attribute="1" defaultMemberUniqueName="[tFaturamento].[Cód. Cliente].[All]" allUniqueName="[tFaturamento].[Cód. Cliente].[All]" dimensionUniqueName="[tFaturamento]" displayFolder="" count="0" memberValueDatatype="20" unbalanced="0"/>
    <cacheHierarchy uniqueName="[tFaturamento].[Cidade]" caption="Cidade" attribute="1" defaultMemberUniqueName="[tFaturamento].[Cidade].[All]" allUniqueName="[tFaturamento].[Cidade].[All]" dimensionUniqueName="[tFaturamento]" displayFolder="" count="0" memberValueDatatype="130" unbalanced="0"/>
    <cacheHierarchy uniqueName="[tFaturamento].[Cód. Produto]" caption="Cód. Produto" attribute="1" defaultMemberUniqueName="[tFaturamento].[Cód. Produto].[All]" allUniqueName="[tFaturamento].[Cód. Produto].[All]" dimensionUniqueName="[tFaturamento]" displayFolder="" count="0" memberValueDatatype="20" unbalanced="0"/>
    <cacheHierarchy uniqueName="[tFaturamento].[Qtde.]" caption="Qtde." attribute="1" defaultMemberUniqueName="[tFaturamento].[Qtde.].[All]" allUniqueName="[tFaturamento].[Qtde.].[All]" dimensionUniqueName="[tFaturamento]" displayFolder="" count="0" memberValueDatatype="20" unbalanced="0"/>
    <cacheHierarchy uniqueName="[tFaturamento].[Preço Unitário]" caption="Preço Unitário" attribute="1" defaultMemberUniqueName="[tFaturamento].[Preço Unitário].[All]" allUniqueName="[tFaturamento].[Preço Unitário].[All]" dimensionUniqueName="[tFaturamento]" displayFolder="" count="0" memberValueDatatype="20" unbalanced="0"/>
    <cacheHierarchy uniqueName="[tFaturamento].[Valor Bruto]" caption="Valor Bruto" attribute="1" defaultMemberUniqueName="[tFaturamento].[Valor Bruto].[All]" allUniqueName="[tFaturamento].[Valor Bruto].[All]" dimensionUniqueName="[tFaturamento]" displayFolder="" count="0" memberValueDatatype="20" unbalanced="0"/>
    <cacheHierarchy uniqueName="[tFaturamento].[% Desconto]" caption="% Desconto" attribute="1" defaultMemberUniqueName="[tFaturamento].[% Desconto].[All]" allUniqueName="[tFaturamento].[% Desconto].[All]" dimensionUniqueName="[tFaturamento]" displayFolder="" count="0" memberValueDatatype="5" unbalanced="0"/>
    <cacheHierarchy uniqueName="[tFaturamento].[Valor Desconto]" caption="Valor Desconto" attribute="1" defaultMemberUniqueName="[tFaturamento].[Valor Desconto].[All]" allUniqueName="[tFaturamento].[Valor Desconto].[All]" dimensionUniqueName="[tFaturamento]" displayFolder="" count="0" memberValueDatatype="130" unbalanced="0"/>
    <cacheHierarchy uniqueName="[tFaturamento].[Valor Venda]" caption="Valor Venda" attribute="1" defaultMemberUniqueName="[tFaturamento].[Valor Venda].[All]" allUniqueName="[tFaturamento].[Valor Venda].[All]" dimensionUniqueName="[tFaturamento]" displayFolder="" count="0" memberValueDatatype="5" unbalanced="0"/>
    <cacheHierarchy uniqueName="[tFaturamento].[Vencimento]" caption="Vencimento" attribute="1" time="1" defaultMemberUniqueName="[tFaturamento].[Vencimento].[All]" allUniqueName="[tFaturamento].[Vencimento].[All]" dimensionUniqueName="[tFaturamento]" displayFolder="" count="0" memberValueDatatype="7" unbalanced="0"/>
    <cacheHierarchy uniqueName="[tFaturamento].[Data Pagamento]" caption="Data Pagamento" attribute="1" time="1" defaultMemberUniqueName="[tFaturamento].[Data Pagamento].[All]" allUniqueName="[tFaturamento].[Data Pagamento].[All]" dimensionUniqueName="[tFaturamento]" displayFolder="" count="0" memberValueDatatype="7" unbalanced="0"/>
    <cacheHierarchy uniqueName="[tFaturamento].[Documento]" caption="Documento" attribute="1" defaultMemberUniqueName="[tFaturamento].[Documento].[All]" allUniqueName="[tFaturamento].[Documento].[All]" dimensionUniqueName="[tFaturamento]" displayFolder="" count="0" memberValueDatatype="20" unbalanced="0"/>
    <cacheHierarchy uniqueName="[tFaturamento].[Canal de Venda_n]" caption="Canal de Venda_n" attribute="1" defaultMemberUniqueName="[tFaturamento].[Canal de Venda_n].[All]" allUniqueName="[tFaturamento].[Canal de Venda_n].[All]" dimensionUniqueName="[tFaturamento]" displayFolder="" count="0" memberValueDatatype="20" unbalanced="0"/>
    <cacheHierarchy uniqueName="[tFaturamento].[Canal de Venda]" caption="Canal de Venda" attribute="1" defaultMemberUniqueName="[tFaturamento].[Canal de Venda].[All]" allUniqueName="[tFaturamento].[Canal de Venda].[All]" dimensionUniqueName="[tFaturamento]" displayFolder="" count="0" memberValueDatatype="130" unbalanced="0"/>
    <cacheHierarchy uniqueName="[tFaturamento].[Vendedor]" caption="Vendedor" attribute="1" defaultMemberUniqueName="[tFaturamento].[Vendedor].[All]" allUniqueName="[tFaturamento].[Vendedor].[All]" dimensionUniqueName="[tFaturamento]" displayFolder="" count="0" memberValueDatatype="130" unbalanced="0"/>
    <cacheHierarchy uniqueName="[tFaturamento].[% Comis.]" caption="% Comis." attribute="1" defaultMemberUniqueName="[tFaturamento].[% Comis.].[All]" allUniqueName="[tFaturamento].[% Comis.].[All]" dimensionUniqueName="[tFaturamento]" displayFolder="" count="0" memberValueDatatype="5" unbalanced="0"/>
    <cacheHierarchy uniqueName="[tFaturamento].[Comissão]" caption="Comissão" attribute="1" defaultMemberUniqueName="[tFaturamento].[Comissão].[All]" allUniqueName="[tFaturamento].[Comissão].[All]" dimensionUniqueName="[tFaturamento]" displayFolder="" count="0" memberValueDatatype="5" unbalanced="0"/>
    <cacheHierarchy uniqueName="[tFaturamento].[Tipo de Pagamento]" caption="Tipo de Pagamento" attribute="1" defaultMemberUniqueName="[tFaturamento].[Tipo de Pagamento].[All]" allUniqueName="[tFaturamento].[Tipo de Pagamento].[All]" dimensionUniqueName="[tFaturamento]" displayFolder="" count="0" memberValueDatatype="20" unbalanced="0"/>
    <cacheHierarchy uniqueName="[tProdutos].[Código]" caption="Código" attribute="1" defaultMemberUniqueName="[tProdutos].[Código].[All]" allUniqueName="[tProdutos].[Código].[All]" dimensionUniqueName="[tProdutos]" displayFolder="" count="0" memberValueDatatype="20" unbalanced="0"/>
    <cacheHierarchy uniqueName="[tProdutos].[Descrição]" caption="Descrição" attribute="1" defaultMemberUniqueName="[tProdutos].[Descrição].[All]" allUniqueName="[tProdutos].[Descrição].[All]" dimensionUniqueName="[tProdutos]" displayFolder="" count="0" memberValueDatatype="130" unbalanced="0"/>
    <cacheHierarchy uniqueName="[tProdutos].[Marca]" caption="Marca" attribute="1" defaultMemberUniqueName="[tProdutos].[Marca].[All]" allUniqueName="[tProdutos].[Marca].[All]" dimensionUniqueName="[tProdutos]" displayFolder="" count="0" memberValueDatatype="130" unbalanced="0"/>
    <cacheHierarchy uniqueName="[tProdutos].[Categoria]" caption="Categoria" attribute="1" defaultMemberUniqueName="[tProdutos].[Categoria].[All]" allUniqueName="[tProdutos].[Categoria].[All]" dimensionUniqueName="[tProdutos]" displayFolder="" count="0" memberValueDatatype="130" unbalanced="0"/>
    <cacheHierarchy uniqueName="[tProdutos].[SKU]" caption="SKU" attribute="1" defaultMemberUniqueName="[tProdutos].[SKU].[All]" allUniqueName="[tProdutos].[SKU].[All]" dimensionUniqueName="[tProdutos]" displayFolder="" count="0" memberValueDatatype="130" unbalanced="0"/>
    <cacheHierarchy uniqueName="[tProdutos].[Unidade]" caption="Unidade" attribute="1" defaultMemberUniqueName="[tProdutos].[Unidade].[All]" allUniqueName="[tProdutos].[Unidade].[All]" dimensionUniqueName="[tProdutos]" displayFolder="" count="0" memberValueDatatype="130" unbalanced="0"/>
    <cacheHierarchy uniqueName="[tProdutos].[Largura]" caption="Largura" attribute="1" defaultMemberUniqueName="[tProdutos].[Largura].[All]" allUniqueName="[tProdutos].[Largura].[All]" dimensionUniqueName="[tProdutos]" displayFolder="" count="0" memberValueDatatype="20" unbalanced="0"/>
    <cacheHierarchy uniqueName="[tProdutos].[Profundidade]" caption="Profundidade" attribute="1" defaultMemberUniqueName="[tProdutos].[Profundidade].[All]" allUniqueName="[tProdutos].[Profundidade].[All]" dimensionUniqueName="[tProdutos]" displayFolder="" count="0" memberValueDatatype="20" unbalanced="0"/>
    <cacheHierarchy uniqueName="[tProdutos].[Altura]" caption="Altura" attribute="1" defaultMemberUniqueName="[tProdutos].[Altura].[All]" allUniqueName="[tProdutos].[Altura].[All]" dimensionUniqueName="[tProdutos]" displayFolder="" count="0" memberValueDatatype="20" unbalanced="0"/>
    <cacheHierarchy uniqueName="[tProdutos].[Peso]" caption="Peso" attribute="1" defaultMemberUniqueName="[tProdutos].[Peso].[All]" allUniqueName="[tProdutos].[Peso].[All]" dimensionUniqueName="[tProdutos]" displayFolder="" count="0" memberValueDatatype="20" unbalanced="0"/>
    <cacheHierarchy uniqueName="[tProdutos].[Estoque mínimo]" caption="Estoque mínimo" attribute="1" defaultMemberUniqueName="[tProdutos].[Estoque mínimo].[All]" allUniqueName="[tProdutos].[Estoque mínimo].[All]" dimensionUniqueName="[tProdutos]" displayFolder="" count="0" memberValueDatatype="20" unbalanced="0"/>
    <cacheHierarchy uniqueName="[tProdutos].[Estoque Atual]" caption="Estoque Atual" attribute="1" defaultMemberUniqueName="[tProdutos].[Estoque Atual].[All]" allUniqueName="[tProdutos].[Estoque Atual].[All]" dimensionUniqueName="[tProdutos]" displayFolder="" count="0" memberValueDatatype="20" unbalanced="0"/>
    <cacheHierarchy uniqueName="[tProdutos].[Situação do Estoque]" caption="Situação do Estoque" attribute="1" defaultMemberUniqueName="[tProdutos].[Situação do Estoque].[All]" allUniqueName="[tProdutos].[Situação do Estoque].[All]" dimensionUniqueName="[tProdutos]" displayFolder="" count="0" memberValueDatatype="5" unbalanced="0"/>
    <cacheHierarchy uniqueName="[tProdutos].[Imagem]" caption="Imagem" attribute="1" defaultMemberUniqueName="[tProdutos].[Imagem].[All]" allUniqueName="[tProdutos].[Imagem].[All]" dimensionUniqueName="[tProdutos]" displayFolder="" count="0" memberValueDatatype="130" unbalanced="0"/>
    <cacheHierarchy uniqueName="[tProdutos].[Entradas]" caption="Entradas" attribute="1" defaultMemberUniqueName="[tProdutos].[Entradas].[All]" allUniqueName="[tProdutos].[Entradas].[All]" dimensionUniqueName="[tProdutos]" displayFolder="" count="0" memberValueDatatype="20" unbalanced="0"/>
    <cacheHierarchy uniqueName="[tProdutos].[Vendas]" caption="Vendas" attribute="1" defaultMemberUniqueName="[tProdutos].[Vendas].[All]" allUniqueName="[tProdutos].[Vendas].[All]" dimensionUniqueName="[tProdutos]" displayFolder="" count="0" memberValueDatatype="20" unbalanced="0"/>
    <cacheHierarchy uniqueName="[tProdutos].[Outras Saídas]" caption="Outras Saídas" attribute="1" defaultMemberUniqueName="[tProdutos].[Outras Saídas].[All]" allUniqueName="[tProdutos].[Outras Saídas].[All]" dimensionUniqueName="[tProdutos]" displayFolder="" count="0" memberValueDatatype="20" unbalanced="0"/>
    <cacheHierarchy uniqueName="[Vendas].[Seq.]" caption="Seq." attribute="1" defaultMemberUniqueName="[Vendas].[Seq.].[All]" allUniqueName="[Vendas].[Seq.].[All]" dimensionUniqueName="[Vendas]" displayFolder="" count="0" memberValueDatatype="20" unbalanced="0"/>
    <cacheHierarchy uniqueName="[Vendas].[Data]" caption="Data" attribute="1" time="1" defaultMemberUniqueName="[Vendas].[Data].[All]" allUniqueName="[Vendas].[Data].[All]" dimensionUniqueName="[Vendas]" displayFolder="" count="0" memberValueDatatype="7" unbalanced="0"/>
    <cacheHierarchy uniqueName="[Vendas].[Cód. Cliente]" caption="Cód. Cliente" attribute="1" defaultMemberUniqueName="[Vendas].[Cód. Cliente].[All]" allUniqueName="[Vendas].[Cód. Cliente].[All]" dimensionUniqueName="[Vendas]" displayFolder="" count="0" memberValueDatatype="20" unbalanced="0"/>
    <cacheHierarchy uniqueName="[Vendas].[Cidade]" caption="Cidade" attribute="1" defaultMemberUniqueName="[Vendas].[Cidade].[All]" allUniqueName="[Vendas].[Cidade].[All]" dimensionUniqueName="[Vendas]" displayFolder="" count="0" memberValueDatatype="130" unbalanced="0"/>
    <cacheHierarchy uniqueName="[Vendas].[Cód. Produto]" caption="Cód. Produto" attribute="1" defaultMemberUniqueName="[Vendas].[Cód. Produto].[All]" allUniqueName="[Vendas].[Cód. Produto].[All]" dimensionUniqueName="[Vendas]" displayFolder="" count="0" memberValueDatatype="20" unbalanced="0"/>
    <cacheHierarchy uniqueName="[Vendas].[Qtde.]" caption="Qtde." attribute="1" defaultMemberUniqueName="[Vendas].[Qtde.].[All]" allUniqueName="[Vendas].[Qtde.].[All]" dimensionUniqueName="[Vendas]" displayFolder="" count="0" memberValueDatatype="20" unbalanced="0"/>
    <cacheHierarchy uniqueName="[Vendas].[Preço Unitário]" caption="Preço Unitário" attribute="1" defaultMemberUniqueName="[Vendas].[Preço Unitário].[All]" allUniqueName="[Vendas].[Preço Unitário].[All]" dimensionUniqueName="[Vendas]" displayFolder="" count="0" memberValueDatatype="20" unbalanced="0"/>
    <cacheHierarchy uniqueName="[Vendas].[Valor Bruto]" caption="Valor Bruto" attribute="1" defaultMemberUniqueName="[Vendas].[Valor Bruto].[All]" allUniqueName="[Vendas].[Valor Bruto].[All]" dimensionUniqueName="[Vendas]" displayFolder="" count="0" memberValueDatatype="20" unbalanced="0"/>
    <cacheHierarchy uniqueName="[Vendas].[% Desconto]" caption="% Desconto" attribute="1" defaultMemberUniqueName="[Vendas].[% Desconto].[All]" allUniqueName="[Vendas].[% Desconto].[All]" dimensionUniqueName="[Vendas]" displayFolder="" count="0" memberValueDatatype="5" unbalanced="0"/>
    <cacheHierarchy uniqueName="[Vendas].[Valor Desconto]" caption="Valor Desconto" attribute="1" defaultMemberUniqueName="[Vendas].[Valor Desconto].[All]" allUniqueName="[Vendas].[Valor Desconto].[All]" dimensionUniqueName="[Vendas]" displayFolder="" count="0" memberValueDatatype="130" unbalanced="0"/>
    <cacheHierarchy uniqueName="[Vendas].[Valor Venda]" caption="Valor Venda" attribute="1" defaultMemberUniqueName="[Vendas].[Valor Venda].[All]" allUniqueName="[Vendas].[Valor Venda].[All]" dimensionUniqueName="[Vendas]" displayFolder="" count="0" memberValueDatatype="5" unbalanced="0"/>
    <cacheHierarchy uniqueName="[Vendas].[Vencimento]" caption="Vencimento" attribute="1" time="1" defaultMemberUniqueName="[Vendas].[Vencimento].[All]" allUniqueName="[Vendas].[Vencimento].[All]" dimensionUniqueName="[Vendas]" displayFolder="" count="0" memberValueDatatype="7" unbalanced="0"/>
    <cacheHierarchy uniqueName="[Vendas].[Data Pagamento]" caption="Data Pagamento" attribute="1" time="1" defaultMemberUniqueName="[Vendas].[Data Pagamento].[All]" allUniqueName="[Vendas].[Data Pagamento].[All]" dimensionUniqueName="[Vendas]" displayFolder="" count="0" memberValueDatatype="7" unbalanced="0"/>
    <cacheHierarchy uniqueName="[Vendas].[Documento]" caption="Documento" attribute="1" defaultMemberUniqueName="[Vendas].[Documento].[All]" allUniqueName="[Vendas].[Documento].[All]" dimensionUniqueName="[Vendas]" displayFolder="" count="0" memberValueDatatype="20" unbalanced="0"/>
    <cacheHierarchy uniqueName="[Vendas].[Canal de Venda]" caption="Canal de Venda" attribute="1" defaultMemberUniqueName="[Vendas].[Canal de Venda].[All]" allUniqueName="[Vendas].[Canal de Venda].[All]" dimensionUniqueName="[Vendas]" displayFolder="" count="0" memberValueDatatype="20" unbalanced="0"/>
    <cacheHierarchy uniqueName="[Vendas].[Vendedor]" caption="Vendedor" attribute="1" defaultMemberUniqueName="[Vendas].[Vendedor].[All]" allUniqueName="[Vendas].[Vendedor].[All]" dimensionUniqueName="[Vendas]" displayFolder="" count="0" memberValueDatatype="130" unbalanced="0"/>
    <cacheHierarchy uniqueName="[Vendas].[% Comis.]" caption="% Comis." attribute="1" defaultMemberUniqueName="[Vendas].[% Comis.].[All]" allUniqueName="[Vendas].[% Comis.].[All]" dimensionUniqueName="[Vendas]" displayFolder="" count="0" memberValueDatatype="5" unbalanced="0"/>
    <cacheHierarchy uniqueName="[Vendas].[Comissão]" caption="Comissão" attribute="1" defaultMemberUniqueName="[Vendas].[Comissão].[All]" allUniqueName="[Vendas].[Comissão].[All]" dimensionUniqueName="[Vendas]" displayFolder="" count="0" memberValueDatatype="5" unbalanced="0"/>
    <cacheHierarchy uniqueName="[Vendas].[Tipo de Pagamento]" caption="Tipo de Pagamento" attribute="1" defaultMemberUniqueName="[Vendas].[Tipo de Pagamento].[All]" allUniqueName="[Vendas].[Tipo de Pagamento].[All]" dimensionUniqueName="[Vendas]" displayFolder="" count="0" memberValueDatatype="20" unbalanced="0"/>
    <cacheHierarchy uniqueName="[Vendas].[Produto.Marca]" caption="Produto.Marca" attribute="1" defaultMemberUniqueName="[Vendas].[Produto.Marca].[All]" allUniqueName="[Vendas].[Produto.Marca].[All]" dimensionUniqueName="[Vendas]" displayFolder="" count="0" memberValueDatatype="130" unbalanced="0"/>
    <cacheHierarchy uniqueName="[Vendas].[Produto.Categoria]" caption="Produto.Categoria" attribute="1" defaultMemberUniqueName="[Vendas].[Produto.Categoria].[All]" allUniqueName="[Vendas].[Produto.Categoria].[All]" dimensionUniqueName="[Vendas]" displayFolder="" count="0" memberValueDatatype="130" unbalanced="0"/>
    <cacheHierarchy uniqueName="[Vendas].[Produto.SKU]" caption="Produto.SKU" attribute="1" defaultMemberUniqueName="[Vendas].[Produto.SKU].[All]" allUniqueName="[Vendas].[Produto.SKU].[All]" dimensionUniqueName="[Vendas]" displayFolder="" count="0" memberValueDatatype="130" unbalanced="0"/>
    <cacheHierarchy uniqueName="[Measures].[Total de Exposições]" caption="Total de Exposições" measure="1" displayFolder="" measureGroup="Exposições" count="0" oneField="1">
      <fieldsUsage count="1">
        <fieldUsage x="0"/>
      </fieldsUsage>
    </cacheHierarchy>
    <cacheHierarchy uniqueName="[Measures].[Meta Global de Exposições]" caption="Meta Global de Exposições" measure="1" displayFolder="" measureGroup="Exposições" count="0"/>
    <cacheHierarchy uniqueName="[Measures].[Atingimento de Meta de Exposições]" caption="Atingimento de Meta de Exposições" measure="1" displayFolder="" measureGroup="Exposições" count="0"/>
    <cacheHierarchy uniqueName="[Measures].[Total de Publicações]" caption="Total de Publicações" measure="1" displayFolder="" measureGroup="Exposições" count="0"/>
    <cacheHierarchy uniqueName="[Measures].[Total de Participação em Eventos]" caption="Total de Participação em Eventos" measure="1" displayFolder="" measureGroup="Exposições" count="0"/>
    <cacheHierarchy uniqueName="[Measures].[Total de Propostas Enviadas]" caption="Total de Propostas Enviadas" measure="1" displayFolder="" measureGroup="BasedeDados" count="0"/>
    <cacheHierarchy uniqueName="[Measures].[Total de Propostas Aceitas]" caption="Total de Propostas Aceitas" measure="1" displayFolder="" measureGroup="BasedeDados" count="0"/>
    <cacheHierarchy uniqueName="[Measures].[Meta de  Propostas Enviadas]" caption="Meta de  Propostas Enviadas" measure="1" displayFolder="" measureGroup="BasedeDados" count="0"/>
    <cacheHierarchy uniqueName="[Measures].[Meta de  Propostas Aceitas]" caption="Meta de  Propostas Aceitas" measure="1" displayFolder="" measureGroup="BasedeDados" count="0"/>
    <cacheHierarchy uniqueName="[Measures].[Total de propostas Não Aceitas]" caption="Total de propostas Não Aceitas" measure="1" displayFolder="" measureGroup="BasedeDados" count="0"/>
    <cacheHierarchy uniqueName="[Measures].[Taxa de Conversão de Proposta]" caption="Taxa de Conversão de Proposta" measure="1" displayFolder="" measureGroup="BasedeDados" count="0"/>
    <cacheHierarchy uniqueName="[Measures].[Atingimento da Meta de proposta Enviadas]" caption="Atingimento da Meta de proposta Enviadas" measure="1" displayFolder="" measureGroup="BasedeDados" count="0"/>
    <cacheHierarchy uniqueName="[Measures].[Meta de Publicações]" caption="Meta de Publicações" measure="1" displayFolder="" measureGroup="Exposições" count="0"/>
    <cacheHierarchy uniqueName="[Measures].[Meta de Participação em Eventos]" caption="Meta de Participação em Eventos" measure="1" displayFolder="" measureGroup="Exposições" count="0"/>
    <cacheHierarchy uniqueName="[Measures].[Atingimento da Meta de publicações]" caption="Atingimento da Meta de publicações" measure="1" displayFolder="" measureGroup="Exposições" count="0"/>
    <cacheHierarchy uniqueName="[Measures].[Atingimento da meta de Participações em Eventos]" caption="Atingimento da meta de Participações em Eventos" measure="1" displayFolder="" measureGroup="Exposições" count="0"/>
    <cacheHierarchy uniqueName="[Measures].[Atingimento da Meta de Propostas Aceitas]" caption="Atingimento da Meta de Propostas Aceitas" measure="1" displayFolder="" measureGroup="BasedeDados" count="0"/>
    <cacheHierarchy uniqueName="[Measures].[__XL_Count tFaturamento]" caption="__XL_Count tFaturamento" measure="1" displayFolder="" measureGroup="tFaturamento" count="0" hidden="1"/>
    <cacheHierarchy uniqueName="[Measures].[__XL_Count tProdutos]" caption="__XL_Count tProdutos" measure="1" displayFolder="" measureGroup="tProdutos" count="0" hidden="1"/>
    <cacheHierarchy uniqueName="[Measures].[__XL_Count Vendas]" caption="__XL_Count Vendas" measure="1" displayFolder="" measureGroup="Vendas" count="0" hidden="1"/>
    <cacheHierarchy uniqueName="[Measures].[__XL_Count Produto]" caption="__XL_Count Produto" measure="1" displayFolder="" measureGroup="Produto" count="0" hidden="1"/>
    <cacheHierarchy uniqueName="[Measures].[__XL_Count NovaTabela]" caption="__XL_Count NovaTabela" measure="1" displayFolder="" measureGroup="NovaTabela" count="0" hidden="1"/>
    <cacheHierarchy uniqueName="[Measures].[__XL_Count BasedeDados]" caption="__XL_Count BasedeDados" measure="1" displayFolder="" measureGroup="BasedeDados" count="0" hidden="1"/>
    <cacheHierarchy uniqueName="[Measures].[__XL_Count Tabela13]" caption="__XL_Count Tabela13" measure="1" displayFolder="" measureGroup="Exposições" count="0" hidden="1"/>
    <cacheHierarchy uniqueName="[Measures].[__XL_Count Proposta]" caption="__XL_Count Proposta" measure="1" displayFolder="" measureGroup="Proposta" count="0" hidden="1"/>
    <cacheHierarchy uniqueName="[Measures].[__No measures defined]" caption="__No measures defined" measure="1" displayFolder="" count="0" hidden="1"/>
    <cacheHierarchy uniqueName="[Measures].[_Atingimento da Meta de Propostas Aceitas Goal]" caption="_Atingimento da Meta de Propostas Aceitas Goal" measure="1" displayFolder="" measureGroup="BasedeDados" count="0" hidden="1"/>
    <cacheHierarchy uniqueName="[Measures].[_Atingimento da Meta de Propostas Aceitas Status]" caption="_Atingimento da Meta de Propostas Aceitas Status" measure="1" iconSet="6" displayFolder="" measureGroup="BasedeDados" count="0" hidden="1"/>
    <cacheHierarchy uniqueName="[Measures].[Soma de Meses]" caption="Soma de Meses" measure="1" displayFolder="" measureGroup="Exposiçõe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Meses 2]" caption="Soma de Meses 2" measure="1" displayFolder="" measureGroup="BasedeDado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1">
    <kpi uniqueName="Atingimento da Meta de Propostas Aceitas" caption="Atingimento da Meta de Propostas Aceitas" displayFolder="" measureGroup="BasedeDados" parent="" value="[Measures].[Atingimento da Meta de Propostas Aceitas]" goal="[Measures].[_Atingimento da Meta de Propostas Aceitas Goal]" status="[Measures].[_Atingimento da Meta de Propostas Aceitas Status]" trend="" weight=""/>
  </kpis>
  <dimensions count="9">
    <dimension name="BasedeDados" uniqueName="[BasedeDados]" caption="BasedeDados"/>
    <dimension name="Exposições" uniqueName="[Exposições]" caption="Exposições"/>
    <dimension measure="1" name="Measures" uniqueName="[Measures]" caption="Measures"/>
    <dimension name="NovaTabela" uniqueName="[NovaTabela]" caption="NovaTabela"/>
    <dimension name="Produto" uniqueName="[Produto]" caption="Produto"/>
    <dimension name="Proposta" uniqueName="[Proposta]" caption="Proposta"/>
    <dimension name="tFaturamento" uniqueName="[tFaturamento]" caption="tFaturamento"/>
    <dimension name="tProdutos" uniqueName="[tProdutos]" caption="tProdutos"/>
    <dimension name="Vendas" uniqueName="[Vendas]" caption="Vendas"/>
  </dimensions>
  <measureGroups count="8">
    <measureGroup name="BasedeDados" caption="BasedeDados"/>
    <measureGroup name="Exposições" caption="Exposições"/>
    <measureGroup name="NovaTabela" caption="NovaTabela"/>
    <measureGroup name="Produto" caption="Produto"/>
    <measureGroup name="Proposta" caption="Proposta"/>
    <measureGroup name="tFaturamento" caption="tFaturamento"/>
    <measureGroup name="tProdutos" caption="tProdutos"/>
    <measureGroup name="Vendas" caption="Vendas"/>
  </measureGroups>
  <maps count="10">
    <map measureGroup="0" dimension="0"/>
    <map measureGroup="1" dimension="1"/>
    <map measureGroup="2" dimension="3"/>
    <map measureGroup="3" dimension="4"/>
    <map measureGroup="4" dimension="5"/>
    <map measureGroup="5" dimension="6"/>
    <map measureGroup="5" dimension="7"/>
    <map measureGroup="6" dimension="7"/>
    <map measureGroup="7" dimension="4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laudia Silva" refreshedDate="45243.327423148148" backgroundQuery="1" createdVersion="8" refreshedVersion="8" minRefreshableVersion="3" recordCount="0" supportSubquery="1" supportAdvancedDrill="1" xr:uid="{3ACFD864-39F0-4FA3-AA3B-0AAF3F0FC667}">
  <cacheSource type="external" connectionId="8"/>
  <cacheFields count="3">
    <cacheField name="[Exposições].[Mês].[Mês]" caption="Mês" numFmtId="0" hierarchy="12" level="1">
      <sharedItems count="12">
        <s v="Abr"/>
        <s v="Ago"/>
        <s v="Dez"/>
        <s v="Fev"/>
        <s v="Jan"/>
        <s v="Jul"/>
        <s v="Jun"/>
        <s v="Mai"/>
        <s v="Mar"/>
        <s v="Nov"/>
        <s v="Out"/>
        <s v="Set"/>
      </sharedItems>
    </cacheField>
    <cacheField name="[Measures].[Total de Exposições]" caption="Total de Exposições" numFmtId="0" hierarchy="110" level="32767"/>
    <cacheField name="[Exposições].[Nome do indicador].[Nome do indicador]" caption="Nome do indicador" numFmtId="0" hierarchy="8" level="1">
      <sharedItems containsSemiMixedTypes="0" containsNonDate="0" containsString="0"/>
    </cacheField>
  </cacheFields>
  <cacheHierarchies count="140">
    <cacheHierarchy uniqueName="[BasedeDados].[Grupo do indicador]" caption="Grupo do indicador" attribute="1" defaultMemberUniqueName="[BasedeDados].[Grupo do indicador].[All]" allUniqueName="[BasedeDados].[Grupo do indicador].[All]" dimensionUniqueName="[BasedeDados]" displayFolder="" count="2" memberValueDatatype="130" unbalanced="0"/>
    <cacheHierarchy uniqueName="[BasedeDados].[Nome do indicador]" caption="Nome do indicador" attribute="1" defaultMemberUniqueName="[BasedeDados].[Nome do indicador].[All]" allUniqueName="[BasedeDados].[Nome do indicador].[All]" dimensionUniqueName="[BasedeDados]" displayFolder="" count="2" memberValueDatatype="130" unbalanced="0"/>
    <cacheHierarchy uniqueName="[BasedeDados].[Realizado]" caption="Realizado" attribute="1" defaultMemberUniqueName="[BasedeDados].[Realizado].[All]" allUniqueName="[BasedeDados].[Realizado].[All]" dimensionUniqueName="[BasedeDados]" displayFolder="" count="2" memberValueDatatype="20" unbalanced="0"/>
    <cacheHierarchy uniqueName="[BasedeDados].[Meta]" caption="Meta" attribute="1" defaultMemberUniqueName="[BasedeDados].[Meta].[All]" allUniqueName="[BasedeDados].[Meta].[All]" dimensionUniqueName="[BasedeDados]" displayFolder="" count="2" memberValueDatatype="20" unbalanced="0"/>
    <cacheHierarchy uniqueName="[BasedeDados].[Meses]" caption="Meses" attribute="1" defaultMemberUniqueName="[BasedeDados].[Meses].[All]" allUniqueName="[BasedeDados].[Meses].[All]" dimensionUniqueName="[BasedeDados]" displayFolder="" count="2" memberValueDatatype="20" unbalanced="0"/>
    <cacheHierarchy uniqueName="[BasedeDados].[Atingimento da meta2]" caption="Atingimento da meta2" attribute="1" defaultMemberUniqueName="[BasedeDados].[Atingimento da meta2].[All]" allUniqueName="[BasedeDados].[Atingimento da meta2].[All]" dimensionUniqueName="[BasedeDados]" displayFolder="" count="2" memberValueDatatype="5" unbalanced="0"/>
    <cacheHierarchy uniqueName="[BasedeDados].[Mês]" caption="Mês" attribute="1" defaultMemberUniqueName="[BasedeDados].[Mês].[All]" allUniqueName="[BasedeDados].[Mês].[All]" dimensionUniqueName="[BasedeDados]" displayFolder="" count="2" memberValueDatatype="130" unbalanced="0"/>
    <cacheHierarchy uniqueName="[Exposições].[Grupo do indicador]" caption="Grupo do indicador" attribute="1" defaultMemberUniqueName="[Exposições].[Grupo do indicador].[All]" allUniqueName="[Exposições].[Grupo do indicador].[All]" dimensionUniqueName="[Exposições]" displayFolder="" count="2" memberValueDatatype="130" unbalanced="0"/>
    <cacheHierarchy uniqueName="[Exposições].[Nome do indicador]" caption="Nome do indicador" attribute="1" defaultMemberUniqueName="[Exposições].[Nome do indicador].[All]" allUniqueName="[Exposições].[Nome do indicador].[All]" dimensionUniqueName="[Exposições]" displayFolder="" count="2" memberValueDatatype="130" unbalanced="0">
      <fieldsUsage count="2">
        <fieldUsage x="-1"/>
        <fieldUsage x="2"/>
      </fieldsUsage>
    </cacheHierarchy>
    <cacheHierarchy uniqueName="[Exposições].[Realizado]" caption="Realizado" attribute="1" defaultMemberUniqueName="[Exposições].[Realizado].[All]" allUniqueName="[Exposições].[Realizado].[All]" dimensionUniqueName="[Exposições]" displayFolder="" count="2" memberValueDatatype="20" unbalanced="0"/>
    <cacheHierarchy uniqueName="[Exposições].[Meta]" caption="Meta" attribute="1" defaultMemberUniqueName="[Exposições].[Meta].[All]" allUniqueName="[Exposições].[Meta].[All]" dimensionUniqueName="[Exposições]" displayFolder="" count="2" memberValueDatatype="20" unbalanced="0"/>
    <cacheHierarchy uniqueName="[Exposições].[Meses]" caption="Meses" attribute="1" defaultMemberUniqueName="[Exposições].[Meses].[All]" allUniqueName="[Exposições].[Meses].[All]" dimensionUniqueName="[Exposições]" displayFolder="" count="2" memberValueDatatype="20" unbalanced="0"/>
    <cacheHierarchy uniqueName="[Exposições].[Mês]" caption="Mês" attribute="1" defaultMemberUniqueName="[Exposições].[Mês].[All]" allUniqueName="[Exposições].[Mês].[All]" dimensionUniqueName="[Exposições]" displayFolder="" count="2" memberValueDatatype="130" unbalanced="0">
      <fieldsUsage count="2">
        <fieldUsage x="-1"/>
        <fieldUsage x="0"/>
      </fieldsUsage>
    </cacheHierarchy>
    <cacheHierarchy uniqueName="[NovaTabela].[Seq.]" caption="Seq." attribute="1" defaultMemberUniqueName="[NovaTabela].[Seq.].[All]" allUniqueName="[NovaTabela].[Seq.].[All]" dimensionUniqueName="[NovaTabela]" displayFolder="" count="2" memberValueDatatype="20" unbalanced="0"/>
    <cacheHierarchy uniqueName="[NovaTabela].[Data]" caption="Data" attribute="1" time="1" defaultMemberUniqueName="[NovaTabela].[Data].[All]" allUniqueName="[NovaTabela].[Data].[All]" dimensionUniqueName="[NovaTabela]" displayFolder="" count="2" memberValueDatatype="7" unbalanced="0"/>
    <cacheHierarchy uniqueName="[NovaTabela].[Cód. Cliente]" caption="Cód. Cliente" attribute="1" defaultMemberUniqueName="[NovaTabela].[Cód. Cliente].[All]" allUniqueName="[NovaTabela].[Cód. Cliente].[All]" dimensionUniqueName="[NovaTabela]" displayFolder="" count="2" memberValueDatatype="20" unbalanced="0"/>
    <cacheHierarchy uniqueName="[NovaTabela].[Cidade]" caption="Cidade" attribute="1" defaultMemberUniqueName="[NovaTabela].[Cidade].[All]" allUniqueName="[NovaTabela].[Cidade].[All]" dimensionUniqueName="[NovaTabela]" displayFolder="" count="2" memberValueDatatype="130" unbalanced="0"/>
    <cacheHierarchy uniqueName="[NovaTabela].[Cód. Produto]" caption="Cód. Produto" attribute="1" defaultMemberUniqueName="[NovaTabela].[Cód. Produto].[All]" allUniqueName="[NovaTabela].[Cód. Produto].[All]" dimensionUniqueName="[NovaTabela]" displayFolder="" count="2" memberValueDatatype="20" unbalanced="0"/>
    <cacheHierarchy uniqueName="[NovaTabela].[Qtde.]" caption="Qtde." attribute="1" defaultMemberUniqueName="[NovaTabela].[Qtde.].[All]" allUniqueName="[NovaTabela].[Qtde.].[All]" dimensionUniqueName="[NovaTabela]" displayFolder="" count="2" memberValueDatatype="20" unbalanced="0"/>
    <cacheHierarchy uniqueName="[NovaTabela].[Preço Unitário]" caption="Preço Unitário" attribute="1" defaultMemberUniqueName="[NovaTabela].[Preço Unitário].[All]" allUniqueName="[NovaTabela].[Preço Unitário].[All]" dimensionUniqueName="[NovaTabela]" displayFolder="" count="2" memberValueDatatype="20" unbalanced="0"/>
    <cacheHierarchy uniqueName="[NovaTabela].[Produto.Descrição]" caption="Produto.Descrição" attribute="1" defaultMemberUniqueName="[NovaTabela].[Produto.Descrição].[All]" allUniqueName="[NovaTabela].[Produto.Descrição].[All]" dimensionUniqueName="[NovaTabela]" displayFolder="" count="2" memberValueDatatype="130" unbalanced="0"/>
    <cacheHierarchy uniqueName="[NovaTabela].[Produto.Marca]" caption="Produto.Marca" attribute="1" defaultMemberUniqueName="[NovaTabela].[Produto.Marca].[All]" allUniqueName="[NovaTabela].[Produto.Marca].[All]" dimensionUniqueName="[NovaTabela]" displayFolder="" count="2" memberValueDatatype="130" unbalanced="0"/>
    <cacheHierarchy uniqueName="[NovaTabela].[Produto.Categoria]" caption="Produto.Categoria" attribute="1" defaultMemberUniqueName="[NovaTabela].[Produto.Categoria].[All]" allUniqueName="[NovaTabela].[Produto.Categoria].[All]" dimensionUniqueName="[NovaTabela]" displayFolder="" count="2" memberValueDatatype="130" unbalanced="0"/>
    <cacheHierarchy uniqueName="[NovaTabela].[Produto.SKU]" caption="Produto.SKU" attribute="1" defaultMemberUniqueName="[NovaTabela].[Produto.SKU].[All]" allUniqueName="[NovaTabela].[Produto.SKU].[All]" dimensionUniqueName="[NovaTabela]" displayFolder="" count="2" memberValueDatatype="130" unbalanced="0"/>
    <cacheHierarchy uniqueName="[Produto].[Código]" caption="Código" attribute="1" defaultMemberUniqueName="[Produto].[Código].[All]" allUniqueName="[Produto].[Código].[All]" dimensionUniqueName="[Produto]" displayFolder="" count="2" memberValueDatatype="20" unbalanced="0"/>
    <cacheHierarchy uniqueName="[Produto].[Descrição]" caption="Descrição" attribute="1" defaultMemberUniqueName="[Produto].[Descrição].[All]" allUniqueName="[Produto].[Descrição].[All]" dimensionUniqueName="[Produto]" displayFolder="" count="2" memberValueDatatype="130" unbalanced="0"/>
    <cacheHierarchy uniqueName="[Produto].[Marca]" caption="Marca" attribute="1" defaultMemberUniqueName="[Produto].[Marca].[All]" allUniqueName="[Produto].[Marca].[All]" dimensionUniqueName="[Produto]" displayFolder="" count="2" memberValueDatatype="130" unbalanced="0"/>
    <cacheHierarchy uniqueName="[Produto].[Categoria]" caption="Categoria" attribute="1" defaultMemberUniqueName="[Produto].[Categoria].[All]" allUniqueName="[Produto].[Categoria].[All]" dimensionUniqueName="[Produto]" displayFolder="" count="2" memberValueDatatype="130" unbalanced="0"/>
    <cacheHierarchy uniqueName="[Produto].[SKU]" caption="SKU" attribute="1" defaultMemberUniqueName="[Produto].[SKU].[All]" allUniqueName="[Produto].[SKU].[All]" dimensionUniqueName="[Produto]" displayFolder="" count="2" memberValueDatatype="130" unbalanced="0"/>
    <cacheHierarchy uniqueName="[Produto].[Unidade]" caption="Unidade" attribute="1" defaultMemberUniqueName="[Produto].[Unidade].[All]" allUniqueName="[Produto].[Unidade].[All]" dimensionUniqueName="[Produto]" displayFolder="" count="2" memberValueDatatype="130" unbalanced="0"/>
    <cacheHierarchy uniqueName="[Produto].[Largura]" caption="Largura" attribute="1" defaultMemberUniqueName="[Produto].[Largura].[All]" allUniqueName="[Produto].[Largura].[All]" dimensionUniqueName="[Produto]" displayFolder="" count="2" memberValueDatatype="20" unbalanced="0"/>
    <cacheHierarchy uniqueName="[Produto].[Profundidade]" caption="Profundidade" attribute="1" defaultMemberUniqueName="[Produto].[Profundidade].[All]" allUniqueName="[Produto].[Profundidade].[All]" dimensionUniqueName="[Produto]" displayFolder="" count="2" memberValueDatatype="20" unbalanced="0"/>
    <cacheHierarchy uniqueName="[Produto].[Altura]" caption="Altura" attribute="1" defaultMemberUniqueName="[Produto].[Altura].[All]" allUniqueName="[Produto].[Altura].[All]" dimensionUniqueName="[Produto]" displayFolder="" count="2" memberValueDatatype="20" unbalanced="0"/>
    <cacheHierarchy uniqueName="[Produto].[Peso]" caption="Peso" attribute="1" defaultMemberUniqueName="[Produto].[Peso].[All]" allUniqueName="[Produto].[Peso].[All]" dimensionUniqueName="[Produto]" displayFolder="" count="2" memberValueDatatype="20" unbalanced="0"/>
    <cacheHierarchy uniqueName="[Produto].[Estoque mínimo]" caption="Estoque mínimo" attribute="1" defaultMemberUniqueName="[Produto].[Estoque mínimo].[All]" allUniqueName="[Produto].[Estoque mínimo].[All]" dimensionUniqueName="[Produto]" displayFolder="" count="2" memberValueDatatype="20" unbalanced="0"/>
    <cacheHierarchy uniqueName="[Produto].[Estoque Atual]" caption="Estoque Atual" attribute="1" defaultMemberUniqueName="[Produto].[Estoque Atual].[All]" allUniqueName="[Produto].[Estoque Atual].[All]" dimensionUniqueName="[Produto]" displayFolder="" count="2" memberValueDatatype="20" unbalanced="0"/>
    <cacheHierarchy uniqueName="[Produto].[Situação do Estoque]" caption="Situação do Estoque" attribute="1" defaultMemberUniqueName="[Produto].[Situação do Estoque].[All]" allUniqueName="[Produto].[Situação do Estoque].[All]" dimensionUniqueName="[Produto]" displayFolder="" count="2" memberValueDatatype="5" unbalanced="0"/>
    <cacheHierarchy uniqueName="[Produto].[Imagem]" caption="Imagem" attribute="1" defaultMemberUniqueName="[Produto].[Imagem].[All]" allUniqueName="[Produto].[Imagem].[All]" dimensionUniqueName="[Produto]" displayFolder="" count="2" memberValueDatatype="130" unbalanced="0"/>
    <cacheHierarchy uniqueName="[Produto].[Entradas]" caption="Entradas" attribute="1" defaultMemberUniqueName="[Produto].[Entradas].[All]" allUniqueName="[Produto].[Entradas].[All]" dimensionUniqueName="[Produto]" displayFolder="" count="2" memberValueDatatype="20" unbalanced="0"/>
    <cacheHierarchy uniqueName="[Produto].[Vendas]" caption="Vendas" attribute="1" defaultMemberUniqueName="[Produto].[Vendas].[All]" allUniqueName="[Produto].[Vendas].[All]" dimensionUniqueName="[Produto]" displayFolder="" count="2" memberValueDatatype="20" unbalanced="0"/>
    <cacheHierarchy uniqueName="[Produto].[Outras Saídas]" caption="Outras Saídas" attribute="1" defaultMemberUniqueName="[Produto].[Outras Saídas].[All]" allUniqueName="[Produto].[Outras Saídas].[All]" dimensionUniqueName="[Produto]" displayFolder="" count="2" memberValueDatatype="20" unbalanced="0"/>
    <cacheHierarchy uniqueName="[Proposta].[Grupo do indicador]" caption="Grupo do indicador" attribute="1" defaultMemberUniqueName="[Proposta].[Grupo do indicador].[All]" allUniqueName="[Proposta].[Grupo do indicador].[All]" dimensionUniqueName="[Proposta]" displayFolder="" count="2" memberValueDatatype="130" unbalanced="0"/>
    <cacheHierarchy uniqueName="[Proposta].[Nome do indicador]" caption="Nome do indicador" attribute="1" defaultMemberUniqueName="[Proposta].[Nome do indicador].[All]" allUniqueName="[Proposta].[Nome do indicador].[All]" dimensionUniqueName="[Proposta]" displayFolder="" count="2" memberValueDatatype="130" unbalanced="0"/>
    <cacheHierarchy uniqueName="[Proposta].[Realizado]" caption="Realizado" attribute="1" defaultMemberUniqueName="[Proposta].[Realizado].[All]" allUniqueName="[Proposta].[Realizado].[All]" dimensionUniqueName="[Proposta]" displayFolder="" count="2" memberValueDatatype="20" unbalanced="0"/>
    <cacheHierarchy uniqueName="[Proposta].[Meta]" caption="Meta" attribute="1" defaultMemberUniqueName="[Proposta].[Meta].[All]" allUniqueName="[Proposta].[Meta].[All]" dimensionUniqueName="[Proposta]" displayFolder="" count="2" memberValueDatatype="20" unbalanced="0"/>
    <cacheHierarchy uniqueName="[Proposta].[Meses]" caption="Meses" attribute="1" defaultMemberUniqueName="[Proposta].[Meses].[All]" allUniqueName="[Proposta].[Meses].[All]" dimensionUniqueName="[Proposta]" displayFolder="" count="2" memberValueDatatype="20" unbalanced="0"/>
    <cacheHierarchy uniqueName="[Proposta].[Mês]" caption="Mês" attribute="1" defaultMemberUniqueName="[Proposta].[Mês].[All]" allUniqueName="[Proposta].[Mês].[All]" dimensionUniqueName="[Proposta]" displayFolder="" count="2" memberValueDatatype="130" unbalanced="0"/>
    <cacheHierarchy uniqueName="[Proposta].[Mês2]" caption="Mês2" attribute="1" defaultMemberUniqueName="[Proposta].[Mês2].[All]" allUniqueName="[Proposta].[Mês2].[All]" dimensionUniqueName="[Proposta]" displayFolder="" count="2" memberValueDatatype="130" unbalanced="0"/>
    <cacheHierarchy uniqueName="[tFaturamento].[Seq.]" caption="Seq." attribute="1" defaultMemberUniqueName="[tFaturamento].[Seq.].[All]" allUniqueName="[tFaturamento].[Seq.].[All]" dimensionUniqueName="[tFaturamento]" displayFolder="" count="2" memberValueDatatype="20" unbalanced="0"/>
    <cacheHierarchy uniqueName="[tFaturamento].[Data]" caption="Data" attribute="1" time="1" defaultMemberUniqueName="[tFaturamento].[Data].[All]" allUniqueName="[tFaturamento].[Data].[All]" dimensionUniqueName="[tFaturamento]" displayFolder="" count="2" memberValueDatatype="7" unbalanced="0"/>
    <cacheHierarchy uniqueName="[tFaturamento].[Mês_N]" caption="Mês_N" attribute="1" defaultMemberUniqueName="[tFaturamento].[Mês_N].[All]" allUniqueName="[tFaturamento].[Mês_N].[All]" dimensionUniqueName="[tFaturamento]" displayFolder="" count="2" memberValueDatatype="20" unbalanced="0"/>
    <cacheHierarchy uniqueName="[tFaturamento].[Mês]" caption="Mês" attribute="1" defaultMemberUniqueName="[tFaturamento].[Mês].[All]" allUniqueName="[tFaturamento].[Mês].[All]" dimensionUniqueName="[tFaturamento]" displayFolder="" count="2" memberValueDatatype="20" unbalanced="0"/>
    <cacheHierarchy uniqueName="[tFaturamento].[Anos]" caption="Anos" attribute="1" defaultMemberUniqueName="[tFaturamento].[Anos].[All]" allUniqueName="[tFaturamento].[Anos].[All]" dimensionUniqueName="[tFaturamento]" displayFolder="" count="2" memberValueDatatype="20" unbalanced="0"/>
    <cacheHierarchy uniqueName="[tFaturamento].[Cód. Cliente]" caption="Cód. Cliente" attribute="1" defaultMemberUniqueName="[tFaturamento].[Cód. Cliente].[All]" allUniqueName="[tFaturamento].[Cód. Cliente].[All]" dimensionUniqueName="[tFaturamento]" displayFolder="" count="2" memberValueDatatype="20" unbalanced="0"/>
    <cacheHierarchy uniqueName="[tFaturamento].[Cidade]" caption="Cidade" attribute="1" defaultMemberUniqueName="[tFaturamento].[Cidade].[All]" allUniqueName="[tFaturamento].[Cidade].[All]" dimensionUniqueName="[tFaturamento]" displayFolder="" count="2" memberValueDatatype="130" unbalanced="0"/>
    <cacheHierarchy uniqueName="[tFaturamento].[Cód. Produto]" caption="Cód. Produto" attribute="1" defaultMemberUniqueName="[tFaturamento].[Cód. Produto].[All]" allUniqueName="[tFaturamento].[Cód. Produto].[All]" dimensionUniqueName="[tFaturamento]" displayFolder="" count="2" memberValueDatatype="20" unbalanced="0"/>
    <cacheHierarchy uniqueName="[tFaturamento].[Qtde.]" caption="Qtde." attribute="1" defaultMemberUniqueName="[tFaturamento].[Qtde.].[All]" allUniqueName="[tFaturamento].[Qtde.].[All]" dimensionUniqueName="[tFaturamento]" displayFolder="" count="2" memberValueDatatype="20" unbalanced="0"/>
    <cacheHierarchy uniqueName="[tFaturamento].[Preço Unitário]" caption="Preço Unitário" attribute="1" defaultMemberUniqueName="[tFaturamento].[Preço Unitário].[All]" allUniqueName="[tFaturamento].[Preço Unitário].[All]" dimensionUniqueName="[tFaturamento]" displayFolder="" count="2" memberValueDatatype="20" unbalanced="0"/>
    <cacheHierarchy uniqueName="[tFaturamento].[Valor Bruto]" caption="Valor Bruto" attribute="1" defaultMemberUniqueName="[tFaturamento].[Valor Bruto].[All]" allUniqueName="[tFaturamento].[Valor Bruto].[All]" dimensionUniqueName="[tFaturamento]" displayFolder="" count="2" memberValueDatatype="20" unbalanced="0"/>
    <cacheHierarchy uniqueName="[tFaturamento].[% Desconto]" caption="% Desconto" attribute="1" defaultMemberUniqueName="[tFaturamento].[% Desconto].[All]" allUniqueName="[tFaturamento].[% Desconto].[All]" dimensionUniqueName="[tFaturamento]" displayFolder="" count="2" memberValueDatatype="5" unbalanced="0"/>
    <cacheHierarchy uniqueName="[tFaturamento].[Valor Desconto]" caption="Valor Desconto" attribute="1" defaultMemberUniqueName="[tFaturamento].[Valor Desconto].[All]" allUniqueName="[tFaturamento].[Valor Desconto].[All]" dimensionUniqueName="[tFaturamento]" displayFolder="" count="2" memberValueDatatype="130" unbalanced="0"/>
    <cacheHierarchy uniqueName="[tFaturamento].[Valor Venda]" caption="Valor Venda" attribute="1" defaultMemberUniqueName="[tFaturamento].[Valor Venda].[All]" allUniqueName="[tFaturamento].[Valor Venda].[All]" dimensionUniqueName="[tFaturamento]" displayFolder="" count="2" memberValueDatatype="5" unbalanced="0"/>
    <cacheHierarchy uniqueName="[tFaturamento].[Vencimento]" caption="Vencimento" attribute="1" time="1" defaultMemberUniqueName="[tFaturamento].[Vencimento].[All]" allUniqueName="[tFaturamento].[Vencimento].[All]" dimensionUniqueName="[tFaturamento]" displayFolder="" count="2" memberValueDatatype="7" unbalanced="0"/>
    <cacheHierarchy uniqueName="[tFaturamento].[Data Pagamento]" caption="Data Pagamento" attribute="1" time="1" defaultMemberUniqueName="[tFaturamento].[Data Pagamento].[All]" allUniqueName="[tFaturamento].[Data Pagamento].[All]" dimensionUniqueName="[tFaturamento]" displayFolder="" count="2" memberValueDatatype="7" unbalanced="0"/>
    <cacheHierarchy uniqueName="[tFaturamento].[Documento]" caption="Documento" attribute="1" defaultMemberUniqueName="[tFaturamento].[Documento].[All]" allUniqueName="[tFaturamento].[Documento].[All]" dimensionUniqueName="[tFaturamento]" displayFolder="" count="2" memberValueDatatype="20" unbalanced="0"/>
    <cacheHierarchy uniqueName="[tFaturamento].[Canal de Venda_n]" caption="Canal de Venda_n" attribute="1" defaultMemberUniqueName="[tFaturamento].[Canal de Venda_n].[All]" allUniqueName="[tFaturamento].[Canal de Venda_n].[All]" dimensionUniqueName="[tFaturamento]" displayFolder="" count="2" memberValueDatatype="20" unbalanced="0"/>
    <cacheHierarchy uniqueName="[tFaturamento].[Canal de Venda]" caption="Canal de Venda" attribute="1" defaultMemberUniqueName="[tFaturamento].[Canal de Venda].[All]" allUniqueName="[tFaturamento].[Canal de Venda].[All]" dimensionUniqueName="[tFaturamento]" displayFolder="" count="2" memberValueDatatype="130" unbalanced="0"/>
    <cacheHierarchy uniqueName="[tFaturamento].[Vendedor]" caption="Vendedor" attribute="1" defaultMemberUniqueName="[tFaturamento].[Vendedor].[All]" allUniqueName="[tFaturamento].[Vendedor].[All]" dimensionUniqueName="[tFaturamento]" displayFolder="" count="2" memberValueDatatype="130" unbalanced="0"/>
    <cacheHierarchy uniqueName="[tFaturamento].[% Comis.]" caption="% Comis." attribute="1" defaultMemberUniqueName="[tFaturamento].[% Comis.].[All]" allUniqueName="[tFaturamento].[% Comis.].[All]" dimensionUniqueName="[tFaturamento]" displayFolder="" count="2" memberValueDatatype="5" unbalanced="0"/>
    <cacheHierarchy uniqueName="[tFaturamento].[Comissão]" caption="Comissão" attribute="1" defaultMemberUniqueName="[tFaturamento].[Comissão].[All]" allUniqueName="[tFaturamento].[Comissão].[All]" dimensionUniqueName="[tFaturamento]" displayFolder="" count="2" memberValueDatatype="5" unbalanced="0"/>
    <cacheHierarchy uniqueName="[tFaturamento].[Tipo de Pagamento]" caption="Tipo de Pagamento" attribute="1" defaultMemberUniqueName="[tFaturamento].[Tipo de Pagamento].[All]" allUniqueName="[tFaturamento].[Tipo de Pagamento].[All]" dimensionUniqueName="[tFaturamento]" displayFolder="" count="2" memberValueDatatype="20" unbalanced="0"/>
    <cacheHierarchy uniqueName="[tProdutos].[Código]" caption="Código" attribute="1" defaultMemberUniqueName="[tProdutos].[Código].[All]" allUniqueName="[tProdutos].[Código].[All]" dimensionUniqueName="[tProdutos]" displayFolder="" count="2" memberValueDatatype="20" unbalanced="0"/>
    <cacheHierarchy uniqueName="[tProdutos].[Descrição]" caption="Descrição" attribute="1" defaultMemberUniqueName="[tProdutos].[Descrição].[All]" allUniqueName="[tProdutos].[Descrição].[All]" dimensionUniqueName="[tProdutos]" displayFolder="" count="2" memberValueDatatype="130" unbalanced="0"/>
    <cacheHierarchy uniqueName="[tProdutos].[Marca]" caption="Marca" attribute="1" defaultMemberUniqueName="[tProdutos].[Marca].[All]" allUniqueName="[tProdutos].[Marca].[All]" dimensionUniqueName="[tProdutos]" displayFolder="" count="2" memberValueDatatype="130" unbalanced="0"/>
    <cacheHierarchy uniqueName="[tProdutos].[Categoria]" caption="Categoria" attribute="1" defaultMemberUniqueName="[tProdutos].[Categoria].[All]" allUniqueName="[tProdutos].[Categoria].[All]" dimensionUniqueName="[tProdutos]" displayFolder="" count="2" memberValueDatatype="130" unbalanced="0"/>
    <cacheHierarchy uniqueName="[tProdutos].[SKU]" caption="SKU" attribute="1" defaultMemberUniqueName="[tProdutos].[SKU].[All]" allUniqueName="[tProdutos].[SKU].[All]" dimensionUniqueName="[tProdutos]" displayFolder="" count="2" memberValueDatatype="130" unbalanced="0"/>
    <cacheHierarchy uniqueName="[tProdutos].[Unidade]" caption="Unidade" attribute="1" defaultMemberUniqueName="[tProdutos].[Unidade].[All]" allUniqueName="[tProdutos].[Unidade].[All]" dimensionUniqueName="[tProdutos]" displayFolder="" count="2" memberValueDatatype="130" unbalanced="0"/>
    <cacheHierarchy uniqueName="[tProdutos].[Largura]" caption="Largura" attribute="1" defaultMemberUniqueName="[tProdutos].[Largura].[All]" allUniqueName="[tProdutos].[Largura].[All]" dimensionUniqueName="[tProdutos]" displayFolder="" count="2" memberValueDatatype="20" unbalanced="0"/>
    <cacheHierarchy uniqueName="[tProdutos].[Profundidade]" caption="Profundidade" attribute="1" defaultMemberUniqueName="[tProdutos].[Profundidade].[All]" allUniqueName="[tProdutos].[Profundidade].[All]" dimensionUniqueName="[tProdutos]" displayFolder="" count="2" memberValueDatatype="20" unbalanced="0"/>
    <cacheHierarchy uniqueName="[tProdutos].[Altura]" caption="Altura" attribute="1" defaultMemberUniqueName="[tProdutos].[Altura].[All]" allUniqueName="[tProdutos].[Altura].[All]" dimensionUniqueName="[tProdutos]" displayFolder="" count="2" memberValueDatatype="20" unbalanced="0"/>
    <cacheHierarchy uniqueName="[tProdutos].[Peso]" caption="Peso" attribute="1" defaultMemberUniqueName="[tProdutos].[Peso].[All]" allUniqueName="[tProdutos].[Peso].[All]" dimensionUniqueName="[tProdutos]" displayFolder="" count="2" memberValueDatatype="20" unbalanced="0"/>
    <cacheHierarchy uniqueName="[tProdutos].[Estoque mínimo]" caption="Estoque mínimo" attribute="1" defaultMemberUniqueName="[tProdutos].[Estoque mínimo].[All]" allUniqueName="[tProdutos].[Estoque mínimo].[All]" dimensionUniqueName="[tProdutos]" displayFolder="" count="2" memberValueDatatype="20" unbalanced="0"/>
    <cacheHierarchy uniqueName="[tProdutos].[Estoque Atual]" caption="Estoque Atual" attribute="1" defaultMemberUniqueName="[tProdutos].[Estoque Atual].[All]" allUniqueName="[tProdutos].[Estoque Atual].[All]" dimensionUniqueName="[tProdutos]" displayFolder="" count="2" memberValueDatatype="20" unbalanced="0"/>
    <cacheHierarchy uniqueName="[tProdutos].[Situação do Estoque]" caption="Situação do Estoque" attribute="1" defaultMemberUniqueName="[tProdutos].[Situação do Estoque].[All]" allUniqueName="[tProdutos].[Situação do Estoque].[All]" dimensionUniqueName="[tProdutos]" displayFolder="" count="2" memberValueDatatype="5" unbalanced="0"/>
    <cacheHierarchy uniqueName="[tProdutos].[Imagem]" caption="Imagem" attribute="1" defaultMemberUniqueName="[tProdutos].[Imagem].[All]" allUniqueName="[tProdutos].[Imagem].[All]" dimensionUniqueName="[tProdutos]" displayFolder="" count="2" memberValueDatatype="130" unbalanced="0"/>
    <cacheHierarchy uniqueName="[tProdutos].[Entradas]" caption="Entradas" attribute="1" defaultMemberUniqueName="[tProdutos].[Entradas].[All]" allUniqueName="[tProdutos].[Entradas].[All]" dimensionUniqueName="[tProdutos]" displayFolder="" count="2" memberValueDatatype="20" unbalanced="0"/>
    <cacheHierarchy uniqueName="[tProdutos].[Vendas]" caption="Vendas" attribute="1" defaultMemberUniqueName="[tProdutos].[Vendas].[All]" allUniqueName="[tProdutos].[Vendas].[All]" dimensionUniqueName="[tProdutos]" displayFolder="" count="2" memberValueDatatype="20" unbalanced="0"/>
    <cacheHierarchy uniqueName="[tProdutos].[Outras Saídas]" caption="Outras Saídas" attribute="1" defaultMemberUniqueName="[tProdutos].[Outras Saídas].[All]" allUniqueName="[tProdutos].[Outras Saídas].[All]" dimensionUniqueName="[tProdutos]" displayFolder="" count="2" memberValueDatatype="20" unbalanced="0"/>
    <cacheHierarchy uniqueName="[Vendas].[Seq.]" caption="Seq." attribute="1" defaultMemberUniqueName="[Vendas].[Seq.].[All]" allUniqueName="[Vendas].[Seq.].[All]" dimensionUniqueName="[Vendas]" displayFolder="" count="2" memberValueDatatype="20" unbalanced="0"/>
    <cacheHierarchy uniqueName="[Vendas].[Data]" caption="Data" attribute="1" time="1" defaultMemberUniqueName="[Vendas].[Data].[All]" allUniqueName="[Vendas].[Data].[All]" dimensionUniqueName="[Vendas]" displayFolder="" count="2" memberValueDatatype="7" unbalanced="0"/>
    <cacheHierarchy uniqueName="[Vendas].[Cód. Cliente]" caption="Cód. Cliente" attribute="1" defaultMemberUniqueName="[Vendas].[Cód. Cliente].[All]" allUniqueName="[Vendas].[Cód. Cliente].[All]" dimensionUniqueName="[Vendas]" displayFolder="" count="2" memberValueDatatype="20" unbalanced="0"/>
    <cacheHierarchy uniqueName="[Vendas].[Cidade]" caption="Cidade" attribute="1" defaultMemberUniqueName="[Vendas].[Cidade].[All]" allUniqueName="[Vendas].[Cidade].[All]" dimensionUniqueName="[Vendas]" displayFolder="" count="2" memberValueDatatype="130" unbalanced="0"/>
    <cacheHierarchy uniqueName="[Vendas].[Cód. Produto]" caption="Cód. Produto" attribute="1" defaultMemberUniqueName="[Vendas].[Cód. Produto].[All]" allUniqueName="[Vendas].[Cód. Produto].[All]" dimensionUniqueName="[Vendas]" displayFolder="" count="2" memberValueDatatype="20" unbalanced="0"/>
    <cacheHierarchy uniqueName="[Vendas].[Qtde.]" caption="Qtde." attribute="1" defaultMemberUniqueName="[Vendas].[Qtde.].[All]" allUniqueName="[Vendas].[Qtde.].[All]" dimensionUniqueName="[Vendas]" displayFolder="" count="2" memberValueDatatype="20" unbalanced="0"/>
    <cacheHierarchy uniqueName="[Vendas].[Preço Unitário]" caption="Preço Unitário" attribute="1" defaultMemberUniqueName="[Vendas].[Preço Unitário].[All]" allUniqueName="[Vendas].[Preço Unitário].[All]" dimensionUniqueName="[Vendas]" displayFolder="" count="2" memberValueDatatype="20" unbalanced="0"/>
    <cacheHierarchy uniqueName="[Vendas].[Valor Bruto]" caption="Valor Bruto" attribute="1" defaultMemberUniqueName="[Vendas].[Valor Bruto].[All]" allUniqueName="[Vendas].[Valor Bruto].[All]" dimensionUniqueName="[Vendas]" displayFolder="" count="2" memberValueDatatype="20" unbalanced="0"/>
    <cacheHierarchy uniqueName="[Vendas].[% Desconto]" caption="% Desconto" attribute="1" defaultMemberUniqueName="[Vendas].[% Desconto].[All]" allUniqueName="[Vendas].[% Desconto].[All]" dimensionUniqueName="[Vendas]" displayFolder="" count="2" memberValueDatatype="5" unbalanced="0"/>
    <cacheHierarchy uniqueName="[Vendas].[Valor Desconto]" caption="Valor Desconto" attribute="1" defaultMemberUniqueName="[Vendas].[Valor Desconto].[All]" allUniqueName="[Vendas].[Valor Desconto].[All]" dimensionUniqueName="[Vendas]" displayFolder="" count="2" memberValueDatatype="130" unbalanced="0"/>
    <cacheHierarchy uniqueName="[Vendas].[Valor Venda]" caption="Valor Venda" attribute="1" defaultMemberUniqueName="[Vendas].[Valor Venda].[All]" allUniqueName="[Vendas].[Valor Venda].[All]" dimensionUniqueName="[Vendas]" displayFolder="" count="2" memberValueDatatype="5" unbalanced="0"/>
    <cacheHierarchy uniqueName="[Vendas].[Vencimento]" caption="Vencimento" attribute="1" time="1" defaultMemberUniqueName="[Vendas].[Vencimento].[All]" allUniqueName="[Vendas].[Vencimento].[All]" dimensionUniqueName="[Vendas]" displayFolder="" count="2" memberValueDatatype="7" unbalanced="0"/>
    <cacheHierarchy uniqueName="[Vendas].[Data Pagamento]" caption="Data Pagamento" attribute="1" time="1" defaultMemberUniqueName="[Vendas].[Data Pagamento].[All]" allUniqueName="[Vendas].[Data Pagamento].[All]" dimensionUniqueName="[Vendas]" displayFolder="" count="2" memberValueDatatype="7" unbalanced="0"/>
    <cacheHierarchy uniqueName="[Vendas].[Documento]" caption="Documento" attribute="1" defaultMemberUniqueName="[Vendas].[Documento].[All]" allUniqueName="[Vendas].[Documento].[All]" dimensionUniqueName="[Vendas]" displayFolder="" count="2" memberValueDatatype="20" unbalanced="0"/>
    <cacheHierarchy uniqueName="[Vendas].[Canal de Venda]" caption="Canal de Venda" attribute="1" defaultMemberUniqueName="[Vendas].[Canal de Venda].[All]" allUniqueName="[Vendas].[Canal de Venda].[All]" dimensionUniqueName="[Vendas]" displayFolder="" count="2" memberValueDatatype="20" unbalanced="0"/>
    <cacheHierarchy uniqueName="[Vendas].[Vendedor]" caption="Vendedor" attribute="1" defaultMemberUniqueName="[Vendas].[Vendedor].[All]" allUniqueName="[Vendas].[Vendedor].[All]" dimensionUniqueName="[Vendas]" displayFolder="" count="2" memberValueDatatype="130" unbalanced="0"/>
    <cacheHierarchy uniqueName="[Vendas].[% Comis.]" caption="% Comis." attribute="1" defaultMemberUniqueName="[Vendas].[% Comis.].[All]" allUniqueName="[Vendas].[% Comis.].[All]" dimensionUniqueName="[Vendas]" displayFolder="" count="2" memberValueDatatype="5" unbalanced="0"/>
    <cacheHierarchy uniqueName="[Vendas].[Comissão]" caption="Comissão" attribute="1" defaultMemberUniqueName="[Vendas].[Comissão].[All]" allUniqueName="[Vendas].[Comissão].[All]" dimensionUniqueName="[Vendas]" displayFolder="" count="2" memberValueDatatype="5" unbalanced="0"/>
    <cacheHierarchy uniqueName="[Vendas].[Tipo de Pagamento]" caption="Tipo de Pagamento" attribute="1" defaultMemberUniqueName="[Vendas].[Tipo de Pagamento].[All]" allUniqueName="[Vendas].[Tipo de Pagamento].[All]" dimensionUniqueName="[Vendas]" displayFolder="" count="2" memberValueDatatype="20" unbalanced="0"/>
    <cacheHierarchy uniqueName="[Vendas].[Produto.Marca]" caption="Produto.Marca" attribute="1" defaultMemberUniqueName="[Vendas].[Produto.Marca].[All]" allUniqueName="[Vendas].[Produto.Marca].[All]" dimensionUniqueName="[Vendas]" displayFolder="" count="2" memberValueDatatype="130" unbalanced="0"/>
    <cacheHierarchy uniqueName="[Vendas].[Produto.Categoria]" caption="Produto.Categoria" attribute="1" defaultMemberUniqueName="[Vendas].[Produto.Categoria].[All]" allUniqueName="[Vendas].[Produto.Categoria].[All]" dimensionUniqueName="[Vendas]" displayFolder="" count="2" memberValueDatatype="130" unbalanced="0"/>
    <cacheHierarchy uniqueName="[Vendas].[Produto.SKU]" caption="Produto.SKU" attribute="1" defaultMemberUniqueName="[Vendas].[Produto.SKU].[All]" allUniqueName="[Vendas].[Produto.SKU].[All]" dimensionUniqueName="[Vendas]" displayFolder="" count="2" memberValueDatatype="130" unbalanced="0"/>
    <cacheHierarchy uniqueName="[Measures].[Total de Exposições]" caption="Total de Exposições" measure="1" displayFolder="" measureGroup="Exposições" count="0" oneField="1">
      <fieldsUsage count="1">
        <fieldUsage x="1"/>
      </fieldsUsage>
    </cacheHierarchy>
    <cacheHierarchy uniqueName="[Measures].[Meta Global de Exposições]" caption="Meta Global de Exposições" measure="1" displayFolder="" measureGroup="Exposições" count="0"/>
    <cacheHierarchy uniqueName="[Measures].[Atingimento de Meta de Exposições]" caption="Atingimento de Meta de Exposições" measure="1" displayFolder="" measureGroup="Exposições" count="0"/>
    <cacheHierarchy uniqueName="[Measures].[Total de Publicações]" caption="Total de Publicações" measure="1" displayFolder="" measureGroup="Exposições" count="0"/>
    <cacheHierarchy uniqueName="[Measures].[Total de Participação em Eventos]" caption="Total de Participação em Eventos" measure="1" displayFolder="" measureGroup="Exposições" count="0"/>
    <cacheHierarchy uniqueName="[Measures].[Total de Propostas Enviadas]" caption="Total de Propostas Enviadas" measure="1" displayFolder="" measureGroup="BasedeDados" count="0"/>
    <cacheHierarchy uniqueName="[Measures].[Total de Propostas Aceitas]" caption="Total de Propostas Aceitas" measure="1" displayFolder="" measureGroup="BasedeDados" count="0"/>
    <cacheHierarchy uniqueName="[Measures].[Meta de  Propostas Enviadas]" caption="Meta de  Propostas Enviadas" measure="1" displayFolder="" measureGroup="BasedeDados" count="0"/>
    <cacheHierarchy uniqueName="[Measures].[Meta de  Propostas Aceitas]" caption="Meta de  Propostas Aceitas" measure="1" displayFolder="" measureGroup="BasedeDados" count="0"/>
    <cacheHierarchy uniqueName="[Measures].[Total de propostas Não Aceitas]" caption="Total de propostas Não Aceitas" measure="1" displayFolder="" measureGroup="BasedeDados" count="0"/>
    <cacheHierarchy uniqueName="[Measures].[Taxa de Conversão de Proposta]" caption="Taxa de Conversão de Proposta" measure="1" displayFolder="" measureGroup="BasedeDados" count="0"/>
    <cacheHierarchy uniqueName="[Measures].[Atingimento da Meta de proposta Enviadas]" caption="Atingimento da Meta de proposta Enviadas" measure="1" displayFolder="" measureGroup="BasedeDados" count="0"/>
    <cacheHierarchy uniqueName="[Measures].[Meta de Publicações]" caption="Meta de Publicações" measure="1" displayFolder="" measureGroup="Exposições" count="0"/>
    <cacheHierarchy uniqueName="[Measures].[Meta de Participação em Eventos]" caption="Meta de Participação em Eventos" measure="1" displayFolder="" measureGroup="Exposições" count="0"/>
    <cacheHierarchy uniqueName="[Measures].[Atingimento da Meta de publicações]" caption="Atingimento da Meta de publicações" measure="1" displayFolder="" measureGroup="Exposições" count="0"/>
    <cacheHierarchy uniqueName="[Measures].[Atingimento da meta de Participações em Eventos]" caption="Atingimento da meta de Participações em Eventos" measure="1" displayFolder="" measureGroup="Exposições" count="0"/>
    <cacheHierarchy uniqueName="[Measures].[Atingimento da Meta de Propostas Aceitas]" caption="Atingimento da Meta de Propostas Aceitas" measure="1" displayFolder="" measureGroup="BasedeDados" count="0"/>
    <cacheHierarchy uniqueName="[Measures].[__XL_Count tFaturamento]" caption="__XL_Count tFaturamento" measure="1" displayFolder="" measureGroup="tFaturamento" count="0" hidden="1"/>
    <cacheHierarchy uniqueName="[Measures].[__XL_Count tProdutos]" caption="__XL_Count tProdutos" measure="1" displayFolder="" measureGroup="tProdutos" count="0" hidden="1"/>
    <cacheHierarchy uniqueName="[Measures].[__XL_Count Vendas]" caption="__XL_Count Vendas" measure="1" displayFolder="" measureGroup="Vendas" count="0" hidden="1"/>
    <cacheHierarchy uniqueName="[Measures].[__XL_Count Produto]" caption="__XL_Count Produto" measure="1" displayFolder="" measureGroup="Produto" count="0" hidden="1"/>
    <cacheHierarchy uniqueName="[Measures].[__XL_Count NovaTabela]" caption="__XL_Count NovaTabela" measure="1" displayFolder="" measureGroup="NovaTabela" count="0" hidden="1"/>
    <cacheHierarchy uniqueName="[Measures].[__XL_Count BasedeDados]" caption="__XL_Count BasedeDados" measure="1" displayFolder="" measureGroup="BasedeDados" count="0" hidden="1"/>
    <cacheHierarchy uniqueName="[Measures].[__XL_Count Tabela13]" caption="__XL_Count Tabela13" measure="1" displayFolder="" measureGroup="Exposições" count="0" hidden="1"/>
    <cacheHierarchy uniqueName="[Measures].[__XL_Count Proposta]" caption="__XL_Count Proposta" measure="1" displayFolder="" measureGroup="Proposta" count="0" hidden="1"/>
    <cacheHierarchy uniqueName="[Measures].[__No measures defined]" caption="__No measures defined" measure="1" displayFolder="" count="0" hidden="1"/>
    <cacheHierarchy uniqueName="[Measures].[_Atingimento da Meta de Propostas Aceitas Goal]" caption="_Atingimento da Meta de Propostas Aceitas Goal" measure="1" displayFolder="" measureGroup="BasedeDados" count="0" hidden="1"/>
    <cacheHierarchy uniqueName="[Measures].[_Atingimento da Meta de Propostas Aceitas Status]" caption="_Atingimento da Meta de Propostas Aceitas Status" measure="1" iconSet="6" displayFolder="" measureGroup="BasedeDados" count="0" hidden="1"/>
    <cacheHierarchy uniqueName="[Measures].[Soma de Meses]" caption="Soma de Meses" measure="1" displayFolder="" measureGroup="Exposiçõe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Meses 2]" caption="Soma de Meses 2" measure="1" displayFolder="" measureGroup="BasedeDado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1">
    <kpi uniqueName="Atingimento da Meta de Propostas Aceitas" caption="Atingimento da Meta de Propostas Aceitas" displayFolder="" measureGroup="BasedeDados" parent="" value="[Measures].[Atingimento da Meta de Propostas Aceitas]" goal="[Measures].[_Atingimento da Meta de Propostas Aceitas Goal]" status="[Measures].[_Atingimento da Meta de Propostas Aceitas Status]" trend="" weight=""/>
  </kpis>
  <dimensions count="9">
    <dimension name="BasedeDados" uniqueName="[BasedeDados]" caption="BasedeDados"/>
    <dimension name="Exposições" uniqueName="[Exposições]" caption="Exposições"/>
    <dimension measure="1" name="Measures" uniqueName="[Measures]" caption="Measures"/>
    <dimension name="NovaTabela" uniqueName="[NovaTabela]" caption="NovaTabela"/>
    <dimension name="Produto" uniqueName="[Produto]" caption="Produto"/>
    <dimension name="Proposta" uniqueName="[Proposta]" caption="Proposta"/>
    <dimension name="tFaturamento" uniqueName="[tFaturamento]" caption="tFaturamento"/>
    <dimension name="tProdutos" uniqueName="[tProdutos]" caption="tProdutos"/>
    <dimension name="Vendas" uniqueName="[Vendas]" caption="Vendas"/>
  </dimensions>
  <measureGroups count="8">
    <measureGroup name="BasedeDados" caption="BasedeDados"/>
    <measureGroup name="Exposições" caption="Exposições"/>
    <measureGroup name="NovaTabela" caption="NovaTabela"/>
    <measureGroup name="Produto" caption="Produto"/>
    <measureGroup name="Proposta" caption="Proposta"/>
    <measureGroup name="tFaturamento" caption="tFaturamento"/>
    <measureGroup name="tProdutos" caption="tProdutos"/>
    <measureGroup name="Vendas" caption="Vendas"/>
  </measureGroups>
  <maps count="10">
    <map measureGroup="0" dimension="0"/>
    <map measureGroup="1" dimension="1"/>
    <map measureGroup="2" dimension="3"/>
    <map measureGroup="3" dimension="4"/>
    <map measureGroup="4" dimension="5"/>
    <map measureGroup="5" dimension="6"/>
    <map measureGroup="5" dimension="7"/>
    <map measureGroup="6" dimension="7"/>
    <map measureGroup="7" dimension="4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laudia Silva" refreshedDate="45243.328558333335" backgroundQuery="1" createdVersion="8" refreshedVersion="8" minRefreshableVersion="3" recordCount="0" supportSubquery="1" supportAdvancedDrill="1" xr:uid="{062AEADF-A0F3-42F0-983F-B918536B34EE}">
  <cacheSource type="external" connectionId="8"/>
  <cacheFields count="5">
    <cacheField name="[BasedeDados].[Mês].[Mês]" caption="Mês" numFmtId="0" hierarchy="6" level="1">
      <sharedItems count="12">
        <s v="Abr"/>
        <s v="Ago"/>
        <s v="Dez"/>
        <s v="Fev"/>
        <s v="Jan"/>
        <s v="Jul"/>
        <s v="Jun"/>
        <s v="Mai"/>
        <s v="Mar"/>
        <s v="Nov"/>
        <s v="Out"/>
        <s v="Set"/>
      </sharedItems>
    </cacheField>
    <cacheField name="[Measures].[Total de Propostas Enviadas]" caption="Total de Propostas Enviadas" numFmtId="0" hierarchy="115" level="32767"/>
    <cacheField name="[Measures].[Total de Propostas Aceitas]" caption="Total de Propostas Aceitas" numFmtId="0" hierarchy="116" level="32767"/>
    <cacheField name="[Measures].[Taxa de Conversão de Proposta]" caption="Taxa de Conversão de Proposta" numFmtId="0" hierarchy="120" level="32767"/>
    <cacheField name="[BasedeDados].[Nome do indicador].[Nome do indicador]" caption="Nome do indicador" numFmtId="0" hierarchy="1" level="1">
      <sharedItems containsSemiMixedTypes="0" containsNonDate="0" containsString="0"/>
    </cacheField>
  </cacheFields>
  <cacheHierarchies count="140">
    <cacheHierarchy uniqueName="[BasedeDados].[Grupo do indicador]" caption="Grupo do indicador" attribute="1" defaultMemberUniqueName="[BasedeDados].[Grupo do indicador].[All]" allUniqueName="[BasedeDados].[Grupo do indicador].[All]" dimensionUniqueName="[BasedeDados]" displayFolder="" count="2" memberValueDatatype="130" unbalanced="0"/>
    <cacheHierarchy uniqueName="[BasedeDados].[Nome do indicador]" caption="Nome do indicador" attribute="1" defaultMemberUniqueName="[BasedeDados].[Nome do indicador].[All]" allUniqueName="[BasedeDados].[Nome do indicador].[All]" dimensionUniqueName="[BasedeDados]" displayFolder="" count="2" memberValueDatatype="130" unbalanced="0">
      <fieldsUsage count="2">
        <fieldUsage x="-1"/>
        <fieldUsage x="4"/>
      </fieldsUsage>
    </cacheHierarchy>
    <cacheHierarchy uniqueName="[BasedeDados].[Realizado]" caption="Realizado" attribute="1" defaultMemberUniqueName="[BasedeDados].[Realizado].[All]" allUniqueName="[BasedeDados].[Realizado].[All]" dimensionUniqueName="[BasedeDados]" displayFolder="" count="2" memberValueDatatype="20" unbalanced="0"/>
    <cacheHierarchy uniqueName="[BasedeDados].[Meta]" caption="Meta" attribute="1" defaultMemberUniqueName="[BasedeDados].[Meta].[All]" allUniqueName="[BasedeDados].[Meta].[All]" dimensionUniqueName="[BasedeDados]" displayFolder="" count="2" memberValueDatatype="20" unbalanced="0"/>
    <cacheHierarchy uniqueName="[BasedeDados].[Meses]" caption="Meses" attribute="1" defaultMemberUniqueName="[BasedeDados].[Meses].[All]" allUniqueName="[BasedeDados].[Meses].[All]" dimensionUniqueName="[BasedeDados]" displayFolder="" count="2" memberValueDatatype="20" unbalanced="0"/>
    <cacheHierarchy uniqueName="[BasedeDados].[Atingimento da meta2]" caption="Atingimento da meta2" attribute="1" defaultMemberUniqueName="[BasedeDados].[Atingimento da meta2].[All]" allUniqueName="[BasedeDados].[Atingimento da meta2].[All]" dimensionUniqueName="[BasedeDados]" displayFolder="" count="2" memberValueDatatype="5" unbalanced="0"/>
    <cacheHierarchy uniqueName="[BasedeDados].[Mês]" caption="Mês" attribute="1" defaultMemberUniqueName="[BasedeDados].[Mês].[All]" allUniqueName="[BasedeDados].[Mês].[All]" dimensionUniqueName="[BasedeDados]" displayFolder="" count="2" memberValueDatatype="130" unbalanced="0">
      <fieldsUsage count="2">
        <fieldUsage x="-1"/>
        <fieldUsage x="0"/>
      </fieldsUsage>
    </cacheHierarchy>
    <cacheHierarchy uniqueName="[Exposições].[Grupo do indicador]" caption="Grupo do indicador" attribute="1" defaultMemberUniqueName="[Exposições].[Grupo do indicador].[All]" allUniqueName="[Exposições].[Grupo do indicador].[All]" dimensionUniqueName="[Exposições]" displayFolder="" count="2" memberValueDatatype="130" unbalanced="0"/>
    <cacheHierarchy uniqueName="[Exposições].[Nome do indicador]" caption="Nome do indicador" attribute="1" defaultMemberUniqueName="[Exposições].[Nome do indicador].[All]" allUniqueName="[Exposições].[Nome do indicador].[All]" dimensionUniqueName="[Exposições]" displayFolder="" count="2" memberValueDatatype="130" unbalanced="0"/>
    <cacheHierarchy uniqueName="[Exposições].[Realizado]" caption="Realizado" attribute="1" defaultMemberUniqueName="[Exposições].[Realizado].[All]" allUniqueName="[Exposições].[Realizado].[All]" dimensionUniqueName="[Exposições]" displayFolder="" count="2" memberValueDatatype="20" unbalanced="0"/>
    <cacheHierarchy uniqueName="[Exposições].[Meta]" caption="Meta" attribute="1" defaultMemberUniqueName="[Exposições].[Meta].[All]" allUniqueName="[Exposições].[Meta].[All]" dimensionUniqueName="[Exposições]" displayFolder="" count="2" memberValueDatatype="20" unbalanced="0"/>
    <cacheHierarchy uniqueName="[Exposições].[Meses]" caption="Meses" attribute="1" defaultMemberUniqueName="[Exposições].[Meses].[All]" allUniqueName="[Exposições].[Meses].[All]" dimensionUniqueName="[Exposições]" displayFolder="" count="2" memberValueDatatype="20" unbalanced="0"/>
    <cacheHierarchy uniqueName="[Exposições].[Mês]" caption="Mês" attribute="1" defaultMemberUniqueName="[Exposições].[Mês].[All]" allUniqueName="[Exposições].[Mês].[All]" dimensionUniqueName="[Exposições]" displayFolder="" count="2" memberValueDatatype="130" unbalanced="0"/>
    <cacheHierarchy uniqueName="[NovaTabela].[Seq.]" caption="Seq." attribute="1" defaultMemberUniqueName="[NovaTabela].[Seq.].[All]" allUniqueName="[NovaTabela].[Seq.].[All]" dimensionUniqueName="[NovaTabela]" displayFolder="" count="2" memberValueDatatype="20" unbalanced="0"/>
    <cacheHierarchy uniqueName="[NovaTabela].[Data]" caption="Data" attribute="1" time="1" defaultMemberUniqueName="[NovaTabela].[Data].[All]" allUniqueName="[NovaTabela].[Data].[All]" dimensionUniqueName="[NovaTabela]" displayFolder="" count="2" memberValueDatatype="7" unbalanced="0"/>
    <cacheHierarchy uniqueName="[NovaTabela].[Cód. Cliente]" caption="Cód. Cliente" attribute="1" defaultMemberUniqueName="[NovaTabela].[Cód. Cliente].[All]" allUniqueName="[NovaTabela].[Cód. Cliente].[All]" dimensionUniqueName="[NovaTabela]" displayFolder="" count="2" memberValueDatatype="20" unbalanced="0"/>
    <cacheHierarchy uniqueName="[NovaTabela].[Cidade]" caption="Cidade" attribute="1" defaultMemberUniqueName="[NovaTabela].[Cidade].[All]" allUniqueName="[NovaTabela].[Cidade].[All]" dimensionUniqueName="[NovaTabela]" displayFolder="" count="2" memberValueDatatype="130" unbalanced="0"/>
    <cacheHierarchy uniqueName="[NovaTabela].[Cód. Produto]" caption="Cód. Produto" attribute="1" defaultMemberUniqueName="[NovaTabela].[Cód. Produto].[All]" allUniqueName="[NovaTabela].[Cód. Produto].[All]" dimensionUniqueName="[NovaTabela]" displayFolder="" count="2" memberValueDatatype="20" unbalanced="0"/>
    <cacheHierarchy uniqueName="[NovaTabela].[Qtde.]" caption="Qtde." attribute="1" defaultMemberUniqueName="[NovaTabela].[Qtde.].[All]" allUniqueName="[NovaTabela].[Qtde.].[All]" dimensionUniqueName="[NovaTabela]" displayFolder="" count="2" memberValueDatatype="20" unbalanced="0"/>
    <cacheHierarchy uniqueName="[NovaTabela].[Preço Unitário]" caption="Preço Unitário" attribute="1" defaultMemberUniqueName="[NovaTabela].[Preço Unitário].[All]" allUniqueName="[NovaTabela].[Preço Unitário].[All]" dimensionUniqueName="[NovaTabela]" displayFolder="" count="2" memberValueDatatype="20" unbalanced="0"/>
    <cacheHierarchy uniqueName="[NovaTabela].[Produto.Descrição]" caption="Produto.Descrição" attribute="1" defaultMemberUniqueName="[NovaTabela].[Produto.Descrição].[All]" allUniqueName="[NovaTabela].[Produto.Descrição].[All]" dimensionUniqueName="[NovaTabela]" displayFolder="" count="2" memberValueDatatype="130" unbalanced="0"/>
    <cacheHierarchy uniqueName="[NovaTabela].[Produto.Marca]" caption="Produto.Marca" attribute="1" defaultMemberUniqueName="[NovaTabela].[Produto.Marca].[All]" allUniqueName="[NovaTabela].[Produto.Marca].[All]" dimensionUniqueName="[NovaTabela]" displayFolder="" count="2" memberValueDatatype="130" unbalanced="0"/>
    <cacheHierarchy uniqueName="[NovaTabela].[Produto.Categoria]" caption="Produto.Categoria" attribute="1" defaultMemberUniqueName="[NovaTabela].[Produto.Categoria].[All]" allUniqueName="[NovaTabela].[Produto.Categoria].[All]" dimensionUniqueName="[NovaTabela]" displayFolder="" count="2" memberValueDatatype="130" unbalanced="0"/>
    <cacheHierarchy uniqueName="[NovaTabela].[Produto.SKU]" caption="Produto.SKU" attribute="1" defaultMemberUniqueName="[NovaTabela].[Produto.SKU].[All]" allUniqueName="[NovaTabela].[Produto.SKU].[All]" dimensionUniqueName="[NovaTabela]" displayFolder="" count="2" memberValueDatatype="130" unbalanced="0"/>
    <cacheHierarchy uniqueName="[Produto].[Código]" caption="Código" attribute="1" defaultMemberUniqueName="[Produto].[Código].[All]" allUniqueName="[Produto].[Código].[All]" dimensionUniqueName="[Produto]" displayFolder="" count="2" memberValueDatatype="20" unbalanced="0"/>
    <cacheHierarchy uniqueName="[Produto].[Descrição]" caption="Descrição" attribute="1" defaultMemberUniqueName="[Produto].[Descrição].[All]" allUniqueName="[Produto].[Descrição].[All]" dimensionUniqueName="[Produto]" displayFolder="" count="2" memberValueDatatype="130" unbalanced="0"/>
    <cacheHierarchy uniqueName="[Produto].[Marca]" caption="Marca" attribute="1" defaultMemberUniqueName="[Produto].[Marca].[All]" allUniqueName="[Produto].[Marca].[All]" dimensionUniqueName="[Produto]" displayFolder="" count="2" memberValueDatatype="130" unbalanced="0"/>
    <cacheHierarchy uniqueName="[Produto].[Categoria]" caption="Categoria" attribute="1" defaultMemberUniqueName="[Produto].[Categoria].[All]" allUniqueName="[Produto].[Categoria].[All]" dimensionUniqueName="[Produto]" displayFolder="" count="2" memberValueDatatype="130" unbalanced="0"/>
    <cacheHierarchy uniqueName="[Produto].[SKU]" caption="SKU" attribute="1" defaultMemberUniqueName="[Produto].[SKU].[All]" allUniqueName="[Produto].[SKU].[All]" dimensionUniqueName="[Produto]" displayFolder="" count="2" memberValueDatatype="130" unbalanced="0"/>
    <cacheHierarchy uniqueName="[Produto].[Unidade]" caption="Unidade" attribute="1" defaultMemberUniqueName="[Produto].[Unidade].[All]" allUniqueName="[Produto].[Unidade].[All]" dimensionUniqueName="[Produto]" displayFolder="" count="2" memberValueDatatype="130" unbalanced="0"/>
    <cacheHierarchy uniqueName="[Produto].[Largura]" caption="Largura" attribute="1" defaultMemberUniqueName="[Produto].[Largura].[All]" allUniqueName="[Produto].[Largura].[All]" dimensionUniqueName="[Produto]" displayFolder="" count="2" memberValueDatatype="20" unbalanced="0"/>
    <cacheHierarchy uniqueName="[Produto].[Profundidade]" caption="Profundidade" attribute="1" defaultMemberUniqueName="[Produto].[Profundidade].[All]" allUniqueName="[Produto].[Profundidade].[All]" dimensionUniqueName="[Produto]" displayFolder="" count="2" memberValueDatatype="20" unbalanced="0"/>
    <cacheHierarchy uniqueName="[Produto].[Altura]" caption="Altura" attribute="1" defaultMemberUniqueName="[Produto].[Altura].[All]" allUniqueName="[Produto].[Altura].[All]" dimensionUniqueName="[Produto]" displayFolder="" count="2" memberValueDatatype="20" unbalanced="0"/>
    <cacheHierarchy uniqueName="[Produto].[Peso]" caption="Peso" attribute="1" defaultMemberUniqueName="[Produto].[Peso].[All]" allUniqueName="[Produto].[Peso].[All]" dimensionUniqueName="[Produto]" displayFolder="" count="2" memberValueDatatype="20" unbalanced="0"/>
    <cacheHierarchy uniqueName="[Produto].[Estoque mínimo]" caption="Estoque mínimo" attribute="1" defaultMemberUniqueName="[Produto].[Estoque mínimo].[All]" allUniqueName="[Produto].[Estoque mínimo].[All]" dimensionUniqueName="[Produto]" displayFolder="" count="2" memberValueDatatype="20" unbalanced="0"/>
    <cacheHierarchy uniqueName="[Produto].[Estoque Atual]" caption="Estoque Atual" attribute="1" defaultMemberUniqueName="[Produto].[Estoque Atual].[All]" allUniqueName="[Produto].[Estoque Atual].[All]" dimensionUniqueName="[Produto]" displayFolder="" count="2" memberValueDatatype="20" unbalanced="0"/>
    <cacheHierarchy uniqueName="[Produto].[Situação do Estoque]" caption="Situação do Estoque" attribute="1" defaultMemberUniqueName="[Produto].[Situação do Estoque].[All]" allUniqueName="[Produto].[Situação do Estoque].[All]" dimensionUniqueName="[Produto]" displayFolder="" count="2" memberValueDatatype="5" unbalanced="0"/>
    <cacheHierarchy uniqueName="[Produto].[Imagem]" caption="Imagem" attribute="1" defaultMemberUniqueName="[Produto].[Imagem].[All]" allUniqueName="[Produto].[Imagem].[All]" dimensionUniqueName="[Produto]" displayFolder="" count="2" memberValueDatatype="130" unbalanced="0"/>
    <cacheHierarchy uniqueName="[Produto].[Entradas]" caption="Entradas" attribute="1" defaultMemberUniqueName="[Produto].[Entradas].[All]" allUniqueName="[Produto].[Entradas].[All]" dimensionUniqueName="[Produto]" displayFolder="" count="2" memberValueDatatype="20" unbalanced="0"/>
    <cacheHierarchy uniqueName="[Produto].[Vendas]" caption="Vendas" attribute="1" defaultMemberUniqueName="[Produto].[Vendas].[All]" allUniqueName="[Produto].[Vendas].[All]" dimensionUniqueName="[Produto]" displayFolder="" count="2" memberValueDatatype="20" unbalanced="0"/>
    <cacheHierarchy uniqueName="[Produto].[Outras Saídas]" caption="Outras Saídas" attribute="1" defaultMemberUniqueName="[Produto].[Outras Saídas].[All]" allUniqueName="[Produto].[Outras Saídas].[All]" dimensionUniqueName="[Produto]" displayFolder="" count="2" memberValueDatatype="20" unbalanced="0"/>
    <cacheHierarchy uniqueName="[Proposta].[Grupo do indicador]" caption="Grupo do indicador" attribute="1" defaultMemberUniqueName="[Proposta].[Grupo do indicador].[All]" allUniqueName="[Proposta].[Grupo do indicador].[All]" dimensionUniqueName="[Proposta]" displayFolder="" count="2" memberValueDatatype="130" unbalanced="0"/>
    <cacheHierarchy uniqueName="[Proposta].[Nome do indicador]" caption="Nome do indicador" attribute="1" defaultMemberUniqueName="[Proposta].[Nome do indicador].[All]" allUniqueName="[Proposta].[Nome do indicador].[All]" dimensionUniqueName="[Proposta]" displayFolder="" count="2" memberValueDatatype="130" unbalanced="0"/>
    <cacheHierarchy uniqueName="[Proposta].[Realizado]" caption="Realizado" attribute="1" defaultMemberUniqueName="[Proposta].[Realizado].[All]" allUniqueName="[Proposta].[Realizado].[All]" dimensionUniqueName="[Proposta]" displayFolder="" count="2" memberValueDatatype="20" unbalanced="0"/>
    <cacheHierarchy uniqueName="[Proposta].[Meta]" caption="Meta" attribute="1" defaultMemberUniqueName="[Proposta].[Meta].[All]" allUniqueName="[Proposta].[Meta].[All]" dimensionUniqueName="[Proposta]" displayFolder="" count="2" memberValueDatatype="20" unbalanced="0"/>
    <cacheHierarchy uniqueName="[Proposta].[Meses]" caption="Meses" attribute="1" defaultMemberUniqueName="[Proposta].[Meses].[All]" allUniqueName="[Proposta].[Meses].[All]" dimensionUniqueName="[Proposta]" displayFolder="" count="2" memberValueDatatype="20" unbalanced="0"/>
    <cacheHierarchy uniqueName="[Proposta].[Mês]" caption="Mês" attribute="1" defaultMemberUniqueName="[Proposta].[Mês].[All]" allUniqueName="[Proposta].[Mês].[All]" dimensionUniqueName="[Proposta]" displayFolder="" count="2" memberValueDatatype="130" unbalanced="0"/>
    <cacheHierarchy uniqueName="[Proposta].[Mês2]" caption="Mês2" attribute="1" defaultMemberUniqueName="[Proposta].[Mês2].[All]" allUniqueName="[Proposta].[Mês2].[All]" dimensionUniqueName="[Proposta]" displayFolder="" count="2" memberValueDatatype="130" unbalanced="0"/>
    <cacheHierarchy uniqueName="[tFaturamento].[Seq.]" caption="Seq." attribute="1" defaultMemberUniqueName="[tFaturamento].[Seq.].[All]" allUniqueName="[tFaturamento].[Seq.].[All]" dimensionUniqueName="[tFaturamento]" displayFolder="" count="2" memberValueDatatype="20" unbalanced="0"/>
    <cacheHierarchy uniqueName="[tFaturamento].[Data]" caption="Data" attribute="1" time="1" defaultMemberUniqueName="[tFaturamento].[Data].[All]" allUniqueName="[tFaturamento].[Data].[All]" dimensionUniqueName="[tFaturamento]" displayFolder="" count="2" memberValueDatatype="7" unbalanced="0"/>
    <cacheHierarchy uniqueName="[tFaturamento].[Mês_N]" caption="Mês_N" attribute="1" defaultMemberUniqueName="[tFaturamento].[Mês_N].[All]" allUniqueName="[tFaturamento].[Mês_N].[All]" dimensionUniqueName="[tFaturamento]" displayFolder="" count="2" memberValueDatatype="20" unbalanced="0"/>
    <cacheHierarchy uniqueName="[tFaturamento].[Mês]" caption="Mês" attribute="1" defaultMemberUniqueName="[tFaturamento].[Mês].[All]" allUniqueName="[tFaturamento].[Mês].[All]" dimensionUniqueName="[tFaturamento]" displayFolder="" count="2" memberValueDatatype="20" unbalanced="0"/>
    <cacheHierarchy uniqueName="[tFaturamento].[Anos]" caption="Anos" attribute="1" defaultMemberUniqueName="[tFaturamento].[Anos].[All]" allUniqueName="[tFaturamento].[Anos].[All]" dimensionUniqueName="[tFaturamento]" displayFolder="" count="2" memberValueDatatype="20" unbalanced="0"/>
    <cacheHierarchy uniqueName="[tFaturamento].[Cód. Cliente]" caption="Cód. Cliente" attribute="1" defaultMemberUniqueName="[tFaturamento].[Cód. Cliente].[All]" allUniqueName="[tFaturamento].[Cód. Cliente].[All]" dimensionUniqueName="[tFaturamento]" displayFolder="" count="2" memberValueDatatype="20" unbalanced="0"/>
    <cacheHierarchy uniqueName="[tFaturamento].[Cidade]" caption="Cidade" attribute="1" defaultMemberUniqueName="[tFaturamento].[Cidade].[All]" allUniqueName="[tFaturamento].[Cidade].[All]" dimensionUniqueName="[tFaturamento]" displayFolder="" count="2" memberValueDatatype="130" unbalanced="0"/>
    <cacheHierarchy uniqueName="[tFaturamento].[Cód. Produto]" caption="Cód. Produto" attribute="1" defaultMemberUniqueName="[tFaturamento].[Cód. Produto].[All]" allUniqueName="[tFaturamento].[Cód. Produto].[All]" dimensionUniqueName="[tFaturamento]" displayFolder="" count="2" memberValueDatatype="20" unbalanced="0"/>
    <cacheHierarchy uniqueName="[tFaturamento].[Qtde.]" caption="Qtde." attribute="1" defaultMemberUniqueName="[tFaturamento].[Qtde.].[All]" allUniqueName="[tFaturamento].[Qtde.].[All]" dimensionUniqueName="[tFaturamento]" displayFolder="" count="2" memberValueDatatype="20" unbalanced="0"/>
    <cacheHierarchy uniqueName="[tFaturamento].[Preço Unitário]" caption="Preço Unitário" attribute="1" defaultMemberUniqueName="[tFaturamento].[Preço Unitário].[All]" allUniqueName="[tFaturamento].[Preço Unitário].[All]" dimensionUniqueName="[tFaturamento]" displayFolder="" count="2" memberValueDatatype="20" unbalanced="0"/>
    <cacheHierarchy uniqueName="[tFaturamento].[Valor Bruto]" caption="Valor Bruto" attribute="1" defaultMemberUniqueName="[tFaturamento].[Valor Bruto].[All]" allUniqueName="[tFaturamento].[Valor Bruto].[All]" dimensionUniqueName="[tFaturamento]" displayFolder="" count="2" memberValueDatatype="20" unbalanced="0"/>
    <cacheHierarchy uniqueName="[tFaturamento].[% Desconto]" caption="% Desconto" attribute="1" defaultMemberUniqueName="[tFaturamento].[% Desconto].[All]" allUniqueName="[tFaturamento].[% Desconto].[All]" dimensionUniqueName="[tFaturamento]" displayFolder="" count="2" memberValueDatatype="5" unbalanced="0"/>
    <cacheHierarchy uniqueName="[tFaturamento].[Valor Desconto]" caption="Valor Desconto" attribute="1" defaultMemberUniqueName="[tFaturamento].[Valor Desconto].[All]" allUniqueName="[tFaturamento].[Valor Desconto].[All]" dimensionUniqueName="[tFaturamento]" displayFolder="" count="2" memberValueDatatype="130" unbalanced="0"/>
    <cacheHierarchy uniqueName="[tFaturamento].[Valor Venda]" caption="Valor Venda" attribute="1" defaultMemberUniqueName="[tFaturamento].[Valor Venda].[All]" allUniqueName="[tFaturamento].[Valor Venda].[All]" dimensionUniqueName="[tFaturamento]" displayFolder="" count="2" memberValueDatatype="5" unbalanced="0"/>
    <cacheHierarchy uniqueName="[tFaturamento].[Vencimento]" caption="Vencimento" attribute="1" time="1" defaultMemberUniqueName="[tFaturamento].[Vencimento].[All]" allUniqueName="[tFaturamento].[Vencimento].[All]" dimensionUniqueName="[tFaturamento]" displayFolder="" count="2" memberValueDatatype="7" unbalanced="0"/>
    <cacheHierarchy uniqueName="[tFaturamento].[Data Pagamento]" caption="Data Pagamento" attribute="1" time="1" defaultMemberUniqueName="[tFaturamento].[Data Pagamento].[All]" allUniqueName="[tFaturamento].[Data Pagamento].[All]" dimensionUniqueName="[tFaturamento]" displayFolder="" count="2" memberValueDatatype="7" unbalanced="0"/>
    <cacheHierarchy uniqueName="[tFaturamento].[Documento]" caption="Documento" attribute="1" defaultMemberUniqueName="[tFaturamento].[Documento].[All]" allUniqueName="[tFaturamento].[Documento].[All]" dimensionUniqueName="[tFaturamento]" displayFolder="" count="2" memberValueDatatype="20" unbalanced="0"/>
    <cacheHierarchy uniqueName="[tFaturamento].[Canal de Venda_n]" caption="Canal de Venda_n" attribute="1" defaultMemberUniqueName="[tFaturamento].[Canal de Venda_n].[All]" allUniqueName="[tFaturamento].[Canal de Venda_n].[All]" dimensionUniqueName="[tFaturamento]" displayFolder="" count="2" memberValueDatatype="20" unbalanced="0"/>
    <cacheHierarchy uniqueName="[tFaturamento].[Canal de Venda]" caption="Canal de Venda" attribute="1" defaultMemberUniqueName="[tFaturamento].[Canal de Venda].[All]" allUniqueName="[tFaturamento].[Canal de Venda].[All]" dimensionUniqueName="[tFaturamento]" displayFolder="" count="2" memberValueDatatype="130" unbalanced="0"/>
    <cacheHierarchy uniqueName="[tFaturamento].[Vendedor]" caption="Vendedor" attribute="1" defaultMemberUniqueName="[tFaturamento].[Vendedor].[All]" allUniqueName="[tFaturamento].[Vendedor].[All]" dimensionUniqueName="[tFaturamento]" displayFolder="" count="2" memberValueDatatype="130" unbalanced="0"/>
    <cacheHierarchy uniqueName="[tFaturamento].[% Comis.]" caption="% Comis." attribute="1" defaultMemberUniqueName="[tFaturamento].[% Comis.].[All]" allUniqueName="[tFaturamento].[% Comis.].[All]" dimensionUniqueName="[tFaturamento]" displayFolder="" count="2" memberValueDatatype="5" unbalanced="0"/>
    <cacheHierarchy uniqueName="[tFaturamento].[Comissão]" caption="Comissão" attribute="1" defaultMemberUniqueName="[tFaturamento].[Comissão].[All]" allUniqueName="[tFaturamento].[Comissão].[All]" dimensionUniqueName="[tFaturamento]" displayFolder="" count="2" memberValueDatatype="5" unbalanced="0"/>
    <cacheHierarchy uniqueName="[tFaturamento].[Tipo de Pagamento]" caption="Tipo de Pagamento" attribute="1" defaultMemberUniqueName="[tFaturamento].[Tipo de Pagamento].[All]" allUniqueName="[tFaturamento].[Tipo de Pagamento].[All]" dimensionUniqueName="[tFaturamento]" displayFolder="" count="2" memberValueDatatype="20" unbalanced="0"/>
    <cacheHierarchy uniqueName="[tProdutos].[Código]" caption="Código" attribute="1" defaultMemberUniqueName="[tProdutos].[Código].[All]" allUniqueName="[tProdutos].[Código].[All]" dimensionUniqueName="[tProdutos]" displayFolder="" count="2" memberValueDatatype="20" unbalanced="0"/>
    <cacheHierarchy uniqueName="[tProdutos].[Descrição]" caption="Descrição" attribute="1" defaultMemberUniqueName="[tProdutos].[Descrição].[All]" allUniqueName="[tProdutos].[Descrição].[All]" dimensionUniqueName="[tProdutos]" displayFolder="" count="2" memberValueDatatype="130" unbalanced="0"/>
    <cacheHierarchy uniqueName="[tProdutos].[Marca]" caption="Marca" attribute="1" defaultMemberUniqueName="[tProdutos].[Marca].[All]" allUniqueName="[tProdutos].[Marca].[All]" dimensionUniqueName="[tProdutos]" displayFolder="" count="2" memberValueDatatype="130" unbalanced="0"/>
    <cacheHierarchy uniqueName="[tProdutos].[Categoria]" caption="Categoria" attribute="1" defaultMemberUniqueName="[tProdutos].[Categoria].[All]" allUniqueName="[tProdutos].[Categoria].[All]" dimensionUniqueName="[tProdutos]" displayFolder="" count="2" memberValueDatatype="130" unbalanced="0"/>
    <cacheHierarchy uniqueName="[tProdutos].[SKU]" caption="SKU" attribute="1" defaultMemberUniqueName="[tProdutos].[SKU].[All]" allUniqueName="[tProdutos].[SKU].[All]" dimensionUniqueName="[tProdutos]" displayFolder="" count="2" memberValueDatatype="130" unbalanced="0"/>
    <cacheHierarchy uniqueName="[tProdutos].[Unidade]" caption="Unidade" attribute="1" defaultMemberUniqueName="[tProdutos].[Unidade].[All]" allUniqueName="[tProdutos].[Unidade].[All]" dimensionUniqueName="[tProdutos]" displayFolder="" count="2" memberValueDatatype="130" unbalanced="0"/>
    <cacheHierarchy uniqueName="[tProdutos].[Largura]" caption="Largura" attribute="1" defaultMemberUniqueName="[tProdutos].[Largura].[All]" allUniqueName="[tProdutos].[Largura].[All]" dimensionUniqueName="[tProdutos]" displayFolder="" count="2" memberValueDatatype="20" unbalanced="0"/>
    <cacheHierarchy uniqueName="[tProdutos].[Profundidade]" caption="Profundidade" attribute="1" defaultMemberUniqueName="[tProdutos].[Profundidade].[All]" allUniqueName="[tProdutos].[Profundidade].[All]" dimensionUniqueName="[tProdutos]" displayFolder="" count="2" memberValueDatatype="20" unbalanced="0"/>
    <cacheHierarchy uniqueName="[tProdutos].[Altura]" caption="Altura" attribute="1" defaultMemberUniqueName="[tProdutos].[Altura].[All]" allUniqueName="[tProdutos].[Altura].[All]" dimensionUniqueName="[tProdutos]" displayFolder="" count="2" memberValueDatatype="20" unbalanced="0"/>
    <cacheHierarchy uniqueName="[tProdutos].[Peso]" caption="Peso" attribute="1" defaultMemberUniqueName="[tProdutos].[Peso].[All]" allUniqueName="[tProdutos].[Peso].[All]" dimensionUniqueName="[tProdutos]" displayFolder="" count="2" memberValueDatatype="20" unbalanced="0"/>
    <cacheHierarchy uniqueName="[tProdutos].[Estoque mínimo]" caption="Estoque mínimo" attribute="1" defaultMemberUniqueName="[tProdutos].[Estoque mínimo].[All]" allUniqueName="[tProdutos].[Estoque mínimo].[All]" dimensionUniqueName="[tProdutos]" displayFolder="" count="2" memberValueDatatype="20" unbalanced="0"/>
    <cacheHierarchy uniqueName="[tProdutos].[Estoque Atual]" caption="Estoque Atual" attribute="1" defaultMemberUniqueName="[tProdutos].[Estoque Atual].[All]" allUniqueName="[tProdutos].[Estoque Atual].[All]" dimensionUniqueName="[tProdutos]" displayFolder="" count="2" memberValueDatatype="20" unbalanced="0"/>
    <cacheHierarchy uniqueName="[tProdutos].[Situação do Estoque]" caption="Situação do Estoque" attribute="1" defaultMemberUniqueName="[tProdutos].[Situação do Estoque].[All]" allUniqueName="[tProdutos].[Situação do Estoque].[All]" dimensionUniqueName="[tProdutos]" displayFolder="" count="2" memberValueDatatype="5" unbalanced="0"/>
    <cacheHierarchy uniqueName="[tProdutos].[Imagem]" caption="Imagem" attribute="1" defaultMemberUniqueName="[tProdutos].[Imagem].[All]" allUniqueName="[tProdutos].[Imagem].[All]" dimensionUniqueName="[tProdutos]" displayFolder="" count="2" memberValueDatatype="130" unbalanced="0"/>
    <cacheHierarchy uniqueName="[tProdutos].[Entradas]" caption="Entradas" attribute="1" defaultMemberUniqueName="[tProdutos].[Entradas].[All]" allUniqueName="[tProdutos].[Entradas].[All]" dimensionUniqueName="[tProdutos]" displayFolder="" count="2" memberValueDatatype="20" unbalanced="0"/>
    <cacheHierarchy uniqueName="[tProdutos].[Vendas]" caption="Vendas" attribute="1" defaultMemberUniqueName="[tProdutos].[Vendas].[All]" allUniqueName="[tProdutos].[Vendas].[All]" dimensionUniqueName="[tProdutos]" displayFolder="" count="2" memberValueDatatype="20" unbalanced="0"/>
    <cacheHierarchy uniqueName="[tProdutos].[Outras Saídas]" caption="Outras Saídas" attribute="1" defaultMemberUniqueName="[tProdutos].[Outras Saídas].[All]" allUniqueName="[tProdutos].[Outras Saídas].[All]" dimensionUniqueName="[tProdutos]" displayFolder="" count="2" memberValueDatatype="20" unbalanced="0"/>
    <cacheHierarchy uniqueName="[Vendas].[Seq.]" caption="Seq." attribute="1" defaultMemberUniqueName="[Vendas].[Seq.].[All]" allUniqueName="[Vendas].[Seq.].[All]" dimensionUniqueName="[Vendas]" displayFolder="" count="2" memberValueDatatype="20" unbalanced="0"/>
    <cacheHierarchy uniqueName="[Vendas].[Data]" caption="Data" attribute="1" time="1" defaultMemberUniqueName="[Vendas].[Data].[All]" allUniqueName="[Vendas].[Data].[All]" dimensionUniqueName="[Vendas]" displayFolder="" count="2" memberValueDatatype="7" unbalanced="0"/>
    <cacheHierarchy uniqueName="[Vendas].[Cód. Cliente]" caption="Cód. Cliente" attribute="1" defaultMemberUniqueName="[Vendas].[Cód. Cliente].[All]" allUniqueName="[Vendas].[Cód. Cliente].[All]" dimensionUniqueName="[Vendas]" displayFolder="" count="2" memberValueDatatype="20" unbalanced="0"/>
    <cacheHierarchy uniqueName="[Vendas].[Cidade]" caption="Cidade" attribute="1" defaultMemberUniqueName="[Vendas].[Cidade].[All]" allUniqueName="[Vendas].[Cidade].[All]" dimensionUniqueName="[Vendas]" displayFolder="" count="2" memberValueDatatype="130" unbalanced="0"/>
    <cacheHierarchy uniqueName="[Vendas].[Cód. Produto]" caption="Cód. Produto" attribute="1" defaultMemberUniqueName="[Vendas].[Cód. Produto].[All]" allUniqueName="[Vendas].[Cód. Produto].[All]" dimensionUniqueName="[Vendas]" displayFolder="" count="2" memberValueDatatype="20" unbalanced="0"/>
    <cacheHierarchy uniqueName="[Vendas].[Qtde.]" caption="Qtde." attribute="1" defaultMemberUniqueName="[Vendas].[Qtde.].[All]" allUniqueName="[Vendas].[Qtde.].[All]" dimensionUniqueName="[Vendas]" displayFolder="" count="2" memberValueDatatype="20" unbalanced="0"/>
    <cacheHierarchy uniqueName="[Vendas].[Preço Unitário]" caption="Preço Unitário" attribute="1" defaultMemberUniqueName="[Vendas].[Preço Unitário].[All]" allUniqueName="[Vendas].[Preço Unitário].[All]" dimensionUniqueName="[Vendas]" displayFolder="" count="2" memberValueDatatype="20" unbalanced="0"/>
    <cacheHierarchy uniqueName="[Vendas].[Valor Bruto]" caption="Valor Bruto" attribute="1" defaultMemberUniqueName="[Vendas].[Valor Bruto].[All]" allUniqueName="[Vendas].[Valor Bruto].[All]" dimensionUniqueName="[Vendas]" displayFolder="" count="2" memberValueDatatype="20" unbalanced="0"/>
    <cacheHierarchy uniqueName="[Vendas].[% Desconto]" caption="% Desconto" attribute="1" defaultMemberUniqueName="[Vendas].[% Desconto].[All]" allUniqueName="[Vendas].[% Desconto].[All]" dimensionUniqueName="[Vendas]" displayFolder="" count="2" memberValueDatatype="5" unbalanced="0"/>
    <cacheHierarchy uniqueName="[Vendas].[Valor Desconto]" caption="Valor Desconto" attribute="1" defaultMemberUniqueName="[Vendas].[Valor Desconto].[All]" allUniqueName="[Vendas].[Valor Desconto].[All]" dimensionUniqueName="[Vendas]" displayFolder="" count="2" memberValueDatatype="130" unbalanced="0"/>
    <cacheHierarchy uniqueName="[Vendas].[Valor Venda]" caption="Valor Venda" attribute="1" defaultMemberUniqueName="[Vendas].[Valor Venda].[All]" allUniqueName="[Vendas].[Valor Venda].[All]" dimensionUniqueName="[Vendas]" displayFolder="" count="2" memberValueDatatype="5" unbalanced="0"/>
    <cacheHierarchy uniqueName="[Vendas].[Vencimento]" caption="Vencimento" attribute="1" time="1" defaultMemberUniqueName="[Vendas].[Vencimento].[All]" allUniqueName="[Vendas].[Vencimento].[All]" dimensionUniqueName="[Vendas]" displayFolder="" count="2" memberValueDatatype="7" unbalanced="0"/>
    <cacheHierarchy uniqueName="[Vendas].[Data Pagamento]" caption="Data Pagamento" attribute="1" time="1" defaultMemberUniqueName="[Vendas].[Data Pagamento].[All]" allUniqueName="[Vendas].[Data Pagamento].[All]" dimensionUniqueName="[Vendas]" displayFolder="" count="2" memberValueDatatype="7" unbalanced="0"/>
    <cacheHierarchy uniqueName="[Vendas].[Documento]" caption="Documento" attribute="1" defaultMemberUniqueName="[Vendas].[Documento].[All]" allUniqueName="[Vendas].[Documento].[All]" dimensionUniqueName="[Vendas]" displayFolder="" count="2" memberValueDatatype="20" unbalanced="0"/>
    <cacheHierarchy uniqueName="[Vendas].[Canal de Venda]" caption="Canal de Venda" attribute="1" defaultMemberUniqueName="[Vendas].[Canal de Venda].[All]" allUniqueName="[Vendas].[Canal de Venda].[All]" dimensionUniqueName="[Vendas]" displayFolder="" count="2" memberValueDatatype="20" unbalanced="0"/>
    <cacheHierarchy uniqueName="[Vendas].[Vendedor]" caption="Vendedor" attribute="1" defaultMemberUniqueName="[Vendas].[Vendedor].[All]" allUniqueName="[Vendas].[Vendedor].[All]" dimensionUniqueName="[Vendas]" displayFolder="" count="2" memberValueDatatype="130" unbalanced="0"/>
    <cacheHierarchy uniqueName="[Vendas].[% Comis.]" caption="% Comis." attribute="1" defaultMemberUniqueName="[Vendas].[% Comis.].[All]" allUniqueName="[Vendas].[% Comis.].[All]" dimensionUniqueName="[Vendas]" displayFolder="" count="2" memberValueDatatype="5" unbalanced="0"/>
    <cacheHierarchy uniqueName="[Vendas].[Comissão]" caption="Comissão" attribute="1" defaultMemberUniqueName="[Vendas].[Comissão].[All]" allUniqueName="[Vendas].[Comissão].[All]" dimensionUniqueName="[Vendas]" displayFolder="" count="2" memberValueDatatype="5" unbalanced="0"/>
    <cacheHierarchy uniqueName="[Vendas].[Tipo de Pagamento]" caption="Tipo de Pagamento" attribute="1" defaultMemberUniqueName="[Vendas].[Tipo de Pagamento].[All]" allUniqueName="[Vendas].[Tipo de Pagamento].[All]" dimensionUniqueName="[Vendas]" displayFolder="" count="2" memberValueDatatype="20" unbalanced="0"/>
    <cacheHierarchy uniqueName="[Vendas].[Produto.Marca]" caption="Produto.Marca" attribute="1" defaultMemberUniqueName="[Vendas].[Produto.Marca].[All]" allUniqueName="[Vendas].[Produto.Marca].[All]" dimensionUniqueName="[Vendas]" displayFolder="" count="2" memberValueDatatype="130" unbalanced="0"/>
    <cacheHierarchy uniqueName="[Vendas].[Produto.Categoria]" caption="Produto.Categoria" attribute="1" defaultMemberUniqueName="[Vendas].[Produto.Categoria].[All]" allUniqueName="[Vendas].[Produto.Categoria].[All]" dimensionUniqueName="[Vendas]" displayFolder="" count="2" memberValueDatatype="130" unbalanced="0"/>
    <cacheHierarchy uniqueName="[Vendas].[Produto.SKU]" caption="Produto.SKU" attribute="1" defaultMemberUniqueName="[Vendas].[Produto.SKU].[All]" allUniqueName="[Vendas].[Produto.SKU].[All]" dimensionUniqueName="[Vendas]" displayFolder="" count="2" memberValueDatatype="130" unbalanced="0"/>
    <cacheHierarchy uniqueName="[Measures].[Total de Exposições]" caption="Total de Exposições" measure="1" displayFolder="" measureGroup="Exposições" count="0"/>
    <cacheHierarchy uniqueName="[Measures].[Meta Global de Exposições]" caption="Meta Global de Exposições" measure="1" displayFolder="" measureGroup="Exposições" count="0"/>
    <cacheHierarchy uniqueName="[Measures].[Atingimento de Meta de Exposições]" caption="Atingimento de Meta de Exposições" measure="1" displayFolder="" measureGroup="Exposições" count="0"/>
    <cacheHierarchy uniqueName="[Measures].[Total de Publicações]" caption="Total de Publicações" measure="1" displayFolder="" measureGroup="Exposições" count="0"/>
    <cacheHierarchy uniqueName="[Measures].[Total de Participação em Eventos]" caption="Total de Participação em Eventos" measure="1" displayFolder="" measureGroup="Exposições" count="0"/>
    <cacheHierarchy uniqueName="[Measures].[Total de Propostas Enviadas]" caption="Total de Propostas Enviadas" measure="1" displayFolder="" measureGroup="BasedeDados" count="0" oneField="1">
      <fieldsUsage count="1">
        <fieldUsage x="1"/>
      </fieldsUsage>
    </cacheHierarchy>
    <cacheHierarchy uniqueName="[Measures].[Total de Propostas Aceitas]" caption="Total de Propostas Aceitas" measure="1" displayFolder="" measureGroup="BasedeDados" count="0" oneField="1">
      <fieldsUsage count="1">
        <fieldUsage x="2"/>
      </fieldsUsage>
    </cacheHierarchy>
    <cacheHierarchy uniqueName="[Measures].[Meta de  Propostas Enviadas]" caption="Meta de  Propostas Enviadas" measure="1" displayFolder="" measureGroup="BasedeDados" count="0"/>
    <cacheHierarchy uniqueName="[Measures].[Meta de  Propostas Aceitas]" caption="Meta de  Propostas Aceitas" measure="1" displayFolder="" measureGroup="BasedeDados" count="0"/>
    <cacheHierarchy uniqueName="[Measures].[Total de propostas Não Aceitas]" caption="Total de propostas Não Aceitas" measure="1" displayFolder="" measureGroup="BasedeDados" count="0"/>
    <cacheHierarchy uniqueName="[Measures].[Taxa de Conversão de Proposta]" caption="Taxa de Conversão de Proposta" measure="1" displayFolder="" measureGroup="BasedeDados" count="0" oneField="1">
      <fieldsUsage count="1">
        <fieldUsage x="3"/>
      </fieldsUsage>
    </cacheHierarchy>
    <cacheHierarchy uniqueName="[Measures].[Atingimento da Meta de proposta Enviadas]" caption="Atingimento da Meta de proposta Enviadas" measure="1" displayFolder="" measureGroup="BasedeDados" count="0"/>
    <cacheHierarchy uniqueName="[Measures].[Meta de Publicações]" caption="Meta de Publicações" measure="1" displayFolder="" measureGroup="Exposições" count="0"/>
    <cacheHierarchy uniqueName="[Measures].[Meta de Participação em Eventos]" caption="Meta de Participação em Eventos" measure="1" displayFolder="" measureGroup="Exposições" count="0"/>
    <cacheHierarchy uniqueName="[Measures].[Atingimento da Meta de publicações]" caption="Atingimento da Meta de publicações" measure="1" displayFolder="" measureGroup="Exposições" count="0"/>
    <cacheHierarchy uniqueName="[Measures].[Atingimento da meta de Participações em Eventos]" caption="Atingimento da meta de Participações em Eventos" measure="1" displayFolder="" measureGroup="Exposições" count="0"/>
    <cacheHierarchy uniqueName="[Measures].[Atingimento da Meta de Propostas Aceitas]" caption="Atingimento da Meta de Propostas Aceitas" measure="1" displayFolder="" measureGroup="BasedeDados" count="0"/>
    <cacheHierarchy uniqueName="[Measures].[__XL_Count tFaturamento]" caption="__XL_Count tFaturamento" measure="1" displayFolder="" measureGroup="tFaturamento" count="0" hidden="1"/>
    <cacheHierarchy uniqueName="[Measures].[__XL_Count tProdutos]" caption="__XL_Count tProdutos" measure="1" displayFolder="" measureGroup="tProdutos" count="0" hidden="1"/>
    <cacheHierarchy uniqueName="[Measures].[__XL_Count Vendas]" caption="__XL_Count Vendas" measure="1" displayFolder="" measureGroup="Vendas" count="0" hidden="1"/>
    <cacheHierarchy uniqueName="[Measures].[__XL_Count Produto]" caption="__XL_Count Produto" measure="1" displayFolder="" measureGroup="Produto" count="0" hidden="1"/>
    <cacheHierarchy uniqueName="[Measures].[__XL_Count NovaTabela]" caption="__XL_Count NovaTabela" measure="1" displayFolder="" measureGroup="NovaTabela" count="0" hidden="1"/>
    <cacheHierarchy uniqueName="[Measures].[__XL_Count BasedeDados]" caption="__XL_Count BasedeDados" measure="1" displayFolder="" measureGroup="BasedeDados" count="0" hidden="1"/>
    <cacheHierarchy uniqueName="[Measures].[__XL_Count Tabela13]" caption="__XL_Count Tabela13" measure="1" displayFolder="" measureGroup="Exposições" count="0" hidden="1"/>
    <cacheHierarchy uniqueName="[Measures].[__XL_Count Proposta]" caption="__XL_Count Proposta" measure="1" displayFolder="" measureGroup="Proposta" count="0" hidden="1"/>
    <cacheHierarchy uniqueName="[Measures].[__No measures defined]" caption="__No measures defined" measure="1" displayFolder="" count="0" hidden="1"/>
    <cacheHierarchy uniqueName="[Measures].[_Atingimento da Meta de Propostas Aceitas Goal]" caption="_Atingimento da Meta de Propostas Aceitas Goal" measure="1" displayFolder="" measureGroup="BasedeDados" count="0" hidden="1"/>
    <cacheHierarchy uniqueName="[Measures].[_Atingimento da Meta de Propostas Aceitas Status]" caption="_Atingimento da Meta de Propostas Aceitas Status" measure="1" iconSet="6" displayFolder="" measureGroup="BasedeDados" count="0" hidden="1"/>
    <cacheHierarchy uniqueName="[Measures].[Soma de Meses]" caption="Soma de Meses" measure="1" displayFolder="" measureGroup="Exposiçõe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Meses 2]" caption="Soma de Meses 2" measure="1" displayFolder="" measureGroup="BasedeDado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1">
    <kpi uniqueName="Atingimento da Meta de Propostas Aceitas" caption="Atingimento da Meta de Propostas Aceitas" displayFolder="" measureGroup="BasedeDados" parent="" value="[Measures].[Atingimento da Meta de Propostas Aceitas]" goal="[Measures].[_Atingimento da Meta de Propostas Aceitas Goal]" status="[Measures].[_Atingimento da Meta de Propostas Aceitas Status]" trend="" weight=""/>
  </kpis>
  <dimensions count="9">
    <dimension name="BasedeDados" uniqueName="[BasedeDados]" caption="BasedeDados"/>
    <dimension name="Exposições" uniqueName="[Exposições]" caption="Exposições"/>
    <dimension measure="1" name="Measures" uniqueName="[Measures]" caption="Measures"/>
    <dimension name="NovaTabela" uniqueName="[NovaTabela]" caption="NovaTabela"/>
    <dimension name="Produto" uniqueName="[Produto]" caption="Produto"/>
    <dimension name="Proposta" uniqueName="[Proposta]" caption="Proposta"/>
    <dimension name="tFaturamento" uniqueName="[tFaturamento]" caption="tFaturamento"/>
    <dimension name="tProdutos" uniqueName="[tProdutos]" caption="tProdutos"/>
    <dimension name="Vendas" uniqueName="[Vendas]" caption="Vendas"/>
  </dimensions>
  <measureGroups count="8">
    <measureGroup name="BasedeDados" caption="BasedeDados"/>
    <measureGroup name="Exposições" caption="Exposições"/>
    <measureGroup name="NovaTabela" caption="NovaTabela"/>
    <measureGroup name="Produto" caption="Produto"/>
    <measureGroup name="Proposta" caption="Proposta"/>
    <measureGroup name="tFaturamento" caption="tFaturamento"/>
    <measureGroup name="tProdutos" caption="tProdutos"/>
    <measureGroup name="Vendas" caption="Vendas"/>
  </measureGroups>
  <maps count="10">
    <map measureGroup="0" dimension="0"/>
    <map measureGroup="1" dimension="1"/>
    <map measureGroup="2" dimension="3"/>
    <map measureGroup="3" dimension="4"/>
    <map measureGroup="4" dimension="5"/>
    <map measureGroup="5" dimension="6"/>
    <map measureGroup="5" dimension="7"/>
    <map measureGroup="6" dimension="7"/>
    <map measureGroup="7" dimension="4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laudia Silva" refreshedDate="45243.92693587963" backgroundQuery="1" createdVersion="8" refreshedVersion="8" minRefreshableVersion="3" recordCount="0" supportSubquery="1" supportAdvancedDrill="1" xr:uid="{38301402-FEF8-4F0D-B996-0433325426C0}">
  <cacheSource type="external" connectionId="8"/>
  <cacheFields count="3">
    <cacheField name="[Measures].[Total de Propostas Aceitas]" caption="Total de Propostas Aceitas" numFmtId="0" hierarchy="116" level="32767"/>
    <cacheField name="[Measures].[Total de propostas Não Aceitas]" caption="Total de propostas Não Aceitas" numFmtId="0" hierarchy="119" level="32767"/>
    <cacheField name="[BasedeDados].[Mês].[Mês]" caption="Mês" numFmtId="0" hierarchy="6" level="1">
      <sharedItems containsSemiMixedTypes="0" containsNonDate="0" containsString="0"/>
    </cacheField>
  </cacheFields>
  <cacheHierarchies count="140">
    <cacheHierarchy uniqueName="[BasedeDados].[Grupo do indicador]" caption="Grupo do indicador" attribute="1" defaultMemberUniqueName="[BasedeDados].[Grupo do indicador].[All]" allUniqueName="[BasedeDados].[Grupo do indicador].[All]" dimensionUniqueName="[BasedeDados]" displayFolder="" count="2" memberValueDatatype="130" unbalanced="0"/>
    <cacheHierarchy uniqueName="[BasedeDados].[Nome do indicador]" caption="Nome do indicador" attribute="1" defaultMemberUniqueName="[BasedeDados].[Nome do indicador].[All]" allUniqueName="[BasedeDados].[Nome do indicador].[All]" dimensionUniqueName="[BasedeDados]" displayFolder="" count="2" memberValueDatatype="130" unbalanced="0"/>
    <cacheHierarchy uniqueName="[BasedeDados].[Realizado]" caption="Realizado" attribute="1" defaultMemberUniqueName="[BasedeDados].[Realizado].[All]" allUniqueName="[BasedeDados].[Realizado].[All]" dimensionUniqueName="[BasedeDados]" displayFolder="" count="2" memberValueDatatype="20" unbalanced="0"/>
    <cacheHierarchy uniqueName="[BasedeDados].[Meta]" caption="Meta" attribute="1" defaultMemberUniqueName="[BasedeDados].[Meta].[All]" allUniqueName="[BasedeDados].[Meta].[All]" dimensionUniqueName="[BasedeDados]" displayFolder="" count="2" memberValueDatatype="20" unbalanced="0"/>
    <cacheHierarchy uniqueName="[BasedeDados].[Meses]" caption="Meses" attribute="1" defaultMemberUniqueName="[BasedeDados].[Meses].[All]" allUniqueName="[BasedeDados].[Meses].[All]" dimensionUniqueName="[BasedeDados]" displayFolder="" count="2" memberValueDatatype="20" unbalanced="0"/>
    <cacheHierarchy uniqueName="[BasedeDados].[Atingimento da meta2]" caption="Atingimento da meta2" attribute="1" defaultMemberUniqueName="[BasedeDados].[Atingimento da meta2].[All]" allUniqueName="[BasedeDados].[Atingimento da meta2].[All]" dimensionUniqueName="[BasedeDados]" displayFolder="" count="2" memberValueDatatype="5" unbalanced="0"/>
    <cacheHierarchy uniqueName="[BasedeDados].[Mês]" caption="Mês" attribute="1" defaultMemberUniqueName="[BasedeDados].[Mês].[All]" allUniqueName="[BasedeDados].[Mês].[All]" dimensionUniqueName="[BasedeDados]" displayFolder="" count="2" memberValueDatatype="130" unbalanced="0">
      <fieldsUsage count="2">
        <fieldUsage x="-1"/>
        <fieldUsage x="2"/>
      </fieldsUsage>
    </cacheHierarchy>
    <cacheHierarchy uniqueName="[Exposições].[Grupo do indicador]" caption="Grupo do indicador" attribute="1" defaultMemberUniqueName="[Exposições].[Grupo do indicador].[All]" allUniqueName="[Exposições].[Grupo do indicador].[All]" dimensionUniqueName="[Exposições]" displayFolder="" count="2" memberValueDatatype="130" unbalanced="0"/>
    <cacheHierarchy uniqueName="[Exposições].[Nome do indicador]" caption="Nome do indicador" attribute="1" defaultMemberUniqueName="[Exposições].[Nome do indicador].[All]" allUniqueName="[Exposições].[Nome do indicador].[All]" dimensionUniqueName="[Exposições]" displayFolder="" count="2" memberValueDatatype="130" unbalanced="0"/>
    <cacheHierarchy uniqueName="[Exposições].[Realizado]" caption="Realizado" attribute="1" defaultMemberUniqueName="[Exposições].[Realizado].[All]" allUniqueName="[Exposições].[Realizado].[All]" dimensionUniqueName="[Exposições]" displayFolder="" count="2" memberValueDatatype="20" unbalanced="0"/>
    <cacheHierarchy uniqueName="[Exposições].[Meta]" caption="Meta" attribute="1" defaultMemberUniqueName="[Exposições].[Meta].[All]" allUniqueName="[Exposições].[Meta].[All]" dimensionUniqueName="[Exposições]" displayFolder="" count="2" memberValueDatatype="20" unbalanced="0"/>
    <cacheHierarchy uniqueName="[Exposições].[Meses]" caption="Meses" attribute="1" defaultMemberUniqueName="[Exposições].[Meses].[All]" allUniqueName="[Exposições].[Meses].[All]" dimensionUniqueName="[Exposições]" displayFolder="" count="2" memberValueDatatype="20" unbalanced="0"/>
    <cacheHierarchy uniqueName="[Exposições].[Mês]" caption="Mês" attribute="1" defaultMemberUniqueName="[Exposições].[Mês].[All]" allUniqueName="[Exposições].[Mês].[All]" dimensionUniqueName="[Exposições]" displayFolder="" count="2" memberValueDatatype="130" unbalanced="0"/>
    <cacheHierarchy uniqueName="[NovaTabela].[Seq.]" caption="Seq." attribute="1" defaultMemberUniqueName="[NovaTabela].[Seq.].[All]" allUniqueName="[NovaTabela].[Seq.].[All]" dimensionUniqueName="[NovaTabela]" displayFolder="" count="2" memberValueDatatype="20" unbalanced="0"/>
    <cacheHierarchy uniqueName="[NovaTabela].[Data]" caption="Data" attribute="1" time="1" defaultMemberUniqueName="[NovaTabela].[Data].[All]" allUniqueName="[NovaTabela].[Data].[All]" dimensionUniqueName="[NovaTabela]" displayFolder="" count="2" memberValueDatatype="7" unbalanced="0"/>
    <cacheHierarchy uniqueName="[NovaTabela].[Cód. Cliente]" caption="Cód. Cliente" attribute="1" defaultMemberUniqueName="[NovaTabela].[Cód. Cliente].[All]" allUniqueName="[NovaTabela].[Cód. Cliente].[All]" dimensionUniqueName="[NovaTabela]" displayFolder="" count="2" memberValueDatatype="20" unbalanced="0"/>
    <cacheHierarchy uniqueName="[NovaTabela].[Cidade]" caption="Cidade" attribute="1" defaultMemberUniqueName="[NovaTabela].[Cidade].[All]" allUniqueName="[NovaTabela].[Cidade].[All]" dimensionUniqueName="[NovaTabela]" displayFolder="" count="2" memberValueDatatype="130" unbalanced="0"/>
    <cacheHierarchy uniqueName="[NovaTabela].[Cód. Produto]" caption="Cód. Produto" attribute="1" defaultMemberUniqueName="[NovaTabela].[Cód. Produto].[All]" allUniqueName="[NovaTabela].[Cód. Produto].[All]" dimensionUniqueName="[NovaTabela]" displayFolder="" count="2" memberValueDatatype="20" unbalanced="0"/>
    <cacheHierarchy uniqueName="[NovaTabela].[Qtde.]" caption="Qtde." attribute="1" defaultMemberUniqueName="[NovaTabela].[Qtde.].[All]" allUniqueName="[NovaTabela].[Qtde.].[All]" dimensionUniqueName="[NovaTabela]" displayFolder="" count="2" memberValueDatatype="20" unbalanced="0"/>
    <cacheHierarchy uniqueName="[NovaTabela].[Preço Unitário]" caption="Preço Unitário" attribute="1" defaultMemberUniqueName="[NovaTabela].[Preço Unitário].[All]" allUniqueName="[NovaTabela].[Preço Unitário].[All]" dimensionUniqueName="[NovaTabela]" displayFolder="" count="2" memberValueDatatype="20" unbalanced="0"/>
    <cacheHierarchy uniqueName="[NovaTabela].[Produto.Descrição]" caption="Produto.Descrição" attribute="1" defaultMemberUniqueName="[NovaTabela].[Produto.Descrição].[All]" allUniqueName="[NovaTabela].[Produto.Descrição].[All]" dimensionUniqueName="[NovaTabela]" displayFolder="" count="2" memberValueDatatype="130" unbalanced="0"/>
    <cacheHierarchy uniqueName="[NovaTabela].[Produto.Marca]" caption="Produto.Marca" attribute="1" defaultMemberUniqueName="[NovaTabela].[Produto.Marca].[All]" allUniqueName="[NovaTabela].[Produto.Marca].[All]" dimensionUniqueName="[NovaTabela]" displayFolder="" count="2" memberValueDatatype="130" unbalanced="0"/>
    <cacheHierarchy uniqueName="[NovaTabela].[Produto.Categoria]" caption="Produto.Categoria" attribute="1" defaultMemberUniqueName="[NovaTabela].[Produto.Categoria].[All]" allUniqueName="[NovaTabela].[Produto.Categoria].[All]" dimensionUniqueName="[NovaTabela]" displayFolder="" count="2" memberValueDatatype="130" unbalanced="0"/>
    <cacheHierarchy uniqueName="[NovaTabela].[Produto.SKU]" caption="Produto.SKU" attribute="1" defaultMemberUniqueName="[NovaTabela].[Produto.SKU].[All]" allUniqueName="[NovaTabela].[Produto.SKU].[All]" dimensionUniqueName="[NovaTabela]" displayFolder="" count="2" memberValueDatatype="130" unbalanced="0"/>
    <cacheHierarchy uniqueName="[Produto].[Código]" caption="Código" attribute="1" defaultMemberUniqueName="[Produto].[Código].[All]" allUniqueName="[Produto].[Código].[All]" dimensionUniqueName="[Produto]" displayFolder="" count="2" memberValueDatatype="20" unbalanced="0"/>
    <cacheHierarchy uniqueName="[Produto].[Descrição]" caption="Descrição" attribute="1" defaultMemberUniqueName="[Produto].[Descrição].[All]" allUniqueName="[Produto].[Descrição].[All]" dimensionUniqueName="[Produto]" displayFolder="" count="2" memberValueDatatype="130" unbalanced="0"/>
    <cacheHierarchy uniqueName="[Produto].[Marca]" caption="Marca" attribute="1" defaultMemberUniqueName="[Produto].[Marca].[All]" allUniqueName="[Produto].[Marca].[All]" dimensionUniqueName="[Produto]" displayFolder="" count="2" memberValueDatatype="130" unbalanced="0"/>
    <cacheHierarchy uniqueName="[Produto].[Categoria]" caption="Categoria" attribute="1" defaultMemberUniqueName="[Produto].[Categoria].[All]" allUniqueName="[Produto].[Categoria].[All]" dimensionUniqueName="[Produto]" displayFolder="" count="2" memberValueDatatype="130" unbalanced="0"/>
    <cacheHierarchy uniqueName="[Produto].[SKU]" caption="SKU" attribute="1" defaultMemberUniqueName="[Produto].[SKU].[All]" allUniqueName="[Produto].[SKU].[All]" dimensionUniqueName="[Produto]" displayFolder="" count="2" memberValueDatatype="130" unbalanced="0"/>
    <cacheHierarchy uniqueName="[Produto].[Unidade]" caption="Unidade" attribute="1" defaultMemberUniqueName="[Produto].[Unidade].[All]" allUniqueName="[Produto].[Unidade].[All]" dimensionUniqueName="[Produto]" displayFolder="" count="2" memberValueDatatype="130" unbalanced="0"/>
    <cacheHierarchy uniqueName="[Produto].[Largura]" caption="Largura" attribute="1" defaultMemberUniqueName="[Produto].[Largura].[All]" allUniqueName="[Produto].[Largura].[All]" dimensionUniqueName="[Produto]" displayFolder="" count="2" memberValueDatatype="20" unbalanced="0"/>
    <cacheHierarchy uniqueName="[Produto].[Profundidade]" caption="Profundidade" attribute="1" defaultMemberUniqueName="[Produto].[Profundidade].[All]" allUniqueName="[Produto].[Profundidade].[All]" dimensionUniqueName="[Produto]" displayFolder="" count="2" memberValueDatatype="20" unbalanced="0"/>
    <cacheHierarchy uniqueName="[Produto].[Altura]" caption="Altura" attribute="1" defaultMemberUniqueName="[Produto].[Altura].[All]" allUniqueName="[Produto].[Altura].[All]" dimensionUniqueName="[Produto]" displayFolder="" count="2" memberValueDatatype="20" unbalanced="0"/>
    <cacheHierarchy uniqueName="[Produto].[Peso]" caption="Peso" attribute="1" defaultMemberUniqueName="[Produto].[Peso].[All]" allUniqueName="[Produto].[Peso].[All]" dimensionUniqueName="[Produto]" displayFolder="" count="2" memberValueDatatype="20" unbalanced="0"/>
    <cacheHierarchy uniqueName="[Produto].[Estoque mínimo]" caption="Estoque mínimo" attribute="1" defaultMemberUniqueName="[Produto].[Estoque mínimo].[All]" allUniqueName="[Produto].[Estoque mínimo].[All]" dimensionUniqueName="[Produto]" displayFolder="" count="2" memberValueDatatype="20" unbalanced="0"/>
    <cacheHierarchy uniqueName="[Produto].[Estoque Atual]" caption="Estoque Atual" attribute="1" defaultMemberUniqueName="[Produto].[Estoque Atual].[All]" allUniqueName="[Produto].[Estoque Atual].[All]" dimensionUniqueName="[Produto]" displayFolder="" count="2" memberValueDatatype="20" unbalanced="0"/>
    <cacheHierarchy uniqueName="[Produto].[Situação do Estoque]" caption="Situação do Estoque" attribute="1" defaultMemberUniqueName="[Produto].[Situação do Estoque].[All]" allUniqueName="[Produto].[Situação do Estoque].[All]" dimensionUniqueName="[Produto]" displayFolder="" count="2" memberValueDatatype="5" unbalanced="0"/>
    <cacheHierarchy uniqueName="[Produto].[Imagem]" caption="Imagem" attribute="1" defaultMemberUniqueName="[Produto].[Imagem].[All]" allUniqueName="[Produto].[Imagem].[All]" dimensionUniqueName="[Produto]" displayFolder="" count="2" memberValueDatatype="130" unbalanced="0"/>
    <cacheHierarchy uniqueName="[Produto].[Entradas]" caption="Entradas" attribute="1" defaultMemberUniqueName="[Produto].[Entradas].[All]" allUniqueName="[Produto].[Entradas].[All]" dimensionUniqueName="[Produto]" displayFolder="" count="2" memberValueDatatype="20" unbalanced="0"/>
    <cacheHierarchy uniqueName="[Produto].[Vendas]" caption="Vendas" attribute="1" defaultMemberUniqueName="[Produto].[Vendas].[All]" allUniqueName="[Produto].[Vendas].[All]" dimensionUniqueName="[Produto]" displayFolder="" count="2" memberValueDatatype="20" unbalanced="0"/>
    <cacheHierarchy uniqueName="[Produto].[Outras Saídas]" caption="Outras Saídas" attribute="1" defaultMemberUniqueName="[Produto].[Outras Saídas].[All]" allUniqueName="[Produto].[Outras Saídas].[All]" dimensionUniqueName="[Produto]" displayFolder="" count="2" memberValueDatatype="20" unbalanced="0"/>
    <cacheHierarchy uniqueName="[Proposta].[Grupo do indicador]" caption="Grupo do indicador" attribute="1" defaultMemberUniqueName="[Proposta].[Grupo do indicador].[All]" allUniqueName="[Proposta].[Grupo do indicador].[All]" dimensionUniqueName="[Proposta]" displayFolder="" count="2" memberValueDatatype="130" unbalanced="0"/>
    <cacheHierarchy uniqueName="[Proposta].[Nome do indicador]" caption="Nome do indicador" attribute="1" defaultMemberUniqueName="[Proposta].[Nome do indicador].[All]" allUniqueName="[Proposta].[Nome do indicador].[All]" dimensionUniqueName="[Proposta]" displayFolder="" count="2" memberValueDatatype="130" unbalanced="0"/>
    <cacheHierarchy uniqueName="[Proposta].[Realizado]" caption="Realizado" attribute="1" defaultMemberUniqueName="[Proposta].[Realizado].[All]" allUniqueName="[Proposta].[Realizado].[All]" dimensionUniqueName="[Proposta]" displayFolder="" count="2" memberValueDatatype="20" unbalanced="0"/>
    <cacheHierarchy uniqueName="[Proposta].[Meta]" caption="Meta" attribute="1" defaultMemberUniqueName="[Proposta].[Meta].[All]" allUniqueName="[Proposta].[Meta].[All]" dimensionUniqueName="[Proposta]" displayFolder="" count="2" memberValueDatatype="20" unbalanced="0"/>
    <cacheHierarchy uniqueName="[Proposta].[Meses]" caption="Meses" attribute="1" defaultMemberUniqueName="[Proposta].[Meses].[All]" allUniqueName="[Proposta].[Meses].[All]" dimensionUniqueName="[Proposta]" displayFolder="" count="2" memberValueDatatype="20" unbalanced="0"/>
    <cacheHierarchy uniqueName="[Proposta].[Mês]" caption="Mês" attribute="1" defaultMemberUniqueName="[Proposta].[Mês].[All]" allUniqueName="[Proposta].[Mês].[All]" dimensionUniqueName="[Proposta]" displayFolder="" count="2" memberValueDatatype="130" unbalanced="0"/>
    <cacheHierarchy uniqueName="[Proposta].[Mês2]" caption="Mês2" attribute="1" defaultMemberUniqueName="[Proposta].[Mês2].[All]" allUniqueName="[Proposta].[Mês2].[All]" dimensionUniqueName="[Proposta]" displayFolder="" count="2" memberValueDatatype="130" unbalanced="0"/>
    <cacheHierarchy uniqueName="[tFaturamento].[Seq.]" caption="Seq." attribute="1" defaultMemberUniqueName="[tFaturamento].[Seq.].[All]" allUniqueName="[tFaturamento].[Seq.].[All]" dimensionUniqueName="[tFaturamento]" displayFolder="" count="2" memberValueDatatype="20" unbalanced="0"/>
    <cacheHierarchy uniqueName="[tFaturamento].[Data]" caption="Data" attribute="1" time="1" defaultMemberUniqueName="[tFaturamento].[Data].[All]" allUniqueName="[tFaturamento].[Data].[All]" dimensionUniqueName="[tFaturamento]" displayFolder="" count="2" memberValueDatatype="7" unbalanced="0"/>
    <cacheHierarchy uniqueName="[tFaturamento].[Mês_N]" caption="Mês_N" attribute="1" defaultMemberUniqueName="[tFaturamento].[Mês_N].[All]" allUniqueName="[tFaturamento].[Mês_N].[All]" dimensionUniqueName="[tFaturamento]" displayFolder="" count="2" memberValueDatatype="20" unbalanced="0"/>
    <cacheHierarchy uniqueName="[tFaturamento].[Mês]" caption="Mês" attribute="1" defaultMemberUniqueName="[tFaturamento].[Mês].[All]" allUniqueName="[tFaturamento].[Mês].[All]" dimensionUniqueName="[tFaturamento]" displayFolder="" count="2" memberValueDatatype="20" unbalanced="0"/>
    <cacheHierarchy uniqueName="[tFaturamento].[Anos]" caption="Anos" attribute="1" defaultMemberUniqueName="[tFaturamento].[Anos].[All]" allUniqueName="[tFaturamento].[Anos].[All]" dimensionUniqueName="[tFaturamento]" displayFolder="" count="2" memberValueDatatype="20" unbalanced="0"/>
    <cacheHierarchy uniqueName="[tFaturamento].[Cód. Cliente]" caption="Cód. Cliente" attribute="1" defaultMemberUniqueName="[tFaturamento].[Cód. Cliente].[All]" allUniqueName="[tFaturamento].[Cód. Cliente].[All]" dimensionUniqueName="[tFaturamento]" displayFolder="" count="2" memberValueDatatype="20" unbalanced="0"/>
    <cacheHierarchy uniqueName="[tFaturamento].[Cidade]" caption="Cidade" attribute="1" defaultMemberUniqueName="[tFaturamento].[Cidade].[All]" allUniqueName="[tFaturamento].[Cidade].[All]" dimensionUniqueName="[tFaturamento]" displayFolder="" count="2" memberValueDatatype="130" unbalanced="0"/>
    <cacheHierarchy uniqueName="[tFaturamento].[Cód. Produto]" caption="Cód. Produto" attribute="1" defaultMemberUniqueName="[tFaturamento].[Cód. Produto].[All]" allUniqueName="[tFaturamento].[Cód. Produto].[All]" dimensionUniqueName="[tFaturamento]" displayFolder="" count="2" memberValueDatatype="20" unbalanced="0"/>
    <cacheHierarchy uniqueName="[tFaturamento].[Qtde.]" caption="Qtde." attribute="1" defaultMemberUniqueName="[tFaturamento].[Qtde.].[All]" allUniqueName="[tFaturamento].[Qtde.].[All]" dimensionUniqueName="[tFaturamento]" displayFolder="" count="2" memberValueDatatype="20" unbalanced="0"/>
    <cacheHierarchy uniqueName="[tFaturamento].[Preço Unitário]" caption="Preço Unitário" attribute="1" defaultMemberUniqueName="[tFaturamento].[Preço Unitário].[All]" allUniqueName="[tFaturamento].[Preço Unitário].[All]" dimensionUniqueName="[tFaturamento]" displayFolder="" count="2" memberValueDatatype="20" unbalanced="0"/>
    <cacheHierarchy uniqueName="[tFaturamento].[Valor Bruto]" caption="Valor Bruto" attribute="1" defaultMemberUniqueName="[tFaturamento].[Valor Bruto].[All]" allUniqueName="[tFaturamento].[Valor Bruto].[All]" dimensionUniqueName="[tFaturamento]" displayFolder="" count="2" memberValueDatatype="20" unbalanced="0"/>
    <cacheHierarchy uniqueName="[tFaturamento].[% Desconto]" caption="% Desconto" attribute="1" defaultMemberUniqueName="[tFaturamento].[% Desconto].[All]" allUniqueName="[tFaturamento].[% Desconto].[All]" dimensionUniqueName="[tFaturamento]" displayFolder="" count="2" memberValueDatatype="5" unbalanced="0"/>
    <cacheHierarchy uniqueName="[tFaturamento].[Valor Desconto]" caption="Valor Desconto" attribute="1" defaultMemberUniqueName="[tFaturamento].[Valor Desconto].[All]" allUniqueName="[tFaturamento].[Valor Desconto].[All]" dimensionUniqueName="[tFaturamento]" displayFolder="" count="2" memberValueDatatype="130" unbalanced="0"/>
    <cacheHierarchy uniqueName="[tFaturamento].[Valor Venda]" caption="Valor Venda" attribute="1" defaultMemberUniqueName="[tFaturamento].[Valor Venda].[All]" allUniqueName="[tFaturamento].[Valor Venda].[All]" dimensionUniqueName="[tFaturamento]" displayFolder="" count="2" memberValueDatatype="5" unbalanced="0"/>
    <cacheHierarchy uniqueName="[tFaturamento].[Vencimento]" caption="Vencimento" attribute="1" time="1" defaultMemberUniqueName="[tFaturamento].[Vencimento].[All]" allUniqueName="[tFaturamento].[Vencimento].[All]" dimensionUniqueName="[tFaturamento]" displayFolder="" count="2" memberValueDatatype="7" unbalanced="0"/>
    <cacheHierarchy uniqueName="[tFaturamento].[Data Pagamento]" caption="Data Pagamento" attribute="1" time="1" defaultMemberUniqueName="[tFaturamento].[Data Pagamento].[All]" allUniqueName="[tFaturamento].[Data Pagamento].[All]" dimensionUniqueName="[tFaturamento]" displayFolder="" count="2" memberValueDatatype="7" unbalanced="0"/>
    <cacheHierarchy uniqueName="[tFaturamento].[Documento]" caption="Documento" attribute="1" defaultMemberUniqueName="[tFaturamento].[Documento].[All]" allUniqueName="[tFaturamento].[Documento].[All]" dimensionUniqueName="[tFaturamento]" displayFolder="" count="2" memberValueDatatype="20" unbalanced="0"/>
    <cacheHierarchy uniqueName="[tFaturamento].[Canal de Venda_n]" caption="Canal de Venda_n" attribute="1" defaultMemberUniqueName="[tFaturamento].[Canal de Venda_n].[All]" allUniqueName="[tFaturamento].[Canal de Venda_n].[All]" dimensionUniqueName="[tFaturamento]" displayFolder="" count="2" memberValueDatatype="20" unbalanced="0"/>
    <cacheHierarchy uniqueName="[tFaturamento].[Canal de Venda]" caption="Canal de Venda" attribute="1" defaultMemberUniqueName="[tFaturamento].[Canal de Venda].[All]" allUniqueName="[tFaturamento].[Canal de Venda].[All]" dimensionUniqueName="[tFaturamento]" displayFolder="" count="2" memberValueDatatype="130" unbalanced="0"/>
    <cacheHierarchy uniqueName="[tFaturamento].[Vendedor]" caption="Vendedor" attribute="1" defaultMemberUniqueName="[tFaturamento].[Vendedor].[All]" allUniqueName="[tFaturamento].[Vendedor].[All]" dimensionUniqueName="[tFaturamento]" displayFolder="" count="2" memberValueDatatype="130" unbalanced="0"/>
    <cacheHierarchy uniqueName="[tFaturamento].[% Comis.]" caption="% Comis." attribute="1" defaultMemberUniqueName="[tFaturamento].[% Comis.].[All]" allUniqueName="[tFaturamento].[% Comis.].[All]" dimensionUniqueName="[tFaturamento]" displayFolder="" count="2" memberValueDatatype="5" unbalanced="0"/>
    <cacheHierarchy uniqueName="[tFaturamento].[Comissão]" caption="Comissão" attribute="1" defaultMemberUniqueName="[tFaturamento].[Comissão].[All]" allUniqueName="[tFaturamento].[Comissão].[All]" dimensionUniqueName="[tFaturamento]" displayFolder="" count="2" memberValueDatatype="5" unbalanced="0"/>
    <cacheHierarchy uniqueName="[tFaturamento].[Tipo de Pagamento]" caption="Tipo de Pagamento" attribute="1" defaultMemberUniqueName="[tFaturamento].[Tipo de Pagamento].[All]" allUniqueName="[tFaturamento].[Tipo de Pagamento].[All]" dimensionUniqueName="[tFaturamento]" displayFolder="" count="2" memberValueDatatype="20" unbalanced="0"/>
    <cacheHierarchy uniqueName="[tProdutos].[Código]" caption="Código" attribute="1" defaultMemberUniqueName="[tProdutos].[Código].[All]" allUniqueName="[tProdutos].[Código].[All]" dimensionUniqueName="[tProdutos]" displayFolder="" count="2" memberValueDatatype="20" unbalanced="0"/>
    <cacheHierarchy uniqueName="[tProdutos].[Descrição]" caption="Descrição" attribute="1" defaultMemberUniqueName="[tProdutos].[Descrição].[All]" allUniqueName="[tProdutos].[Descrição].[All]" dimensionUniqueName="[tProdutos]" displayFolder="" count="2" memberValueDatatype="130" unbalanced="0"/>
    <cacheHierarchy uniqueName="[tProdutos].[Marca]" caption="Marca" attribute="1" defaultMemberUniqueName="[tProdutos].[Marca].[All]" allUniqueName="[tProdutos].[Marca].[All]" dimensionUniqueName="[tProdutos]" displayFolder="" count="2" memberValueDatatype="130" unbalanced="0"/>
    <cacheHierarchy uniqueName="[tProdutos].[Categoria]" caption="Categoria" attribute="1" defaultMemberUniqueName="[tProdutos].[Categoria].[All]" allUniqueName="[tProdutos].[Categoria].[All]" dimensionUniqueName="[tProdutos]" displayFolder="" count="2" memberValueDatatype="130" unbalanced="0"/>
    <cacheHierarchy uniqueName="[tProdutos].[SKU]" caption="SKU" attribute="1" defaultMemberUniqueName="[tProdutos].[SKU].[All]" allUniqueName="[tProdutos].[SKU].[All]" dimensionUniqueName="[tProdutos]" displayFolder="" count="2" memberValueDatatype="130" unbalanced="0"/>
    <cacheHierarchy uniqueName="[tProdutos].[Unidade]" caption="Unidade" attribute="1" defaultMemberUniqueName="[tProdutos].[Unidade].[All]" allUniqueName="[tProdutos].[Unidade].[All]" dimensionUniqueName="[tProdutos]" displayFolder="" count="2" memberValueDatatype="130" unbalanced="0"/>
    <cacheHierarchy uniqueName="[tProdutos].[Largura]" caption="Largura" attribute="1" defaultMemberUniqueName="[tProdutos].[Largura].[All]" allUniqueName="[tProdutos].[Largura].[All]" dimensionUniqueName="[tProdutos]" displayFolder="" count="2" memberValueDatatype="20" unbalanced="0"/>
    <cacheHierarchy uniqueName="[tProdutos].[Profundidade]" caption="Profundidade" attribute="1" defaultMemberUniqueName="[tProdutos].[Profundidade].[All]" allUniqueName="[tProdutos].[Profundidade].[All]" dimensionUniqueName="[tProdutos]" displayFolder="" count="2" memberValueDatatype="20" unbalanced="0"/>
    <cacheHierarchy uniqueName="[tProdutos].[Altura]" caption="Altura" attribute="1" defaultMemberUniqueName="[tProdutos].[Altura].[All]" allUniqueName="[tProdutos].[Altura].[All]" dimensionUniqueName="[tProdutos]" displayFolder="" count="2" memberValueDatatype="20" unbalanced="0"/>
    <cacheHierarchy uniqueName="[tProdutos].[Peso]" caption="Peso" attribute="1" defaultMemberUniqueName="[tProdutos].[Peso].[All]" allUniqueName="[tProdutos].[Peso].[All]" dimensionUniqueName="[tProdutos]" displayFolder="" count="2" memberValueDatatype="20" unbalanced="0"/>
    <cacheHierarchy uniqueName="[tProdutos].[Estoque mínimo]" caption="Estoque mínimo" attribute="1" defaultMemberUniqueName="[tProdutos].[Estoque mínimo].[All]" allUniqueName="[tProdutos].[Estoque mínimo].[All]" dimensionUniqueName="[tProdutos]" displayFolder="" count="2" memberValueDatatype="20" unbalanced="0"/>
    <cacheHierarchy uniqueName="[tProdutos].[Estoque Atual]" caption="Estoque Atual" attribute="1" defaultMemberUniqueName="[tProdutos].[Estoque Atual].[All]" allUniqueName="[tProdutos].[Estoque Atual].[All]" dimensionUniqueName="[tProdutos]" displayFolder="" count="2" memberValueDatatype="20" unbalanced="0"/>
    <cacheHierarchy uniqueName="[tProdutos].[Situação do Estoque]" caption="Situação do Estoque" attribute="1" defaultMemberUniqueName="[tProdutos].[Situação do Estoque].[All]" allUniqueName="[tProdutos].[Situação do Estoque].[All]" dimensionUniqueName="[tProdutos]" displayFolder="" count="2" memberValueDatatype="5" unbalanced="0"/>
    <cacheHierarchy uniqueName="[tProdutos].[Imagem]" caption="Imagem" attribute="1" defaultMemberUniqueName="[tProdutos].[Imagem].[All]" allUniqueName="[tProdutos].[Imagem].[All]" dimensionUniqueName="[tProdutos]" displayFolder="" count="2" memberValueDatatype="130" unbalanced="0"/>
    <cacheHierarchy uniqueName="[tProdutos].[Entradas]" caption="Entradas" attribute="1" defaultMemberUniqueName="[tProdutos].[Entradas].[All]" allUniqueName="[tProdutos].[Entradas].[All]" dimensionUniqueName="[tProdutos]" displayFolder="" count="2" memberValueDatatype="20" unbalanced="0"/>
    <cacheHierarchy uniqueName="[tProdutos].[Vendas]" caption="Vendas" attribute="1" defaultMemberUniqueName="[tProdutos].[Vendas].[All]" allUniqueName="[tProdutos].[Vendas].[All]" dimensionUniqueName="[tProdutos]" displayFolder="" count="2" memberValueDatatype="20" unbalanced="0"/>
    <cacheHierarchy uniqueName="[tProdutos].[Outras Saídas]" caption="Outras Saídas" attribute="1" defaultMemberUniqueName="[tProdutos].[Outras Saídas].[All]" allUniqueName="[tProdutos].[Outras Saídas].[All]" dimensionUniqueName="[tProdutos]" displayFolder="" count="2" memberValueDatatype="20" unbalanced="0"/>
    <cacheHierarchy uniqueName="[Vendas].[Seq.]" caption="Seq." attribute="1" defaultMemberUniqueName="[Vendas].[Seq.].[All]" allUniqueName="[Vendas].[Seq.].[All]" dimensionUniqueName="[Vendas]" displayFolder="" count="2" memberValueDatatype="20" unbalanced="0"/>
    <cacheHierarchy uniqueName="[Vendas].[Data]" caption="Data" attribute="1" time="1" defaultMemberUniqueName="[Vendas].[Data].[All]" allUniqueName="[Vendas].[Data].[All]" dimensionUniqueName="[Vendas]" displayFolder="" count="2" memberValueDatatype="7" unbalanced="0"/>
    <cacheHierarchy uniqueName="[Vendas].[Cód. Cliente]" caption="Cód. Cliente" attribute="1" defaultMemberUniqueName="[Vendas].[Cód. Cliente].[All]" allUniqueName="[Vendas].[Cód. Cliente].[All]" dimensionUniqueName="[Vendas]" displayFolder="" count="2" memberValueDatatype="20" unbalanced="0"/>
    <cacheHierarchy uniqueName="[Vendas].[Cidade]" caption="Cidade" attribute="1" defaultMemberUniqueName="[Vendas].[Cidade].[All]" allUniqueName="[Vendas].[Cidade].[All]" dimensionUniqueName="[Vendas]" displayFolder="" count="2" memberValueDatatype="130" unbalanced="0"/>
    <cacheHierarchy uniqueName="[Vendas].[Cód. Produto]" caption="Cód. Produto" attribute="1" defaultMemberUniqueName="[Vendas].[Cód. Produto].[All]" allUniqueName="[Vendas].[Cód. Produto].[All]" dimensionUniqueName="[Vendas]" displayFolder="" count="2" memberValueDatatype="20" unbalanced="0"/>
    <cacheHierarchy uniqueName="[Vendas].[Qtde.]" caption="Qtde." attribute="1" defaultMemberUniqueName="[Vendas].[Qtde.].[All]" allUniqueName="[Vendas].[Qtde.].[All]" dimensionUniqueName="[Vendas]" displayFolder="" count="2" memberValueDatatype="20" unbalanced="0"/>
    <cacheHierarchy uniqueName="[Vendas].[Preço Unitário]" caption="Preço Unitário" attribute="1" defaultMemberUniqueName="[Vendas].[Preço Unitário].[All]" allUniqueName="[Vendas].[Preço Unitário].[All]" dimensionUniqueName="[Vendas]" displayFolder="" count="2" memberValueDatatype="20" unbalanced="0"/>
    <cacheHierarchy uniqueName="[Vendas].[Valor Bruto]" caption="Valor Bruto" attribute="1" defaultMemberUniqueName="[Vendas].[Valor Bruto].[All]" allUniqueName="[Vendas].[Valor Bruto].[All]" dimensionUniqueName="[Vendas]" displayFolder="" count="2" memberValueDatatype="20" unbalanced="0"/>
    <cacheHierarchy uniqueName="[Vendas].[% Desconto]" caption="% Desconto" attribute="1" defaultMemberUniqueName="[Vendas].[% Desconto].[All]" allUniqueName="[Vendas].[% Desconto].[All]" dimensionUniqueName="[Vendas]" displayFolder="" count="2" memberValueDatatype="5" unbalanced="0"/>
    <cacheHierarchy uniqueName="[Vendas].[Valor Desconto]" caption="Valor Desconto" attribute="1" defaultMemberUniqueName="[Vendas].[Valor Desconto].[All]" allUniqueName="[Vendas].[Valor Desconto].[All]" dimensionUniqueName="[Vendas]" displayFolder="" count="2" memberValueDatatype="130" unbalanced="0"/>
    <cacheHierarchy uniqueName="[Vendas].[Valor Venda]" caption="Valor Venda" attribute="1" defaultMemberUniqueName="[Vendas].[Valor Venda].[All]" allUniqueName="[Vendas].[Valor Venda].[All]" dimensionUniqueName="[Vendas]" displayFolder="" count="2" memberValueDatatype="5" unbalanced="0"/>
    <cacheHierarchy uniqueName="[Vendas].[Vencimento]" caption="Vencimento" attribute="1" time="1" defaultMemberUniqueName="[Vendas].[Vencimento].[All]" allUniqueName="[Vendas].[Vencimento].[All]" dimensionUniqueName="[Vendas]" displayFolder="" count="2" memberValueDatatype="7" unbalanced="0"/>
    <cacheHierarchy uniqueName="[Vendas].[Data Pagamento]" caption="Data Pagamento" attribute="1" time="1" defaultMemberUniqueName="[Vendas].[Data Pagamento].[All]" allUniqueName="[Vendas].[Data Pagamento].[All]" dimensionUniqueName="[Vendas]" displayFolder="" count="2" memberValueDatatype="7" unbalanced="0"/>
    <cacheHierarchy uniqueName="[Vendas].[Documento]" caption="Documento" attribute="1" defaultMemberUniqueName="[Vendas].[Documento].[All]" allUniqueName="[Vendas].[Documento].[All]" dimensionUniqueName="[Vendas]" displayFolder="" count="2" memberValueDatatype="20" unbalanced="0"/>
    <cacheHierarchy uniqueName="[Vendas].[Canal de Venda]" caption="Canal de Venda" attribute="1" defaultMemberUniqueName="[Vendas].[Canal de Venda].[All]" allUniqueName="[Vendas].[Canal de Venda].[All]" dimensionUniqueName="[Vendas]" displayFolder="" count="2" memberValueDatatype="20" unbalanced="0"/>
    <cacheHierarchy uniqueName="[Vendas].[Vendedor]" caption="Vendedor" attribute="1" defaultMemberUniqueName="[Vendas].[Vendedor].[All]" allUniqueName="[Vendas].[Vendedor].[All]" dimensionUniqueName="[Vendas]" displayFolder="" count="2" memberValueDatatype="130" unbalanced="0"/>
    <cacheHierarchy uniqueName="[Vendas].[% Comis.]" caption="% Comis." attribute="1" defaultMemberUniqueName="[Vendas].[% Comis.].[All]" allUniqueName="[Vendas].[% Comis.].[All]" dimensionUniqueName="[Vendas]" displayFolder="" count="2" memberValueDatatype="5" unbalanced="0"/>
    <cacheHierarchy uniqueName="[Vendas].[Comissão]" caption="Comissão" attribute="1" defaultMemberUniqueName="[Vendas].[Comissão].[All]" allUniqueName="[Vendas].[Comissão].[All]" dimensionUniqueName="[Vendas]" displayFolder="" count="2" memberValueDatatype="5" unbalanced="0"/>
    <cacheHierarchy uniqueName="[Vendas].[Tipo de Pagamento]" caption="Tipo de Pagamento" attribute="1" defaultMemberUniqueName="[Vendas].[Tipo de Pagamento].[All]" allUniqueName="[Vendas].[Tipo de Pagamento].[All]" dimensionUniqueName="[Vendas]" displayFolder="" count="2" memberValueDatatype="20" unbalanced="0"/>
    <cacheHierarchy uniqueName="[Vendas].[Produto.Marca]" caption="Produto.Marca" attribute="1" defaultMemberUniqueName="[Vendas].[Produto.Marca].[All]" allUniqueName="[Vendas].[Produto.Marca].[All]" dimensionUniqueName="[Vendas]" displayFolder="" count="2" memberValueDatatype="130" unbalanced="0"/>
    <cacheHierarchy uniqueName="[Vendas].[Produto.Categoria]" caption="Produto.Categoria" attribute="1" defaultMemberUniqueName="[Vendas].[Produto.Categoria].[All]" allUniqueName="[Vendas].[Produto.Categoria].[All]" dimensionUniqueName="[Vendas]" displayFolder="" count="2" memberValueDatatype="130" unbalanced="0"/>
    <cacheHierarchy uniqueName="[Vendas].[Produto.SKU]" caption="Produto.SKU" attribute="1" defaultMemberUniqueName="[Vendas].[Produto.SKU].[All]" allUniqueName="[Vendas].[Produto.SKU].[All]" dimensionUniqueName="[Vendas]" displayFolder="" count="2" memberValueDatatype="130" unbalanced="0"/>
    <cacheHierarchy uniqueName="[Measures].[Total de Exposições]" caption="Total de Exposições" measure="1" displayFolder="" measureGroup="Exposições" count="0"/>
    <cacheHierarchy uniqueName="[Measures].[Meta Global de Exposições]" caption="Meta Global de Exposições" measure="1" displayFolder="" measureGroup="Exposições" count="0"/>
    <cacheHierarchy uniqueName="[Measures].[Atingimento de Meta de Exposições]" caption="Atingimento de Meta de Exposições" measure="1" displayFolder="" measureGroup="Exposições" count="0"/>
    <cacheHierarchy uniqueName="[Measures].[Total de Publicações]" caption="Total de Publicações" measure="1" displayFolder="" measureGroup="Exposições" count="0"/>
    <cacheHierarchy uniqueName="[Measures].[Total de Participação em Eventos]" caption="Total de Participação em Eventos" measure="1" displayFolder="" measureGroup="Exposições" count="0"/>
    <cacheHierarchy uniqueName="[Measures].[Total de Propostas Enviadas]" caption="Total de Propostas Enviadas" measure="1" displayFolder="" measureGroup="BasedeDados" count="0"/>
    <cacheHierarchy uniqueName="[Measures].[Total de Propostas Aceitas]" caption="Total de Propostas Aceitas" measure="1" displayFolder="" measureGroup="BasedeDados" count="0" oneField="1">
      <fieldsUsage count="1">
        <fieldUsage x="0"/>
      </fieldsUsage>
    </cacheHierarchy>
    <cacheHierarchy uniqueName="[Measures].[Meta de  Propostas Enviadas]" caption="Meta de  Propostas Enviadas" measure="1" displayFolder="" measureGroup="BasedeDados" count="0"/>
    <cacheHierarchy uniqueName="[Measures].[Meta de  Propostas Aceitas]" caption="Meta de  Propostas Aceitas" measure="1" displayFolder="" measureGroup="BasedeDados" count="0"/>
    <cacheHierarchy uniqueName="[Measures].[Total de propostas Não Aceitas]" caption="Total de propostas Não Aceitas" measure="1" displayFolder="" measureGroup="BasedeDados" count="0" oneField="1">
      <fieldsUsage count="1">
        <fieldUsage x="1"/>
      </fieldsUsage>
    </cacheHierarchy>
    <cacheHierarchy uniqueName="[Measures].[Taxa de Conversão de Proposta]" caption="Taxa de Conversão de Proposta" measure="1" displayFolder="" measureGroup="BasedeDados" count="0"/>
    <cacheHierarchy uniqueName="[Measures].[Atingimento da Meta de proposta Enviadas]" caption="Atingimento da Meta de proposta Enviadas" measure="1" displayFolder="" measureGroup="BasedeDados" count="0"/>
    <cacheHierarchy uniqueName="[Measures].[Meta de Publicações]" caption="Meta de Publicações" measure="1" displayFolder="" measureGroup="Exposições" count="0"/>
    <cacheHierarchy uniqueName="[Measures].[Meta de Participação em Eventos]" caption="Meta de Participação em Eventos" measure="1" displayFolder="" measureGroup="Exposições" count="0"/>
    <cacheHierarchy uniqueName="[Measures].[Atingimento da Meta de publicações]" caption="Atingimento da Meta de publicações" measure="1" displayFolder="" measureGroup="Exposições" count="0"/>
    <cacheHierarchy uniqueName="[Measures].[Atingimento da meta de Participações em Eventos]" caption="Atingimento da meta de Participações em Eventos" measure="1" displayFolder="" measureGroup="Exposições" count="0"/>
    <cacheHierarchy uniqueName="[Measures].[Atingimento da Meta de Propostas Aceitas]" caption="Atingimento da Meta de Propostas Aceitas" measure="1" displayFolder="" measureGroup="BasedeDados" count="0"/>
    <cacheHierarchy uniqueName="[Measures].[__XL_Count tFaturamento]" caption="__XL_Count tFaturamento" measure="1" displayFolder="" measureGroup="tFaturamento" count="0" hidden="1"/>
    <cacheHierarchy uniqueName="[Measures].[__XL_Count tProdutos]" caption="__XL_Count tProdutos" measure="1" displayFolder="" measureGroup="tProdutos" count="0" hidden="1"/>
    <cacheHierarchy uniqueName="[Measures].[__XL_Count Vendas]" caption="__XL_Count Vendas" measure="1" displayFolder="" measureGroup="Vendas" count="0" hidden="1"/>
    <cacheHierarchy uniqueName="[Measures].[__XL_Count Produto]" caption="__XL_Count Produto" measure="1" displayFolder="" measureGroup="Produto" count="0" hidden="1"/>
    <cacheHierarchy uniqueName="[Measures].[__XL_Count NovaTabela]" caption="__XL_Count NovaTabela" measure="1" displayFolder="" measureGroup="NovaTabela" count="0" hidden="1"/>
    <cacheHierarchy uniqueName="[Measures].[__XL_Count BasedeDados]" caption="__XL_Count BasedeDados" measure="1" displayFolder="" measureGroup="BasedeDados" count="0" hidden="1"/>
    <cacheHierarchy uniqueName="[Measures].[__XL_Count Tabela13]" caption="__XL_Count Tabela13" measure="1" displayFolder="" measureGroup="Exposições" count="0" hidden="1"/>
    <cacheHierarchy uniqueName="[Measures].[__XL_Count Proposta]" caption="__XL_Count Proposta" measure="1" displayFolder="" measureGroup="Proposta" count="0" hidden="1"/>
    <cacheHierarchy uniqueName="[Measures].[__No measures defined]" caption="__No measures defined" measure="1" displayFolder="" count="0" hidden="1"/>
    <cacheHierarchy uniqueName="[Measures].[_Atingimento da Meta de Propostas Aceitas Goal]" caption="_Atingimento da Meta de Propostas Aceitas Goal" measure="1" displayFolder="" measureGroup="BasedeDados" count="0" hidden="1"/>
    <cacheHierarchy uniqueName="[Measures].[_Atingimento da Meta de Propostas Aceitas Status]" caption="_Atingimento da Meta de Propostas Aceitas Status" measure="1" iconSet="6" displayFolder="" measureGroup="BasedeDados" count="0" hidden="1"/>
    <cacheHierarchy uniqueName="[Measures].[Soma de Meses]" caption="Soma de Meses" measure="1" displayFolder="" measureGroup="Exposiçõe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Meses 2]" caption="Soma de Meses 2" measure="1" displayFolder="" measureGroup="BasedeDado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1">
    <kpi uniqueName="Atingimento da Meta de Propostas Aceitas" caption="Atingimento da Meta de Propostas Aceitas" displayFolder="" measureGroup="BasedeDados" parent="" value="[Measures].[Atingimento da Meta de Propostas Aceitas]" goal="[Measures].[_Atingimento da Meta de Propostas Aceitas Goal]" status="[Measures].[_Atingimento da Meta de Propostas Aceitas Status]" trend="" weight=""/>
  </kpis>
  <dimensions count="9">
    <dimension name="BasedeDados" uniqueName="[BasedeDados]" caption="BasedeDados"/>
    <dimension name="Exposições" uniqueName="[Exposições]" caption="Exposições"/>
    <dimension measure="1" name="Measures" uniqueName="[Measures]" caption="Measures"/>
    <dimension name="NovaTabela" uniqueName="[NovaTabela]" caption="NovaTabela"/>
    <dimension name="Produto" uniqueName="[Produto]" caption="Produto"/>
    <dimension name="Proposta" uniqueName="[Proposta]" caption="Proposta"/>
    <dimension name="tFaturamento" uniqueName="[tFaturamento]" caption="tFaturamento"/>
    <dimension name="tProdutos" uniqueName="[tProdutos]" caption="tProdutos"/>
    <dimension name="Vendas" uniqueName="[Vendas]" caption="Vendas"/>
  </dimensions>
  <measureGroups count="8">
    <measureGroup name="BasedeDados" caption="BasedeDados"/>
    <measureGroup name="Exposições" caption="Exposições"/>
    <measureGroup name="NovaTabela" caption="NovaTabela"/>
    <measureGroup name="Produto" caption="Produto"/>
    <measureGroup name="Proposta" caption="Proposta"/>
    <measureGroup name="tFaturamento" caption="tFaturamento"/>
    <measureGroup name="tProdutos" caption="tProdutos"/>
    <measureGroup name="Vendas" caption="Vendas"/>
  </measureGroups>
  <maps count="10">
    <map measureGroup="0" dimension="0"/>
    <map measureGroup="1" dimension="1"/>
    <map measureGroup="2" dimension="3"/>
    <map measureGroup="3" dimension="4"/>
    <map measureGroup="4" dimension="5"/>
    <map measureGroup="5" dimension="6"/>
    <map measureGroup="5" dimension="7"/>
    <map measureGroup="6" dimension="7"/>
    <map measureGroup="7" dimension="4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laudia Silva" refreshedDate="45243.324217245368" backgroundQuery="1" createdVersion="3" refreshedVersion="8" minRefreshableVersion="3" recordCount="0" supportSubquery="1" supportAdvancedDrill="1" xr:uid="{698F988F-3C6C-4B03-B25E-DFD95A841ECB}">
  <cacheSource type="external" connectionId="8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40">
    <cacheHierarchy uniqueName="[BasedeDados].[Grupo do indicador]" caption="Grupo do indicador" attribute="1" defaultMemberUniqueName="[BasedeDados].[Grupo do indicador].[All]" allUniqueName="[BasedeDados].[Grupo do indicador].[All]" dimensionUniqueName="[BasedeDados]" displayFolder="" count="0" memberValueDatatype="130" unbalanced="0"/>
    <cacheHierarchy uniqueName="[BasedeDados].[Nome do indicador]" caption="Nome do indicador" attribute="1" defaultMemberUniqueName="[BasedeDados].[Nome do indicador].[All]" allUniqueName="[BasedeDados].[Nome do indicador].[All]" dimensionUniqueName="[BasedeDados]" displayFolder="" count="0" memberValueDatatype="130" unbalanced="0"/>
    <cacheHierarchy uniqueName="[BasedeDados].[Realizado]" caption="Realizado" attribute="1" defaultMemberUniqueName="[BasedeDados].[Realizado].[All]" allUniqueName="[BasedeDados].[Realizado].[All]" dimensionUniqueName="[BasedeDados]" displayFolder="" count="0" memberValueDatatype="20" unbalanced="0"/>
    <cacheHierarchy uniqueName="[BasedeDados].[Meta]" caption="Meta" attribute="1" defaultMemberUniqueName="[BasedeDados].[Meta].[All]" allUniqueName="[BasedeDados].[Meta].[All]" dimensionUniqueName="[BasedeDados]" displayFolder="" count="0" memberValueDatatype="20" unbalanced="0"/>
    <cacheHierarchy uniqueName="[BasedeDados].[Meses]" caption="Meses" attribute="1" defaultMemberUniqueName="[BasedeDados].[Meses].[All]" allUniqueName="[BasedeDados].[Meses].[All]" dimensionUniqueName="[BasedeDados]" displayFolder="" count="0" memberValueDatatype="20" unbalanced="0"/>
    <cacheHierarchy uniqueName="[BasedeDados].[Atingimento da meta2]" caption="Atingimento da meta2" attribute="1" defaultMemberUniqueName="[BasedeDados].[Atingimento da meta2].[All]" allUniqueName="[BasedeDados].[Atingimento da meta2].[All]" dimensionUniqueName="[BasedeDados]" displayFolder="" count="0" memberValueDatatype="5" unbalanced="0"/>
    <cacheHierarchy uniqueName="[BasedeDados].[Mês]" caption="Mês" attribute="1" defaultMemberUniqueName="[BasedeDados].[Mês].[All]" allUniqueName="[BasedeDados].[Mês].[All]" dimensionUniqueName="[BasedeDados]" displayFolder="" count="2" memberValueDatatype="130" unbalanced="0"/>
    <cacheHierarchy uniqueName="[Exposições].[Grupo do indicador]" caption="Grupo do indicador" attribute="1" defaultMemberUniqueName="[Exposições].[Grupo do indicador].[All]" allUniqueName="[Exposições].[Grupo do indicador].[All]" dimensionUniqueName="[Exposições]" displayFolder="" count="0" memberValueDatatype="130" unbalanced="0"/>
    <cacheHierarchy uniqueName="[Exposições].[Nome do indicador]" caption="Nome do indicador" attribute="1" defaultMemberUniqueName="[Exposições].[Nome do indicador].[All]" allUniqueName="[Exposições].[Nome do indicador].[All]" dimensionUniqueName="[Exposições]" displayFolder="" count="0" memberValueDatatype="130" unbalanced="0"/>
    <cacheHierarchy uniqueName="[Exposições].[Realizado]" caption="Realizado" attribute="1" defaultMemberUniqueName="[Exposições].[Realizado].[All]" allUniqueName="[Exposições].[Realizado].[All]" dimensionUniqueName="[Exposições]" displayFolder="" count="0" memberValueDatatype="20" unbalanced="0"/>
    <cacheHierarchy uniqueName="[Exposições].[Meta]" caption="Meta" attribute="1" defaultMemberUniqueName="[Exposições].[Meta].[All]" allUniqueName="[Exposições].[Meta].[All]" dimensionUniqueName="[Exposições]" displayFolder="" count="0" memberValueDatatype="20" unbalanced="0"/>
    <cacheHierarchy uniqueName="[Exposições].[Meses]" caption="Meses" attribute="1" defaultMemberUniqueName="[Exposições].[Meses].[All]" allUniqueName="[Exposições].[Meses].[All]" dimensionUniqueName="[Exposições]" displayFolder="" count="0" memberValueDatatype="20" unbalanced="0"/>
    <cacheHierarchy uniqueName="[Exposições].[Mês]" caption="Mês" attribute="1" defaultMemberUniqueName="[Exposições].[Mês].[All]" allUniqueName="[Exposições].[Mês].[All]" dimensionUniqueName="[Exposições]" displayFolder="" count="0" memberValueDatatype="130" unbalanced="0"/>
    <cacheHierarchy uniqueName="[NovaTabela].[Seq.]" caption="Seq." attribute="1" defaultMemberUniqueName="[NovaTabela].[Seq.].[All]" allUniqueName="[NovaTabela].[Seq.].[All]" dimensionUniqueName="[NovaTabela]" displayFolder="" count="0" memberValueDatatype="20" unbalanced="0"/>
    <cacheHierarchy uniqueName="[NovaTabela].[Data]" caption="Data" attribute="1" time="1" defaultMemberUniqueName="[NovaTabela].[Data].[All]" allUniqueName="[NovaTabela].[Data].[All]" dimensionUniqueName="[NovaTabela]" displayFolder="" count="0" memberValueDatatype="7" unbalanced="0"/>
    <cacheHierarchy uniqueName="[NovaTabela].[Cód. Cliente]" caption="Cód. Cliente" attribute="1" defaultMemberUniqueName="[NovaTabela].[Cód. Cliente].[All]" allUniqueName="[NovaTabela].[Cód. Cliente].[All]" dimensionUniqueName="[NovaTabela]" displayFolder="" count="0" memberValueDatatype="20" unbalanced="0"/>
    <cacheHierarchy uniqueName="[NovaTabela].[Cidade]" caption="Cidade" attribute="1" defaultMemberUniqueName="[NovaTabela].[Cidade].[All]" allUniqueName="[NovaTabela].[Cidade].[All]" dimensionUniqueName="[NovaTabela]" displayFolder="" count="0" memberValueDatatype="130" unbalanced="0"/>
    <cacheHierarchy uniqueName="[NovaTabela].[Cód. Produto]" caption="Cód. Produto" attribute="1" defaultMemberUniqueName="[NovaTabela].[Cód. Produto].[All]" allUniqueName="[NovaTabela].[Cód. Produto].[All]" dimensionUniqueName="[NovaTabela]" displayFolder="" count="0" memberValueDatatype="20" unbalanced="0"/>
    <cacheHierarchy uniqueName="[NovaTabela].[Qtde.]" caption="Qtde." attribute="1" defaultMemberUniqueName="[NovaTabela].[Qtde.].[All]" allUniqueName="[NovaTabela].[Qtde.].[All]" dimensionUniqueName="[NovaTabela]" displayFolder="" count="0" memberValueDatatype="20" unbalanced="0"/>
    <cacheHierarchy uniqueName="[NovaTabela].[Preço Unitário]" caption="Preço Unitário" attribute="1" defaultMemberUniqueName="[NovaTabela].[Preço Unitário].[All]" allUniqueName="[NovaTabela].[Preço Unitário].[All]" dimensionUniqueName="[NovaTabela]" displayFolder="" count="0" memberValueDatatype="20" unbalanced="0"/>
    <cacheHierarchy uniqueName="[NovaTabela].[Produto.Descrição]" caption="Produto.Descrição" attribute="1" defaultMemberUniqueName="[NovaTabela].[Produto.Descrição].[All]" allUniqueName="[NovaTabela].[Produto.Descrição].[All]" dimensionUniqueName="[NovaTabela]" displayFolder="" count="0" memberValueDatatype="130" unbalanced="0"/>
    <cacheHierarchy uniqueName="[NovaTabela].[Produto.Marca]" caption="Produto.Marca" attribute="1" defaultMemberUniqueName="[NovaTabela].[Produto.Marca].[All]" allUniqueName="[NovaTabela].[Produto.Marca].[All]" dimensionUniqueName="[NovaTabela]" displayFolder="" count="0" memberValueDatatype="130" unbalanced="0"/>
    <cacheHierarchy uniqueName="[NovaTabela].[Produto.Categoria]" caption="Produto.Categoria" attribute="1" defaultMemberUniqueName="[NovaTabela].[Produto.Categoria].[All]" allUniqueName="[NovaTabela].[Produto.Categoria].[All]" dimensionUniqueName="[NovaTabela]" displayFolder="" count="0" memberValueDatatype="130" unbalanced="0"/>
    <cacheHierarchy uniqueName="[NovaTabela].[Produto.SKU]" caption="Produto.SKU" attribute="1" defaultMemberUniqueName="[NovaTabela].[Produto.SKU].[All]" allUniqueName="[NovaTabela].[Produto.SKU].[All]" dimensionUniqueName="[NovaTabela]" displayFolder="" count="0" memberValueDatatype="130" unbalanced="0"/>
    <cacheHierarchy uniqueName="[Produto].[Código]" caption="Código" attribute="1" defaultMemberUniqueName="[Produto].[Código].[All]" allUniqueName="[Produto].[Código].[All]" dimensionUniqueName="[Produto]" displayFolder="" count="0" memberValueDatatype="20" unbalanced="0"/>
    <cacheHierarchy uniqueName="[Produto].[Descrição]" caption="Descrição" attribute="1" defaultMemberUniqueName="[Produto].[Descrição].[All]" allUniqueName="[Produto].[Descrição].[All]" dimensionUniqueName="[Produto]" displayFolder="" count="0" memberValueDatatype="130" unbalanced="0"/>
    <cacheHierarchy uniqueName="[Produto].[Marca]" caption="Marca" attribute="1" defaultMemberUniqueName="[Produto].[Marca].[All]" allUniqueName="[Produto].[Marca].[All]" dimensionUniqueName="[Produto]" displayFolder="" count="0" memberValueDatatype="130" unbalanced="0"/>
    <cacheHierarchy uniqueName="[Produto].[Categoria]" caption="Categoria" attribute="1" defaultMemberUniqueName="[Produto].[Categoria].[All]" allUniqueName="[Produto].[Categoria].[All]" dimensionUniqueName="[Produto]" displayFolder="" count="0" memberValueDatatype="130" unbalanced="0"/>
    <cacheHierarchy uniqueName="[Produto].[SKU]" caption="SKU" attribute="1" defaultMemberUniqueName="[Produto].[SKU].[All]" allUniqueName="[Produto].[SKU].[All]" dimensionUniqueName="[Produto]" displayFolder="" count="0" memberValueDatatype="130" unbalanced="0"/>
    <cacheHierarchy uniqueName="[Produto].[Unidade]" caption="Unidade" attribute="1" defaultMemberUniqueName="[Produto].[Unidade].[All]" allUniqueName="[Produto].[Unidade].[All]" dimensionUniqueName="[Produto]" displayFolder="" count="0" memberValueDatatype="130" unbalanced="0"/>
    <cacheHierarchy uniqueName="[Produto].[Largura]" caption="Largura" attribute="1" defaultMemberUniqueName="[Produto].[Largura].[All]" allUniqueName="[Produto].[Largura].[All]" dimensionUniqueName="[Produto]" displayFolder="" count="0" memberValueDatatype="20" unbalanced="0"/>
    <cacheHierarchy uniqueName="[Produto].[Profundidade]" caption="Profundidade" attribute="1" defaultMemberUniqueName="[Produto].[Profundidade].[All]" allUniqueName="[Produto].[Profundidade].[All]" dimensionUniqueName="[Produto]" displayFolder="" count="0" memberValueDatatype="20" unbalanced="0"/>
    <cacheHierarchy uniqueName="[Produto].[Altura]" caption="Altura" attribute="1" defaultMemberUniqueName="[Produto].[Altura].[All]" allUniqueName="[Produto].[Altura].[All]" dimensionUniqueName="[Produto]" displayFolder="" count="0" memberValueDatatype="20" unbalanced="0"/>
    <cacheHierarchy uniqueName="[Produto].[Peso]" caption="Peso" attribute="1" defaultMemberUniqueName="[Produto].[Peso].[All]" allUniqueName="[Produto].[Peso].[All]" dimensionUniqueName="[Produto]" displayFolder="" count="0" memberValueDatatype="20" unbalanced="0"/>
    <cacheHierarchy uniqueName="[Produto].[Estoque mínimo]" caption="Estoque mínimo" attribute="1" defaultMemberUniqueName="[Produto].[Estoque mínimo].[All]" allUniqueName="[Produto].[Estoque mínimo].[All]" dimensionUniqueName="[Produto]" displayFolder="" count="0" memberValueDatatype="20" unbalanced="0"/>
    <cacheHierarchy uniqueName="[Produto].[Estoque Atual]" caption="Estoque Atual" attribute="1" defaultMemberUniqueName="[Produto].[Estoque Atual].[All]" allUniqueName="[Produto].[Estoque Atual].[All]" dimensionUniqueName="[Produto]" displayFolder="" count="0" memberValueDatatype="20" unbalanced="0"/>
    <cacheHierarchy uniqueName="[Produto].[Situação do Estoque]" caption="Situação do Estoque" attribute="1" defaultMemberUniqueName="[Produto].[Situação do Estoque].[All]" allUniqueName="[Produto].[Situação do Estoque].[All]" dimensionUniqueName="[Produto]" displayFolder="" count="0" memberValueDatatype="5" unbalanced="0"/>
    <cacheHierarchy uniqueName="[Produto].[Imagem]" caption="Imagem" attribute="1" defaultMemberUniqueName="[Produto].[Imagem].[All]" allUniqueName="[Produto].[Imagem].[All]" dimensionUniqueName="[Produto]" displayFolder="" count="0" memberValueDatatype="130" unbalanced="0"/>
    <cacheHierarchy uniqueName="[Produto].[Entradas]" caption="Entradas" attribute="1" defaultMemberUniqueName="[Produto].[Entradas].[All]" allUniqueName="[Produto].[Entradas].[All]" dimensionUniqueName="[Produto]" displayFolder="" count="0" memberValueDatatype="20" unbalanced="0"/>
    <cacheHierarchy uniqueName="[Produto].[Vendas]" caption="Vendas" attribute="1" defaultMemberUniqueName="[Produto].[Vendas].[All]" allUniqueName="[Produto].[Vendas].[All]" dimensionUniqueName="[Produto]" displayFolder="" count="0" memberValueDatatype="20" unbalanced="0"/>
    <cacheHierarchy uniqueName="[Produto].[Outras Saídas]" caption="Outras Saídas" attribute="1" defaultMemberUniqueName="[Produto].[Outras Saídas].[All]" allUniqueName="[Produto].[Outras Saídas].[All]" dimensionUniqueName="[Produto]" displayFolder="" count="0" memberValueDatatype="20" unbalanced="0"/>
    <cacheHierarchy uniqueName="[Proposta].[Grupo do indicador]" caption="Grupo do indicador" attribute="1" defaultMemberUniqueName="[Proposta].[Grupo do indicador].[All]" allUniqueName="[Proposta].[Grupo do indicador].[All]" dimensionUniqueName="[Proposta]" displayFolder="" count="0" memberValueDatatype="130" unbalanced="0"/>
    <cacheHierarchy uniqueName="[Proposta].[Nome do indicador]" caption="Nome do indicador" attribute="1" defaultMemberUniqueName="[Proposta].[Nome do indicador].[All]" allUniqueName="[Proposta].[Nome do indicador].[All]" dimensionUniqueName="[Proposta]" displayFolder="" count="0" memberValueDatatype="130" unbalanced="0"/>
    <cacheHierarchy uniqueName="[Proposta].[Realizado]" caption="Realizado" attribute="1" defaultMemberUniqueName="[Proposta].[Realizado].[All]" allUniqueName="[Proposta].[Realizado].[All]" dimensionUniqueName="[Proposta]" displayFolder="" count="0" memberValueDatatype="20" unbalanced="0"/>
    <cacheHierarchy uniqueName="[Proposta].[Meta]" caption="Meta" attribute="1" defaultMemberUniqueName="[Proposta].[Meta].[All]" allUniqueName="[Proposta].[Meta].[All]" dimensionUniqueName="[Proposta]" displayFolder="" count="0" memberValueDatatype="20" unbalanced="0"/>
    <cacheHierarchy uniqueName="[Proposta].[Meses]" caption="Meses" attribute="1" defaultMemberUniqueName="[Proposta].[Meses].[All]" allUniqueName="[Proposta].[Meses].[All]" dimensionUniqueName="[Proposta]" displayFolder="" count="0" memberValueDatatype="20" unbalanced="0"/>
    <cacheHierarchy uniqueName="[Proposta].[Mês]" caption="Mês" attribute="1" defaultMemberUniqueName="[Proposta].[Mês].[All]" allUniqueName="[Proposta].[Mês].[All]" dimensionUniqueName="[Proposta]" displayFolder="" count="0" memberValueDatatype="130" unbalanced="0"/>
    <cacheHierarchy uniqueName="[Proposta].[Mês2]" caption="Mês2" attribute="1" defaultMemberUniqueName="[Proposta].[Mês2].[All]" allUniqueName="[Proposta].[Mês2].[All]" dimensionUniqueName="[Proposta]" displayFolder="" count="0" memberValueDatatype="130" unbalanced="0"/>
    <cacheHierarchy uniqueName="[tFaturamento].[Seq.]" caption="Seq." attribute="1" defaultMemberUniqueName="[tFaturamento].[Seq.].[All]" allUniqueName="[tFaturamento].[Seq.].[All]" dimensionUniqueName="[tFaturamento]" displayFolder="" count="0" memberValueDatatype="20" unbalanced="0"/>
    <cacheHierarchy uniqueName="[tFaturamento].[Data]" caption="Data" attribute="1" time="1" defaultMemberUniqueName="[tFaturamento].[Data].[All]" allUniqueName="[tFaturamento].[Data].[All]" dimensionUniqueName="[tFaturamento]" displayFolder="" count="0" memberValueDatatype="7" unbalanced="0"/>
    <cacheHierarchy uniqueName="[tFaturamento].[Mês_N]" caption="Mês_N" attribute="1" defaultMemberUniqueName="[tFaturamento].[Mês_N].[All]" allUniqueName="[tFaturamento].[Mês_N].[All]" dimensionUniqueName="[tFaturamento]" displayFolder="" count="0" memberValueDatatype="20" unbalanced="0"/>
    <cacheHierarchy uniqueName="[tFaturamento].[Mês]" caption="Mês" attribute="1" defaultMemberUniqueName="[tFaturamento].[Mês].[All]" allUniqueName="[tFaturamento].[Mês].[All]" dimensionUniqueName="[tFaturamento]" displayFolder="" count="0" memberValueDatatype="20" unbalanced="0"/>
    <cacheHierarchy uniqueName="[tFaturamento].[Anos]" caption="Anos" attribute="1" defaultMemberUniqueName="[tFaturamento].[Anos].[All]" allUniqueName="[tFaturamento].[Anos].[All]" dimensionUniqueName="[tFaturamento]" displayFolder="" count="0" memberValueDatatype="20" unbalanced="0"/>
    <cacheHierarchy uniqueName="[tFaturamento].[Cód. Cliente]" caption="Cód. Cliente" attribute="1" defaultMemberUniqueName="[tFaturamento].[Cód. Cliente].[All]" allUniqueName="[tFaturamento].[Cód. Cliente].[All]" dimensionUniqueName="[tFaturamento]" displayFolder="" count="0" memberValueDatatype="20" unbalanced="0"/>
    <cacheHierarchy uniqueName="[tFaturamento].[Cidade]" caption="Cidade" attribute="1" defaultMemberUniqueName="[tFaturamento].[Cidade].[All]" allUniqueName="[tFaturamento].[Cidade].[All]" dimensionUniqueName="[tFaturamento]" displayFolder="" count="0" memberValueDatatype="130" unbalanced="0"/>
    <cacheHierarchy uniqueName="[tFaturamento].[Cód. Produto]" caption="Cód. Produto" attribute="1" defaultMemberUniqueName="[tFaturamento].[Cód. Produto].[All]" allUniqueName="[tFaturamento].[Cód. Produto].[All]" dimensionUniqueName="[tFaturamento]" displayFolder="" count="0" memberValueDatatype="20" unbalanced="0"/>
    <cacheHierarchy uniqueName="[tFaturamento].[Qtde.]" caption="Qtde." attribute="1" defaultMemberUniqueName="[tFaturamento].[Qtde.].[All]" allUniqueName="[tFaturamento].[Qtde.].[All]" dimensionUniqueName="[tFaturamento]" displayFolder="" count="0" memberValueDatatype="20" unbalanced="0"/>
    <cacheHierarchy uniqueName="[tFaturamento].[Preço Unitário]" caption="Preço Unitário" attribute="1" defaultMemberUniqueName="[tFaturamento].[Preço Unitário].[All]" allUniqueName="[tFaturamento].[Preço Unitário].[All]" dimensionUniqueName="[tFaturamento]" displayFolder="" count="0" memberValueDatatype="20" unbalanced="0"/>
    <cacheHierarchy uniqueName="[tFaturamento].[Valor Bruto]" caption="Valor Bruto" attribute="1" defaultMemberUniqueName="[tFaturamento].[Valor Bruto].[All]" allUniqueName="[tFaturamento].[Valor Bruto].[All]" dimensionUniqueName="[tFaturamento]" displayFolder="" count="0" memberValueDatatype="20" unbalanced="0"/>
    <cacheHierarchy uniqueName="[tFaturamento].[% Desconto]" caption="% Desconto" attribute="1" defaultMemberUniqueName="[tFaturamento].[% Desconto].[All]" allUniqueName="[tFaturamento].[% Desconto].[All]" dimensionUniqueName="[tFaturamento]" displayFolder="" count="0" memberValueDatatype="5" unbalanced="0"/>
    <cacheHierarchy uniqueName="[tFaturamento].[Valor Desconto]" caption="Valor Desconto" attribute="1" defaultMemberUniqueName="[tFaturamento].[Valor Desconto].[All]" allUniqueName="[tFaturamento].[Valor Desconto].[All]" dimensionUniqueName="[tFaturamento]" displayFolder="" count="0" memberValueDatatype="130" unbalanced="0"/>
    <cacheHierarchy uniqueName="[tFaturamento].[Valor Venda]" caption="Valor Venda" attribute="1" defaultMemberUniqueName="[tFaturamento].[Valor Venda].[All]" allUniqueName="[tFaturamento].[Valor Venda].[All]" dimensionUniqueName="[tFaturamento]" displayFolder="" count="0" memberValueDatatype="5" unbalanced="0"/>
    <cacheHierarchy uniqueName="[tFaturamento].[Vencimento]" caption="Vencimento" attribute="1" time="1" defaultMemberUniqueName="[tFaturamento].[Vencimento].[All]" allUniqueName="[tFaturamento].[Vencimento].[All]" dimensionUniqueName="[tFaturamento]" displayFolder="" count="0" memberValueDatatype="7" unbalanced="0"/>
    <cacheHierarchy uniqueName="[tFaturamento].[Data Pagamento]" caption="Data Pagamento" attribute="1" time="1" defaultMemberUniqueName="[tFaturamento].[Data Pagamento].[All]" allUniqueName="[tFaturamento].[Data Pagamento].[All]" dimensionUniqueName="[tFaturamento]" displayFolder="" count="0" memberValueDatatype="7" unbalanced="0"/>
    <cacheHierarchy uniqueName="[tFaturamento].[Documento]" caption="Documento" attribute="1" defaultMemberUniqueName="[tFaturamento].[Documento].[All]" allUniqueName="[tFaturamento].[Documento].[All]" dimensionUniqueName="[tFaturamento]" displayFolder="" count="0" memberValueDatatype="20" unbalanced="0"/>
    <cacheHierarchy uniqueName="[tFaturamento].[Canal de Venda_n]" caption="Canal de Venda_n" attribute="1" defaultMemberUniqueName="[tFaturamento].[Canal de Venda_n].[All]" allUniqueName="[tFaturamento].[Canal de Venda_n].[All]" dimensionUniqueName="[tFaturamento]" displayFolder="" count="0" memberValueDatatype="20" unbalanced="0"/>
    <cacheHierarchy uniqueName="[tFaturamento].[Canal de Venda]" caption="Canal de Venda" attribute="1" defaultMemberUniqueName="[tFaturamento].[Canal de Venda].[All]" allUniqueName="[tFaturamento].[Canal de Venda].[All]" dimensionUniqueName="[tFaturamento]" displayFolder="" count="0" memberValueDatatype="130" unbalanced="0"/>
    <cacheHierarchy uniqueName="[tFaturamento].[Vendedor]" caption="Vendedor" attribute="1" defaultMemberUniqueName="[tFaturamento].[Vendedor].[All]" allUniqueName="[tFaturamento].[Vendedor].[All]" dimensionUniqueName="[tFaturamento]" displayFolder="" count="0" memberValueDatatype="130" unbalanced="0"/>
    <cacheHierarchy uniqueName="[tFaturamento].[% Comis.]" caption="% Comis." attribute="1" defaultMemberUniqueName="[tFaturamento].[% Comis.].[All]" allUniqueName="[tFaturamento].[% Comis.].[All]" dimensionUniqueName="[tFaturamento]" displayFolder="" count="0" memberValueDatatype="5" unbalanced="0"/>
    <cacheHierarchy uniqueName="[tFaturamento].[Comissão]" caption="Comissão" attribute="1" defaultMemberUniqueName="[tFaturamento].[Comissão].[All]" allUniqueName="[tFaturamento].[Comissão].[All]" dimensionUniqueName="[tFaturamento]" displayFolder="" count="0" memberValueDatatype="5" unbalanced="0"/>
    <cacheHierarchy uniqueName="[tFaturamento].[Tipo de Pagamento]" caption="Tipo de Pagamento" attribute="1" defaultMemberUniqueName="[tFaturamento].[Tipo de Pagamento].[All]" allUniqueName="[tFaturamento].[Tipo de Pagamento].[All]" dimensionUniqueName="[tFaturamento]" displayFolder="" count="0" memberValueDatatype="20" unbalanced="0"/>
    <cacheHierarchy uniqueName="[tProdutos].[Código]" caption="Código" attribute="1" defaultMemberUniqueName="[tProdutos].[Código].[All]" allUniqueName="[tProdutos].[Código].[All]" dimensionUniqueName="[tProdutos]" displayFolder="" count="0" memberValueDatatype="20" unbalanced="0"/>
    <cacheHierarchy uniqueName="[tProdutos].[Descrição]" caption="Descrição" attribute="1" defaultMemberUniqueName="[tProdutos].[Descrição].[All]" allUniqueName="[tProdutos].[Descrição].[All]" dimensionUniqueName="[tProdutos]" displayFolder="" count="0" memberValueDatatype="130" unbalanced="0"/>
    <cacheHierarchy uniqueName="[tProdutos].[Marca]" caption="Marca" attribute="1" defaultMemberUniqueName="[tProdutos].[Marca].[All]" allUniqueName="[tProdutos].[Marca].[All]" dimensionUniqueName="[tProdutos]" displayFolder="" count="0" memberValueDatatype="130" unbalanced="0"/>
    <cacheHierarchy uniqueName="[tProdutos].[Categoria]" caption="Categoria" attribute="1" defaultMemberUniqueName="[tProdutos].[Categoria].[All]" allUniqueName="[tProdutos].[Categoria].[All]" dimensionUniqueName="[tProdutos]" displayFolder="" count="0" memberValueDatatype="130" unbalanced="0"/>
    <cacheHierarchy uniqueName="[tProdutos].[SKU]" caption="SKU" attribute="1" defaultMemberUniqueName="[tProdutos].[SKU].[All]" allUniqueName="[tProdutos].[SKU].[All]" dimensionUniqueName="[tProdutos]" displayFolder="" count="0" memberValueDatatype="130" unbalanced="0"/>
    <cacheHierarchy uniqueName="[tProdutos].[Unidade]" caption="Unidade" attribute="1" defaultMemberUniqueName="[tProdutos].[Unidade].[All]" allUniqueName="[tProdutos].[Unidade].[All]" dimensionUniqueName="[tProdutos]" displayFolder="" count="0" memberValueDatatype="130" unbalanced="0"/>
    <cacheHierarchy uniqueName="[tProdutos].[Largura]" caption="Largura" attribute="1" defaultMemberUniqueName="[tProdutos].[Largura].[All]" allUniqueName="[tProdutos].[Largura].[All]" dimensionUniqueName="[tProdutos]" displayFolder="" count="0" memberValueDatatype="20" unbalanced="0"/>
    <cacheHierarchy uniqueName="[tProdutos].[Profundidade]" caption="Profundidade" attribute="1" defaultMemberUniqueName="[tProdutos].[Profundidade].[All]" allUniqueName="[tProdutos].[Profundidade].[All]" dimensionUniqueName="[tProdutos]" displayFolder="" count="0" memberValueDatatype="20" unbalanced="0"/>
    <cacheHierarchy uniqueName="[tProdutos].[Altura]" caption="Altura" attribute="1" defaultMemberUniqueName="[tProdutos].[Altura].[All]" allUniqueName="[tProdutos].[Altura].[All]" dimensionUniqueName="[tProdutos]" displayFolder="" count="0" memberValueDatatype="20" unbalanced="0"/>
    <cacheHierarchy uniqueName="[tProdutos].[Peso]" caption="Peso" attribute="1" defaultMemberUniqueName="[tProdutos].[Peso].[All]" allUniqueName="[tProdutos].[Peso].[All]" dimensionUniqueName="[tProdutos]" displayFolder="" count="0" memberValueDatatype="20" unbalanced="0"/>
    <cacheHierarchy uniqueName="[tProdutos].[Estoque mínimo]" caption="Estoque mínimo" attribute="1" defaultMemberUniqueName="[tProdutos].[Estoque mínimo].[All]" allUniqueName="[tProdutos].[Estoque mínimo].[All]" dimensionUniqueName="[tProdutos]" displayFolder="" count="0" memberValueDatatype="20" unbalanced="0"/>
    <cacheHierarchy uniqueName="[tProdutos].[Estoque Atual]" caption="Estoque Atual" attribute="1" defaultMemberUniqueName="[tProdutos].[Estoque Atual].[All]" allUniqueName="[tProdutos].[Estoque Atual].[All]" dimensionUniqueName="[tProdutos]" displayFolder="" count="0" memberValueDatatype="20" unbalanced="0"/>
    <cacheHierarchy uniqueName="[tProdutos].[Situação do Estoque]" caption="Situação do Estoque" attribute="1" defaultMemberUniqueName="[tProdutos].[Situação do Estoque].[All]" allUniqueName="[tProdutos].[Situação do Estoque].[All]" dimensionUniqueName="[tProdutos]" displayFolder="" count="0" memberValueDatatype="5" unbalanced="0"/>
    <cacheHierarchy uniqueName="[tProdutos].[Imagem]" caption="Imagem" attribute="1" defaultMemberUniqueName="[tProdutos].[Imagem].[All]" allUniqueName="[tProdutos].[Imagem].[All]" dimensionUniqueName="[tProdutos]" displayFolder="" count="0" memberValueDatatype="130" unbalanced="0"/>
    <cacheHierarchy uniqueName="[tProdutos].[Entradas]" caption="Entradas" attribute="1" defaultMemberUniqueName="[tProdutos].[Entradas].[All]" allUniqueName="[tProdutos].[Entradas].[All]" dimensionUniqueName="[tProdutos]" displayFolder="" count="0" memberValueDatatype="20" unbalanced="0"/>
    <cacheHierarchy uniqueName="[tProdutos].[Vendas]" caption="Vendas" attribute="1" defaultMemberUniqueName="[tProdutos].[Vendas].[All]" allUniqueName="[tProdutos].[Vendas].[All]" dimensionUniqueName="[tProdutos]" displayFolder="" count="0" memberValueDatatype="20" unbalanced="0"/>
    <cacheHierarchy uniqueName="[tProdutos].[Outras Saídas]" caption="Outras Saídas" attribute="1" defaultMemberUniqueName="[tProdutos].[Outras Saídas].[All]" allUniqueName="[tProdutos].[Outras Saídas].[All]" dimensionUniqueName="[tProdutos]" displayFolder="" count="0" memberValueDatatype="20" unbalanced="0"/>
    <cacheHierarchy uniqueName="[Vendas].[Seq.]" caption="Seq." attribute="1" defaultMemberUniqueName="[Vendas].[Seq.].[All]" allUniqueName="[Vendas].[Seq.].[All]" dimensionUniqueName="[Vendas]" displayFolder="" count="0" memberValueDatatype="20" unbalanced="0"/>
    <cacheHierarchy uniqueName="[Vendas].[Data]" caption="Data" attribute="1" time="1" defaultMemberUniqueName="[Vendas].[Data].[All]" allUniqueName="[Vendas].[Data].[All]" dimensionUniqueName="[Vendas]" displayFolder="" count="0" memberValueDatatype="7" unbalanced="0"/>
    <cacheHierarchy uniqueName="[Vendas].[Cód. Cliente]" caption="Cód. Cliente" attribute="1" defaultMemberUniqueName="[Vendas].[Cód. Cliente].[All]" allUniqueName="[Vendas].[Cód. Cliente].[All]" dimensionUniqueName="[Vendas]" displayFolder="" count="0" memberValueDatatype="20" unbalanced="0"/>
    <cacheHierarchy uniqueName="[Vendas].[Cidade]" caption="Cidade" attribute="1" defaultMemberUniqueName="[Vendas].[Cidade].[All]" allUniqueName="[Vendas].[Cidade].[All]" dimensionUniqueName="[Vendas]" displayFolder="" count="0" memberValueDatatype="130" unbalanced="0"/>
    <cacheHierarchy uniqueName="[Vendas].[Cód. Produto]" caption="Cód. Produto" attribute="1" defaultMemberUniqueName="[Vendas].[Cód. Produto].[All]" allUniqueName="[Vendas].[Cód. Produto].[All]" dimensionUniqueName="[Vendas]" displayFolder="" count="0" memberValueDatatype="20" unbalanced="0"/>
    <cacheHierarchy uniqueName="[Vendas].[Qtde.]" caption="Qtde." attribute="1" defaultMemberUniqueName="[Vendas].[Qtde.].[All]" allUniqueName="[Vendas].[Qtde.].[All]" dimensionUniqueName="[Vendas]" displayFolder="" count="0" memberValueDatatype="20" unbalanced="0"/>
    <cacheHierarchy uniqueName="[Vendas].[Preço Unitário]" caption="Preço Unitário" attribute="1" defaultMemberUniqueName="[Vendas].[Preço Unitário].[All]" allUniqueName="[Vendas].[Preço Unitário].[All]" dimensionUniqueName="[Vendas]" displayFolder="" count="0" memberValueDatatype="20" unbalanced="0"/>
    <cacheHierarchy uniqueName="[Vendas].[Valor Bruto]" caption="Valor Bruto" attribute="1" defaultMemberUniqueName="[Vendas].[Valor Bruto].[All]" allUniqueName="[Vendas].[Valor Bruto].[All]" dimensionUniqueName="[Vendas]" displayFolder="" count="0" memberValueDatatype="20" unbalanced="0"/>
    <cacheHierarchy uniqueName="[Vendas].[% Desconto]" caption="% Desconto" attribute="1" defaultMemberUniqueName="[Vendas].[% Desconto].[All]" allUniqueName="[Vendas].[% Desconto].[All]" dimensionUniqueName="[Vendas]" displayFolder="" count="0" memberValueDatatype="5" unbalanced="0"/>
    <cacheHierarchy uniqueName="[Vendas].[Valor Desconto]" caption="Valor Desconto" attribute="1" defaultMemberUniqueName="[Vendas].[Valor Desconto].[All]" allUniqueName="[Vendas].[Valor Desconto].[All]" dimensionUniqueName="[Vendas]" displayFolder="" count="0" memberValueDatatype="130" unbalanced="0"/>
    <cacheHierarchy uniqueName="[Vendas].[Valor Venda]" caption="Valor Venda" attribute="1" defaultMemberUniqueName="[Vendas].[Valor Venda].[All]" allUniqueName="[Vendas].[Valor Venda].[All]" dimensionUniqueName="[Vendas]" displayFolder="" count="0" memberValueDatatype="5" unbalanced="0"/>
    <cacheHierarchy uniqueName="[Vendas].[Vencimento]" caption="Vencimento" attribute="1" time="1" defaultMemberUniqueName="[Vendas].[Vencimento].[All]" allUniqueName="[Vendas].[Vencimento].[All]" dimensionUniqueName="[Vendas]" displayFolder="" count="0" memberValueDatatype="7" unbalanced="0"/>
    <cacheHierarchy uniqueName="[Vendas].[Data Pagamento]" caption="Data Pagamento" attribute="1" time="1" defaultMemberUniqueName="[Vendas].[Data Pagamento].[All]" allUniqueName="[Vendas].[Data Pagamento].[All]" dimensionUniqueName="[Vendas]" displayFolder="" count="0" memberValueDatatype="7" unbalanced="0"/>
    <cacheHierarchy uniqueName="[Vendas].[Documento]" caption="Documento" attribute="1" defaultMemberUniqueName="[Vendas].[Documento].[All]" allUniqueName="[Vendas].[Documento].[All]" dimensionUniqueName="[Vendas]" displayFolder="" count="0" memberValueDatatype="20" unbalanced="0"/>
    <cacheHierarchy uniqueName="[Vendas].[Canal de Venda]" caption="Canal de Venda" attribute="1" defaultMemberUniqueName="[Vendas].[Canal de Venda].[All]" allUniqueName="[Vendas].[Canal de Venda].[All]" dimensionUniqueName="[Vendas]" displayFolder="" count="0" memberValueDatatype="20" unbalanced="0"/>
    <cacheHierarchy uniqueName="[Vendas].[Vendedor]" caption="Vendedor" attribute="1" defaultMemberUniqueName="[Vendas].[Vendedor].[All]" allUniqueName="[Vendas].[Vendedor].[All]" dimensionUniqueName="[Vendas]" displayFolder="" count="0" memberValueDatatype="130" unbalanced="0"/>
    <cacheHierarchy uniqueName="[Vendas].[% Comis.]" caption="% Comis." attribute="1" defaultMemberUniqueName="[Vendas].[% Comis.].[All]" allUniqueName="[Vendas].[% Comis.].[All]" dimensionUniqueName="[Vendas]" displayFolder="" count="0" memberValueDatatype="5" unbalanced="0"/>
    <cacheHierarchy uniqueName="[Vendas].[Comissão]" caption="Comissão" attribute="1" defaultMemberUniqueName="[Vendas].[Comissão].[All]" allUniqueName="[Vendas].[Comissão].[All]" dimensionUniqueName="[Vendas]" displayFolder="" count="0" memberValueDatatype="5" unbalanced="0"/>
    <cacheHierarchy uniqueName="[Vendas].[Tipo de Pagamento]" caption="Tipo de Pagamento" attribute="1" defaultMemberUniqueName="[Vendas].[Tipo de Pagamento].[All]" allUniqueName="[Vendas].[Tipo de Pagamento].[All]" dimensionUniqueName="[Vendas]" displayFolder="" count="0" memberValueDatatype="20" unbalanced="0"/>
    <cacheHierarchy uniqueName="[Vendas].[Produto.Marca]" caption="Produto.Marca" attribute="1" defaultMemberUniqueName="[Vendas].[Produto.Marca].[All]" allUniqueName="[Vendas].[Produto.Marca].[All]" dimensionUniqueName="[Vendas]" displayFolder="" count="0" memberValueDatatype="130" unbalanced="0"/>
    <cacheHierarchy uniqueName="[Vendas].[Produto.Categoria]" caption="Produto.Categoria" attribute="1" defaultMemberUniqueName="[Vendas].[Produto.Categoria].[All]" allUniqueName="[Vendas].[Produto.Categoria].[All]" dimensionUniqueName="[Vendas]" displayFolder="" count="0" memberValueDatatype="130" unbalanced="0"/>
    <cacheHierarchy uniqueName="[Vendas].[Produto.SKU]" caption="Produto.SKU" attribute="1" defaultMemberUniqueName="[Vendas].[Produto.SKU].[All]" allUniqueName="[Vendas].[Produto.SKU].[All]" dimensionUniqueName="[Vendas]" displayFolder="" count="0" memberValueDatatype="130" unbalanced="0"/>
    <cacheHierarchy uniqueName="[Measures].[Total de Exposições]" caption="Total de Exposições" measure="1" displayFolder="" measureGroup="Exposições" count="0"/>
    <cacheHierarchy uniqueName="[Measures].[Meta Global de Exposições]" caption="Meta Global de Exposições" measure="1" displayFolder="" measureGroup="Exposições" count="0"/>
    <cacheHierarchy uniqueName="[Measures].[Atingimento de Meta de Exposições]" caption="Atingimento de Meta de Exposições" measure="1" displayFolder="" measureGroup="Exposições" count="0"/>
    <cacheHierarchy uniqueName="[Measures].[Total de Publicações]" caption="Total de Publicações" measure="1" displayFolder="" measureGroup="Exposições" count="0"/>
    <cacheHierarchy uniqueName="[Measures].[Total de Participação em Eventos]" caption="Total de Participação em Eventos" measure="1" displayFolder="" measureGroup="Exposições" count="0"/>
    <cacheHierarchy uniqueName="[Measures].[Total de Propostas Enviadas]" caption="Total de Propostas Enviadas" measure="1" displayFolder="" measureGroup="BasedeDados" count="0"/>
    <cacheHierarchy uniqueName="[Measures].[Total de Propostas Aceitas]" caption="Total de Propostas Aceitas" measure="1" displayFolder="" measureGroup="BasedeDados" count="0"/>
    <cacheHierarchy uniqueName="[Measures].[Meta de  Propostas Enviadas]" caption="Meta de  Propostas Enviadas" measure="1" displayFolder="" measureGroup="BasedeDados" count="0"/>
    <cacheHierarchy uniqueName="[Measures].[Meta de  Propostas Aceitas]" caption="Meta de  Propostas Aceitas" measure="1" displayFolder="" measureGroup="BasedeDados" count="0"/>
    <cacheHierarchy uniqueName="[Measures].[Total de propostas Não Aceitas]" caption="Total de propostas Não Aceitas" measure="1" displayFolder="" measureGroup="BasedeDados" count="0"/>
    <cacheHierarchy uniqueName="[Measures].[Taxa de Conversão de Proposta]" caption="Taxa de Conversão de Proposta" measure="1" displayFolder="" measureGroup="BasedeDados" count="0"/>
    <cacheHierarchy uniqueName="[Measures].[Atingimento da Meta de proposta Enviadas]" caption="Atingimento da Meta de proposta Enviadas" measure="1" displayFolder="" measureGroup="BasedeDados" count="0"/>
    <cacheHierarchy uniqueName="[Measures].[Meta de Publicações]" caption="Meta de Publicações" measure="1" displayFolder="" measureGroup="Exposições" count="0"/>
    <cacheHierarchy uniqueName="[Measures].[Meta de Participação em Eventos]" caption="Meta de Participação em Eventos" measure="1" displayFolder="" measureGroup="Exposições" count="0"/>
    <cacheHierarchy uniqueName="[Measures].[Atingimento da Meta de publicações]" caption="Atingimento da Meta de publicações" measure="1" displayFolder="" measureGroup="Exposições" count="0"/>
    <cacheHierarchy uniqueName="[Measures].[Atingimento da meta de Participações em Eventos]" caption="Atingimento da meta de Participações em Eventos" measure="1" displayFolder="" measureGroup="Exposições" count="0"/>
    <cacheHierarchy uniqueName="[Measures].[Atingimento da Meta de Propostas Aceitas]" caption="Atingimento da Meta de Propostas Aceitas" measure="1" displayFolder="" measureGroup="BasedeDados" count="0"/>
    <cacheHierarchy uniqueName="[Measures].[__XL_Count tFaturamento]" caption="__XL_Count tFaturamento" measure="1" displayFolder="" measureGroup="tFaturamento" count="0" hidden="1"/>
    <cacheHierarchy uniqueName="[Measures].[__XL_Count tProdutos]" caption="__XL_Count tProdutos" measure="1" displayFolder="" measureGroup="tProdutos" count="0" hidden="1"/>
    <cacheHierarchy uniqueName="[Measures].[__XL_Count Vendas]" caption="__XL_Count Vendas" measure="1" displayFolder="" measureGroup="Vendas" count="0" hidden="1"/>
    <cacheHierarchy uniqueName="[Measures].[__XL_Count Produto]" caption="__XL_Count Produto" measure="1" displayFolder="" measureGroup="Produto" count="0" hidden="1"/>
    <cacheHierarchy uniqueName="[Measures].[__XL_Count NovaTabela]" caption="__XL_Count NovaTabela" measure="1" displayFolder="" measureGroup="NovaTabela" count="0" hidden="1"/>
    <cacheHierarchy uniqueName="[Measures].[__XL_Count BasedeDados]" caption="__XL_Count BasedeDados" measure="1" displayFolder="" measureGroup="BasedeDados" count="0" hidden="1"/>
    <cacheHierarchy uniqueName="[Measures].[__XL_Count Tabela13]" caption="__XL_Count Tabela13" measure="1" displayFolder="" measureGroup="Exposições" count="0" hidden="1"/>
    <cacheHierarchy uniqueName="[Measures].[__XL_Count Proposta]" caption="__XL_Count Proposta" measure="1" displayFolder="" measureGroup="Proposta" count="0" hidden="1"/>
    <cacheHierarchy uniqueName="[Measures].[__No measures defined]" caption="__No measures defined" measure="1" displayFolder="" count="0" hidden="1"/>
    <cacheHierarchy uniqueName="[Measures].[_Atingimento da Meta de Propostas Aceitas Goal]" caption="_Atingimento da Meta de Propostas Aceitas Goal" measure="1" displayFolder="" measureGroup="BasedeDados" count="0" hidden="1"/>
    <cacheHierarchy uniqueName="[Measures].[_Atingimento da Meta de Propostas Aceitas Status]" caption="_Atingimento da Meta de Propostas Aceitas Status" measure="1" iconSet="6" displayFolder="" measureGroup="BasedeDados" count="0" hidden="1"/>
    <cacheHierarchy uniqueName="[Measures].[Soma de Meses]" caption="Soma de Meses" measure="1" displayFolder="" measureGroup="Exposiçõe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Meses 2]" caption="Soma de Meses 2" measure="1" displayFolder="" measureGroup="BasedeDado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1">
    <kpi uniqueName="Atingimento da Meta de Propostas Aceitas" caption="Atingimento da Meta de Propostas Aceitas" displayFolder="" measureGroup="BasedeDados" parent="" value="[Measures].[Atingimento da Meta de Propostas Aceitas]" goal="[Measures].[_Atingimento da Meta de Propostas Aceitas Goal]" status="[Measures].[_Atingimento da Meta de Propostas Aceitas Status]" trend="" weight=""/>
  </kpis>
  <extLst>
    <ext xmlns:x14="http://schemas.microsoft.com/office/spreadsheetml/2009/9/main" uri="{725AE2AE-9491-48be-B2B4-4EB974FC3084}">
      <x14:pivotCacheDefinition slicerData="1" pivotCacheId="523419869"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laudia Silva" refreshedDate="45243.324220949071" backgroundQuery="1" createdVersion="3" refreshedVersion="8" minRefreshableVersion="3" recordCount="0" supportSubquery="1" supportAdvancedDrill="1" xr:uid="{E9D6D6BB-325E-48FE-B818-47364885F065}">
  <cacheSource type="external" connectionId="8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40">
    <cacheHierarchy uniqueName="[BasedeDados].[Grupo do indicador]" caption="Grupo do indicador" attribute="1" defaultMemberUniqueName="[BasedeDados].[Grupo do indicador].[All]" allUniqueName="[BasedeDados].[Grupo do indicador].[All]" dimensionUniqueName="[BasedeDados]" displayFolder="" count="0" memberValueDatatype="130" unbalanced="0"/>
    <cacheHierarchy uniqueName="[BasedeDados].[Nome do indicador]" caption="Nome do indicador" attribute="1" defaultMemberUniqueName="[BasedeDados].[Nome do indicador].[All]" allUniqueName="[BasedeDados].[Nome do indicador].[All]" dimensionUniqueName="[BasedeDados]" displayFolder="" count="0" memberValueDatatype="130" unbalanced="0"/>
    <cacheHierarchy uniqueName="[BasedeDados].[Realizado]" caption="Realizado" attribute="1" defaultMemberUniqueName="[BasedeDados].[Realizado].[All]" allUniqueName="[BasedeDados].[Realizado].[All]" dimensionUniqueName="[BasedeDados]" displayFolder="" count="0" memberValueDatatype="20" unbalanced="0"/>
    <cacheHierarchy uniqueName="[BasedeDados].[Meta]" caption="Meta" attribute="1" defaultMemberUniqueName="[BasedeDados].[Meta].[All]" allUniqueName="[BasedeDados].[Meta].[All]" dimensionUniqueName="[BasedeDados]" displayFolder="" count="0" memberValueDatatype="20" unbalanced="0"/>
    <cacheHierarchy uniqueName="[BasedeDados].[Meses]" caption="Meses" attribute="1" defaultMemberUniqueName="[BasedeDados].[Meses].[All]" allUniqueName="[BasedeDados].[Meses].[All]" dimensionUniqueName="[BasedeDados]" displayFolder="" count="0" memberValueDatatype="20" unbalanced="0"/>
    <cacheHierarchy uniqueName="[BasedeDados].[Atingimento da meta2]" caption="Atingimento da meta2" attribute="1" defaultMemberUniqueName="[BasedeDados].[Atingimento da meta2].[All]" allUniqueName="[BasedeDados].[Atingimento da meta2].[All]" dimensionUniqueName="[BasedeDados]" displayFolder="" count="0" memberValueDatatype="5" unbalanced="0"/>
    <cacheHierarchy uniqueName="[BasedeDados].[Mês]" caption="Mês" attribute="1" defaultMemberUniqueName="[BasedeDados].[Mês].[All]" allUniqueName="[BasedeDados].[Mês].[All]" dimensionUniqueName="[BasedeDados]" displayFolder="" count="0" memberValueDatatype="130" unbalanced="0"/>
    <cacheHierarchy uniqueName="[Exposições].[Grupo do indicador]" caption="Grupo do indicador" attribute="1" defaultMemberUniqueName="[Exposições].[Grupo do indicador].[All]" allUniqueName="[Exposições].[Grupo do indicador].[All]" dimensionUniqueName="[Exposições]" displayFolder="" count="0" memberValueDatatype="130" unbalanced="0"/>
    <cacheHierarchy uniqueName="[Exposições].[Nome do indicador]" caption="Nome do indicador" attribute="1" defaultMemberUniqueName="[Exposições].[Nome do indicador].[All]" allUniqueName="[Exposições].[Nome do indicador].[All]" dimensionUniqueName="[Exposições]" displayFolder="" count="2" memberValueDatatype="130" unbalanced="0"/>
    <cacheHierarchy uniqueName="[Exposições].[Realizado]" caption="Realizado" attribute="1" defaultMemberUniqueName="[Exposições].[Realizado].[All]" allUniqueName="[Exposições].[Realizado].[All]" dimensionUniqueName="[Exposições]" displayFolder="" count="0" memberValueDatatype="20" unbalanced="0"/>
    <cacheHierarchy uniqueName="[Exposições].[Meta]" caption="Meta" attribute="1" defaultMemberUniqueName="[Exposições].[Meta].[All]" allUniqueName="[Exposições].[Meta].[All]" dimensionUniqueName="[Exposições]" displayFolder="" count="0" memberValueDatatype="20" unbalanced="0"/>
    <cacheHierarchy uniqueName="[Exposições].[Meses]" caption="Meses" attribute="1" defaultMemberUniqueName="[Exposições].[Meses].[All]" allUniqueName="[Exposições].[Meses].[All]" dimensionUniqueName="[Exposições]" displayFolder="" count="0" memberValueDatatype="20" unbalanced="0"/>
    <cacheHierarchy uniqueName="[Exposições].[Mês]" caption="Mês" attribute="1" defaultMemberUniqueName="[Exposições].[Mês].[All]" allUniqueName="[Exposições].[Mês].[All]" dimensionUniqueName="[Exposições]" displayFolder="" count="2" memberValueDatatype="130" unbalanced="0"/>
    <cacheHierarchy uniqueName="[NovaTabela].[Seq.]" caption="Seq." attribute="1" defaultMemberUniqueName="[NovaTabela].[Seq.].[All]" allUniqueName="[NovaTabela].[Seq.].[All]" dimensionUniqueName="[NovaTabela]" displayFolder="" count="0" memberValueDatatype="20" unbalanced="0"/>
    <cacheHierarchy uniqueName="[NovaTabela].[Data]" caption="Data" attribute="1" time="1" defaultMemberUniqueName="[NovaTabela].[Data].[All]" allUniqueName="[NovaTabela].[Data].[All]" dimensionUniqueName="[NovaTabela]" displayFolder="" count="0" memberValueDatatype="7" unbalanced="0"/>
    <cacheHierarchy uniqueName="[NovaTabela].[Cód. Cliente]" caption="Cód. Cliente" attribute="1" defaultMemberUniqueName="[NovaTabela].[Cód. Cliente].[All]" allUniqueName="[NovaTabela].[Cód. Cliente].[All]" dimensionUniqueName="[NovaTabela]" displayFolder="" count="0" memberValueDatatype="20" unbalanced="0"/>
    <cacheHierarchy uniqueName="[NovaTabela].[Cidade]" caption="Cidade" attribute="1" defaultMemberUniqueName="[NovaTabela].[Cidade].[All]" allUniqueName="[NovaTabela].[Cidade].[All]" dimensionUniqueName="[NovaTabela]" displayFolder="" count="0" memberValueDatatype="130" unbalanced="0"/>
    <cacheHierarchy uniqueName="[NovaTabela].[Cód. Produto]" caption="Cód. Produto" attribute="1" defaultMemberUniqueName="[NovaTabela].[Cód. Produto].[All]" allUniqueName="[NovaTabela].[Cód. Produto].[All]" dimensionUniqueName="[NovaTabela]" displayFolder="" count="0" memberValueDatatype="20" unbalanced="0"/>
    <cacheHierarchy uniqueName="[NovaTabela].[Qtde.]" caption="Qtde." attribute="1" defaultMemberUniqueName="[NovaTabela].[Qtde.].[All]" allUniqueName="[NovaTabela].[Qtde.].[All]" dimensionUniqueName="[NovaTabela]" displayFolder="" count="0" memberValueDatatype="20" unbalanced="0"/>
    <cacheHierarchy uniqueName="[NovaTabela].[Preço Unitário]" caption="Preço Unitário" attribute="1" defaultMemberUniqueName="[NovaTabela].[Preço Unitário].[All]" allUniqueName="[NovaTabela].[Preço Unitário].[All]" dimensionUniqueName="[NovaTabela]" displayFolder="" count="0" memberValueDatatype="20" unbalanced="0"/>
    <cacheHierarchy uniqueName="[NovaTabela].[Produto.Descrição]" caption="Produto.Descrição" attribute="1" defaultMemberUniqueName="[NovaTabela].[Produto.Descrição].[All]" allUniqueName="[NovaTabela].[Produto.Descrição].[All]" dimensionUniqueName="[NovaTabela]" displayFolder="" count="0" memberValueDatatype="130" unbalanced="0"/>
    <cacheHierarchy uniqueName="[NovaTabela].[Produto.Marca]" caption="Produto.Marca" attribute="1" defaultMemberUniqueName="[NovaTabela].[Produto.Marca].[All]" allUniqueName="[NovaTabela].[Produto.Marca].[All]" dimensionUniqueName="[NovaTabela]" displayFolder="" count="0" memberValueDatatype="130" unbalanced="0"/>
    <cacheHierarchy uniqueName="[NovaTabela].[Produto.Categoria]" caption="Produto.Categoria" attribute="1" defaultMemberUniqueName="[NovaTabela].[Produto.Categoria].[All]" allUniqueName="[NovaTabela].[Produto.Categoria].[All]" dimensionUniqueName="[NovaTabela]" displayFolder="" count="0" memberValueDatatype="130" unbalanced="0"/>
    <cacheHierarchy uniqueName="[NovaTabela].[Produto.SKU]" caption="Produto.SKU" attribute="1" defaultMemberUniqueName="[NovaTabela].[Produto.SKU].[All]" allUniqueName="[NovaTabela].[Produto.SKU].[All]" dimensionUniqueName="[NovaTabela]" displayFolder="" count="0" memberValueDatatype="130" unbalanced="0"/>
    <cacheHierarchy uniqueName="[Produto].[Código]" caption="Código" attribute="1" defaultMemberUniqueName="[Produto].[Código].[All]" allUniqueName="[Produto].[Código].[All]" dimensionUniqueName="[Produto]" displayFolder="" count="0" memberValueDatatype="20" unbalanced="0"/>
    <cacheHierarchy uniqueName="[Produto].[Descrição]" caption="Descrição" attribute="1" defaultMemberUniqueName="[Produto].[Descrição].[All]" allUniqueName="[Produto].[Descrição].[All]" dimensionUniqueName="[Produto]" displayFolder="" count="0" memberValueDatatype="130" unbalanced="0"/>
    <cacheHierarchy uniqueName="[Produto].[Marca]" caption="Marca" attribute="1" defaultMemberUniqueName="[Produto].[Marca].[All]" allUniqueName="[Produto].[Marca].[All]" dimensionUniqueName="[Produto]" displayFolder="" count="0" memberValueDatatype="130" unbalanced="0"/>
    <cacheHierarchy uniqueName="[Produto].[Categoria]" caption="Categoria" attribute="1" defaultMemberUniqueName="[Produto].[Categoria].[All]" allUniqueName="[Produto].[Categoria].[All]" dimensionUniqueName="[Produto]" displayFolder="" count="0" memberValueDatatype="130" unbalanced="0"/>
    <cacheHierarchy uniqueName="[Produto].[SKU]" caption="SKU" attribute="1" defaultMemberUniqueName="[Produto].[SKU].[All]" allUniqueName="[Produto].[SKU].[All]" dimensionUniqueName="[Produto]" displayFolder="" count="0" memberValueDatatype="130" unbalanced="0"/>
    <cacheHierarchy uniqueName="[Produto].[Unidade]" caption="Unidade" attribute="1" defaultMemberUniqueName="[Produto].[Unidade].[All]" allUniqueName="[Produto].[Unidade].[All]" dimensionUniqueName="[Produto]" displayFolder="" count="0" memberValueDatatype="130" unbalanced="0"/>
    <cacheHierarchy uniqueName="[Produto].[Largura]" caption="Largura" attribute="1" defaultMemberUniqueName="[Produto].[Largura].[All]" allUniqueName="[Produto].[Largura].[All]" dimensionUniqueName="[Produto]" displayFolder="" count="0" memberValueDatatype="20" unbalanced="0"/>
    <cacheHierarchy uniqueName="[Produto].[Profundidade]" caption="Profundidade" attribute="1" defaultMemberUniqueName="[Produto].[Profundidade].[All]" allUniqueName="[Produto].[Profundidade].[All]" dimensionUniqueName="[Produto]" displayFolder="" count="0" memberValueDatatype="20" unbalanced="0"/>
    <cacheHierarchy uniqueName="[Produto].[Altura]" caption="Altura" attribute="1" defaultMemberUniqueName="[Produto].[Altura].[All]" allUniqueName="[Produto].[Altura].[All]" dimensionUniqueName="[Produto]" displayFolder="" count="0" memberValueDatatype="20" unbalanced="0"/>
    <cacheHierarchy uniqueName="[Produto].[Peso]" caption="Peso" attribute="1" defaultMemberUniqueName="[Produto].[Peso].[All]" allUniqueName="[Produto].[Peso].[All]" dimensionUniqueName="[Produto]" displayFolder="" count="0" memberValueDatatype="20" unbalanced="0"/>
    <cacheHierarchy uniqueName="[Produto].[Estoque mínimo]" caption="Estoque mínimo" attribute="1" defaultMemberUniqueName="[Produto].[Estoque mínimo].[All]" allUniqueName="[Produto].[Estoque mínimo].[All]" dimensionUniqueName="[Produto]" displayFolder="" count="0" memberValueDatatype="20" unbalanced="0"/>
    <cacheHierarchy uniqueName="[Produto].[Estoque Atual]" caption="Estoque Atual" attribute="1" defaultMemberUniqueName="[Produto].[Estoque Atual].[All]" allUniqueName="[Produto].[Estoque Atual].[All]" dimensionUniqueName="[Produto]" displayFolder="" count="0" memberValueDatatype="20" unbalanced="0"/>
    <cacheHierarchy uniqueName="[Produto].[Situação do Estoque]" caption="Situação do Estoque" attribute="1" defaultMemberUniqueName="[Produto].[Situação do Estoque].[All]" allUniqueName="[Produto].[Situação do Estoque].[All]" dimensionUniqueName="[Produto]" displayFolder="" count="0" memberValueDatatype="5" unbalanced="0"/>
    <cacheHierarchy uniqueName="[Produto].[Imagem]" caption="Imagem" attribute="1" defaultMemberUniqueName="[Produto].[Imagem].[All]" allUniqueName="[Produto].[Imagem].[All]" dimensionUniqueName="[Produto]" displayFolder="" count="0" memberValueDatatype="130" unbalanced="0"/>
    <cacheHierarchy uniqueName="[Produto].[Entradas]" caption="Entradas" attribute="1" defaultMemberUniqueName="[Produto].[Entradas].[All]" allUniqueName="[Produto].[Entradas].[All]" dimensionUniqueName="[Produto]" displayFolder="" count="0" memberValueDatatype="20" unbalanced="0"/>
    <cacheHierarchy uniqueName="[Produto].[Vendas]" caption="Vendas" attribute="1" defaultMemberUniqueName="[Produto].[Vendas].[All]" allUniqueName="[Produto].[Vendas].[All]" dimensionUniqueName="[Produto]" displayFolder="" count="0" memberValueDatatype="20" unbalanced="0"/>
    <cacheHierarchy uniqueName="[Produto].[Outras Saídas]" caption="Outras Saídas" attribute="1" defaultMemberUniqueName="[Produto].[Outras Saídas].[All]" allUniqueName="[Produto].[Outras Saídas].[All]" dimensionUniqueName="[Produto]" displayFolder="" count="0" memberValueDatatype="20" unbalanced="0"/>
    <cacheHierarchy uniqueName="[Proposta].[Grupo do indicador]" caption="Grupo do indicador" attribute="1" defaultMemberUniqueName="[Proposta].[Grupo do indicador].[All]" allUniqueName="[Proposta].[Grupo do indicador].[All]" dimensionUniqueName="[Proposta]" displayFolder="" count="0" memberValueDatatype="130" unbalanced="0"/>
    <cacheHierarchy uniqueName="[Proposta].[Nome do indicador]" caption="Nome do indicador" attribute="1" defaultMemberUniqueName="[Proposta].[Nome do indicador].[All]" allUniqueName="[Proposta].[Nome do indicador].[All]" dimensionUniqueName="[Proposta]" displayFolder="" count="0" memberValueDatatype="130" unbalanced="0"/>
    <cacheHierarchy uniqueName="[Proposta].[Realizado]" caption="Realizado" attribute="1" defaultMemberUniqueName="[Proposta].[Realizado].[All]" allUniqueName="[Proposta].[Realizado].[All]" dimensionUniqueName="[Proposta]" displayFolder="" count="0" memberValueDatatype="20" unbalanced="0"/>
    <cacheHierarchy uniqueName="[Proposta].[Meta]" caption="Meta" attribute="1" defaultMemberUniqueName="[Proposta].[Meta].[All]" allUniqueName="[Proposta].[Meta].[All]" dimensionUniqueName="[Proposta]" displayFolder="" count="0" memberValueDatatype="20" unbalanced="0"/>
    <cacheHierarchy uniqueName="[Proposta].[Meses]" caption="Meses" attribute="1" defaultMemberUniqueName="[Proposta].[Meses].[All]" allUniqueName="[Proposta].[Meses].[All]" dimensionUniqueName="[Proposta]" displayFolder="" count="0" memberValueDatatype="20" unbalanced="0"/>
    <cacheHierarchy uniqueName="[Proposta].[Mês]" caption="Mês" attribute="1" defaultMemberUniqueName="[Proposta].[Mês].[All]" allUniqueName="[Proposta].[Mês].[All]" dimensionUniqueName="[Proposta]" displayFolder="" count="0" memberValueDatatype="130" unbalanced="0"/>
    <cacheHierarchy uniqueName="[Proposta].[Mês2]" caption="Mês2" attribute="1" defaultMemberUniqueName="[Proposta].[Mês2].[All]" allUniqueName="[Proposta].[Mês2].[All]" dimensionUniqueName="[Proposta]" displayFolder="" count="0" memberValueDatatype="130" unbalanced="0"/>
    <cacheHierarchy uniqueName="[tFaturamento].[Seq.]" caption="Seq." attribute="1" defaultMemberUniqueName="[tFaturamento].[Seq.].[All]" allUniqueName="[tFaturamento].[Seq.].[All]" dimensionUniqueName="[tFaturamento]" displayFolder="" count="0" memberValueDatatype="20" unbalanced="0"/>
    <cacheHierarchy uniqueName="[tFaturamento].[Data]" caption="Data" attribute="1" time="1" defaultMemberUniqueName="[tFaturamento].[Data].[All]" allUniqueName="[tFaturamento].[Data].[All]" dimensionUniqueName="[tFaturamento]" displayFolder="" count="0" memberValueDatatype="7" unbalanced="0"/>
    <cacheHierarchy uniqueName="[tFaturamento].[Mês_N]" caption="Mês_N" attribute="1" defaultMemberUniqueName="[tFaturamento].[Mês_N].[All]" allUniqueName="[tFaturamento].[Mês_N].[All]" dimensionUniqueName="[tFaturamento]" displayFolder="" count="0" memberValueDatatype="20" unbalanced="0"/>
    <cacheHierarchy uniqueName="[tFaturamento].[Mês]" caption="Mês" attribute="1" defaultMemberUniqueName="[tFaturamento].[Mês].[All]" allUniqueName="[tFaturamento].[Mês].[All]" dimensionUniqueName="[tFaturamento]" displayFolder="" count="0" memberValueDatatype="20" unbalanced="0"/>
    <cacheHierarchy uniqueName="[tFaturamento].[Anos]" caption="Anos" attribute="1" defaultMemberUniqueName="[tFaturamento].[Anos].[All]" allUniqueName="[tFaturamento].[Anos].[All]" dimensionUniqueName="[tFaturamento]" displayFolder="" count="0" memberValueDatatype="20" unbalanced="0"/>
    <cacheHierarchy uniqueName="[tFaturamento].[Cód. Cliente]" caption="Cód. Cliente" attribute="1" defaultMemberUniqueName="[tFaturamento].[Cód. Cliente].[All]" allUniqueName="[tFaturamento].[Cód. Cliente].[All]" dimensionUniqueName="[tFaturamento]" displayFolder="" count="0" memberValueDatatype="20" unbalanced="0"/>
    <cacheHierarchy uniqueName="[tFaturamento].[Cidade]" caption="Cidade" attribute="1" defaultMemberUniqueName="[tFaturamento].[Cidade].[All]" allUniqueName="[tFaturamento].[Cidade].[All]" dimensionUniqueName="[tFaturamento]" displayFolder="" count="0" memberValueDatatype="130" unbalanced="0"/>
    <cacheHierarchy uniqueName="[tFaturamento].[Cód. Produto]" caption="Cód. Produto" attribute="1" defaultMemberUniqueName="[tFaturamento].[Cód. Produto].[All]" allUniqueName="[tFaturamento].[Cód. Produto].[All]" dimensionUniqueName="[tFaturamento]" displayFolder="" count="0" memberValueDatatype="20" unbalanced="0"/>
    <cacheHierarchy uniqueName="[tFaturamento].[Qtde.]" caption="Qtde." attribute="1" defaultMemberUniqueName="[tFaturamento].[Qtde.].[All]" allUniqueName="[tFaturamento].[Qtde.].[All]" dimensionUniqueName="[tFaturamento]" displayFolder="" count="0" memberValueDatatype="20" unbalanced="0"/>
    <cacheHierarchy uniqueName="[tFaturamento].[Preço Unitário]" caption="Preço Unitário" attribute="1" defaultMemberUniqueName="[tFaturamento].[Preço Unitário].[All]" allUniqueName="[tFaturamento].[Preço Unitário].[All]" dimensionUniqueName="[tFaturamento]" displayFolder="" count="0" memberValueDatatype="20" unbalanced="0"/>
    <cacheHierarchy uniqueName="[tFaturamento].[Valor Bruto]" caption="Valor Bruto" attribute="1" defaultMemberUniqueName="[tFaturamento].[Valor Bruto].[All]" allUniqueName="[tFaturamento].[Valor Bruto].[All]" dimensionUniqueName="[tFaturamento]" displayFolder="" count="0" memberValueDatatype="20" unbalanced="0"/>
    <cacheHierarchy uniqueName="[tFaturamento].[% Desconto]" caption="% Desconto" attribute="1" defaultMemberUniqueName="[tFaturamento].[% Desconto].[All]" allUniqueName="[tFaturamento].[% Desconto].[All]" dimensionUniqueName="[tFaturamento]" displayFolder="" count="0" memberValueDatatype="5" unbalanced="0"/>
    <cacheHierarchy uniqueName="[tFaturamento].[Valor Desconto]" caption="Valor Desconto" attribute="1" defaultMemberUniqueName="[tFaturamento].[Valor Desconto].[All]" allUniqueName="[tFaturamento].[Valor Desconto].[All]" dimensionUniqueName="[tFaturamento]" displayFolder="" count="0" memberValueDatatype="130" unbalanced="0"/>
    <cacheHierarchy uniqueName="[tFaturamento].[Valor Venda]" caption="Valor Venda" attribute="1" defaultMemberUniqueName="[tFaturamento].[Valor Venda].[All]" allUniqueName="[tFaturamento].[Valor Venda].[All]" dimensionUniqueName="[tFaturamento]" displayFolder="" count="0" memberValueDatatype="5" unbalanced="0"/>
    <cacheHierarchy uniqueName="[tFaturamento].[Vencimento]" caption="Vencimento" attribute="1" time="1" defaultMemberUniqueName="[tFaturamento].[Vencimento].[All]" allUniqueName="[tFaturamento].[Vencimento].[All]" dimensionUniqueName="[tFaturamento]" displayFolder="" count="0" memberValueDatatype="7" unbalanced="0"/>
    <cacheHierarchy uniqueName="[tFaturamento].[Data Pagamento]" caption="Data Pagamento" attribute="1" time="1" defaultMemberUniqueName="[tFaturamento].[Data Pagamento].[All]" allUniqueName="[tFaturamento].[Data Pagamento].[All]" dimensionUniqueName="[tFaturamento]" displayFolder="" count="0" memberValueDatatype="7" unbalanced="0"/>
    <cacheHierarchy uniqueName="[tFaturamento].[Documento]" caption="Documento" attribute="1" defaultMemberUniqueName="[tFaturamento].[Documento].[All]" allUniqueName="[tFaturamento].[Documento].[All]" dimensionUniqueName="[tFaturamento]" displayFolder="" count="0" memberValueDatatype="20" unbalanced="0"/>
    <cacheHierarchy uniqueName="[tFaturamento].[Canal de Venda_n]" caption="Canal de Venda_n" attribute="1" defaultMemberUniqueName="[tFaturamento].[Canal de Venda_n].[All]" allUniqueName="[tFaturamento].[Canal de Venda_n].[All]" dimensionUniqueName="[tFaturamento]" displayFolder="" count="0" memberValueDatatype="20" unbalanced="0"/>
    <cacheHierarchy uniqueName="[tFaturamento].[Canal de Venda]" caption="Canal de Venda" attribute="1" defaultMemberUniqueName="[tFaturamento].[Canal de Venda].[All]" allUniqueName="[tFaturamento].[Canal de Venda].[All]" dimensionUniqueName="[tFaturamento]" displayFolder="" count="0" memberValueDatatype="130" unbalanced="0"/>
    <cacheHierarchy uniqueName="[tFaturamento].[Vendedor]" caption="Vendedor" attribute="1" defaultMemberUniqueName="[tFaturamento].[Vendedor].[All]" allUniqueName="[tFaturamento].[Vendedor].[All]" dimensionUniqueName="[tFaturamento]" displayFolder="" count="0" memberValueDatatype="130" unbalanced="0"/>
    <cacheHierarchy uniqueName="[tFaturamento].[% Comis.]" caption="% Comis." attribute="1" defaultMemberUniqueName="[tFaturamento].[% Comis.].[All]" allUniqueName="[tFaturamento].[% Comis.].[All]" dimensionUniqueName="[tFaturamento]" displayFolder="" count="0" memberValueDatatype="5" unbalanced="0"/>
    <cacheHierarchy uniqueName="[tFaturamento].[Comissão]" caption="Comissão" attribute="1" defaultMemberUniqueName="[tFaturamento].[Comissão].[All]" allUniqueName="[tFaturamento].[Comissão].[All]" dimensionUniqueName="[tFaturamento]" displayFolder="" count="0" memberValueDatatype="5" unbalanced="0"/>
    <cacheHierarchy uniqueName="[tFaturamento].[Tipo de Pagamento]" caption="Tipo de Pagamento" attribute="1" defaultMemberUniqueName="[tFaturamento].[Tipo de Pagamento].[All]" allUniqueName="[tFaturamento].[Tipo de Pagamento].[All]" dimensionUniqueName="[tFaturamento]" displayFolder="" count="0" memberValueDatatype="20" unbalanced="0"/>
    <cacheHierarchy uniqueName="[tProdutos].[Código]" caption="Código" attribute="1" defaultMemberUniqueName="[tProdutos].[Código].[All]" allUniqueName="[tProdutos].[Código].[All]" dimensionUniqueName="[tProdutos]" displayFolder="" count="0" memberValueDatatype="20" unbalanced="0"/>
    <cacheHierarchy uniqueName="[tProdutos].[Descrição]" caption="Descrição" attribute="1" defaultMemberUniqueName="[tProdutos].[Descrição].[All]" allUniqueName="[tProdutos].[Descrição].[All]" dimensionUniqueName="[tProdutos]" displayFolder="" count="0" memberValueDatatype="130" unbalanced="0"/>
    <cacheHierarchy uniqueName="[tProdutos].[Marca]" caption="Marca" attribute="1" defaultMemberUniqueName="[tProdutos].[Marca].[All]" allUniqueName="[tProdutos].[Marca].[All]" dimensionUniqueName="[tProdutos]" displayFolder="" count="0" memberValueDatatype="130" unbalanced="0"/>
    <cacheHierarchy uniqueName="[tProdutos].[Categoria]" caption="Categoria" attribute="1" defaultMemberUniqueName="[tProdutos].[Categoria].[All]" allUniqueName="[tProdutos].[Categoria].[All]" dimensionUniqueName="[tProdutos]" displayFolder="" count="0" memberValueDatatype="130" unbalanced="0"/>
    <cacheHierarchy uniqueName="[tProdutos].[SKU]" caption="SKU" attribute="1" defaultMemberUniqueName="[tProdutos].[SKU].[All]" allUniqueName="[tProdutos].[SKU].[All]" dimensionUniqueName="[tProdutos]" displayFolder="" count="0" memberValueDatatype="130" unbalanced="0"/>
    <cacheHierarchy uniqueName="[tProdutos].[Unidade]" caption="Unidade" attribute="1" defaultMemberUniqueName="[tProdutos].[Unidade].[All]" allUniqueName="[tProdutos].[Unidade].[All]" dimensionUniqueName="[tProdutos]" displayFolder="" count="0" memberValueDatatype="130" unbalanced="0"/>
    <cacheHierarchy uniqueName="[tProdutos].[Largura]" caption="Largura" attribute="1" defaultMemberUniqueName="[tProdutos].[Largura].[All]" allUniqueName="[tProdutos].[Largura].[All]" dimensionUniqueName="[tProdutos]" displayFolder="" count="0" memberValueDatatype="20" unbalanced="0"/>
    <cacheHierarchy uniqueName="[tProdutos].[Profundidade]" caption="Profundidade" attribute="1" defaultMemberUniqueName="[tProdutos].[Profundidade].[All]" allUniqueName="[tProdutos].[Profundidade].[All]" dimensionUniqueName="[tProdutos]" displayFolder="" count="0" memberValueDatatype="20" unbalanced="0"/>
    <cacheHierarchy uniqueName="[tProdutos].[Altura]" caption="Altura" attribute="1" defaultMemberUniqueName="[tProdutos].[Altura].[All]" allUniqueName="[tProdutos].[Altura].[All]" dimensionUniqueName="[tProdutos]" displayFolder="" count="0" memberValueDatatype="20" unbalanced="0"/>
    <cacheHierarchy uniqueName="[tProdutos].[Peso]" caption="Peso" attribute="1" defaultMemberUniqueName="[tProdutos].[Peso].[All]" allUniqueName="[tProdutos].[Peso].[All]" dimensionUniqueName="[tProdutos]" displayFolder="" count="0" memberValueDatatype="20" unbalanced="0"/>
    <cacheHierarchy uniqueName="[tProdutos].[Estoque mínimo]" caption="Estoque mínimo" attribute="1" defaultMemberUniqueName="[tProdutos].[Estoque mínimo].[All]" allUniqueName="[tProdutos].[Estoque mínimo].[All]" dimensionUniqueName="[tProdutos]" displayFolder="" count="0" memberValueDatatype="20" unbalanced="0"/>
    <cacheHierarchy uniqueName="[tProdutos].[Estoque Atual]" caption="Estoque Atual" attribute="1" defaultMemberUniqueName="[tProdutos].[Estoque Atual].[All]" allUniqueName="[tProdutos].[Estoque Atual].[All]" dimensionUniqueName="[tProdutos]" displayFolder="" count="0" memberValueDatatype="20" unbalanced="0"/>
    <cacheHierarchy uniqueName="[tProdutos].[Situação do Estoque]" caption="Situação do Estoque" attribute="1" defaultMemberUniqueName="[tProdutos].[Situação do Estoque].[All]" allUniqueName="[tProdutos].[Situação do Estoque].[All]" dimensionUniqueName="[tProdutos]" displayFolder="" count="0" memberValueDatatype="5" unbalanced="0"/>
    <cacheHierarchy uniqueName="[tProdutos].[Imagem]" caption="Imagem" attribute="1" defaultMemberUniqueName="[tProdutos].[Imagem].[All]" allUniqueName="[tProdutos].[Imagem].[All]" dimensionUniqueName="[tProdutos]" displayFolder="" count="0" memberValueDatatype="130" unbalanced="0"/>
    <cacheHierarchy uniqueName="[tProdutos].[Entradas]" caption="Entradas" attribute="1" defaultMemberUniqueName="[tProdutos].[Entradas].[All]" allUniqueName="[tProdutos].[Entradas].[All]" dimensionUniqueName="[tProdutos]" displayFolder="" count="0" memberValueDatatype="20" unbalanced="0"/>
    <cacheHierarchy uniqueName="[tProdutos].[Vendas]" caption="Vendas" attribute="1" defaultMemberUniqueName="[tProdutos].[Vendas].[All]" allUniqueName="[tProdutos].[Vendas].[All]" dimensionUniqueName="[tProdutos]" displayFolder="" count="0" memberValueDatatype="20" unbalanced="0"/>
    <cacheHierarchy uniqueName="[tProdutos].[Outras Saídas]" caption="Outras Saídas" attribute="1" defaultMemberUniqueName="[tProdutos].[Outras Saídas].[All]" allUniqueName="[tProdutos].[Outras Saídas].[All]" dimensionUniqueName="[tProdutos]" displayFolder="" count="0" memberValueDatatype="20" unbalanced="0"/>
    <cacheHierarchy uniqueName="[Vendas].[Seq.]" caption="Seq." attribute="1" defaultMemberUniqueName="[Vendas].[Seq.].[All]" allUniqueName="[Vendas].[Seq.].[All]" dimensionUniqueName="[Vendas]" displayFolder="" count="0" memberValueDatatype="20" unbalanced="0"/>
    <cacheHierarchy uniqueName="[Vendas].[Data]" caption="Data" attribute="1" time="1" defaultMemberUniqueName="[Vendas].[Data].[All]" allUniqueName="[Vendas].[Data].[All]" dimensionUniqueName="[Vendas]" displayFolder="" count="0" memberValueDatatype="7" unbalanced="0"/>
    <cacheHierarchy uniqueName="[Vendas].[Cód. Cliente]" caption="Cód. Cliente" attribute="1" defaultMemberUniqueName="[Vendas].[Cód. Cliente].[All]" allUniqueName="[Vendas].[Cód. Cliente].[All]" dimensionUniqueName="[Vendas]" displayFolder="" count="0" memberValueDatatype="20" unbalanced="0"/>
    <cacheHierarchy uniqueName="[Vendas].[Cidade]" caption="Cidade" attribute="1" defaultMemberUniqueName="[Vendas].[Cidade].[All]" allUniqueName="[Vendas].[Cidade].[All]" dimensionUniqueName="[Vendas]" displayFolder="" count="0" memberValueDatatype="130" unbalanced="0"/>
    <cacheHierarchy uniqueName="[Vendas].[Cód. Produto]" caption="Cód. Produto" attribute="1" defaultMemberUniqueName="[Vendas].[Cód. Produto].[All]" allUniqueName="[Vendas].[Cód. Produto].[All]" dimensionUniqueName="[Vendas]" displayFolder="" count="0" memberValueDatatype="20" unbalanced="0"/>
    <cacheHierarchy uniqueName="[Vendas].[Qtde.]" caption="Qtde." attribute="1" defaultMemberUniqueName="[Vendas].[Qtde.].[All]" allUniqueName="[Vendas].[Qtde.].[All]" dimensionUniqueName="[Vendas]" displayFolder="" count="0" memberValueDatatype="20" unbalanced="0"/>
    <cacheHierarchy uniqueName="[Vendas].[Preço Unitário]" caption="Preço Unitário" attribute="1" defaultMemberUniqueName="[Vendas].[Preço Unitário].[All]" allUniqueName="[Vendas].[Preço Unitário].[All]" dimensionUniqueName="[Vendas]" displayFolder="" count="0" memberValueDatatype="20" unbalanced="0"/>
    <cacheHierarchy uniqueName="[Vendas].[Valor Bruto]" caption="Valor Bruto" attribute="1" defaultMemberUniqueName="[Vendas].[Valor Bruto].[All]" allUniqueName="[Vendas].[Valor Bruto].[All]" dimensionUniqueName="[Vendas]" displayFolder="" count="0" memberValueDatatype="20" unbalanced="0"/>
    <cacheHierarchy uniqueName="[Vendas].[% Desconto]" caption="% Desconto" attribute="1" defaultMemberUniqueName="[Vendas].[% Desconto].[All]" allUniqueName="[Vendas].[% Desconto].[All]" dimensionUniqueName="[Vendas]" displayFolder="" count="0" memberValueDatatype="5" unbalanced="0"/>
    <cacheHierarchy uniqueName="[Vendas].[Valor Desconto]" caption="Valor Desconto" attribute="1" defaultMemberUniqueName="[Vendas].[Valor Desconto].[All]" allUniqueName="[Vendas].[Valor Desconto].[All]" dimensionUniqueName="[Vendas]" displayFolder="" count="0" memberValueDatatype="130" unbalanced="0"/>
    <cacheHierarchy uniqueName="[Vendas].[Valor Venda]" caption="Valor Venda" attribute="1" defaultMemberUniqueName="[Vendas].[Valor Venda].[All]" allUniqueName="[Vendas].[Valor Venda].[All]" dimensionUniqueName="[Vendas]" displayFolder="" count="0" memberValueDatatype="5" unbalanced="0"/>
    <cacheHierarchy uniqueName="[Vendas].[Vencimento]" caption="Vencimento" attribute="1" time="1" defaultMemberUniqueName="[Vendas].[Vencimento].[All]" allUniqueName="[Vendas].[Vencimento].[All]" dimensionUniqueName="[Vendas]" displayFolder="" count="0" memberValueDatatype="7" unbalanced="0"/>
    <cacheHierarchy uniqueName="[Vendas].[Data Pagamento]" caption="Data Pagamento" attribute="1" time="1" defaultMemberUniqueName="[Vendas].[Data Pagamento].[All]" allUniqueName="[Vendas].[Data Pagamento].[All]" dimensionUniqueName="[Vendas]" displayFolder="" count="0" memberValueDatatype="7" unbalanced="0"/>
    <cacheHierarchy uniqueName="[Vendas].[Documento]" caption="Documento" attribute="1" defaultMemberUniqueName="[Vendas].[Documento].[All]" allUniqueName="[Vendas].[Documento].[All]" dimensionUniqueName="[Vendas]" displayFolder="" count="0" memberValueDatatype="20" unbalanced="0"/>
    <cacheHierarchy uniqueName="[Vendas].[Canal de Venda]" caption="Canal de Venda" attribute="1" defaultMemberUniqueName="[Vendas].[Canal de Venda].[All]" allUniqueName="[Vendas].[Canal de Venda].[All]" dimensionUniqueName="[Vendas]" displayFolder="" count="0" memberValueDatatype="20" unbalanced="0"/>
    <cacheHierarchy uniqueName="[Vendas].[Vendedor]" caption="Vendedor" attribute="1" defaultMemberUniqueName="[Vendas].[Vendedor].[All]" allUniqueName="[Vendas].[Vendedor].[All]" dimensionUniqueName="[Vendas]" displayFolder="" count="0" memberValueDatatype="130" unbalanced="0"/>
    <cacheHierarchy uniqueName="[Vendas].[% Comis.]" caption="% Comis." attribute="1" defaultMemberUniqueName="[Vendas].[% Comis.].[All]" allUniqueName="[Vendas].[% Comis.].[All]" dimensionUniqueName="[Vendas]" displayFolder="" count="0" memberValueDatatype="5" unbalanced="0"/>
    <cacheHierarchy uniqueName="[Vendas].[Comissão]" caption="Comissão" attribute="1" defaultMemberUniqueName="[Vendas].[Comissão].[All]" allUniqueName="[Vendas].[Comissão].[All]" dimensionUniqueName="[Vendas]" displayFolder="" count="0" memberValueDatatype="5" unbalanced="0"/>
    <cacheHierarchy uniqueName="[Vendas].[Tipo de Pagamento]" caption="Tipo de Pagamento" attribute="1" defaultMemberUniqueName="[Vendas].[Tipo de Pagamento].[All]" allUniqueName="[Vendas].[Tipo de Pagamento].[All]" dimensionUniqueName="[Vendas]" displayFolder="" count="0" memberValueDatatype="20" unbalanced="0"/>
    <cacheHierarchy uniqueName="[Vendas].[Produto.Marca]" caption="Produto.Marca" attribute="1" defaultMemberUniqueName="[Vendas].[Produto.Marca].[All]" allUniqueName="[Vendas].[Produto.Marca].[All]" dimensionUniqueName="[Vendas]" displayFolder="" count="0" memberValueDatatype="130" unbalanced="0"/>
    <cacheHierarchy uniqueName="[Vendas].[Produto.Categoria]" caption="Produto.Categoria" attribute="1" defaultMemberUniqueName="[Vendas].[Produto.Categoria].[All]" allUniqueName="[Vendas].[Produto.Categoria].[All]" dimensionUniqueName="[Vendas]" displayFolder="" count="0" memberValueDatatype="130" unbalanced="0"/>
    <cacheHierarchy uniqueName="[Vendas].[Produto.SKU]" caption="Produto.SKU" attribute="1" defaultMemberUniqueName="[Vendas].[Produto.SKU].[All]" allUniqueName="[Vendas].[Produto.SKU].[All]" dimensionUniqueName="[Vendas]" displayFolder="" count="0" memberValueDatatype="130" unbalanced="0"/>
    <cacheHierarchy uniqueName="[Measures].[Total de Exposições]" caption="Total de Exposições" measure="1" displayFolder="" measureGroup="Exposições" count="0"/>
    <cacheHierarchy uniqueName="[Measures].[Meta Global de Exposições]" caption="Meta Global de Exposições" measure="1" displayFolder="" measureGroup="Exposições" count="0"/>
    <cacheHierarchy uniqueName="[Measures].[Atingimento de Meta de Exposições]" caption="Atingimento de Meta de Exposições" measure="1" displayFolder="" measureGroup="Exposições" count="0"/>
    <cacheHierarchy uniqueName="[Measures].[Total de Publicações]" caption="Total de Publicações" measure="1" displayFolder="" measureGroup="Exposições" count="0"/>
    <cacheHierarchy uniqueName="[Measures].[Total de Participação em Eventos]" caption="Total de Participação em Eventos" measure="1" displayFolder="" measureGroup="Exposições" count="0"/>
    <cacheHierarchy uniqueName="[Measures].[Total de Propostas Enviadas]" caption="Total de Propostas Enviadas" measure="1" displayFolder="" measureGroup="BasedeDados" count="0"/>
    <cacheHierarchy uniqueName="[Measures].[Total de Propostas Aceitas]" caption="Total de Propostas Aceitas" measure="1" displayFolder="" measureGroup="BasedeDados" count="0"/>
    <cacheHierarchy uniqueName="[Measures].[Meta de  Propostas Enviadas]" caption="Meta de  Propostas Enviadas" measure="1" displayFolder="" measureGroup="BasedeDados" count="0"/>
    <cacheHierarchy uniqueName="[Measures].[Meta de  Propostas Aceitas]" caption="Meta de  Propostas Aceitas" measure="1" displayFolder="" measureGroup="BasedeDados" count="0"/>
    <cacheHierarchy uniqueName="[Measures].[Total de propostas Não Aceitas]" caption="Total de propostas Não Aceitas" measure="1" displayFolder="" measureGroup="BasedeDados" count="0"/>
    <cacheHierarchy uniqueName="[Measures].[Taxa de Conversão de Proposta]" caption="Taxa de Conversão de Proposta" measure="1" displayFolder="" measureGroup="BasedeDados" count="0"/>
    <cacheHierarchy uniqueName="[Measures].[Atingimento da Meta de proposta Enviadas]" caption="Atingimento da Meta de proposta Enviadas" measure="1" displayFolder="" measureGroup="BasedeDados" count="0"/>
    <cacheHierarchy uniqueName="[Measures].[Meta de Publicações]" caption="Meta de Publicações" measure="1" displayFolder="" measureGroup="Exposições" count="0"/>
    <cacheHierarchy uniqueName="[Measures].[Meta de Participação em Eventos]" caption="Meta de Participação em Eventos" measure="1" displayFolder="" measureGroup="Exposições" count="0"/>
    <cacheHierarchy uniqueName="[Measures].[Atingimento da Meta de publicações]" caption="Atingimento da Meta de publicações" measure="1" displayFolder="" measureGroup="Exposições" count="0"/>
    <cacheHierarchy uniqueName="[Measures].[Atingimento da meta de Participações em Eventos]" caption="Atingimento da meta de Participações em Eventos" measure="1" displayFolder="" measureGroup="Exposições" count="0"/>
    <cacheHierarchy uniqueName="[Measures].[Atingimento da Meta de Propostas Aceitas]" caption="Atingimento da Meta de Propostas Aceitas" measure="1" displayFolder="" measureGroup="BasedeDados" count="0"/>
    <cacheHierarchy uniqueName="[Measures].[__XL_Count tFaturamento]" caption="__XL_Count tFaturamento" measure="1" displayFolder="" measureGroup="tFaturamento" count="0" hidden="1"/>
    <cacheHierarchy uniqueName="[Measures].[__XL_Count tProdutos]" caption="__XL_Count tProdutos" measure="1" displayFolder="" measureGroup="tProdutos" count="0" hidden="1"/>
    <cacheHierarchy uniqueName="[Measures].[__XL_Count Vendas]" caption="__XL_Count Vendas" measure="1" displayFolder="" measureGroup="Vendas" count="0" hidden="1"/>
    <cacheHierarchy uniqueName="[Measures].[__XL_Count Produto]" caption="__XL_Count Produto" measure="1" displayFolder="" measureGroup="Produto" count="0" hidden="1"/>
    <cacheHierarchy uniqueName="[Measures].[__XL_Count NovaTabela]" caption="__XL_Count NovaTabela" measure="1" displayFolder="" measureGroup="NovaTabela" count="0" hidden="1"/>
    <cacheHierarchy uniqueName="[Measures].[__XL_Count BasedeDados]" caption="__XL_Count BasedeDados" measure="1" displayFolder="" measureGroup="BasedeDados" count="0" hidden="1"/>
    <cacheHierarchy uniqueName="[Measures].[__XL_Count Tabela13]" caption="__XL_Count Tabela13" measure="1" displayFolder="" measureGroup="Exposições" count="0" hidden="1"/>
    <cacheHierarchy uniqueName="[Measures].[__XL_Count Proposta]" caption="__XL_Count Proposta" measure="1" displayFolder="" measureGroup="Proposta" count="0" hidden="1"/>
    <cacheHierarchy uniqueName="[Measures].[__No measures defined]" caption="__No measures defined" measure="1" displayFolder="" count="0" hidden="1"/>
    <cacheHierarchy uniqueName="[Measures].[_Atingimento da Meta de Propostas Aceitas Goal]" caption="_Atingimento da Meta de Propostas Aceitas Goal" measure="1" displayFolder="" measureGroup="BasedeDados" count="0" hidden="1"/>
    <cacheHierarchy uniqueName="[Measures].[_Atingimento da Meta de Propostas Aceitas Status]" caption="_Atingimento da Meta de Propostas Aceitas Status" measure="1" iconSet="6" displayFolder="" measureGroup="BasedeDados" count="0" hidden="1"/>
    <cacheHierarchy uniqueName="[Measures].[Soma de Meses]" caption="Soma de Meses" measure="1" displayFolder="" measureGroup="Exposiçõe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Meses 2]" caption="Soma de Meses 2" measure="1" displayFolder="" measureGroup="BasedeDado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1">
    <kpi uniqueName="Atingimento da Meta de Propostas Aceitas" caption="Atingimento da Meta de Propostas Aceitas" displayFolder="" measureGroup="BasedeDados" parent="" value="[Measures].[Atingimento da Meta de Propostas Aceitas]" goal="[Measures].[_Atingimento da Meta de Propostas Aceitas Goal]" status="[Measures].[_Atingimento da Meta de Propostas Aceitas Status]" trend="" weight=""/>
  </kpis>
  <extLst>
    <ext xmlns:x14="http://schemas.microsoft.com/office/spreadsheetml/2009/9/main" uri="{725AE2AE-9491-48be-B2B4-4EB974FC3084}">
      <x14:pivotCacheDefinition slicerData="1" pivotCacheId="657991761"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laudia Silva" refreshedDate="45243.32733078704" backgroundQuery="1" createdVersion="3" refreshedVersion="8" minRefreshableVersion="3" recordCount="0" supportSubquery="1" supportAdvancedDrill="1" xr:uid="{94F832D9-C2B4-4D70-ADA9-CE86D5996925}">
  <cacheSource type="external" connectionId="8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40">
    <cacheHierarchy uniqueName="[BasedeDados].[Grupo do indicador]" caption="Grupo do indicador" attribute="1" defaultMemberUniqueName="[BasedeDados].[Grupo do indicador].[All]" allUniqueName="[BasedeDados].[Grupo do indicador].[All]" dimensionUniqueName="[BasedeDados]" displayFolder="" count="0" memberValueDatatype="130" unbalanced="0"/>
    <cacheHierarchy uniqueName="[BasedeDados].[Nome do indicador]" caption="Nome do indicador" attribute="1" defaultMemberUniqueName="[BasedeDados].[Nome do indicador].[All]" allUniqueName="[BasedeDados].[Nome do indicador].[All]" dimensionUniqueName="[BasedeDados]" displayFolder="" count="2" memberValueDatatype="130" unbalanced="0"/>
    <cacheHierarchy uniqueName="[BasedeDados].[Realizado]" caption="Realizado" attribute="1" defaultMemberUniqueName="[BasedeDados].[Realizado].[All]" allUniqueName="[BasedeDados].[Realizado].[All]" dimensionUniqueName="[BasedeDados]" displayFolder="" count="0" memberValueDatatype="20" unbalanced="0"/>
    <cacheHierarchy uniqueName="[BasedeDados].[Meta]" caption="Meta" attribute="1" defaultMemberUniqueName="[BasedeDados].[Meta].[All]" allUniqueName="[BasedeDados].[Meta].[All]" dimensionUniqueName="[BasedeDados]" displayFolder="" count="0" memberValueDatatype="20" unbalanced="0"/>
    <cacheHierarchy uniqueName="[BasedeDados].[Meses]" caption="Meses" attribute="1" defaultMemberUniqueName="[BasedeDados].[Meses].[All]" allUniqueName="[BasedeDados].[Meses].[All]" dimensionUniqueName="[BasedeDados]" displayFolder="" count="0" memberValueDatatype="20" unbalanced="0"/>
    <cacheHierarchy uniqueName="[BasedeDados].[Atingimento da meta2]" caption="Atingimento da meta2" attribute="1" defaultMemberUniqueName="[BasedeDados].[Atingimento da meta2].[All]" allUniqueName="[BasedeDados].[Atingimento da meta2].[All]" dimensionUniqueName="[BasedeDados]" displayFolder="" count="0" memberValueDatatype="5" unbalanced="0"/>
    <cacheHierarchy uniqueName="[BasedeDados].[Mês]" caption="Mês" attribute="1" defaultMemberUniqueName="[BasedeDados].[Mês].[All]" allUniqueName="[BasedeDados].[Mês].[All]" dimensionUniqueName="[BasedeDados]" displayFolder="" count="0" memberValueDatatype="130" unbalanced="0"/>
    <cacheHierarchy uniqueName="[Exposições].[Grupo do indicador]" caption="Grupo do indicador" attribute="1" defaultMemberUniqueName="[Exposições].[Grupo do indicador].[All]" allUniqueName="[Exposições].[Grupo do indicador].[All]" dimensionUniqueName="[Exposições]" displayFolder="" count="0" memberValueDatatype="130" unbalanced="0"/>
    <cacheHierarchy uniqueName="[Exposições].[Nome do indicador]" caption="Nome do indicador" attribute="1" defaultMemberUniqueName="[Exposições].[Nome do indicador].[All]" allUniqueName="[Exposições].[Nome do indicador].[All]" dimensionUniqueName="[Exposições]" displayFolder="" count="2" memberValueDatatype="130" unbalanced="0"/>
    <cacheHierarchy uniqueName="[Exposições].[Realizado]" caption="Realizado" attribute="1" defaultMemberUniqueName="[Exposições].[Realizado].[All]" allUniqueName="[Exposições].[Realizado].[All]" dimensionUniqueName="[Exposições]" displayFolder="" count="0" memberValueDatatype="20" unbalanced="0"/>
    <cacheHierarchy uniqueName="[Exposições].[Meta]" caption="Meta" attribute="1" defaultMemberUniqueName="[Exposições].[Meta].[All]" allUniqueName="[Exposições].[Meta].[All]" dimensionUniqueName="[Exposições]" displayFolder="" count="0" memberValueDatatype="20" unbalanced="0"/>
    <cacheHierarchy uniqueName="[Exposições].[Meses]" caption="Meses" attribute="1" defaultMemberUniqueName="[Exposições].[Meses].[All]" allUniqueName="[Exposições].[Meses].[All]" dimensionUniqueName="[Exposições]" displayFolder="" count="0" memberValueDatatype="20" unbalanced="0"/>
    <cacheHierarchy uniqueName="[Exposições].[Mês]" caption="Mês" attribute="1" defaultMemberUniqueName="[Exposições].[Mês].[All]" allUniqueName="[Exposições].[Mês].[All]" dimensionUniqueName="[Exposições]" displayFolder="" count="0" memberValueDatatype="130" unbalanced="0"/>
    <cacheHierarchy uniqueName="[NovaTabela].[Seq.]" caption="Seq." attribute="1" defaultMemberUniqueName="[NovaTabela].[Seq.].[All]" allUniqueName="[NovaTabela].[Seq.].[All]" dimensionUniqueName="[NovaTabela]" displayFolder="" count="0" memberValueDatatype="20" unbalanced="0"/>
    <cacheHierarchy uniqueName="[NovaTabela].[Data]" caption="Data" attribute="1" time="1" defaultMemberUniqueName="[NovaTabela].[Data].[All]" allUniqueName="[NovaTabela].[Data].[All]" dimensionUniqueName="[NovaTabela]" displayFolder="" count="0" memberValueDatatype="7" unbalanced="0"/>
    <cacheHierarchy uniqueName="[NovaTabela].[Cód. Cliente]" caption="Cód. Cliente" attribute="1" defaultMemberUniqueName="[NovaTabela].[Cód. Cliente].[All]" allUniqueName="[NovaTabela].[Cód. Cliente].[All]" dimensionUniqueName="[NovaTabela]" displayFolder="" count="0" memberValueDatatype="20" unbalanced="0"/>
    <cacheHierarchy uniqueName="[NovaTabela].[Cidade]" caption="Cidade" attribute="1" defaultMemberUniqueName="[NovaTabela].[Cidade].[All]" allUniqueName="[NovaTabela].[Cidade].[All]" dimensionUniqueName="[NovaTabela]" displayFolder="" count="0" memberValueDatatype="130" unbalanced="0"/>
    <cacheHierarchy uniqueName="[NovaTabela].[Cód. Produto]" caption="Cód. Produto" attribute="1" defaultMemberUniqueName="[NovaTabela].[Cód. Produto].[All]" allUniqueName="[NovaTabela].[Cód. Produto].[All]" dimensionUniqueName="[NovaTabela]" displayFolder="" count="0" memberValueDatatype="20" unbalanced="0"/>
    <cacheHierarchy uniqueName="[NovaTabela].[Qtde.]" caption="Qtde." attribute="1" defaultMemberUniqueName="[NovaTabela].[Qtde.].[All]" allUniqueName="[NovaTabela].[Qtde.].[All]" dimensionUniqueName="[NovaTabela]" displayFolder="" count="0" memberValueDatatype="20" unbalanced="0"/>
    <cacheHierarchy uniqueName="[NovaTabela].[Preço Unitário]" caption="Preço Unitário" attribute="1" defaultMemberUniqueName="[NovaTabela].[Preço Unitário].[All]" allUniqueName="[NovaTabela].[Preço Unitário].[All]" dimensionUniqueName="[NovaTabela]" displayFolder="" count="0" memberValueDatatype="20" unbalanced="0"/>
    <cacheHierarchy uniqueName="[NovaTabela].[Produto.Descrição]" caption="Produto.Descrição" attribute="1" defaultMemberUniqueName="[NovaTabela].[Produto.Descrição].[All]" allUniqueName="[NovaTabela].[Produto.Descrição].[All]" dimensionUniqueName="[NovaTabela]" displayFolder="" count="0" memberValueDatatype="130" unbalanced="0"/>
    <cacheHierarchy uniqueName="[NovaTabela].[Produto.Marca]" caption="Produto.Marca" attribute="1" defaultMemberUniqueName="[NovaTabela].[Produto.Marca].[All]" allUniqueName="[NovaTabela].[Produto.Marca].[All]" dimensionUniqueName="[NovaTabela]" displayFolder="" count="0" memberValueDatatype="130" unbalanced="0"/>
    <cacheHierarchy uniqueName="[NovaTabela].[Produto.Categoria]" caption="Produto.Categoria" attribute="1" defaultMemberUniqueName="[NovaTabela].[Produto.Categoria].[All]" allUniqueName="[NovaTabela].[Produto.Categoria].[All]" dimensionUniqueName="[NovaTabela]" displayFolder="" count="0" memberValueDatatype="130" unbalanced="0"/>
    <cacheHierarchy uniqueName="[NovaTabela].[Produto.SKU]" caption="Produto.SKU" attribute="1" defaultMemberUniqueName="[NovaTabela].[Produto.SKU].[All]" allUniqueName="[NovaTabela].[Produto.SKU].[All]" dimensionUniqueName="[NovaTabela]" displayFolder="" count="0" memberValueDatatype="130" unbalanced="0"/>
    <cacheHierarchy uniqueName="[Produto].[Código]" caption="Código" attribute="1" defaultMemberUniqueName="[Produto].[Código].[All]" allUniqueName="[Produto].[Código].[All]" dimensionUniqueName="[Produto]" displayFolder="" count="0" memberValueDatatype="20" unbalanced="0"/>
    <cacheHierarchy uniqueName="[Produto].[Descrição]" caption="Descrição" attribute="1" defaultMemberUniqueName="[Produto].[Descrição].[All]" allUniqueName="[Produto].[Descrição].[All]" dimensionUniqueName="[Produto]" displayFolder="" count="0" memberValueDatatype="130" unbalanced="0"/>
    <cacheHierarchy uniqueName="[Produto].[Marca]" caption="Marca" attribute="1" defaultMemberUniqueName="[Produto].[Marca].[All]" allUniqueName="[Produto].[Marca].[All]" dimensionUniqueName="[Produto]" displayFolder="" count="0" memberValueDatatype="130" unbalanced="0"/>
    <cacheHierarchy uniqueName="[Produto].[Categoria]" caption="Categoria" attribute="1" defaultMemberUniqueName="[Produto].[Categoria].[All]" allUniqueName="[Produto].[Categoria].[All]" dimensionUniqueName="[Produto]" displayFolder="" count="0" memberValueDatatype="130" unbalanced="0"/>
    <cacheHierarchy uniqueName="[Produto].[SKU]" caption="SKU" attribute="1" defaultMemberUniqueName="[Produto].[SKU].[All]" allUniqueName="[Produto].[SKU].[All]" dimensionUniqueName="[Produto]" displayFolder="" count="0" memberValueDatatype="130" unbalanced="0"/>
    <cacheHierarchy uniqueName="[Produto].[Unidade]" caption="Unidade" attribute="1" defaultMemberUniqueName="[Produto].[Unidade].[All]" allUniqueName="[Produto].[Unidade].[All]" dimensionUniqueName="[Produto]" displayFolder="" count="0" memberValueDatatype="130" unbalanced="0"/>
    <cacheHierarchy uniqueName="[Produto].[Largura]" caption="Largura" attribute="1" defaultMemberUniqueName="[Produto].[Largura].[All]" allUniqueName="[Produto].[Largura].[All]" dimensionUniqueName="[Produto]" displayFolder="" count="0" memberValueDatatype="20" unbalanced="0"/>
    <cacheHierarchy uniqueName="[Produto].[Profundidade]" caption="Profundidade" attribute="1" defaultMemberUniqueName="[Produto].[Profundidade].[All]" allUniqueName="[Produto].[Profundidade].[All]" dimensionUniqueName="[Produto]" displayFolder="" count="0" memberValueDatatype="20" unbalanced="0"/>
    <cacheHierarchy uniqueName="[Produto].[Altura]" caption="Altura" attribute="1" defaultMemberUniqueName="[Produto].[Altura].[All]" allUniqueName="[Produto].[Altura].[All]" dimensionUniqueName="[Produto]" displayFolder="" count="0" memberValueDatatype="20" unbalanced="0"/>
    <cacheHierarchy uniqueName="[Produto].[Peso]" caption="Peso" attribute="1" defaultMemberUniqueName="[Produto].[Peso].[All]" allUniqueName="[Produto].[Peso].[All]" dimensionUniqueName="[Produto]" displayFolder="" count="0" memberValueDatatype="20" unbalanced="0"/>
    <cacheHierarchy uniqueName="[Produto].[Estoque mínimo]" caption="Estoque mínimo" attribute="1" defaultMemberUniqueName="[Produto].[Estoque mínimo].[All]" allUniqueName="[Produto].[Estoque mínimo].[All]" dimensionUniqueName="[Produto]" displayFolder="" count="0" memberValueDatatype="20" unbalanced="0"/>
    <cacheHierarchy uniqueName="[Produto].[Estoque Atual]" caption="Estoque Atual" attribute="1" defaultMemberUniqueName="[Produto].[Estoque Atual].[All]" allUniqueName="[Produto].[Estoque Atual].[All]" dimensionUniqueName="[Produto]" displayFolder="" count="0" memberValueDatatype="20" unbalanced="0"/>
    <cacheHierarchy uniqueName="[Produto].[Situação do Estoque]" caption="Situação do Estoque" attribute="1" defaultMemberUniqueName="[Produto].[Situação do Estoque].[All]" allUniqueName="[Produto].[Situação do Estoque].[All]" dimensionUniqueName="[Produto]" displayFolder="" count="0" memberValueDatatype="5" unbalanced="0"/>
    <cacheHierarchy uniqueName="[Produto].[Imagem]" caption="Imagem" attribute="1" defaultMemberUniqueName="[Produto].[Imagem].[All]" allUniqueName="[Produto].[Imagem].[All]" dimensionUniqueName="[Produto]" displayFolder="" count="0" memberValueDatatype="130" unbalanced="0"/>
    <cacheHierarchy uniqueName="[Produto].[Entradas]" caption="Entradas" attribute="1" defaultMemberUniqueName="[Produto].[Entradas].[All]" allUniqueName="[Produto].[Entradas].[All]" dimensionUniqueName="[Produto]" displayFolder="" count="0" memberValueDatatype="20" unbalanced="0"/>
    <cacheHierarchy uniqueName="[Produto].[Vendas]" caption="Vendas" attribute="1" defaultMemberUniqueName="[Produto].[Vendas].[All]" allUniqueName="[Produto].[Vendas].[All]" dimensionUniqueName="[Produto]" displayFolder="" count="0" memberValueDatatype="20" unbalanced="0"/>
    <cacheHierarchy uniqueName="[Produto].[Outras Saídas]" caption="Outras Saídas" attribute="1" defaultMemberUniqueName="[Produto].[Outras Saídas].[All]" allUniqueName="[Produto].[Outras Saídas].[All]" dimensionUniqueName="[Produto]" displayFolder="" count="0" memberValueDatatype="20" unbalanced="0"/>
    <cacheHierarchy uniqueName="[Proposta].[Grupo do indicador]" caption="Grupo do indicador" attribute="1" defaultMemberUniqueName="[Proposta].[Grupo do indicador].[All]" allUniqueName="[Proposta].[Grupo do indicador].[All]" dimensionUniqueName="[Proposta]" displayFolder="" count="0" memberValueDatatype="130" unbalanced="0"/>
    <cacheHierarchy uniqueName="[Proposta].[Nome do indicador]" caption="Nome do indicador" attribute="1" defaultMemberUniqueName="[Proposta].[Nome do indicador].[All]" allUniqueName="[Proposta].[Nome do indicador].[All]" dimensionUniqueName="[Proposta]" displayFolder="" count="0" memberValueDatatype="130" unbalanced="0"/>
    <cacheHierarchy uniqueName="[Proposta].[Realizado]" caption="Realizado" attribute="1" defaultMemberUniqueName="[Proposta].[Realizado].[All]" allUniqueName="[Proposta].[Realizado].[All]" dimensionUniqueName="[Proposta]" displayFolder="" count="0" memberValueDatatype="20" unbalanced="0"/>
    <cacheHierarchy uniqueName="[Proposta].[Meta]" caption="Meta" attribute="1" defaultMemberUniqueName="[Proposta].[Meta].[All]" allUniqueName="[Proposta].[Meta].[All]" dimensionUniqueName="[Proposta]" displayFolder="" count="0" memberValueDatatype="20" unbalanced="0"/>
    <cacheHierarchy uniqueName="[Proposta].[Meses]" caption="Meses" attribute="1" defaultMemberUniqueName="[Proposta].[Meses].[All]" allUniqueName="[Proposta].[Meses].[All]" dimensionUniqueName="[Proposta]" displayFolder="" count="0" memberValueDatatype="20" unbalanced="0"/>
    <cacheHierarchy uniqueName="[Proposta].[Mês]" caption="Mês" attribute="1" defaultMemberUniqueName="[Proposta].[Mês].[All]" allUniqueName="[Proposta].[Mês].[All]" dimensionUniqueName="[Proposta]" displayFolder="" count="0" memberValueDatatype="130" unbalanced="0"/>
    <cacheHierarchy uniqueName="[Proposta].[Mês2]" caption="Mês2" attribute="1" defaultMemberUniqueName="[Proposta].[Mês2].[All]" allUniqueName="[Proposta].[Mês2].[All]" dimensionUniqueName="[Proposta]" displayFolder="" count="0" memberValueDatatype="130" unbalanced="0"/>
    <cacheHierarchy uniqueName="[tFaturamento].[Seq.]" caption="Seq." attribute="1" defaultMemberUniqueName="[tFaturamento].[Seq.].[All]" allUniqueName="[tFaturamento].[Seq.].[All]" dimensionUniqueName="[tFaturamento]" displayFolder="" count="0" memberValueDatatype="20" unbalanced="0"/>
    <cacheHierarchy uniqueName="[tFaturamento].[Data]" caption="Data" attribute="1" time="1" defaultMemberUniqueName="[tFaturamento].[Data].[All]" allUniqueName="[tFaturamento].[Data].[All]" dimensionUniqueName="[tFaturamento]" displayFolder="" count="0" memberValueDatatype="7" unbalanced="0"/>
    <cacheHierarchy uniqueName="[tFaturamento].[Mês_N]" caption="Mês_N" attribute="1" defaultMemberUniqueName="[tFaturamento].[Mês_N].[All]" allUniqueName="[tFaturamento].[Mês_N].[All]" dimensionUniqueName="[tFaturamento]" displayFolder="" count="0" memberValueDatatype="20" unbalanced="0"/>
    <cacheHierarchy uniqueName="[tFaturamento].[Mês]" caption="Mês" attribute="1" defaultMemberUniqueName="[tFaturamento].[Mês].[All]" allUniqueName="[tFaturamento].[Mês].[All]" dimensionUniqueName="[tFaturamento]" displayFolder="" count="0" memberValueDatatype="20" unbalanced="0"/>
    <cacheHierarchy uniqueName="[tFaturamento].[Anos]" caption="Anos" attribute="1" defaultMemberUniqueName="[tFaturamento].[Anos].[All]" allUniqueName="[tFaturamento].[Anos].[All]" dimensionUniqueName="[tFaturamento]" displayFolder="" count="0" memberValueDatatype="20" unbalanced="0"/>
    <cacheHierarchy uniqueName="[tFaturamento].[Cód. Cliente]" caption="Cód. Cliente" attribute="1" defaultMemberUniqueName="[tFaturamento].[Cód. Cliente].[All]" allUniqueName="[tFaturamento].[Cód. Cliente].[All]" dimensionUniqueName="[tFaturamento]" displayFolder="" count="0" memberValueDatatype="20" unbalanced="0"/>
    <cacheHierarchy uniqueName="[tFaturamento].[Cidade]" caption="Cidade" attribute="1" defaultMemberUniqueName="[tFaturamento].[Cidade].[All]" allUniqueName="[tFaturamento].[Cidade].[All]" dimensionUniqueName="[tFaturamento]" displayFolder="" count="0" memberValueDatatype="130" unbalanced="0"/>
    <cacheHierarchy uniqueName="[tFaturamento].[Cód. Produto]" caption="Cód. Produto" attribute="1" defaultMemberUniqueName="[tFaturamento].[Cód. Produto].[All]" allUniqueName="[tFaturamento].[Cód. Produto].[All]" dimensionUniqueName="[tFaturamento]" displayFolder="" count="0" memberValueDatatype="20" unbalanced="0"/>
    <cacheHierarchy uniqueName="[tFaturamento].[Qtde.]" caption="Qtde." attribute="1" defaultMemberUniqueName="[tFaturamento].[Qtde.].[All]" allUniqueName="[tFaturamento].[Qtde.].[All]" dimensionUniqueName="[tFaturamento]" displayFolder="" count="0" memberValueDatatype="20" unbalanced="0"/>
    <cacheHierarchy uniqueName="[tFaturamento].[Preço Unitário]" caption="Preço Unitário" attribute="1" defaultMemberUniqueName="[tFaturamento].[Preço Unitário].[All]" allUniqueName="[tFaturamento].[Preço Unitário].[All]" dimensionUniqueName="[tFaturamento]" displayFolder="" count="0" memberValueDatatype="20" unbalanced="0"/>
    <cacheHierarchy uniqueName="[tFaturamento].[Valor Bruto]" caption="Valor Bruto" attribute="1" defaultMemberUniqueName="[tFaturamento].[Valor Bruto].[All]" allUniqueName="[tFaturamento].[Valor Bruto].[All]" dimensionUniqueName="[tFaturamento]" displayFolder="" count="0" memberValueDatatype="20" unbalanced="0"/>
    <cacheHierarchy uniqueName="[tFaturamento].[% Desconto]" caption="% Desconto" attribute="1" defaultMemberUniqueName="[tFaturamento].[% Desconto].[All]" allUniqueName="[tFaturamento].[% Desconto].[All]" dimensionUniqueName="[tFaturamento]" displayFolder="" count="0" memberValueDatatype="5" unbalanced="0"/>
    <cacheHierarchy uniqueName="[tFaturamento].[Valor Desconto]" caption="Valor Desconto" attribute="1" defaultMemberUniqueName="[tFaturamento].[Valor Desconto].[All]" allUniqueName="[tFaturamento].[Valor Desconto].[All]" dimensionUniqueName="[tFaturamento]" displayFolder="" count="0" memberValueDatatype="130" unbalanced="0"/>
    <cacheHierarchy uniqueName="[tFaturamento].[Valor Venda]" caption="Valor Venda" attribute="1" defaultMemberUniqueName="[tFaturamento].[Valor Venda].[All]" allUniqueName="[tFaturamento].[Valor Venda].[All]" dimensionUniqueName="[tFaturamento]" displayFolder="" count="0" memberValueDatatype="5" unbalanced="0"/>
    <cacheHierarchy uniqueName="[tFaturamento].[Vencimento]" caption="Vencimento" attribute="1" time="1" defaultMemberUniqueName="[tFaturamento].[Vencimento].[All]" allUniqueName="[tFaturamento].[Vencimento].[All]" dimensionUniqueName="[tFaturamento]" displayFolder="" count="0" memberValueDatatype="7" unbalanced="0"/>
    <cacheHierarchy uniqueName="[tFaturamento].[Data Pagamento]" caption="Data Pagamento" attribute="1" time="1" defaultMemberUniqueName="[tFaturamento].[Data Pagamento].[All]" allUniqueName="[tFaturamento].[Data Pagamento].[All]" dimensionUniqueName="[tFaturamento]" displayFolder="" count="0" memberValueDatatype="7" unbalanced="0"/>
    <cacheHierarchy uniqueName="[tFaturamento].[Documento]" caption="Documento" attribute="1" defaultMemberUniqueName="[tFaturamento].[Documento].[All]" allUniqueName="[tFaturamento].[Documento].[All]" dimensionUniqueName="[tFaturamento]" displayFolder="" count="0" memberValueDatatype="20" unbalanced="0"/>
    <cacheHierarchy uniqueName="[tFaturamento].[Canal de Venda_n]" caption="Canal de Venda_n" attribute="1" defaultMemberUniqueName="[tFaturamento].[Canal de Venda_n].[All]" allUniqueName="[tFaturamento].[Canal de Venda_n].[All]" dimensionUniqueName="[tFaturamento]" displayFolder="" count="0" memberValueDatatype="20" unbalanced="0"/>
    <cacheHierarchy uniqueName="[tFaturamento].[Canal de Venda]" caption="Canal de Venda" attribute="1" defaultMemberUniqueName="[tFaturamento].[Canal de Venda].[All]" allUniqueName="[tFaturamento].[Canal de Venda].[All]" dimensionUniqueName="[tFaturamento]" displayFolder="" count="0" memberValueDatatype="130" unbalanced="0"/>
    <cacheHierarchy uniqueName="[tFaturamento].[Vendedor]" caption="Vendedor" attribute="1" defaultMemberUniqueName="[tFaturamento].[Vendedor].[All]" allUniqueName="[tFaturamento].[Vendedor].[All]" dimensionUniqueName="[tFaturamento]" displayFolder="" count="0" memberValueDatatype="130" unbalanced="0"/>
    <cacheHierarchy uniqueName="[tFaturamento].[% Comis.]" caption="% Comis." attribute="1" defaultMemberUniqueName="[tFaturamento].[% Comis.].[All]" allUniqueName="[tFaturamento].[% Comis.].[All]" dimensionUniqueName="[tFaturamento]" displayFolder="" count="0" memberValueDatatype="5" unbalanced="0"/>
    <cacheHierarchy uniqueName="[tFaturamento].[Comissão]" caption="Comissão" attribute="1" defaultMemberUniqueName="[tFaturamento].[Comissão].[All]" allUniqueName="[tFaturamento].[Comissão].[All]" dimensionUniqueName="[tFaturamento]" displayFolder="" count="0" memberValueDatatype="5" unbalanced="0"/>
    <cacheHierarchy uniqueName="[tFaturamento].[Tipo de Pagamento]" caption="Tipo de Pagamento" attribute="1" defaultMemberUniqueName="[tFaturamento].[Tipo de Pagamento].[All]" allUniqueName="[tFaturamento].[Tipo de Pagamento].[All]" dimensionUniqueName="[tFaturamento]" displayFolder="" count="0" memberValueDatatype="20" unbalanced="0"/>
    <cacheHierarchy uniqueName="[tProdutos].[Código]" caption="Código" attribute="1" defaultMemberUniqueName="[tProdutos].[Código].[All]" allUniqueName="[tProdutos].[Código].[All]" dimensionUniqueName="[tProdutos]" displayFolder="" count="0" memberValueDatatype="20" unbalanced="0"/>
    <cacheHierarchy uniqueName="[tProdutos].[Descrição]" caption="Descrição" attribute="1" defaultMemberUniqueName="[tProdutos].[Descrição].[All]" allUniqueName="[tProdutos].[Descrição].[All]" dimensionUniqueName="[tProdutos]" displayFolder="" count="0" memberValueDatatype="130" unbalanced="0"/>
    <cacheHierarchy uniqueName="[tProdutos].[Marca]" caption="Marca" attribute="1" defaultMemberUniqueName="[tProdutos].[Marca].[All]" allUniqueName="[tProdutos].[Marca].[All]" dimensionUniqueName="[tProdutos]" displayFolder="" count="0" memberValueDatatype="130" unbalanced="0"/>
    <cacheHierarchy uniqueName="[tProdutos].[Categoria]" caption="Categoria" attribute="1" defaultMemberUniqueName="[tProdutos].[Categoria].[All]" allUniqueName="[tProdutos].[Categoria].[All]" dimensionUniqueName="[tProdutos]" displayFolder="" count="0" memberValueDatatype="130" unbalanced="0"/>
    <cacheHierarchy uniqueName="[tProdutos].[SKU]" caption="SKU" attribute="1" defaultMemberUniqueName="[tProdutos].[SKU].[All]" allUniqueName="[tProdutos].[SKU].[All]" dimensionUniqueName="[tProdutos]" displayFolder="" count="0" memberValueDatatype="130" unbalanced="0"/>
    <cacheHierarchy uniqueName="[tProdutos].[Unidade]" caption="Unidade" attribute="1" defaultMemberUniqueName="[tProdutos].[Unidade].[All]" allUniqueName="[tProdutos].[Unidade].[All]" dimensionUniqueName="[tProdutos]" displayFolder="" count="0" memberValueDatatype="130" unbalanced="0"/>
    <cacheHierarchy uniqueName="[tProdutos].[Largura]" caption="Largura" attribute="1" defaultMemberUniqueName="[tProdutos].[Largura].[All]" allUniqueName="[tProdutos].[Largura].[All]" dimensionUniqueName="[tProdutos]" displayFolder="" count="0" memberValueDatatype="20" unbalanced="0"/>
    <cacheHierarchy uniqueName="[tProdutos].[Profundidade]" caption="Profundidade" attribute="1" defaultMemberUniqueName="[tProdutos].[Profundidade].[All]" allUniqueName="[tProdutos].[Profundidade].[All]" dimensionUniqueName="[tProdutos]" displayFolder="" count="0" memberValueDatatype="20" unbalanced="0"/>
    <cacheHierarchy uniqueName="[tProdutos].[Altura]" caption="Altura" attribute="1" defaultMemberUniqueName="[tProdutos].[Altura].[All]" allUniqueName="[tProdutos].[Altura].[All]" dimensionUniqueName="[tProdutos]" displayFolder="" count="0" memberValueDatatype="20" unbalanced="0"/>
    <cacheHierarchy uniqueName="[tProdutos].[Peso]" caption="Peso" attribute="1" defaultMemberUniqueName="[tProdutos].[Peso].[All]" allUniqueName="[tProdutos].[Peso].[All]" dimensionUniqueName="[tProdutos]" displayFolder="" count="0" memberValueDatatype="20" unbalanced="0"/>
    <cacheHierarchy uniqueName="[tProdutos].[Estoque mínimo]" caption="Estoque mínimo" attribute="1" defaultMemberUniqueName="[tProdutos].[Estoque mínimo].[All]" allUniqueName="[tProdutos].[Estoque mínimo].[All]" dimensionUniqueName="[tProdutos]" displayFolder="" count="0" memberValueDatatype="20" unbalanced="0"/>
    <cacheHierarchy uniqueName="[tProdutos].[Estoque Atual]" caption="Estoque Atual" attribute="1" defaultMemberUniqueName="[tProdutos].[Estoque Atual].[All]" allUniqueName="[tProdutos].[Estoque Atual].[All]" dimensionUniqueName="[tProdutos]" displayFolder="" count="0" memberValueDatatype="20" unbalanced="0"/>
    <cacheHierarchy uniqueName="[tProdutos].[Situação do Estoque]" caption="Situação do Estoque" attribute="1" defaultMemberUniqueName="[tProdutos].[Situação do Estoque].[All]" allUniqueName="[tProdutos].[Situação do Estoque].[All]" dimensionUniqueName="[tProdutos]" displayFolder="" count="0" memberValueDatatype="5" unbalanced="0"/>
    <cacheHierarchy uniqueName="[tProdutos].[Imagem]" caption="Imagem" attribute="1" defaultMemberUniqueName="[tProdutos].[Imagem].[All]" allUniqueName="[tProdutos].[Imagem].[All]" dimensionUniqueName="[tProdutos]" displayFolder="" count="0" memberValueDatatype="130" unbalanced="0"/>
    <cacheHierarchy uniqueName="[tProdutos].[Entradas]" caption="Entradas" attribute="1" defaultMemberUniqueName="[tProdutos].[Entradas].[All]" allUniqueName="[tProdutos].[Entradas].[All]" dimensionUniqueName="[tProdutos]" displayFolder="" count="0" memberValueDatatype="20" unbalanced="0"/>
    <cacheHierarchy uniqueName="[tProdutos].[Vendas]" caption="Vendas" attribute="1" defaultMemberUniqueName="[tProdutos].[Vendas].[All]" allUniqueName="[tProdutos].[Vendas].[All]" dimensionUniqueName="[tProdutos]" displayFolder="" count="0" memberValueDatatype="20" unbalanced="0"/>
    <cacheHierarchy uniqueName="[tProdutos].[Outras Saídas]" caption="Outras Saídas" attribute="1" defaultMemberUniqueName="[tProdutos].[Outras Saídas].[All]" allUniqueName="[tProdutos].[Outras Saídas].[All]" dimensionUniqueName="[tProdutos]" displayFolder="" count="0" memberValueDatatype="20" unbalanced="0"/>
    <cacheHierarchy uniqueName="[Vendas].[Seq.]" caption="Seq." attribute="1" defaultMemberUniqueName="[Vendas].[Seq.].[All]" allUniqueName="[Vendas].[Seq.].[All]" dimensionUniqueName="[Vendas]" displayFolder="" count="0" memberValueDatatype="20" unbalanced="0"/>
    <cacheHierarchy uniqueName="[Vendas].[Data]" caption="Data" attribute="1" time="1" defaultMemberUniqueName="[Vendas].[Data].[All]" allUniqueName="[Vendas].[Data].[All]" dimensionUniqueName="[Vendas]" displayFolder="" count="0" memberValueDatatype="7" unbalanced="0"/>
    <cacheHierarchy uniqueName="[Vendas].[Cód. Cliente]" caption="Cód. Cliente" attribute="1" defaultMemberUniqueName="[Vendas].[Cód. Cliente].[All]" allUniqueName="[Vendas].[Cód. Cliente].[All]" dimensionUniqueName="[Vendas]" displayFolder="" count="0" memberValueDatatype="20" unbalanced="0"/>
    <cacheHierarchy uniqueName="[Vendas].[Cidade]" caption="Cidade" attribute="1" defaultMemberUniqueName="[Vendas].[Cidade].[All]" allUniqueName="[Vendas].[Cidade].[All]" dimensionUniqueName="[Vendas]" displayFolder="" count="0" memberValueDatatype="130" unbalanced="0"/>
    <cacheHierarchy uniqueName="[Vendas].[Cód. Produto]" caption="Cód. Produto" attribute="1" defaultMemberUniqueName="[Vendas].[Cód. Produto].[All]" allUniqueName="[Vendas].[Cód. Produto].[All]" dimensionUniqueName="[Vendas]" displayFolder="" count="0" memberValueDatatype="20" unbalanced="0"/>
    <cacheHierarchy uniqueName="[Vendas].[Qtde.]" caption="Qtde." attribute="1" defaultMemberUniqueName="[Vendas].[Qtde.].[All]" allUniqueName="[Vendas].[Qtde.].[All]" dimensionUniqueName="[Vendas]" displayFolder="" count="0" memberValueDatatype="20" unbalanced="0"/>
    <cacheHierarchy uniqueName="[Vendas].[Preço Unitário]" caption="Preço Unitário" attribute="1" defaultMemberUniqueName="[Vendas].[Preço Unitário].[All]" allUniqueName="[Vendas].[Preço Unitário].[All]" dimensionUniqueName="[Vendas]" displayFolder="" count="0" memberValueDatatype="20" unbalanced="0"/>
    <cacheHierarchy uniqueName="[Vendas].[Valor Bruto]" caption="Valor Bruto" attribute="1" defaultMemberUniqueName="[Vendas].[Valor Bruto].[All]" allUniqueName="[Vendas].[Valor Bruto].[All]" dimensionUniqueName="[Vendas]" displayFolder="" count="0" memberValueDatatype="20" unbalanced="0"/>
    <cacheHierarchy uniqueName="[Vendas].[% Desconto]" caption="% Desconto" attribute="1" defaultMemberUniqueName="[Vendas].[% Desconto].[All]" allUniqueName="[Vendas].[% Desconto].[All]" dimensionUniqueName="[Vendas]" displayFolder="" count="0" memberValueDatatype="5" unbalanced="0"/>
    <cacheHierarchy uniqueName="[Vendas].[Valor Desconto]" caption="Valor Desconto" attribute="1" defaultMemberUniqueName="[Vendas].[Valor Desconto].[All]" allUniqueName="[Vendas].[Valor Desconto].[All]" dimensionUniqueName="[Vendas]" displayFolder="" count="0" memberValueDatatype="130" unbalanced="0"/>
    <cacheHierarchy uniqueName="[Vendas].[Valor Venda]" caption="Valor Venda" attribute="1" defaultMemberUniqueName="[Vendas].[Valor Venda].[All]" allUniqueName="[Vendas].[Valor Venda].[All]" dimensionUniqueName="[Vendas]" displayFolder="" count="0" memberValueDatatype="5" unbalanced="0"/>
    <cacheHierarchy uniqueName="[Vendas].[Vencimento]" caption="Vencimento" attribute="1" time="1" defaultMemberUniqueName="[Vendas].[Vencimento].[All]" allUniqueName="[Vendas].[Vencimento].[All]" dimensionUniqueName="[Vendas]" displayFolder="" count="0" memberValueDatatype="7" unbalanced="0"/>
    <cacheHierarchy uniqueName="[Vendas].[Data Pagamento]" caption="Data Pagamento" attribute="1" time="1" defaultMemberUniqueName="[Vendas].[Data Pagamento].[All]" allUniqueName="[Vendas].[Data Pagamento].[All]" dimensionUniqueName="[Vendas]" displayFolder="" count="0" memberValueDatatype="7" unbalanced="0"/>
    <cacheHierarchy uniqueName="[Vendas].[Documento]" caption="Documento" attribute="1" defaultMemberUniqueName="[Vendas].[Documento].[All]" allUniqueName="[Vendas].[Documento].[All]" dimensionUniqueName="[Vendas]" displayFolder="" count="0" memberValueDatatype="20" unbalanced="0"/>
    <cacheHierarchy uniqueName="[Vendas].[Canal de Venda]" caption="Canal de Venda" attribute="1" defaultMemberUniqueName="[Vendas].[Canal de Venda].[All]" allUniqueName="[Vendas].[Canal de Venda].[All]" dimensionUniqueName="[Vendas]" displayFolder="" count="0" memberValueDatatype="20" unbalanced="0"/>
    <cacheHierarchy uniqueName="[Vendas].[Vendedor]" caption="Vendedor" attribute="1" defaultMemberUniqueName="[Vendas].[Vendedor].[All]" allUniqueName="[Vendas].[Vendedor].[All]" dimensionUniqueName="[Vendas]" displayFolder="" count="0" memberValueDatatype="130" unbalanced="0"/>
    <cacheHierarchy uniqueName="[Vendas].[% Comis.]" caption="% Comis." attribute="1" defaultMemberUniqueName="[Vendas].[% Comis.].[All]" allUniqueName="[Vendas].[% Comis.].[All]" dimensionUniqueName="[Vendas]" displayFolder="" count="0" memberValueDatatype="5" unbalanced="0"/>
    <cacheHierarchy uniqueName="[Vendas].[Comissão]" caption="Comissão" attribute="1" defaultMemberUniqueName="[Vendas].[Comissão].[All]" allUniqueName="[Vendas].[Comissão].[All]" dimensionUniqueName="[Vendas]" displayFolder="" count="0" memberValueDatatype="5" unbalanced="0"/>
    <cacheHierarchy uniqueName="[Vendas].[Tipo de Pagamento]" caption="Tipo de Pagamento" attribute="1" defaultMemberUniqueName="[Vendas].[Tipo de Pagamento].[All]" allUniqueName="[Vendas].[Tipo de Pagamento].[All]" dimensionUniqueName="[Vendas]" displayFolder="" count="0" memberValueDatatype="20" unbalanced="0"/>
    <cacheHierarchy uniqueName="[Vendas].[Produto.Marca]" caption="Produto.Marca" attribute="1" defaultMemberUniqueName="[Vendas].[Produto.Marca].[All]" allUniqueName="[Vendas].[Produto.Marca].[All]" dimensionUniqueName="[Vendas]" displayFolder="" count="0" memberValueDatatype="130" unbalanced="0"/>
    <cacheHierarchy uniqueName="[Vendas].[Produto.Categoria]" caption="Produto.Categoria" attribute="1" defaultMemberUniqueName="[Vendas].[Produto.Categoria].[All]" allUniqueName="[Vendas].[Produto.Categoria].[All]" dimensionUniqueName="[Vendas]" displayFolder="" count="0" memberValueDatatype="130" unbalanced="0"/>
    <cacheHierarchy uniqueName="[Vendas].[Produto.SKU]" caption="Produto.SKU" attribute="1" defaultMemberUniqueName="[Vendas].[Produto.SKU].[All]" allUniqueName="[Vendas].[Produto.SKU].[All]" dimensionUniqueName="[Vendas]" displayFolder="" count="0" memberValueDatatype="130" unbalanced="0"/>
    <cacheHierarchy uniqueName="[Measures].[Total de Exposições]" caption="Total de Exposições" measure="1" displayFolder="" measureGroup="Exposições" count="0"/>
    <cacheHierarchy uniqueName="[Measures].[Meta Global de Exposições]" caption="Meta Global de Exposições" measure="1" displayFolder="" measureGroup="Exposições" count="0"/>
    <cacheHierarchy uniqueName="[Measures].[Atingimento de Meta de Exposições]" caption="Atingimento de Meta de Exposições" measure="1" displayFolder="" measureGroup="Exposições" count="0"/>
    <cacheHierarchy uniqueName="[Measures].[Total de Publicações]" caption="Total de Publicações" measure="1" displayFolder="" measureGroup="Exposições" count="0"/>
    <cacheHierarchy uniqueName="[Measures].[Total de Participação em Eventos]" caption="Total de Participação em Eventos" measure="1" displayFolder="" measureGroup="Exposições" count="0"/>
    <cacheHierarchy uniqueName="[Measures].[Total de Propostas Enviadas]" caption="Total de Propostas Enviadas" measure="1" displayFolder="" measureGroup="BasedeDados" count="0"/>
    <cacheHierarchy uniqueName="[Measures].[Total de Propostas Aceitas]" caption="Total de Propostas Aceitas" measure="1" displayFolder="" measureGroup="BasedeDados" count="0"/>
    <cacheHierarchy uniqueName="[Measures].[Meta de  Propostas Enviadas]" caption="Meta de  Propostas Enviadas" measure="1" displayFolder="" measureGroup="BasedeDados" count="0"/>
    <cacheHierarchy uniqueName="[Measures].[Meta de  Propostas Aceitas]" caption="Meta de  Propostas Aceitas" measure="1" displayFolder="" measureGroup="BasedeDados" count="0"/>
    <cacheHierarchy uniqueName="[Measures].[Total de propostas Não Aceitas]" caption="Total de propostas Não Aceitas" measure="1" displayFolder="" measureGroup="BasedeDados" count="0"/>
    <cacheHierarchy uniqueName="[Measures].[Taxa de Conversão de Proposta]" caption="Taxa de Conversão de Proposta" measure="1" displayFolder="" measureGroup="BasedeDados" count="0"/>
    <cacheHierarchy uniqueName="[Measures].[Atingimento da Meta de proposta Enviadas]" caption="Atingimento da Meta de proposta Enviadas" measure="1" displayFolder="" measureGroup="BasedeDados" count="0"/>
    <cacheHierarchy uniqueName="[Measures].[Meta de Publicações]" caption="Meta de Publicações" measure="1" displayFolder="" measureGroup="Exposições" count="0"/>
    <cacheHierarchy uniqueName="[Measures].[Meta de Participação em Eventos]" caption="Meta de Participação em Eventos" measure="1" displayFolder="" measureGroup="Exposições" count="0"/>
    <cacheHierarchy uniqueName="[Measures].[Atingimento da Meta de publicações]" caption="Atingimento da Meta de publicações" measure="1" displayFolder="" measureGroup="Exposições" count="0"/>
    <cacheHierarchy uniqueName="[Measures].[Atingimento da meta de Participações em Eventos]" caption="Atingimento da meta de Participações em Eventos" measure="1" displayFolder="" measureGroup="Exposições" count="0"/>
    <cacheHierarchy uniqueName="[Measures].[Atingimento da Meta de Propostas Aceitas]" caption="Atingimento da Meta de Propostas Aceitas" measure="1" displayFolder="" measureGroup="BasedeDados" count="0"/>
    <cacheHierarchy uniqueName="[Measures].[__XL_Count tFaturamento]" caption="__XL_Count tFaturamento" measure="1" displayFolder="" measureGroup="tFaturamento" count="0" hidden="1"/>
    <cacheHierarchy uniqueName="[Measures].[__XL_Count tProdutos]" caption="__XL_Count tProdutos" measure="1" displayFolder="" measureGroup="tProdutos" count="0" hidden="1"/>
    <cacheHierarchy uniqueName="[Measures].[__XL_Count Vendas]" caption="__XL_Count Vendas" measure="1" displayFolder="" measureGroup="Vendas" count="0" hidden="1"/>
    <cacheHierarchy uniqueName="[Measures].[__XL_Count Produto]" caption="__XL_Count Produto" measure="1" displayFolder="" measureGroup="Produto" count="0" hidden="1"/>
    <cacheHierarchy uniqueName="[Measures].[__XL_Count NovaTabela]" caption="__XL_Count NovaTabela" measure="1" displayFolder="" measureGroup="NovaTabela" count="0" hidden="1"/>
    <cacheHierarchy uniqueName="[Measures].[__XL_Count BasedeDados]" caption="__XL_Count BasedeDados" measure="1" displayFolder="" measureGroup="BasedeDados" count="0" hidden="1"/>
    <cacheHierarchy uniqueName="[Measures].[__XL_Count Tabela13]" caption="__XL_Count Tabela13" measure="1" displayFolder="" measureGroup="Exposições" count="0" hidden="1"/>
    <cacheHierarchy uniqueName="[Measures].[__XL_Count Proposta]" caption="__XL_Count Proposta" measure="1" displayFolder="" measureGroup="Proposta" count="0" hidden="1"/>
    <cacheHierarchy uniqueName="[Measures].[__No measures defined]" caption="__No measures defined" measure="1" displayFolder="" count="0" hidden="1"/>
    <cacheHierarchy uniqueName="[Measures].[_Atingimento da Meta de Propostas Aceitas Goal]" caption="_Atingimento da Meta de Propostas Aceitas Goal" measure="1" displayFolder="" measureGroup="BasedeDados" count="0" hidden="1"/>
    <cacheHierarchy uniqueName="[Measures].[_Atingimento da Meta de Propostas Aceitas Status]" caption="_Atingimento da Meta de Propostas Aceitas Status" measure="1" iconSet="6" displayFolder="" measureGroup="BasedeDados" count="0" hidden="1"/>
    <cacheHierarchy uniqueName="[Measures].[Soma de Meses]" caption="Soma de Meses" measure="1" displayFolder="" measureGroup="Exposiçõe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a de Meses 2]" caption="Soma de Meses 2" measure="1" displayFolder="" measureGroup="BasedeDado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1">
    <kpi uniqueName="Atingimento da Meta de Propostas Aceitas" caption="Atingimento da Meta de Propostas Aceitas" displayFolder="" measureGroup="BasedeDados" parent="" value="[Measures].[Atingimento da Meta de Propostas Aceitas]" goal="[Measures].[_Atingimento da Meta de Propostas Aceitas Goal]" status="[Measures].[_Atingimento da Meta de Propostas Aceitas Status]" trend="" weight=""/>
  </kpis>
  <extLst>
    <ext xmlns:x14="http://schemas.microsoft.com/office/spreadsheetml/2009/9/main" uri="{725AE2AE-9491-48be-B2B4-4EB974FC3084}">
      <x14:pivotCacheDefinition slicerData="1" pivotCacheId="1967918042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2">
  <r>
    <n v="1"/>
    <d v="2020-01-01T00:00:00"/>
    <n v="1"/>
    <x v="0"/>
    <x v="0"/>
    <n v="71"/>
    <s v="Paranavaí"/>
    <n v="1"/>
    <n v="37"/>
    <n v="101"/>
    <n v="3737"/>
    <n v="0.02"/>
    <m/>
    <n v="3662.26"/>
    <d v="2020-01-12T00:00:00"/>
    <d v="2020-01-12T00:00:00"/>
    <n v="1"/>
    <n v="6"/>
    <x v="0"/>
    <x v="0"/>
    <n v="0.08"/>
    <n v="292.98080000000004"/>
    <n v="1"/>
  </r>
  <r>
    <n v="2"/>
    <d v="2020-01-01T00:00:00"/>
    <n v="1"/>
    <x v="0"/>
    <x v="0"/>
    <n v="52"/>
    <s v="São Luís"/>
    <n v="7"/>
    <n v="47"/>
    <n v="93"/>
    <n v="4371"/>
    <n v="0.04"/>
    <m/>
    <n v="4196.16"/>
    <d v="2020-01-03T00:00:00"/>
    <d v="2020-01-03T00:00:00"/>
    <n v="2"/>
    <n v="2"/>
    <x v="1"/>
    <x v="1"/>
    <n v="0.1"/>
    <n v="419.61599999999999"/>
    <n v="2"/>
  </r>
  <r>
    <n v="3"/>
    <d v="2020-01-01T00:00:00"/>
    <n v="1"/>
    <x v="0"/>
    <x v="0"/>
    <n v="92"/>
    <s v="Recife"/>
    <n v="12"/>
    <n v="34"/>
    <n v="116"/>
    <n v="3944"/>
    <n v="0.01"/>
    <m/>
    <n v="3904.56"/>
    <d v="2020-01-24T00:00:00"/>
    <d v="2020-01-24T00:00:00"/>
    <n v="3"/>
    <n v="4"/>
    <x v="2"/>
    <x v="1"/>
    <n v="0.1"/>
    <n v="390.45600000000002"/>
    <n v="3"/>
  </r>
  <r>
    <n v="4"/>
    <d v="2020-01-04T00:00:00"/>
    <n v="1"/>
    <x v="0"/>
    <x v="0"/>
    <n v="16"/>
    <s v="Eunápolis"/>
    <n v="14"/>
    <n v="44"/>
    <n v="113"/>
    <n v="4972"/>
    <n v="0.08"/>
    <m/>
    <n v="4574.24"/>
    <d v="2020-01-04T00:00:00"/>
    <d v="2020-01-04T00:00:00"/>
    <n v="4"/>
    <n v="3"/>
    <x v="3"/>
    <x v="2"/>
    <n v="7.0000000000000007E-2"/>
    <n v="320.1968"/>
    <n v="4"/>
  </r>
  <r>
    <n v="5"/>
    <d v="2020-01-05T00:00:00"/>
    <n v="1"/>
    <x v="0"/>
    <x v="0"/>
    <n v="66"/>
    <s v="Gurupi"/>
    <n v="15"/>
    <n v="24"/>
    <n v="97"/>
    <n v="2328"/>
    <n v="0.02"/>
    <m/>
    <n v="2281.44"/>
    <d v="2020-01-12T00:00:00"/>
    <d v="2020-01-12T00:00:00"/>
    <n v="5"/>
    <n v="6"/>
    <x v="0"/>
    <x v="3"/>
    <n v="7.0000000000000007E-2"/>
    <n v="159.70080000000002"/>
    <n v="5"/>
  </r>
  <r>
    <n v="6"/>
    <d v="2020-01-06T00:00:00"/>
    <n v="1"/>
    <x v="0"/>
    <x v="0"/>
    <n v="93"/>
    <s v="Salvador"/>
    <n v="12"/>
    <n v="11"/>
    <n v="96"/>
    <n v="1056"/>
    <n v="0"/>
    <m/>
    <n v="1056"/>
    <d v="2020-01-27T00:00:00"/>
    <d v="2020-01-27T00:00:00"/>
    <n v="6"/>
    <n v="2"/>
    <x v="1"/>
    <x v="4"/>
    <n v="0.08"/>
    <n v="84.48"/>
    <n v="6"/>
  </r>
  <r>
    <n v="7"/>
    <d v="2020-01-06T00:00:00"/>
    <n v="1"/>
    <x v="0"/>
    <x v="0"/>
    <n v="2"/>
    <s v="Laranjeiras do Sul"/>
    <n v="10"/>
    <n v="20"/>
    <n v="112"/>
    <n v="2240"/>
    <n v="0.13"/>
    <m/>
    <n v="1948.8"/>
    <d v="2020-02-04T00:00:00"/>
    <d v="2020-02-04T00:00:00"/>
    <n v="7"/>
    <n v="4"/>
    <x v="2"/>
    <x v="2"/>
    <n v="0.08"/>
    <n v="155.904"/>
    <n v="7"/>
  </r>
  <r>
    <n v="8"/>
    <d v="2020-01-06T00:00:00"/>
    <n v="1"/>
    <x v="0"/>
    <x v="0"/>
    <n v="9"/>
    <s v="Governador Valadares"/>
    <n v="15"/>
    <n v="10"/>
    <n v="92"/>
    <n v="920"/>
    <n v="0"/>
    <m/>
    <n v="920"/>
    <d v="2020-01-31T00:00:00"/>
    <d v="2020-01-31T00:00:00"/>
    <n v="8"/>
    <n v="4"/>
    <x v="2"/>
    <x v="5"/>
    <n v="0.06"/>
    <n v="55.199999999999996"/>
    <n v="1"/>
  </r>
  <r>
    <n v="9"/>
    <d v="2020-01-06T00:00:00"/>
    <n v="1"/>
    <x v="0"/>
    <x v="0"/>
    <n v="39"/>
    <s v="São Paulo"/>
    <n v="12"/>
    <n v="22"/>
    <n v="99"/>
    <n v="2178"/>
    <n v="0.02"/>
    <m/>
    <n v="2134.44"/>
    <d v="2020-01-25T00:00:00"/>
    <d v="2020-01-25T00:00:00"/>
    <n v="9"/>
    <n v="7"/>
    <x v="4"/>
    <x v="4"/>
    <n v="0.09"/>
    <n v="192.09960000000001"/>
    <n v="2"/>
  </r>
  <r>
    <n v="10"/>
    <d v="2020-01-07T00:00:00"/>
    <n v="1"/>
    <x v="0"/>
    <x v="0"/>
    <n v="20"/>
    <s v="São Bernardo do Campo"/>
    <n v="10"/>
    <n v="45"/>
    <n v="107"/>
    <n v="4815"/>
    <n v="0.02"/>
    <m/>
    <n v="4718.7"/>
    <d v="2020-01-12T00:00:00"/>
    <d v="2020-01-12T00:00:00"/>
    <n v="10"/>
    <n v="5"/>
    <x v="5"/>
    <x v="1"/>
    <n v="0.1"/>
    <n v="471.87"/>
    <n v="3"/>
  </r>
  <r>
    <n v="11"/>
    <d v="2020-01-07T00:00:00"/>
    <n v="1"/>
    <x v="0"/>
    <x v="0"/>
    <n v="87"/>
    <s v="Fortaleza"/>
    <n v="5"/>
    <n v="14"/>
    <n v="105"/>
    <n v="1470"/>
    <n v="0"/>
    <m/>
    <n v="1470"/>
    <d v="2020-01-13T00:00:00"/>
    <d v="2020-01-13T00:00:00"/>
    <n v="11"/>
    <n v="6"/>
    <x v="0"/>
    <x v="2"/>
    <n v="0.1"/>
    <n v="147"/>
    <n v="4"/>
  </r>
  <r>
    <n v="12"/>
    <d v="2020-01-07T00:00:00"/>
    <n v="1"/>
    <x v="0"/>
    <x v="0"/>
    <n v="96"/>
    <s v="Santana de Parnaíba"/>
    <n v="10"/>
    <n v="27"/>
    <n v="105"/>
    <n v="2835"/>
    <n v="0.09"/>
    <m/>
    <n v="2579.85"/>
    <d v="2020-01-12T00:00:00"/>
    <d v="2020-01-12T00:00:00"/>
    <n v="12"/>
    <n v="3"/>
    <x v="3"/>
    <x v="6"/>
    <n v="7.0000000000000007E-2"/>
    <n v="180.58950000000002"/>
    <n v="5"/>
  </r>
  <r>
    <n v="13"/>
    <d v="2020-01-09T00:00:00"/>
    <n v="1"/>
    <x v="0"/>
    <x v="0"/>
    <n v="55"/>
    <s v="Manaus"/>
    <n v="15"/>
    <n v="18"/>
    <n v="110"/>
    <n v="1980"/>
    <n v="0.14000000000000001"/>
    <m/>
    <n v="1702.8"/>
    <d v="2020-02-07T00:00:00"/>
    <d v="2020-02-07T00:00:00"/>
    <n v="13"/>
    <n v="5"/>
    <x v="5"/>
    <x v="0"/>
    <n v="0.06"/>
    <n v="102.16799999999999"/>
    <n v="6"/>
  </r>
  <r>
    <n v="14"/>
    <d v="2020-01-09T00:00:00"/>
    <n v="1"/>
    <x v="0"/>
    <x v="0"/>
    <n v="73"/>
    <s v="São Paulo"/>
    <n v="7"/>
    <n v="31"/>
    <n v="117"/>
    <n v="3627"/>
    <n v="0.02"/>
    <m/>
    <n v="3554.46"/>
    <d v="2020-01-09T00:00:00"/>
    <d v="2020-01-09T00:00:00"/>
    <n v="14"/>
    <n v="4"/>
    <x v="2"/>
    <x v="1"/>
    <n v="0.06"/>
    <n v="213.26759999999999"/>
    <n v="7"/>
  </r>
  <r>
    <n v="15"/>
    <d v="2020-01-09T00:00:00"/>
    <n v="1"/>
    <x v="0"/>
    <x v="0"/>
    <n v="74"/>
    <s v="São Paulo"/>
    <n v="14"/>
    <n v="11"/>
    <n v="114"/>
    <n v="1254"/>
    <n v="0.04"/>
    <m/>
    <n v="1203.8399999999999"/>
    <d v="2020-01-17T00:00:00"/>
    <d v="2020-01-17T00:00:00"/>
    <n v="15"/>
    <n v="4"/>
    <x v="2"/>
    <x v="3"/>
    <n v="0.1"/>
    <n v="120.384"/>
    <n v="1"/>
  </r>
  <r>
    <n v="16"/>
    <d v="2020-01-11T00:00:00"/>
    <n v="1"/>
    <x v="0"/>
    <x v="0"/>
    <n v="12"/>
    <s v="São José do Rio Preto"/>
    <n v="15"/>
    <n v="25"/>
    <n v="110"/>
    <n v="2750"/>
    <n v="0.01"/>
    <m/>
    <n v="2722.5"/>
    <d v="2020-01-13T00:00:00"/>
    <d v="2020-01-13T00:00:00"/>
    <n v="16"/>
    <n v="6"/>
    <x v="0"/>
    <x v="3"/>
    <n v="0.1"/>
    <n v="272.25"/>
    <n v="2"/>
  </r>
  <r>
    <n v="17"/>
    <d v="2020-01-12T00:00:00"/>
    <n v="1"/>
    <x v="0"/>
    <x v="0"/>
    <n v="92"/>
    <s v="Recife"/>
    <n v="8"/>
    <n v="30"/>
    <n v="108"/>
    <n v="3240"/>
    <n v="0.06"/>
    <m/>
    <n v="3045.6"/>
    <d v="2020-02-04T00:00:00"/>
    <d v="2020-02-04T00:00:00"/>
    <n v="17"/>
    <n v="1"/>
    <x v="6"/>
    <x v="7"/>
    <n v="7.0000000000000007E-2"/>
    <n v="213.19200000000001"/>
    <n v="3"/>
  </r>
  <r>
    <n v="18"/>
    <d v="2020-01-15T00:00:00"/>
    <n v="1"/>
    <x v="0"/>
    <x v="0"/>
    <n v="37"/>
    <s v="Arcoverde"/>
    <n v="14"/>
    <n v="21"/>
    <n v="109"/>
    <n v="2289"/>
    <n v="0.1"/>
    <m/>
    <n v="2060.1"/>
    <d v="2020-02-12T00:00:00"/>
    <d v="2020-02-12T00:00:00"/>
    <n v="18"/>
    <n v="4"/>
    <x v="2"/>
    <x v="7"/>
    <n v="7.0000000000000007E-2"/>
    <n v="144.20699999999999"/>
    <n v="4"/>
  </r>
  <r>
    <n v="19"/>
    <d v="2020-01-15T00:00:00"/>
    <n v="1"/>
    <x v="0"/>
    <x v="0"/>
    <n v="100"/>
    <s v="São Paulo"/>
    <n v="10"/>
    <n v="37"/>
    <n v="99"/>
    <n v="3663"/>
    <n v="0.12"/>
    <m/>
    <n v="3223.44"/>
    <d v="2020-02-02T00:00:00"/>
    <d v="2020-02-02T00:00:00"/>
    <n v="19"/>
    <n v="3"/>
    <x v="3"/>
    <x v="6"/>
    <n v="0.05"/>
    <n v="161.17200000000003"/>
    <n v="5"/>
  </r>
  <r>
    <n v="20"/>
    <d v="2020-01-15T00:00:00"/>
    <n v="1"/>
    <x v="0"/>
    <x v="0"/>
    <n v="94"/>
    <s v="Goiânia"/>
    <n v="11"/>
    <n v="39"/>
    <n v="103"/>
    <n v="4017"/>
    <n v="0.15"/>
    <m/>
    <n v="3414.45"/>
    <d v="2020-01-30T00:00:00"/>
    <d v="2020-01-30T00:00:00"/>
    <n v="20"/>
    <n v="6"/>
    <x v="0"/>
    <x v="4"/>
    <n v="0.08"/>
    <n v="273.15600000000001"/>
    <n v="6"/>
  </r>
  <r>
    <n v="21"/>
    <d v="2020-01-15T00:00:00"/>
    <n v="1"/>
    <x v="0"/>
    <x v="0"/>
    <n v="22"/>
    <s v="Núcleo Bandeirante"/>
    <n v="11"/>
    <n v="27"/>
    <n v="115"/>
    <n v="3105"/>
    <n v="0.12"/>
    <m/>
    <n v="2732.4"/>
    <d v="2020-01-25T00:00:00"/>
    <d v="2020-01-25T00:00:00"/>
    <n v="21"/>
    <n v="1"/>
    <x v="6"/>
    <x v="2"/>
    <n v="7.0000000000000007E-2"/>
    <n v="191.26800000000003"/>
    <n v="7"/>
  </r>
  <r>
    <n v="22"/>
    <d v="2020-01-16T00:00:00"/>
    <n v="1"/>
    <x v="0"/>
    <x v="0"/>
    <n v="35"/>
    <s v="São Paulo"/>
    <n v="15"/>
    <n v="49"/>
    <n v="105"/>
    <n v="5145"/>
    <n v="0.03"/>
    <m/>
    <n v="4990.6499999999996"/>
    <d v="2020-01-22T00:00:00"/>
    <d v="2020-01-22T00:00:00"/>
    <n v="22"/>
    <n v="2"/>
    <x v="1"/>
    <x v="2"/>
    <n v="0.09"/>
    <n v="449.15849999999995"/>
    <n v="1"/>
  </r>
  <r>
    <n v="23"/>
    <d v="2020-01-16T00:00:00"/>
    <n v="1"/>
    <x v="0"/>
    <x v="0"/>
    <n v="88"/>
    <s v="São Paulo"/>
    <n v="6"/>
    <n v="29"/>
    <n v="91"/>
    <n v="2639"/>
    <n v="0.1"/>
    <m/>
    <n v="2375.1"/>
    <d v="2020-02-12T00:00:00"/>
    <d v="2020-02-12T00:00:00"/>
    <n v="23"/>
    <n v="2"/>
    <x v="1"/>
    <x v="8"/>
    <n v="0.09"/>
    <n v="213.75899999999999"/>
    <n v="2"/>
  </r>
  <r>
    <n v="24"/>
    <d v="2020-01-16T00:00:00"/>
    <n v="1"/>
    <x v="0"/>
    <x v="0"/>
    <n v="51"/>
    <s v="Avaré"/>
    <n v="4"/>
    <n v="23"/>
    <n v="90"/>
    <n v="2070"/>
    <n v="7.0000000000000007E-2"/>
    <m/>
    <n v="1925.1"/>
    <d v="2020-02-04T00:00:00"/>
    <d v="2020-02-04T00:00:00"/>
    <n v="24"/>
    <n v="5"/>
    <x v="5"/>
    <x v="1"/>
    <n v="7.0000000000000007E-2"/>
    <n v="134.75700000000001"/>
    <n v="3"/>
  </r>
  <r>
    <n v="25"/>
    <d v="2020-01-18T00:00:00"/>
    <n v="1"/>
    <x v="0"/>
    <x v="0"/>
    <n v="51"/>
    <s v="Avaré"/>
    <n v="3"/>
    <n v="17"/>
    <n v="116"/>
    <n v="1972"/>
    <n v="0.08"/>
    <m/>
    <n v="1814.24"/>
    <d v="2020-01-23T00:00:00"/>
    <d v="2020-01-23T00:00:00"/>
    <n v="25"/>
    <n v="5"/>
    <x v="5"/>
    <x v="4"/>
    <n v="0.09"/>
    <n v="163.2816"/>
    <n v="4"/>
  </r>
  <r>
    <n v="26"/>
    <d v="2020-01-18T00:00:00"/>
    <n v="1"/>
    <x v="0"/>
    <x v="0"/>
    <n v="61"/>
    <s v="Petrópolis"/>
    <n v="3"/>
    <n v="28"/>
    <n v="109"/>
    <n v="3052"/>
    <n v="0.09"/>
    <m/>
    <n v="2777.32"/>
    <d v="2020-02-08T00:00:00"/>
    <d v="2020-02-08T00:00:00"/>
    <n v="26"/>
    <n v="5"/>
    <x v="5"/>
    <x v="7"/>
    <n v="0.05"/>
    <n v="138.86600000000001"/>
    <n v="5"/>
  </r>
  <r>
    <n v="27"/>
    <d v="2020-01-18T00:00:00"/>
    <n v="1"/>
    <x v="0"/>
    <x v="0"/>
    <n v="85"/>
    <s v="Piraquara"/>
    <n v="14"/>
    <n v="11"/>
    <n v="101"/>
    <n v="1111"/>
    <n v="0.11"/>
    <m/>
    <n v="988.79"/>
    <d v="2020-02-17T00:00:00"/>
    <d v="2020-02-17T00:00:00"/>
    <n v="27"/>
    <n v="6"/>
    <x v="0"/>
    <x v="1"/>
    <n v="0.06"/>
    <n v="59.327399999999997"/>
    <n v="6"/>
  </r>
  <r>
    <n v="28"/>
    <d v="2020-01-19T00:00:00"/>
    <n v="1"/>
    <x v="0"/>
    <x v="0"/>
    <n v="34"/>
    <s v="Brusque"/>
    <n v="2"/>
    <n v="27"/>
    <n v="96"/>
    <n v="2592"/>
    <n v="0.13"/>
    <m/>
    <n v="2255.04"/>
    <d v="2020-02-07T00:00:00"/>
    <d v="2020-02-07T00:00:00"/>
    <n v="28"/>
    <n v="6"/>
    <x v="0"/>
    <x v="3"/>
    <n v="0.06"/>
    <n v="135.30240000000001"/>
    <n v="7"/>
  </r>
  <r>
    <n v="29"/>
    <d v="2020-01-19T00:00:00"/>
    <n v="1"/>
    <x v="0"/>
    <x v="0"/>
    <n v="90"/>
    <s v="Cachoeiro de Itapemirim"/>
    <n v="9"/>
    <n v="20"/>
    <n v="95"/>
    <n v="1900"/>
    <n v="7.0000000000000007E-2"/>
    <m/>
    <n v="1767"/>
    <d v="2020-01-24T00:00:00"/>
    <d v="2020-01-24T00:00:00"/>
    <n v="29"/>
    <n v="7"/>
    <x v="4"/>
    <x v="6"/>
    <n v="0.1"/>
    <n v="176.70000000000002"/>
    <n v="1"/>
  </r>
  <r>
    <n v="30"/>
    <d v="2020-01-20T00:00:00"/>
    <n v="1"/>
    <x v="0"/>
    <x v="0"/>
    <n v="48"/>
    <s v="Guarulhos"/>
    <n v="11"/>
    <n v="19"/>
    <n v="114"/>
    <n v="2166"/>
    <n v="0.05"/>
    <m/>
    <n v="2057.6999999999998"/>
    <d v="2020-02-18T00:00:00"/>
    <d v="2020-02-18T00:00:00"/>
    <n v="30"/>
    <n v="5"/>
    <x v="5"/>
    <x v="3"/>
    <n v="0.1"/>
    <n v="205.76999999999998"/>
    <n v="2"/>
  </r>
  <r>
    <n v="31"/>
    <d v="2020-01-20T00:00:00"/>
    <n v="1"/>
    <x v="0"/>
    <x v="0"/>
    <n v="91"/>
    <s v="Itaquaquecetuba"/>
    <n v="4"/>
    <n v="50"/>
    <n v="96"/>
    <n v="4800"/>
    <n v="0.05"/>
    <m/>
    <n v="4560"/>
    <d v="2020-02-18T00:00:00"/>
    <d v="2020-02-18T00:00:00"/>
    <n v="31"/>
    <n v="3"/>
    <x v="3"/>
    <x v="0"/>
    <n v="0.08"/>
    <n v="364.8"/>
    <n v="3"/>
  </r>
  <r>
    <n v="32"/>
    <d v="2020-01-20T00:00:00"/>
    <n v="1"/>
    <x v="0"/>
    <x v="0"/>
    <n v="25"/>
    <s v="Belém"/>
    <n v="6"/>
    <n v="20"/>
    <n v="108"/>
    <n v="2160"/>
    <n v="0"/>
    <m/>
    <n v="2160"/>
    <d v="2020-02-01T00:00:00"/>
    <d v="2020-02-01T00:00:00"/>
    <n v="32"/>
    <n v="6"/>
    <x v="0"/>
    <x v="3"/>
    <n v="7.0000000000000007E-2"/>
    <n v="151.20000000000002"/>
    <n v="4"/>
  </r>
  <r>
    <n v="33"/>
    <d v="2020-01-21T00:00:00"/>
    <n v="1"/>
    <x v="0"/>
    <x v="0"/>
    <n v="65"/>
    <s v="Ariquemes"/>
    <n v="15"/>
    <n v="18"/>
    <n v="102"/>
    <n v="1836"/>
    <n v="0.11"/>
    <m/>
    <n v="1634.04"/>
    <d v="2020-02-17T00:00:00"/>
    <d v="2020-02-17T00:00:00"/>
    <n v="33"/>
    <n v="3"/>
    <x v="3"/>
    <x v="0"/>
    <n v="0.06"/>
    <n v="98.042400000000001"/>
    <n v="5"/>
  </r>
  <r>
    <n v="34"/>
    <d v="2020-01-21T00:00:00"/>
    <n v="1"/>
    <x v="0"/>
    <x v="0"/>
    <n v="52"/>
    <s v="São Luís"/>
    <n v="15"/>
    <n v="44"/>
    <n v="106"/>
    <n v="4664"/>
    <n v="0.08"/>
    <m/>
    <n v="4290.88"/>
    <d v="2020-02-02T00:00:00"/>
    <d v="2020-02-02T00:00:00"/>
    <n v="34"/>
    <n v="1"/>
    <x v="6"/>
    <x v="3"/>
    <n v="7.0000000000000007E-2"/>
    <n v="300.36160000000001"/>
    <n v="6"/>
  </r>
  <r>
    <n v="35"/>
    <d v="2020-01-21T00:00:00"/>
    <n v="1"/>
    <x v="0"/>
    <x v="0"/>
    <n v="74"/>
    <s v="São Paulo"/>
    <n v="11"/>
    <n v="41"/>
    <n v="105"/>
    <n v="4305"/>
    <n v="0.13"/>
    <m/>
    <n v="3745.35"/>
    <d v="2020-02-18T00:00:00"/>
    <d v="2020-02-18T00:00:00"/>
    <n v="35"/>
    <n v="6"/>
    <x v="0"/>
    <x v="8"/>
    <n v="0.09"/>
    <n v="337.08150000000001"/>
    <n v="7"/>
  </r>
  <r>
    <n v="36"/>
    <d v="2020-01-22T00:00:00"/>
    <n v="1"/>
    <x v="0"/>
    <x v="0"/>
    <n v="77"/>
    <s v="Sorocaba"/>
    <n v="7"/>
    <n v="19"/>
    <n v="111"/>
    <n v="2109"/>
    <n v="0.08"/>
    <m/>
    <n v="1940.28"/>
    <d v="2020-02-05T00:00:00"/>
    <d v="2020-02-05T00:00:00"/>
    <n v="36"/>
    <n v="2"/>
    <x v="1"/>
    <x v="5"/>
    <n v="0.06"/>
    <n v="116.41679999999999"/>
    <n v="1"/>
  </r>
  <r>
    <n v="37"/>
    <d v="2020-01-22T00:00:00"/>
    <n v="1"/>
    <x v="0"/>
    <x v="0"/>
    <n v="72"/>
    <s v="São Paulo"/>
    <n v="15"/>
    <n v="14"/>
    <n v="94"/>
    <n v="1316"/>
    <n v="0.09"/>
    <m/>
    <n v="1197.56"/>
    <d v="2020-02-09T00:00:00"/>
    <d v="2020-02-09T00:00:00"/>
    <n v="37"/>
    <n v="7"/>
    <x v="4"/>
    <x v="7"/>
    <n v="0.09"/>
    <n v="107.78039999999999"/>
    <n v="2"/>
  </r>
  <r>
    <n v="38"/>
    <d v="2020-01-23T00:00:00"/>
    <n v="1"/>
    <x v="0"/>
    <x v="0"/>
    <n v="97"/>
    <s v="Franca"/>
    <n v="1"/>
    <n v="16"/>
    <n v="108"/>
    <n v="1728"/>
    <n v="0.08"/>
    <m/>
    <n v="1589.76"/>
    <d v="2020-02-01T00:00:00"/>
    <d v="2020-02-01T00:00:00"/>
    <n v="38"/>
    <n v="4"/>
    <x v="2"/>
    <x v="7"/>
    <n v="0.06"/>
    <n v="95.385599999999997"/>
    <n v="3"/>
  </r>
  <r>
    <n v="39"/>
    <d v="2020-01-23T00:00:00"/>
    <n v="1"/>
    <x v="0"/>
    <x v="0"/>
    <n v="82"/>
    <s v="Rio de Janeiro"/>
    <n v="7"/>
    <n v="41"/>
    <n v="102"/>
    <n v="4182"/>
    <n v="0.04"/>
    <m/>
    <n v="4014.72"/>
    <d v="2020-02-17T00:00:00"/>
    <d v="2020-02-17T00:00:00"/>
    <n v="39"/>
    <n v="7"/>
    <x v="4"/>
    <x v="2"/>
    <n v="0.09"/>
    <n v="361.32479999999998"/>
    <n v="4"/>
  </r>
  <r>
    <n v="40"/>
    <d v="2020-01-24T00:00:00"/>
    <n v="1"/>
    <x v="0"/>
    <x v="0"/>
    <n v="47"/>
    <s v="Fortaleza"/>
    <n v="2"/>
    <n v="46"/>
    <n v="107"/>
    <n v="4922"/>
    <n v="0.15"/>
    <m/>
    <n v="4183.7"/>
    <d v="2020-02-06T00:00:00"/>
    <d v="2020-02-06T00:00:00"/>
    <n v="40"/>
    <n v="6"/>
    <x v="0"/>
    <x v="1"/>
    <n v="0.05"/>
    <n v="209.185"/>
    <n v="5"/>
  </r>
  <r>
    <n v="41"/>
    <d v="2020-01-24T00:00:00"/>
    <n v="1"/>
    <x v="0"/>
    <x v="0"/>
    <n v="77"/>
    <s v="Sorocaba"/>
    <n v="11"/>
    <n v="38"/>
    <n v="105"/>
    <n v="3990"/>
    <n v="0.05"/>
    <m/>
    <n v="3790.5"/>
    <d v="2020-02-20T00:00:00"/>
    <d v="2020-02-20T00:00:00"/>
    <n v="41"/>
    <n v="7"/>
    <x v="4"/>
    <x v="6"/>
    <n v="0.09"/>
    <n v="341.14499999999998"/>
    <n v="6"/>
  </r>
  <r>
    <n v="42"/>
    <d v="2020-01-24T00:00:00"/>
    <n v="1"/>
    <x v="0"/>
    <x v="0"/>
    <n v="8"/>
    <s v="São Paulo"/>
    <n v="5"/>
    <n v="48"/>
    <n v="111"/>
    <n v="5328"/>
    <n v="0.11"/>
    <m/>
    <n v="4741.92"/>
    <d v="2020-02-06T00:00:00"/>
    <d v="2020-02-06T00:00:00"/>
    <n v="42"/>
    <n v="7"/>
    <x v="4"/>
    <x v="5"/>
    <n v="0.09"/>
    <n v="426.77280000000002"/>
    <n v="7"/>
  </r>
  <r>
    <n v="43"/>
    <d v="2020-01-24T00:00:00"/>
    <n v="1"/>
    <x v="0"/>
    <x v="0"/>
    <n v="41"/>
    <s v="São João Del Rei"/>
    <n v="9"/>
    <n v="33"/>
    <n v="99"/>
    <n v="3267"/>
    <n v="0.02"/>
    <m/>
    <n v="3201.66"/>
    <d v="2020-02-16T00:00:00"/>
    <d v="2020-02-16T00:00:00"/>
    <n v="43"/>
    <n v="5"/>
    <x v="5"/>
    <x v="0"/>
    <n v="0.05"/>
    <n v="160.083"/>
    <n v="1"/>
  </r>
  <r>
    <n v="44"/>
    <d v="2020-01-25T00:00:00"/>
    <n v="1"/>
    <x v="0"/>
    <x v="0"/>
    <n v="41"/>
    <s v="São João Del Rei"/>
    <n v="8"/>
    <n v="22"/>
    <n v="117"/>
    <n v="2574"/>
    <n v="0.12"/>
    <m/>
    <n v="2265.12"/>
    <d v="2020-02-23T00:00:00"/>
    <d v="2020-02-23T00:00:00"/>
    <n v="44"/>
    <n v="7"/>
    <x v="4"/>
    <x v="2"/>
    <n v="7.0000000000000007E-2"/>
    <n v="158.55840000000001"/>
    <n v="2"/>
  </r>
  <r>
    <n v="45"/>
    <d v="2020-01-25T00:00:00"/>
    <n v="1"/>
    <x v="0"/>
    <x v="0"/>
    <n v="55"/>
    <s v="Manaus"/>
    <n v="5"/>
    <n v="31"/>
    <n v="110"/>
    <n v="3410"/>
    <n v="0.04"/>
    <m/>
    <n v="3273.6"/>
    <d v="2020-01-28T00:00:00"/>
    <d v="2020-01-28T00:00:00"/>
    <n v="45"/>
    <n v="6"/>
    <x v="0"/>
    <x v="6"/>
    <n v="0.06"/>
    <n v="196.416"/>
    <n v="3"/>
  </r>
  <r>
    <n v="46"/>
    <d v="2020-01-25T00:00:00"/>
    <n v="1"/>
    <x v="0"/>
    <x v="0"/>
    <n v="40"/>
    <s v="Goiânia"/>
    <n v="5"/>
    <n v="37"/>
    <n v="90"/>
    <n v="3330"/>
    <n v="0.15"/>
    <m/>
    <n v="2830.5"/>
    <d v="2020-02-15T00:00:00"/>
    <d v="2020-02-15T00:00:00"/>
    <n v="46"/>
    <n v="1"/>
    <x v="6"/>
    <x v="4"/>
    <n v="0.1"/>
    <n v="283.05"/>
    <n v="4"/>
  </r>
  <r>
    <n v="47"/>
    <d v="2020-01-25T00:00:00"/>
    <n v="1"/>
    <x v="0"/>
    <x v="0"/>
    <n v="47"/>
    <s v="Fortaleza"/>
    <n v="5"/>
    <n v="45"/>
    <n v="108"/>
    <n v="4860"/>
    <n v="0.11"/>
    <m/>
    <n v="4325.3999999999996"/>
    <d v="2020-01-30T00:00:00"/>
    <d v="2020-01-30T00:00:00"/>
    <n v="47"/>
    <n v="6"/>
    <x v="0"/>
    <x v="9"/>
    <n v="0.1"/>
    <n v="432.53999999999996"/>
    <n v="5"/>
  </r>
  <r>
    <n v="48"/>
    <d v="2020-01-27T00:00:00"/>
    <n v="1"/>
    <x v="0"/>
    <x v="0"/>
    <n v="36"/>
    <s v="Campo Largo"/>
    <n v="13"/>
    <n v="26"/>
    <n v="93"/>
    <n v="2418"/>
    <n v="0.05"/>
    <m/>
    <n v="2297.1"/>
    <d v="2020-02-17T00:00:00"/>
    <d v="2020-02-17T00:00:00"/>
    <n v="48"/>
    <n v="7"/>
    <x v="4"/>
    <x v="4"/>
    <n v="0.09"/>
    <n v="206.73899999999998"/>
    <n v="6"/>
  </r>
  <r>
    <n v="49"/>
    <d v="2020-01-29T00:00:00"/>
    <n v="1"/>
    <x v="0"/>
    <x v="0"/>
    <n v="44"/>
    <s v="Atibaia"/>
    <n v="3"/>
    <n v="44"/>
    <n v="92"/>
    <n v="4048"/>
    <n v="0.04"/>
    <m/>
    <n v="3886.08"/>
    <d v="2020-02-28T00:00:00"/>
    <d v="2020-02-28T00:00:00"/>
    <n v="49"/>
    <n v="5"/>
    <x v="5"/>
    <x v="8"/>
    <n v="0.1"/>
    <n v="388.608"/>
    <n v="7"/>
  </r>
  <r>
    <n v="50"/>
    <d v="2020-01-29T00:00:00"/>
    <n v="1"/>
    <x v="0"/>
    <x v="0"/>
    <n v="58"/>
    <s v="Natal"/>
    <n v="13"/>
    <n v="26"/>
    <n v="116"/>
    <n v="3016"/>
    <n v="0"/>
    <m/>
    <n v="3016"/>
    <d v="2020-02-23T00:00:00"/>
    <d v="2020-02-23T00:00:00"/>
    <n v="50"/>
    <n v="1"/>
    <x v="6"/>
    <x v="1"/>
    <n v="0.1"/>
    <n v="301.60000000000002"/>
    <n v="1"/>
  </r>
  <r>
    <n v="51"/>
    <d v="2020-01-29T00:00:00"/>
    <n v="1"/>
    <x v="0"/>
    <x v="0"/>
    <n v="38"/>
    <s v="Belo Horizonte"/>
    <n v="10"/>
    <n v="50"/>
    <n v="91"/>
    <n v="4550"/>
    <n v="0.12"/>
    <m/>
    <n v="4004"/>
    <d v="2020-01-30T00:00:00"/>
    <d v="2020-01-30T00:00:00"/>
    <n v="51"/>
    <n v="7"/>
    <x v="4"/>
    <x v="0"/>
    <n v="0.09"/>
    <n v="360.36"/>
    <n v="2"/>
  </r>
  <r>
    <n v="52"/>
    <d v="2020-01-29T00:00:00"/>
    <n v="1"/>
    <x v="0"/>
    <x v="0"/>
    <n v="94"/>
    <s v="Goiânia"/>
    <n v="11"/>
    <n v="30"/>
    <n v="103"/>
    <n v="3090"/>
    <n v="0.06"/>
    <m/>
    <n v="2904.6"/>
    <d v="2020-02-10T00:00:00"/>
    <d v="2020-02-10T00:00:00"/>
    <n v="52"/>
    <n v="3"/>
    <x v="3"/>
    <x v="9"/>
    <n v="7.0000000000000007E-2"/>
    <n v="203.322"/>
    <n v="3"/>
  </r>
  <r>
    <n v="53"/>
    <d v="2020-01-30T00:00:00"/>
    <n v="1"/>
    <x v="0"/>
    <x v="0"/>
    <n v="24"/>
    <s v="Viamão"/>
    <n v="10"/>
    <n v="44"/>
    <n v="94"/>
    <n v="4136"/>
    <n v="0.08"/>
    <m/>
    <n v="3805.12"/>
    <d v="2020-02-25T00:00:00"/>
    <d v="2020-02-25T00:00:00"/>
    <n v="53"/>
    <n v="6"/>
    <x v="0"/>
    <x v="5"/>
    <n v="0.06"/>
    <n v="228.30719999999999"/>
    <n v="4"/>
  </r>
  <r>
    <n v="54"/>
    <d v="2020-01-31T00:00:00"/>
    <n v="1"/>
    <x v="0"/>
    <x v="0"/>
    <n v="93"/>
    <s v="Salvador"/>
    <n v="13"/>
    <n v="41"/>
    <n v="103"/>
    <n v="4223"/>
    <n v="0.1"/>
    <m/>
    <n v="3800.7"/>
    <d v="2020-02-08T00:00:00"/>
    <d v="2020-02-08T00:00:00"/>
    <n v="54"/>
    <n v="2"/>
    <x v="1"/>
    <x v="0"/>
    <n v="0.08"/>
    <n v="304.05599999999998"/>
    <n v="5"/>
  </r>
  <r>
    <n v="55"/>
    <d v="2020-01-31T00:00:00"/>
    <n v="1"/>
    <x v="0"/>
    <x v="0"/>
    <n v="95"/>
    <s v="São Paulo"/>
    <n v="5"/>
    <n v="11"/>
    <n v="105"/>
    <n v="1155"/>
    <n v="0.06"/>
    <m/>
    <n v="1085.7"/>
    <d v="2020-02-11T00:00:00"/>
    <d v="2020-02-11T00:00:00"/>
    <n v="55"/>
    <n v="4"/>
    <x v="2"/>
    <x v="2"/>
    <n v="7.0000000000000007E-2"/>
    <n v="75.999000000000009"/>
    <n v="6"/>
  </r>
  <r>
    <n v="56"/>
    <d v="2020-01-31T00:00:00"/>
    <n v="1"/>
    <x v="0"/>
    <x v="0"/>
    <n v="13"/>
    <s v="Contagem"/>
    <n v="12"/>
    <n v="45"/>
    <n v="106"/>
    <n v="4770"/>
    <n v="0.12"/>
    <m/>
    <n v="4197.6000000000004"/>
    <d v="2020-02-25T00:00:00"/>
    <d v="2020-02-25T00:00:00"/>
    <n v="56"/>
    <n v="6"/>
    <x v="0"/>
    <x v="1"/>
    <n v="0.05"/>
    <n v="209.88000000000002"/>
    <n v="7"/>
  </r>
  <r>
    <n v="57"/>
    <d v="2020-02-01T00:00:00"/>
    <n v="2"/>
    <x v="1"/>
    <x v="0"/>
    <n v="33"/>
    <s v="Ituiutaba"/>
    <n v="6"/>
    <n v="35"/>
    <n v="101"/>
    <n v="3535"/>
    <n v="0.13"/>
    <m/>
    <n v="3075.45"/>
    <d v="2020-02-27T00:00:00"/>
    <d v="2020-02-27T00:00:00"/>
    <n v="57"/>
    <n v="4"/>
    <x v="2"/>
    <x v="3"/>
    <n v="0.08"/>
    <n v="246.036"/>
    <n v="1"/>
  </r>
  <r>
    <n v="58"/>
    <d v="2020-02-01T00:00:00"/>
    <n v="2"/>
    <x v="1"/>
    <x v="0"/>
    <n v="52"/>
    <s v="São Luís"/>
    <n v="4"/>
    <n v="15"/>
    <n v="104"/>
    <n v="1560"/>
    <n v="0.12"/>
    <m/>
    <n v="1372.8"/>
    <d v="2020-02-21T00:00:00"/>
    <d v="2020-02-21T00:00:00"/>
    <n v="58"/>
    <n v="4"/>
    <x v="2"/>
    <x v="6"/>
    <n v="0.08"/>
    <n v="109.824"/>
    <n v="2"/>
  </r>
  <r>
    <n v="59"/>
    <d v="2020-02-02T00:00:00"/>
    <n v="2"/>
    <x v="1"/>
    <x v="0"/>
    <n v="15"/>
    <s v="Vila Velha"/>
    <n v="7"/>
    <n v="13"/>
    <n v="116"/>
    <n v="1508"/>
    <n v="0.14000000000000001"/>
    <m/>
    <n v="1296.8799999999999"/>
    <d v="2020-03-01T00:00:00"/>
    <d v="2020-03-01T00:00:00"/>
    <n v="59"/>
    <n v="3"/>
    <x v="3"/>
    <x v="2"/>
    <n v="7.0000000000000007E-2"/>
    <n v="90.781599999999997"/>
    <n v="3"/>
  </r>
  <r>
    <n v="60"/>
    <d v="2020-02-03T00:00:00"/>
    <n v="2"/>
    <x v="1"/>
    <x v="0"/>
    <n v="13"/>
    <s v="Contagem"/>
    <n v="15"/>
    <n v="43"/>
    <n v="98"/>
    <n v="4214"/>
    <n v="0.08"/>
    <m/>
    <n v="3876.88"/>
    <d v="2020-02-18T00:00:00"/>
    <d v="2020-02-18T00:00:00"/>
    <n v="60"/>
    <n v="1"/>
    <x v="6"/>
    <x v="4"/>
    <n v="7.0000000000000007E-2"/>
    <n v="271.38160000000005"/>
    <n v="4"/>
  </r>
  <r>
    <n v="61"/>
    <d v="2020-02-03T00:00:00"/>
    <n v="2"/>
    <x v="1"/>
    <x v="0"/>
    <n v="89"/>
    <s v="Goiânia"/>
    <n v="5"/>
    <n v="28"/>
    <n v="102"/>
    <n v="2856"/>
    <n v="0"/>
    <m/>
    <n v="2856"/>
    <d v="2020-02-29T00:00:00"/>
    <d v="2020-02-29T00:00:00"/>
    <n v="61"/>
    <n v="2"/>
    <x v="1"/>
    <x v="7"/>
    <n v="0.09"/>
    <n v="257.03999999999996"/>
    <n v="5"/>
  </r>
  <r>
    <n v="62"/>
    <d v="2020-02-04T00:00:00"/>
    <n v="2"/>
    <x v="1"/>
    <x v="0"/>
    <n v="64"/>
    <s v="Juazeiro"/>
    <n v="6"/>
    <n v="16"/>
    <n v="112"/>
    <n v="1792"/>
    <n v="0.04"/>
    <m/>
    <n v="1720.32"/>
    <d v="2020-02-08T00:00:00"/>
    <d v="2020-02-08T00:00:00"/>
    <n v="62"/>
    <n v="4"/>
    <x v="2"/>
    <x v="8"/>
    <n v="0.05"/>
    <n v="86.016000000000005"/>
    <n v="6"/>
  </r>
  <r>
    <n v="63"/>
    <d v="2020-02-04T00:00:00"/>
    <n v="2"/>
    <x v="1"/>
    <x v="0"/>
    <n v="54"/>
    <s v="São Gonçalo"/>
    <n v="4"/>
    <n v="42"/>
    <n v="102"/>
    <n v="4284"/>
    <n v="0.05"/>
    <m/>
    <n v="4069.8"/>
    <d v="2020-02-24T00:00:00"/>
    <d v="2020-02-24T00:00:00"/>
    <n v="63"/>
    <n v="2"/>
    <x v="1"/>
    <x v="6"/>
    <n v="0.05"/>
    <n v="203.49"/>
    <n v="7"/>
  </r>
  <r>
    <n v="64"/>
    <d v="2020-02-05T00:00:00"/>
    <n v="2"/>
    <x v="1"/>
    <x v="0"/>
    <n v="41"/>
    <s v="São João Del Rei"/>
    <n v="14"/>
    <n v="32"/>
    <n v="110"/>
    <n v="3520"/>
    <n v="0"/>
    <m/>
    <n v="3520"/>
    <d v="2020-02-16T00:00:00"/>
    <d v="2020-02-16T00:00:00"/>
    <n v="64"/>
    <n v="4"/>
    <x v="2"/>
    <x v="6"/>
    <n v="0.06"/>
    <n v="211.2"/>
    <n v="1"/>
  </r>
  <r>
    <n v="65"/>
    <d v="2020-02-05T00:00:00"/>
    <n v="2"/>
    <x v="1"/>
    <x v="0"/>
    <n v="65"/>
    <s v="Ariquemes"/>
    <n v="1"/>
    <n v="17"/>
    <n v="93"/>
    <n v="1581"/>
    <n v="0.02"/>
    <m/>
    <n v="1549.38"/>
    <d v="2020-02-10T00:00:00"/>
    <d v="2020-02-10T00:00:00"/>
    <n v="65"/>
    <n v="5"/>
    <x v="5"/>
    <x v="4"/>
    <n v="0.05"/>
    <n v="77.469000000000008"/>
    <n v="2"/>
  </r>
  <r>
    <n v="66"/>
    <d v="2020-02-05T00:00:00"/>
    <n v="2"/>
    <x v="1"/>
    <x v="0"/>
    <n v="94"/>
    <s v="Goiânia"/>
    <n v="10"/>
    <n v="23"/>
    <n v="107"/>
    <n v="2461"/>
    <n v="0.1"/>
    <m/>
    <n v="2214.9"/>
    <d v="2020-02-16T00:00:00"/>
    <d v="2020-02-16T00:00:00"/>
    <n v="66"/>
    <n v="1"/>
    <x v="6"/>
    <x v="1"/>
    <n v="0.05"/>
    <n v="110.745"/>
    <n v="3"/>
  </r>
  <r>
    <n v="67"/>
    <d v="2020-02-05T00:00:00"/>
    <n v="2"/>
    <x v="1"/>
    <x v="0"/>
    <n v="47"/>
    <s v="Fortaleza"/>
    <n v="10"/>
    <n v="35"/>
    <n v="93"/>
    <n v="3255"/>
    <n v="0.14000000000000001"/>
    <m/>
    <n v="2799.3"/>
    <d v="2020-02-25T00:00:00"/>
    <d v="2020-02-25T00:00:00"/>
    <n v="67"/>
    <n v="5"/>
    <x v="5"/>
    <x v="8"/>
    <n v="0.1"/>
    <n v="279.93"/>
    <n v="4"/>
  </r>
  <r>
    <n v="68"/>
    <d v="2020-02-05T00:00:00"/>
    <n v="2"/>
    <x v="1"/>
    <x v="0"/>
    <n v="69"/>
    <s v="Rio de Janeiro"/>
    <n v="11"/>
    <n v="45"/>
    <n v="119"/>
    <n v="5355"/>
    <n v="0.05"/>
    <m/>
    <n v="5087.25"/>
    <d v="2020-02-24T00:00:00"/>
    <d v="2020-02-24T00:00:00"/>
    <n v="68"/>
    <n v="1"/>
    <x v="6"/>
    <x v="1"/>
    <n v="0.05"/>
    <n v="254.36250000000001"/>
    <n v="5"/>
  </r>
  <r>
    <n v="69"/>
    <d v="2020-02-05T00:00:00"/>
    <n v="2"/>
    <x v="1"/>
    <x v="0"/>
    <n v="39"/>
    <s v="São Paulo"/>
    <n v="4"/>
    <n v="32"/>
    <n v="117"/>
    <n v="3744"/>
    <n v="0.14000000000000001"/>
    <m/>
    <n v="3219.84"/>
    <d v="2020-02-23T00:00:00"/>
    <d v="2020-02-23T00:00:00"/>
    <n v="69"/>
    <n v="1"/>
    <x v="6"/>
    <x v="7"/>
    <n v="0.09"/>
    <n v="289.78559999999999"/>
    <n v="6"/>
  </r>
  <r>
    <n v="70"/>
    <d v="2020-02-06T00:00:00"/>
    <n v="2"/>
    <x v="1"/>
    <x v="0"/>
    <n v="94"/>
    <s v="Goiânia"/>
    <n v="15"/>
    <n v="40"/>
    <n v="99"/>
    <n v="3960"/>
    <n v="0.01"/>
    <m/>
    <n v="3920.4"/>
    <d v="2020-02-14T00:00:00"/>
    <d v="2020-02-14T00:00:00"/>
    <n v="70"/>
    <n v="3"/>
    <x v="3"/>
    <x v="4"/>
    <n v="0.08"/>
    <n v="313.63200000000001"/>
    <n v="7"/>
  </r>
  <r>
    <n v="71"/>
    <d v="2020-02-06T00:00:00"/>
    <n v="2"/>
    <x v="1"/>
    <x v="0"/>
    <n v="17"/>
    <s v="Rio de Janeiro"/>
    <n v="2"/>
    <n v="43"/>
    <n v="106"/>
    <n v="4558"/>
    <n v="0.08"/>
    <m/>
    <n v="4193.3599999999997"/>
    <d v="2020-02-19T00:00:00"/>
    <d v="2020-02-19T00:00:00"/>
    <n v="71"/>
    <n v="7"/>
    <x v="4"/>
    <x v="0"/>
    <n v="0.09"/>
    <n v="377.40239999999994"/>
    <n v="1"/>
  </r>
  <r>
    <n v="72"/>
    <d v="2020-02-07T00:00:00"/>
    <n v="2"/>
    <x v="1"/>
    <x v="0"/>
    <n v="73"/>
    <s v="São Paulo"/>
    <n v="5"/>
    <n v="11"/>
    <n v="120"/>
    <n v="1320"/>
    <n v="0.02"/>
    <m/>
    <n v="1293.5999999999999"/>
    <d v="2020-02-26T00:00:00"/>
    <d v="2020-02-26T00:00:00"/>
    <n v="72"/>
    <n v="4"/>
    <x v="2"/>
    <x v="2"/>
    <n v="0.1"/>
    <n v="129.35999999999999"/>
    <n v="2"/>
  </r>
  <r>
    <n v="73"/>
    <d v="2020-02-07T00:00:00"/>
    <n v="2"/>
    <x v="1"/>
    <x v="0"/>
    <n v="63"/>
    <s v="Catanduva"/>
    <n v="7"/>
    <n v="30"/>
    <n v="107"/>
    <n v="3210"/>
    <n v="0"/>
    <m/>
    <n v="3210"/>
    <d v="2020-02-18T00:00:00"/>
    <d v="2020-02-18T00:00:00"/>
    <n v="73"/>
    <n v="1"/>
    <x v="6"/>
    <x v="8"/>
    <n v="7.0000000000000007E-2"/>
    <n v="224.70000000000002"/>
    <n v="3"/>
  </r>
  <r>
    <n v="74"/>
    <d v="2020-02-10T00:00:00"/>
    <n v="2"/>
    <x v="1"/>
    <x v="0"/>
    <n v="69"/>
    <s v="Rio de Janeiro"/>
    <n v="9"/>
    <n v="23"/>
    <n v="94"/>
    <n v="2162"/>
    <n v="0.12"/>
    <m/>
    <n v="1902.56"/>
    <d v="2020-02-24T00:00:00"/>
    <d v="2020-02-24T00:00:00"/>
    <n v="74"/>
    <n v="3"/>
    <x v="3"/>
    <x v="2"/>
    <n v="0.06"/>
    <n v="114.1536"/>
    <n v="4"/>
  </r>
  <r>
    <n v="75"/>
    <d v="2020-02-10T00:00:00"/>
    <n v="2"/>
    <x v="1"/>
    <x v="0"/>
    <n v="19"/>
    <s v="São Paulo"/>
    <n v="1"/>
    <n v="34"/>
    <n v="104"/>
    <n v="3536"/>
    <n v="0.1"/>
    <m/>
    <n v="3182.4"/>
    <d v="2020-02-24T00:00:00"/>
    <d v="2020-02-24T00:00:00"/>
    <n v="75"/>
    <n v="2"/>
    <x v="1"/>
    <x v="7"/>
    <n v="7.0000000000000007E-2"/>
    <n v="222.76800000000003"/>
    <n v="5"/>
  </r>
  <r>
    <n v="76"/>
    <d v="2020-02-11T00:00:00"/>
    <n v="2"/>
    <x v="1"/>
    <x v="0"/>
    <n v="87"/>
    <s v="Fortaleza"/>
    <n v="3"/>
    <n v="42"/>
    <n v="106"/>
    <n v="4452"/>
    <n v="0.06"/>
    <m/>
    <n v="4184.88"/>
    <d v="2020-03-12T00:00:00"/>
    <d v="2020-03-12T00:00:00"/>
    <n v="76"/>
    <n v="3"/>
    <x v="3"/>
    <x v="6"/>
    <n v="7.0000000000000007E-2"/>
    <n v="292.94160000000005"/>
    <n v="6"/>
  </r>
  <r>
    <n v="77"/>
    <d v="2020-02-11T00:00:00"/>
    <n v="2"/>
    <x v="1"/>
    <x v="0"/>
    <n v="33"/>
    <s v="Ituiutaba"/>
    <n v="12"/>
    <n v="10"/>
    <n v="91"/>
    <n v="910"/>
    <n v="0.1"/>
    <m/>
    <n v="819"/>
    <d v="2020-03-07T00:00:00"/>
    <d v="2020-03-07T00:00:00"/>
    <n v="77"/>
    <n v="4"/>
    <x v="2"/>
    <x v="8"/>
    <n v="0.09"/>
    <n v="73.709999999999994"/>
    <n v="7"/>
  </r>
  <r>
    <n v="78"/>
    <d v="2020-02-14T00:00:00"/>
    <n v="2"/>
    <x v="1"/>
    <x v="0"/>
    <n v="9"/>
    <s v="Governador Valadares"/>
    <n v="1"/>
    <n v="34"/>
    <n v="99"/>
    <n v="3366"/>
    <n v="0.14000000000000001"/>
    <m/>
    <n v="2894.7599999999998"/>
    <d v="2020-02-25T00:00:00"/>
    <d v="2020-02-25T00:00:00"/>
    <n v="78"/>
    <n v="1"/>
    <x v="6"/>
    <x v="3"/>
    <n v="7.0000000000000007E-2"/>
    <n v="202.63320000000002"/>
    <n v="1"/>
  </r>
  <r>
    <n v="79"/>
    <d v="2020-02-15T00:00:00"/>
    <n v="2"/>
    <x v="1"/>
    <x v="0"/>
    <n v="50"/>
    <s v="Patos de Minas"/>
    <n v="4"/>
    <n v="13"/>
    <n v="112"/>
    <n v="1456"/>
    <n v="0.05"/>
    <m/>
    <n v="1383.2"/>
    <d v="2020-03-02T00:00:00"/>
    <d v="2020-03-02T00:00:00"/>
    <n v="79"/>
    <n v="2"/>
    <x v="1"/>
    <x v="5"/>
    <n v="0.06"/>
    <n v="82.992000000000004"/>
    <n v="2"/>
  </r>
  <r>
    <n v="80"/>
    <d v="2020-02-16T00:00:00"/>
    <n v="2"/>
    <x v="1"/>
    <x v="0"/>
    <n v="75"/>
    <s v="São Paulo"/>
    <n v="2"/>
    <n v="36"/>
    <n v="105"/>
    <n v="3780"/>
    <n v="0.04"/>
    <m/>
    <n v="3628.8"/>
    <d v="2020-03-11T00:00:00"/>
    <d v="2020-03-11T00:00:00"/>
    <n v="80"/>
    <n v="1"/>
    <x v="6"/>
    <x v="7"/>
    <n v="0.05"/>
    <n v="181.44000000000003"/>
    <n v="3"/>
  </r>
  <r>
    <n v="81"/>
    <d v="2020-02-16T00:00:00"/>
    <n v="2"/>
    <x v="1"/>
    <x v="0"/>
    <n v="40"/>
    <s v="Goiânia"/>
    <n v="3"/>
    <n v="17"/>
    <n v="95"/>
    <n v="1615"/>
    <n v="0.1"/>
    <m/>
    <n v="1453.5"/>
    <d v="2020-02-23T00:00:00"/>
    <d v="2020-02-23T00:00:00"/>
    <n v="81"/>
    <n v="1"/>
    <x v="6"/>
    <x v="7"/>
    <n v="0.08"/>
    <n v="116.28"/>
    <n v="4"/>
  </r>
  <r>
    <n v="82"/>
    <d v="2020-02-16T00:00:00"/>
    <n v="2"/>
    <x v="1"/>
    <x v="0"/>
    <n v="60"/>
    <s v="Serra"/>
    <n v="1"/>
    <n v="44"/>
    <n v="97"/>
    <n v="4268"/>
    <n v="0.08"/>
    <m/>
    <n v="3926.56"/>
    <d v="2020-03-17T00:00:00"/>
    <d v="2020-03-17T00:00:00"/>
    <n v="82"/>
    <n v="1"/>
    <x v="6"/>
    <x v="5"/>
    <n v="0.1"/>
    <n v="392.65600000000001"/>
    <n v="5"/>
  </r>
  <r>
    <n v="83"/>
    <d v="2020-02-18T00:00:00"/>
    <n v="2"/>
    <x v="1"/>
    <x v="0"/>
    <n v="95"/>
    <s v="São Paulo"/>
    <n v="5"/>
    <n v="35"/>
    <n v="99"/>
    <n v="3465"/>
    <n v="0.15"/>
    <m/>
    <n v="2945.25"/>
    <d v="2020-03-19T00:00:00"/>
    <d v="2020-03-19T00:00:00"/>
    <n v="83"/>
    <n v="6"/>
    <x v="0"/>
    <x v="8"/>
    <n v="0.08"/>
    <n v="235.62"/>
    <n v="6"/>
  </r>
  <r>
    <n v="84"/>
    <d v="2020-02-18T00:00:00"/>
    <n v="2"/>
    <x v="1"/>
    <x v="0"/>
    <n v="79"/>
    <s v="Salvador"/>
    <n v="12"/>
    <n v="11"/>
    <n v="102"/>
    <n v="1122"/>
    <n v="0.13"/>
    <m/>
    <n v="976.14"/>
    <d v="2020-03-17T00:00:00"/>
    <d v="2020-03-17T00:00:00"/>
    <n v="84"/>
    <n v="5"/>
    <x v="5"/>
    <x v="3"/>
    <n v="0.1"/>
    <n v="97.614000000000004"/>
    <n v="7"/>
  </r>
  <r>
    <n v="85"/>
    <d v="2020-02-18T00:00:00"/>
    <n v="2"/>
    <x v="1"/>
    <x v="0"/>
    <n v="60"/>
    <s v="Serra"/>
    <n v="10"/>
    <n v="27"/>
    <n v="103"/>
    <n v="2781"/>
    <n v="0.08"/>
    <m/>
    <n v="2558.52"/>
    <d v="2020-02-24T00:00:00"/>
    <d v="2020-02-24T00:00:00"/>
    <n v="85"/>
    <n v="4"/>
    <x v="2"/>
    <x v="4"/>
    <n v="0.09"/>
    <n v="230.26679999999999"/>
    <n v="1"/>
  </r>
  <r>
    <n v="86"/>
    <d v="2020-02-18T00:00:00"/>
    <n v="2"/>
    <x v="1"/>
    <x v="0"/>
    <n v="47"/>
    <s v="Fortaleza"/>
    <n v="2"/>
    <n v="14"/>
    <n v="94"/>
    <n v="1316"/>
    <n v="0.08"/>
    <m/>
    <n v="1210.72"/>
    <d v="2020-03-15T00:00:00"/>
    <d v="2020-03-15T00:00:00"/>
    <n v="86"/>
    <n v="3"/>
    <x v="3"/>
    <x v="1"/>
    <n v="0.1"/>
    <n v="121.072"/>
    <n v="2"/>
  </r>
  <r>
    <n v="87"/>
    <d v="2020-02-19T00:00:00"/>
    <n v="2"/>
    <x v="1"/>
    <x v="0"/>
    <n v="38"/>
    <s v="Belo Horizonte"/>
    <n v="2"/>
    <n v="44"/>
    <n v="118"/>
    <n v="5192"/>
    <n v="0.15"/>
    <m/>
    <n v="4413.2"/>
    <d v="2020-03-20T00:00:00"/>
    <d v="2020-03-20T00:00:00"/>
    <n v="87"/>
    <n v="2"/>
    <x v="1"/>
    <x v="2"/>
    <n v="0.06"/>
    <n v="264.79199999999997"/>
    <n v="3"/>
  </r>
  <r>
    <n v="88"/>
    <d v="2020-02-19T00:00:00"/>
    <n v="2"/>
    <x v="1"/>
    <x v="0"/>
    <n v="47"/>
    <s v="Fortaleza"/>
    <n v="11"/>
    <n v="44"/>
    <n v="111"/>
    <n v="4884"/>
    <n v="0.03"/>
    <m/>
    <n v="4737.4799999999996"/>
    <d v="2020-03-18T00:00:00"/>
    <d v="2020-03-18T00:00:00"/>
    <n v="88"/>
    <n v="6"/>
    <x v="0"/>
    <x v="8"/>
    <n v="0.06"/>
    <n v="284.24879999999996"/>
    <n v="4"/>
  </r>
  <r>
    <n v="89"/>
    <d v="2020-02-19T00:00:00"/>
    <n v="2"/>
    <x v="1"/>
    <x v="0"/>
    <n v="18"/>
    <s v="Bagé"/>
    <n v="8"/>
    <n v="24"/>
    <n v="116"/>
    <n v="2784"/>
    <n v="0.13"/>
    <m/>
    <n v="2422.08"/>
    <d v="2020-03-09T00:00:00"/>
    <d v="2020-03-09T00:00:00"/>
    <n v="89"/>
    <n v="4"/>
    <x v="2"/>
    <x v="4"/>
    <n v="0.06"/>
    <n v="145.32479999999998"/>
    <n v="5"/>
  </r>
  <r>
    <n v="90"/>
    <d v="2020-02-19T00:00:00"/>
    <n v="2"/>
    <x v="1"/>
    <x v="0"/>
    <n v="99"/>
    <s v="Foz do Iguaçu"/>
    <n v="5"/>
    <n v="47"/>
    <n v="105"/>
    <n v="4935"/>
    <n v="0.02"/>
    <m/>
    <n v="4836.3"/>
    <d v="2020-02-19T00:00:00"/>
    <d v="2020-02-19T00:00:00"/>
    <n v="90"/>
    <n v="1"/>
    <x v="6"/>
    <x v="9"/>
    <n v="7.0000000000000007E-2"/>
    <n v="338.54100000000005"/>
    <n v="6"/>
  </r>
  <r>
    <n v="91"/>
    <d v="2020-02-20T00:00:00"/>
    <n v="2"/>
    <x v="1"/>
    <x v="0"/>
    <n v="31"/>
    <s v="Juiz de Fora"/>
    <n v="7"/>
    <n v="18"/>
    <n v="100"/>
    <n v="1800"/>
    <n v="0.02"/>
    <m/>
    <n v="1764"/>
    <d v="2020-02-23T00:00:00"/>
    <d v="2020-02-23T00:00:00"/>
    <n v="91"/>
    <n v="2"/>
    <x v="1"/>
    <x v="0"/>
    <n v="7.0000000000000007E-2"/>
    <n v="123.48000000000002"/>
    <n v="7"/>
  </r>
  <r>
    <n v="92"/>
    <d v="2020-02-21T00:00:00"/>
    <n v="2"/>
    <x v="1"/>
    <x v="0"/>
    <n v="61"/>
    <s v="Petrópolis"/>
    <n v="2"/>
    <n v="37"/>
    <n v="96"/>
    <n v="3552"/>
    <n v="0.15"/>
    <m/>
    <n v="3019.2"/>
    <d v="2020-02-21T00:00:00"/>
    <d v="2020-02-21T00:00:00"/>
    <n v="92"/>
    <n v="4"/>
    <x v="2"/>
    <x v="0"/>
    <n v="7.0000000000000007E-2"/>
    <n v="211.34399999999999"/>
    <n v="1"/>
  </r>
  <r>
    <n v="93"/>
    <d v="2020-02-22T00:00:00"/>
    <n v="2"/>
    <x v="1"/>
    <x v="0"/>
    <n v="52"/>
    <s v="São Luís"/>
    <n v="15"/>
    <n v="34"/>
    <n v="112"/>
    <n v="3808"/>
    <n v="0.08"/>
    <m/>
    <n v="3503.36"/>
    <d v="2020-03-14T00:00:00"/>
    <d v="2020-03-14T00:00:00"/>
    <n v="93"/>
    <n v="3"/>
    <x v="3"/>
    <x v="8"/>
    <n v="0.06"/>
    <n v="210.20160000000001"/>
    <n v="2"/>
  </r>
  <r>
    <n v="94"/>
    <d v="2020-02-22T00:00:00"/>
    <n v="2"/>
    <x v="1"/>
    <x v="0"/>
    <n v="41"/>
    <s v="São João Del Rei"/>
    <n v="1"/>
    <n v="41"/>
    <n v="107"/>
    <n v="4387"/>
    <n v="7.0000000000000007E-2"/>
    <m/>
    <n v="4079.91"/>
    <d v="2020-02-29T00:00:00"/>
    <d v="2020-02-29T00:00:00"/>
    <n v="94"/>
    <n v="5"/>
    <x v="5"/>
    <x v="7"/>
    <n v="0.05"/>
    <n v="203.99549999999999"/>
    <n v="3"/>
  </r>
  <r>
    <n v="95"/>
    <d v="2020-02-22T00:00:00"/>
    <n v="2"/>
    <x v="1"/>
    <x v="0"/>
    <n v="35"/>
    <s v="São Paulo"/>
    <n v="15"/>
    <n v="32"/>
    <n v="118"/>
    <n v="3776"/>
    <n v="0.01"/>
    <m/>
    <n v="3738.24"/>
    <d v="2020-03-05T00:00:00"/>
    <d v="2020-03-05T00:00:00"/>
    <n v="95"/>
    <n v="6"/>
    <x v="0"/>
    <x v="1"/>
    <n v="0.1"/>
    <n v="373.82400000000001"/>
    <n v="4"/>
  </r>
  <r>
    <n v="96"/>
    <d v="2020-02-23T00:00:00"/>
    <n v="2"/>
    <x v="1"/>
    <x v="0"/>
    <n v="89"/>
    <s v="Goiânia"/>
    <n v="10"/>
    <n v="44"/>
    <n v="96"/>
    <n v="4224"/>
    <n v="0.13"/>
    <m/>
    <n v="3674.88"/>
    <d v="2020-02-24T00:00:00"/>
    <d v="2020-02-24T00:00:00"/>
    <n v="96"/>
    <n v="6"/>
    <x v="0"/>
    <x v="8"/>
    <n v="0.06"/>
    <n v="220.49279999999999"/>
    <n v="5"/>
  </r>
  <r>
    <n v="97"/>
    <d v="2020-02-23T00:00:00"/>
    <n v="2"/>
    <x v="1"/>
    <x v="0"/>
    <n v="8"/>
    <s v="São Paulo"/>
    <n v="9"/>
    <n v="35"/>
    <n v="90"/>
    <n v="3150"/>
    <n v="0.02"/>
    <m/>
    <n v="3087"/>
    <d v="2020-03-24T00:00:00"/>
    <d v="2020-03-24T00:00:00"/>
    <n v="97"/>
    <n v="6"/>
    <x v="0"/>
    <x v="0"/>
    <n v="0.05"/>
    <n v="154.35000000000002"/>
    <n v="6"/>
  </r>
  <r>
    <n v="98"/>
    <d v="2020-02-23T00:00:00"/>
    <n v="2"/>
    <x v="1"/>
    <x v="0"/>
    <n v="28"/>
    <s v="João Pessoa"/>
    <n v="15"/>
    <n v="14"/>
    <n v="112"/>
    <n v="1568"/>
    <n v="0.14000000000000001"/>
    <m/>
    <n v="1348.48"/>
    <d v="2020-02-27T00:00:00"/>
    <d v="2020-02-27T00:00:00"/>
    <n v="98"/>
    <n v="6"/>
    <x v="0"/>
    <x v="7"/>
    <n v="0.05"/>
    <n v="67.424000000000007"/>
    <n v="7"/>
  </r>
  <r>
    <n v="99"/>
    <d v="2020-02-23T00:00:00"/>
    <n v="2"/>
    <x v="1"/>
    <x v="0"/>
    <n v="31"/>
    <s v="Juiz de Fora"/>
    <n v="2"/>
    <n v="13"/>
    <n v="111"/>
    <n v="1443"/>
    <n v="0.02"/>
    <m/>
    <n v="1414.14"/>
    <d v="2020-02-25T00:00:00"/>
    <d v="2020-02-25T00:00:00"/>
    <n v="99"/>
    <n v="1"/>
    <x v="6"/>
    <x v="6"/>
    <n v="0.06"/>
    <n v="84.848399999999998"/>
    <n v="1"/>
  </r>
  <r>
    <n v="100"/>
    <d v="2020-02-24T00:00:00"/>
    <n v="2"/>
    <x v="1"/>
    <x v="0"/>
    <n v="25"/>
    <s v="Belém"/>
    <n v="6"/>
    <n v="20"/>
    <n v="116"/>
    <n v="2320"/>
    <n v="0.1"/>
    <m/>
    <n v="2088"/>
    <d v="2020-02-25T00:00:00"/>
    <d v="2020-02-25T00:00:00"/>
    <n v="100"/>
    <n v="2"/>
    <x v="1"/>
    <x v="8"/>
    <n v="0.1"/>
    <n v="208.8"/>
    <n v="2"/>
  </r>
  <r>
    <n v="101"/>
    <d v="2020-02-25T00:00:00"/>
    <n v="2"/>
    <x v="1"/>
    <x v="0"/>
    <n v="85"/>
    <s v="Piraquara"/>
    <n v="3"/>
    <n v="27"/>
    <n v="119"/>
    <n v="3213"/>
    <n v="0.1"/>
    <m/>
    <n v="2891.7"/>
    <d v="2020-03-26T00:00:00"/>
    <d v="2020-03-26T00:00:00"/>
    <n v="101"/>
    <n v="4"/>
    <x v="2"/>
    <x v="1"/>
    <n v="0.06"/>
    <n v="173.50199999999998"/>
    <n v="3"/>
  </r>
  <r>
    <n v="102"/>
    <d v="2020-02-25T00:00:00"/>
    <n v="2"/>
    <x v="1"/>
    <x v="0"/>
    <n v="8"/>
    <s v="São Paulo"/>
    <n v="14"/>
    <n v="10"/>
    <n v="111"/>
    <n v="1110"/>
    <n v="0.11"/>
    <m/>
    <n v="987.9"/>
    <d v="2020-03-16T00:00:00"/>
    <d v="2020-03-16T00:00:00"/>
    <n v="102"/>
    <n v="1"/>
    <x v="6"/>
    <x v="6"/>
    <n v="0.08"/>
    <n v="79.031999999999996"/>
    <n v="4"/>
  </r>
  <r>
    <n v="103"/>
    <d v="2020-02-26T00:00:00"/>
    <n v="2"/>
    <x v="1"/>
    <x v="0"/>
    <n v="21"/>
    <s v="Vitória"/>
    <n v="11"/>
    <n v="13"/>
    <n v="112"/>
    <n v="1456"/>
    <n v="0.15"/>
    <m/>
    <n v="1237.5999999999999"/>
    <d v="2020-03-16T00:00:00"/>
    <d v="2020-03-16T00:00:00"/>
    <n v="103"/>
    <n v="3"/>
    <x v="3"/>
    <x v="6"/>
    <n v="0.08"/>
    <n v="99.007999999999996"/>
    <n v="5"/>
  </r>
  <r>
    <n v="104"/>
    <d v="2020-02-27T00:00:00"/>
    <n v="2"/>
    <x v="1"/>
    <x v="0"/>
    <n v="34"/>
    <s v="Brusque"/>
    <n v="8"/>
    <n v="17"/>
    <n v="96"/>
    <n v="1632"/>
    <n v="7.0000000000000007E-2"/>
    <m/>
    <n v="1517.76"/>
    <d v="2020-03-01T00:00:00"/>
    <d v="2020-03-01T00:00:00"/>
    <n v="104"/>
    <n v="4"/>
    <x v="2"/>
    <x v="1"/>
    <n v="7.0000000000000007E-2"/>
    <n v="106.24320000000002"/>
    <n v="6"/>
  </r>
  <r>
    <n v="105"/>
    <d v="2020-02-27T00:00:00"/>
    <n v="2"/>
    <x v="1"/>
    <x v="0"/>
    <n v="53"/>
    <s v="Jaú"/>
    <n v="5"/>
    <n v="29"/>
    <n v="102"/>
    <n v="2958"/>
    <n v="0.13"/>
    <m/>
    <n v="2573.46"/>
    <d v="2020-03-21T00:00:00"/>
    <d v="2020-03-21T00:00:00"/>
    <n v="105"/>
    <n v="7"/>
    <x v="4"/>
    <x v="7"/>
    <n v="0.05"/>
    <n v="128.673"/>
    <n v="7"/>
  </r>
  <r>
    <n v="106"/>
    <d v="2020-03-01T00:00:00"/>
    <n v="3"/>
    <x v="2"/>
    <x v="0"/>
    <n v="10"/>
    <s v="Campinas"/>
    <n v="3"/>
    <n v="10"/>
    <n v="98"/>
    <n v="980"/>
    <n v="7.0000000000000007E-2"/>
    <m/>
    <n v="911.4"/>
    <d v="2020-03-09T00:00:00"/>
    <d v="2020-03-09T00:00:00"/>
    <n v="106"/>
    <n v="1"/>
    <x v="6"/>
    <x v="0"/>
    <n v="0.1"/>
    <n v="91.14"/>
    <n v="1"/>
  </r>
  <r>
    <n v="107"/>
    <d v="2020-03-02T00:00:00"/>
    <n v="3"/>
    <x v="2"/>
    <x v="0"/>
    <n v="70"/>
    <s v="Rio de Janeiro"/>
    <n v="14"/>
    <n v="20"/>
    <n v="119"/>
    <n v="2380"/>
    <n v="0.05"/>
    <m/>
    <n v="2261"/>
    <d v="2020-03-24T00:00:00"/>
    <d v="2020-03-24T00:00:00"/>
    <n v="107"/>
    <n v="3"/>
    <x v="3"/>
    <x v="9"/>
    <n v="0.09"/>
    <n v="203.48999999999998"/>
    <n v="2"/>
  </r>
  <r>
    <n v="108"/>
    <d v="2020-03-03T00:00:00"/>
    <n v="3"/>
    <x v="2"/>
    <x v="0"/>
    <n v="95"/>
    <s v="São Paulo"/>
    <n v="1"/>
    <n v="31"/>
    <n v="115"/>
    <n v="3565"/>
    <n v="0.09"/>
    <m/>
    <n v="3244.15"/>
    <d v="2020-03-19T00:00:00"/>
    <d v="2020-03-19T00:00:00"/>
    <n v="108"/>
    <n v="4"/>
    <x v="2"/>
    <x v="6"/>
    <n v="0.06"/>
    <n v="194.649"/>
    <n v="3"/>
  </r>
  <r>
    <n v="109"/>
    <d v="2020-03-04T00:00:00"/>
    <n v="3"/>
    <x v="2"/>
    <x v="0"/>
    <n v="69"/>
    <s v="Rio de Janeiro"/>
    <n v="1"/>
    <n v="35"/>
    <n v="116"/>
    <n v="4060"/>
    <n v="0.14000000000000001"/>
    <m/>
    <n v="3491.6"/>
    <d v="2020-03-27T00:00:00"/>
    <d v="2020-03-27T00:00:00"/>
    <n v="109"/>
    <n v="1"/>
    <x v="6"/>
    <x v="1"/>
    <n v="0.06"/>
    <n v="209.49599999999998"/>
    <n v="4"/>
  </r>
  <r>
    <n v="110"/>
    <d v="2020-03-04T00:00:00"/>
    <n v="3"/>
    <x v="2"/>
    <x v="0"/>
    <n v="18"/>
    <s v="Bagé"/>
    <n v="13"/>
    <n v="33"/>
    <n v="105"/>
    <n v="3465"/>
    <n v="0.03"/>
    <m/>
    <n v="3361.05"/>
    <d v="2020-04-03T00:00:00"/>
    <d v="2020-04-03T00:00:00"/>
    <n v="110"/>
    <n v="3"/>
    <x v="3"/>
    <x v="6"/>
    <n v="0.09"/>
    <n v="302.49450000000002"/>
    <n v="5"/>
  </r>
  <r>
    <n v="111"/>
    <d v="2020-03-04T00:00:00"/>
    <n v="3"/>
    <x v="2"/>
    <x v="0"/>
    <n v="86"/>
    <s v="Jataí"/>
    <n v="15"/>
    <n v="50"/>
    <n v="103"/>
    <n v="5150"/>
    <n v="0.11"/>
    <m/>
    <n v="4583.5"/>
    <d v="2020-03-25T00:00:00"/>
    <d v="2020-03-25T00:00:00"/>
    <n v="111"/>
    <n v="2"/>
    <x v="1"/>
    <x v="7"/>
    <n v="0.1"/>
    <n v="458.35"/>
    <n v="6"/>
  </r>
  <r>
    <n v="112"/>
    <d v="2020-03-05T00:00:00"/>
    <n v="3"/>
    <x v="2"/>
    <x v="0"/>
    <n v="18"/>
    <s v="Bagé"/>
    <n v="12"/>
    <n v="42"/>
    <n v="98"/>
    <n v="4116"/>
    <n v="0.11"/>
    <m/>
    <n v="3663.24"/>
    <d v="2020-03-10T00:00:00"/>
    <d v="2020-03-10T00:00:00"/>
    <n v="112"/>
    <n v="5"/>
    <x v="5"/>
    <x v="1"/>
    <n v="0.09"/>
    <n v="329.69159999999999"/>
    <n v="7"/>
  </r>
  <r>
    <n v="113"/>
    <d v="2020-03-05T00:00:00"/>
    <n v="3"/>
    <x v="2"/>
    <x v="0"/>
    <n v="41"/>
    <s v="São João Del Rei"/>
    <n v="4"/>
    <n v="49"/>
    <n v="102"/>
    <n v="4998"/>
    <n v="0.09"/>
    <m/>
    <n v="4548.18"/>
    <d v="2020-03-15T00:00:00"/>
    <d v="2020-03-15T00:00:00"/>
    <n v="113"/>
    <n v="4"/>
    <x v="2"/>
    <x v="5"/>
    <n v="0.06"/>
    <n v="272.89080000000001"/>
    <n v="1"/>
  </r>
  <r>
    <n v="114"/>
    <d v="2020-03-05T00:00:00"/>
    <n v="3"/>
    <x v="2"/>
    <x v="0"/>
    <n v="3"/>
    <s v="Barbacena"/>
    <n v="12"/>
    <n v="11"/>
    <n v="109"/>
    <n v="1199"/>
    <n v="0.02"/>
    <m/>
    <n v="1175.02"/>
    <d v="2020-03-17T00:00:00"/>
    <d v="2020-03-17T00:00:00"/>
    <n v="114"/>
    <n v="5"/>
    <x v="5"/>
    <x v="2"/>
    <n v="7.0000000000000007E-2"/>
    <n v="82.251400000000004"/>
    <n v="2"/>
  </r>
  <r>
    <n v="115"/>
    <d v="2020-03-06T00:00:00"/>
    <n v="3"/>
    <x v="2"/>
    <x v="0"/>
    <n v="56"/>
    <s v="Rio de Janeiro"/>
    <n v="1"/>
    <n v="50"/>
    <n v="98"/>
    <n v="4900"/>
    <n v="0.04"/>
    <m/>
    <n v="4704"/>
    <d v="2020-03-26T00:00:00"/>
    <d v="2020-03-26T00:00:00"/>
    <n v="115"/>
    <n v="2"/>
    <x v="1"/>
    <x v="6"/>
    <n v="0.08"/>
    <n v="376.32"/>
    <n v="3"/>
  </r>
  <r>
    <n v="116"/>
    <d v="2020-03-06T00:00:00"/>
    <n v="3"/>
    <x v="2"/>
    <x v="0"/>
    <n v="42"/>
    <s v="Mauá"/>
    <n v="1"/>
    <n v="50"/>
    <n v="99"/>
    <n v="4950"/>
    <n v="0.08"/>
    <m/>
    <n v="4554"/>
    <d v="2020-03-28T00:00:00"/>
    <d v="2020-03-28T00:00:00"/>
    <n v="116"/>
    <n v="4"/>
    <x v="2"/>
    <x v="1"/>
    <n v="0.09"/>
    <n v="409.85999999999996"/>
    <n v="4"/>
  </r>
  <r>
    <n v="117"/>
    <d v="2020-03-07T00:00:00"/>
    <n v="3"/>
    <x v="2"/>
    <x v="0"/>
    <n v="32"/>
    <s v="Vila Velha"/>
    <n v="10"/>
    <n v="31"/>
    <n v="117"/>
    <n v="3627"/>
    <n v="0.14000000000000001"/>
    <m/>
    <n v="3119.22"/>
    <d v="2020-03-15T00:00:00"/>
    <d v="2020-03-15T00:00:00"/>
    <n v="117"/>
    <n v="4"/>
    <x v="2"/>
    <x v="1"/>
    <n v="0.05"/>
    <n v="155.96100000000001"/>
    <n v="5"/>
  </r>
  <r>
    <n v="118"/>
    <d v="2020-03-07T00:00:00"/>
    <n v="3"/>
    <x v="2"/>
    <x v="0"/>
    <n v="36"/>
    <s v="Campo Largo"/>
    <n v="7"/>
    <n v="30"/>
    <n v="99"/>
    <n v="2970"/>
    <n v="7.0000000000000007E-2"/>
    <m/>
    <n v="2762.1"/>
    <d v="2020-03-08T00:00:00"/>
    <d v="2020-03-08T00:00:00"/>
    <n v="118"/>
    <n v="5"/>
    <x v="5"/>
    <x v="5"/>
    <n v="0.05"/>
    <n v="138.10499999999999"/>
    <n v="6"/>
  </r>
  <r>
    <n v="119"/>
    <d v="2020-03-07T00:00:00"/>
    <n v="3"/>
    <x v="2"/>
    <x v="0"/>
    <n v="78"/>
    <s v="Governador Valadares"/>
    <n v="14"/>
    <n v="23"/>
    <n v="92"/>
    <n v="2116"/>
    <n v="0.02"/>
    <m/>
    <n v="2073.6799999999998"/>
    <d v="2020-04-05T00:00:00"/>
    <d v="2020-04-05T00:00:00"/>
    <n v="119"/>
    <n v="3"/>
    <x v="3"/>
    <x v="4"/>
    <n v="0.08"/>
    <n v="165.89439999999999"/>
    <n v="7"/>
  </r>
  <r>
    <n v="120"/>
    <d v="2020-03-07T00:00:00"/>
    <n v="3"/>
    <x v="2"/>
    <x v="0"/>
    <n v="13"/>
    <s v="Contagem"/>
    <n v="8"/>
    <n v="32"/>
    <n v="99"/>
    <n v="3168"/>
    <n v="0.11"/>
    <m/>
    <n v="2819.52"/>
    <d v="2020-03-12T00:00:00"/>
    <d v="2020-03-12T00:00:00"/>
    <n v="120"/>
    <n v="6"/>
    <x v="0"/>
    <x v="7"/>
    <n v="0.09"/>
    <n v="253.7568"/>
    <n v="1"/>
  </r>
  <r>
    <n v="121"/>
    <d v="2020-03-08T00:00:00"/>
    <n v="3"/>
    <x v="2"/>
    <x v="0"/>
    <n v="49"/>
    <s v="São Paulo"/>
    <n v="6"/>
    <n v="31"/>
    <n v="103"/>
    <n v="3193"/>
    <n v="0.09"/>
    <m/>
    <n v="2905.63"/>
    <d v="2020-03-12T00:00:00"/>
    <d v="2020-03-12T00:00:00"/>
    <n v="121"/>
    <n v="5"/>
    <x v="5"/>
    <x v="5"/>
    <n v="0.05"/>
    <n v="145.28150000000002"/>
    <n v="2"/>
  </r>
  <r>
    <n v="122"/>
    <d v="2020-03-08T00:00:00"/>
    <n v="3"/>
    <x v="2"/>
    <x v="0"/>
    <n v="1"/>
    <s v="Santos"/>
    <n v="13"/>
    <n v="26"/>
    <n v="97"/>
    <n v="2522"/>
    <n v="0.14000000000000001"/>
    <m/>
    <n v="2168.92"/>
    <d v="2020-03-09T00:00:00"/>
    <d v="2020-03-09T00:00:00"/>
    <n v="122"/>
    <n v="2"/>
    <x v="1"/>
    <x v="7"/>
    <n v="0.1"/>
    <n v="216.89200000000002"/>
    <n v="3"/>
  </r>
  <r>
    <n v="123"/>
    <d v="2020-03-08T00:00:00"/>
    <n v="3"/>
    <x v="2"/>
    <x v="0"/>
    <n v="33"/>
    <s v="Ituiutaba"/>
    <n v="12"/>
    <n v="13"/>
    <n v="111"/>
    <n v="1443"/>
    <n v="0.01"/>
    <m/>
    <n v="1428.57"/>
    <d v="2020-03-11T00:00:00"/>
    <d v="2020-03-11T00:00:00"/>
    <n v="123"/>
    <n v="4"/>
    <x v="2"/>
    <x v="3"/>
    <n v="0.05"/>
    <n v="71.4285"/>
    <n v="4"/>
  </r>
  <r>
    <n v="124"/>
    <d v="2020-03-08T00:00:00"/>
    <n v="3"/>
    <x v="2"/>
    <x v="0"/>
    <n v="50"/>
    <s v="Patos de Minas"/>
    <n v="14"/>
    <n v="35"/>
    <n v="102"/>
    <n v="3570"/>
    <n v="0.09"/>
    <m/>
    <n v="3248.7"/>
    <d v="2020-03-23T00:00:00"/>
    <m/>
    <n v="124"/>
    <n v="7"/>
    <x v="4"/>
    <x v="1"/>
    <n v="0.09"/>
    <n v="292.38299999999998"/>
    <n v="5"/>
  </r>
  <r>
    <n v="125"/>
    <d v="2020-03-09T00:00:00"/>
    <n v="3"/>
    <x v="2"/>
    <x v="0"/>
    <n v="46"/>
    <s v="Curitiba"/>
    <n v="4"/>
    <n v="19"/>
    <n v="104"/>
    <n v="1976"/>
    <n v="0.09"/>
    <m/>
    <n v="1798.16"/>
    <d v="2020-04-07T00:00:00"/>
    <d v="2020-04-07T00:00:00"/>
    <n v="125"/>
    <n v="5"/>
    <x v="5"/>
    <x v="8"/>
    <n v="0.09"/>
    <n v="161.83439999999999"/>
    <n v="6"/>
  </r>
  <r>
    <n v="126"/>
    <d v="2020-03-09T00:00:00"/>
    <n v="3"/>
    <x v="2"/>
    <x v="0"/>
    <n v="26"/>
    <s v="Araçatuba"/>
    <n v="9"/>
    <n v="15"/>
    <n v="119"/>
    <n v="1785"/>
    <n v="0.15"/>
    <m/>
    <n v="1517.25"/>
    <d v="2020-03-22T00:00:00"/>
    <d v="2020-03-22T00:00:00"/>
    <n v="126"/>
    <n v="7"/>
    <x v="4"/>
    <x v="5"/>
    <n v="0.05"/>
    <n v="75.862499999999997"/>
    <n v="7"/>
  </r>
  <r>
    <n v="127"/>
    <d v="2020-03-11T00:00:00"/>
    <n v="3"/>
    <x v="2"/>
    <x v="0"/>
    <n v="48"/>
    <s v="Guarulhos"/>
    <n v="10"/>
    <n v="13"/>
    <n v="99"/>
    <n v="1287"/>
    <n v="0.15"/>
    <m/>
    <n v="1093.95"/>
    <d v="2020-04-08T00:00:00"/>
    <d v="2020-04-08T00:00:00"/>
    <n v="127"/>
    <n v="6"/>
    <x v="0"/>
    <x v="5"/>
    <n v="0.08"/>
    <n v="87.516000000000005"/>
    <n v="1"/>
  </r>
  <r>
    <n v="128"/>
    <d v="2020-03-11T00:00:00"/>
    <n v="3"/>
    <x v="2"/>
    <x v="0"/>
    <n v="22"/>
    <s v="Núcleo Bandeirante"/>
    <n v="15"/>
    <n v="31"/>
    <n v="104"/>
    <n v="3224"/>
    <n v="0.13"/>
    <m/>
    <n v="2804.88"/>
    <d v="2020-03-29T00:00:00"/>
    <d v="2020-03-29T00:00:00"/>
    <n v="128"/>
    <n v="6"/>
    <x v="0"/>
    <x v="9"/>
    <n v="0.06"/>
    <n v="168.2928"/>
    <n v="2"/>
  </r>
  <r>
    <n v="129"/>
    <d v="2020-03-12T00:00:00"/>
    <n v="3"/>
    <x v="2"/>
    <x v="0"/>
    <n v="30"/>
    <s v="Vitória da Conquista"/>
    <n v="8"/>
    <n v="36"/>
    <n v="109"/>
    <n v="3924"/>
    <n v="7.0000000000000007E-2"/>
    <m/>
    <n v="3649.32"/>
    <d v="2020-03-14T00:00:00"/>
    <d v="2020-03-14T00:00:00"/>
    <n v="129"/>
    <n v="3"/>
    <x v="3"/>
    <x v="4"/>
    <n v="0.08"/>
    <n v="291.94560000000001"/>
    <n v="3"/>
  </r>
  <r>
    <n v="130"/>
    <d v="2020-03-12T00:00:00"/>
    <n v="3"/>
    <x v="2"/>
    <x v="0"/>
    <n v="97"/>
    <s v="Franca"/>
    <n v="2"/>
    <n v="24"/>
    <n v="105"/>
    <n v="2520"/>
    <n v="0.03"/>
    <m/>
    <n v="2444.4"/>
    <d v="2020-03-16T00:00:00"/>
    <d v="2020-03-16T00:00:00"/>
    <n v="130"/>
    <n v="1"/>
    <x v="6"/>
    <x v="6"/>
    <n v="0.09"/>
    <n v="219.99600000000001"/>
    <n v="4"/>
  </r>
  <r>
    <n v="131"/>
    <d v="2020-03-12T00:00:00"/>
    <n v="3"/>
    <x v="2"/>
    <x v="0"/>
    <n v="64"/>
    <s v="Juazeiro"/>
    <n v="9"/>
    <n v="24"/>
    <n v="118"/>
    <n v="2832"/>
    <n v="0.13"/>
    <m/>
    <n v="2463.84"/>
    <d v="2020-04-09T00:00:00"/>
    <d v="2020-04-09T00:00:00"/>
    <n v="131"/>
    <n v="5"/>
    <x v="5"/>
    <x v="8"/>
    <n v="7.0000000000000007E-2"/>
    <n v="172.46880000000002"/>
    <n v="5"/>
  </r>
  <r>
    <n v="132"/>
    <d v="2020-03-13T00:00:00"/>
    <n v="3"/>
    <x v="2"/>
    <x v="0"/>
    <n v="98"/>
    <s v="Recife"/>
    <n v="14"/>
    <n v="48"/>
    <n v="119"/>
    <n v="5712"/>
    <n v="0"/>
    <m/>
    <n v="5712"/>
    <d v="2020-04-10T00:00:00"/>
    <d v="2020-04-10T00:00:00"/>
    <n v="132"/>
    <n v="1"/>
    <x v="6"/>
    <x v="7"/>
    <n v="0.08"/>
    <n v="456.96000000000004"/>
    <n v="6"/>
  </r>
  <r>
    <n v="133"/>
    <d v="2020-03-13T00:00:00"/>
    <n v="3"/>
    <x v="2"/>
    <x v="0"/>
    <n v="37"/>
    <s v="Arcoverde"/>
    <n v="9"/>
    <n v="13"/>
    <n v="120"/>
    <n v="1560"/>
    <n v="0.14000000000000001"/>
    <m/>
    <n v="1341.6"/>
    <d v="2020-04-06T00:00:00"/>
    <d v="2020-04-06T00:00:00"/>
    <n v="133"/>
    <n v="4"/>
    <x v="2"/>
    <x v="0"/>
    <n v="0.06"/>
    <n v="80.495999999999995"/>
    <n v="7"/>
  </r>
  <r>
    <n v="134"/>
    <d v="2020-03-13T00:00:00"/>
    <n v="3"/>
    <x v="2"/>
    <x v="0"/>
    <n v="15"/>
    <s v="Vila Velha"/>
    <n v="9"/>
    <n v="11"/>
    <n v="113"/>
    <n v="1243"/>
    <n v="0.12"/>
    <m/>
    <n v="1093.8399999999999"/>
    <d v="2020-04-03T00:00:00"/>
    <d v="2020-04-03T00:00:00"/>
    <n v="134"/>
    <n v="7"/>
    <x v="4"/>
    <x v="6"/>
    <n v="0.1"/>
    <n v="109.384"/>
    <n v="1"/>
  </r>
  <r>
    <n v="135"/>
    <d v="2020-03-15T00:00:00"/>
    <n v="3"/>
    <x v="2"/>
    <x v="0"/>
    <n v="6"/>
    <s v="Jaú"/>
    <n v="8"/>
    <n v="18"/>
    <n v="104"/>
    <n v="1872"/>
    <n v="0.01"/>
    <m/>
    <n v="1853.28"/>
    <d v="2020-04-07T00:00:00"/>
    <d v="2020-04-07T00:00:00"/>
    <n v="135"/>
    <n v="1"/>
    <x v="6"/>
    <x v="7"/>
    <n v="0.1"/>
    <n v="185.328"/>
    <n v="2"/>
  </r>
  <r>
    <n v="136"/>
    <d v="2020-03-16T00:00:00"/>
    <n v="3"/>
    <x v="2"/>
    <x v="0"/>
    <n v="94"/>
    <s v="Goiânia"/>
    <n v="1"/>
    <n v="25"/>
    <n v="115"/>
    <n v="2875"/>
    <n v="7.0000000000000007E-2"/>
    <m/>
    <n v="2673.75"/>
    <d v="2020-04-09T00:00:00"/>
    <d v="2020-04-09T00:00:00"/>
    <n v="136"/>
    <n v="1"/>
    <x v="6"/>
    <x v="6"/>
    <n v="7.0000000000000007E-2"/>
    <n v="187.16250000000002"/>
    <n v="3"/>
  </r>
  <r>
    <n v="137"/>
    <d v="2020-03-17T00:00:00"/>
    <n v="3"/>
    <x v="2"/>
    <x v="0"/>
    <n v="80"/>
    <s v="São Paulo"/>
    <n v="13"/>
    <n v="49"/>
    <n v="107"/>
    <n v="5243"/>
    <n v="0.04"/>
    <m/>
    <n v="5033.28"/>
    <d v="2020-04-09T00:00:00"/>
    <d v="2020-04-09T00:00:00"/>
    <n v="137"/>
    <n v="3"/>
    <x v="3"/>
    <x v="3"/>
    <n v="0.06"/>
    <n v="301.99679999999995"/>
    <n v="4"/>
  </r>
  <r>
    <n v="138"/>
    <d v="2020-03-17T00:00:00"/>
    <n v="3"/>
    <x v="2"/>
    <x v="0"/>
    <n v="94"/>
    <s v="Goiânia"/>
    <n v="6"/>
    <n v="16"/>
    <n v="106"/>
    <n v="1696"/>
    <n v="0.11"/>
    <m/>
    <n v="1509.44"/>
    <d v="2020-04-03T00:00:00"/>
    <d v="2020-04-03T00:00:00"/>
    <n v="138"/>
    <n v="7"/>
    <x v="4"/>
    <x v="9"/>
    <n v="0.05"/>
    <n v="75.472000000000008"/>
    <n v="5"/>
  </r>
  <r>
    <n v="139"/>
    <d v="2020-03-18T00:00:00"/>
    <n v="3"/>
    <x v="2"/>
    <x v="0"/>
    <n v="80"/>
    <s v="São Paulo"/>
    <n v="2"/>
    <n v="50"/>
    <n v="119"/>
    <n v="5950"/>
    <n v="0.1"/>
    <m/>
    <n v="5355"/>
    <d v="2020-03-21T00:00:00"/>
    <d v="2020-03-21T00:00:00"/>
    <n v="139"/>
    <n v="3"/>
    <x v="3"/>
    <x v="5"/>
    <n v="0.1"/>
    <n v="535.5"/>
    <n v="6"/>
  </r>
  <r>
    <n v="140"/>
    <d v="2020-03-19T00:00:00"/>
    <n v="3"/>
    <x v="2"/>
    <x v="0"/>
    <n v="73"/>
    <s v="São Paulo"/>
    <n v="5"/>
    <n v="36"/>
    <n v="111"/>
    <n v="3996"/>
    <n v="0.08"/>
    <m/>
    <n v="3676.32"/>
    <d v="2020-04-10T00:00:00"/>
    <d v="2020-04-10T00:00:00"/>
    <n v="140"/>
    <n v="1"/>
    <x v="6"/>
    <x v="5"/>
    <n v="0.1"/>
    <n v="367.63200000000006"/>
    <n v="7"/>
  </r>
  <r>
    <n v="141"/>
    <d v="2020-03-19T00:00:00"/>
    <n v="3"/>
    <x v="2"/>
    <x v="0"/>
    <n v="17"/>
    <s v="Rio de Janeiro"/>
    <n v="2"/>
    <n v="10"/>
    <n v="96"/>
    <n v="960"/>
    <n v="0.1"/>
    <m/>
    <n v="864"/>
    <d v="2020-04-01T00:00:00"/>
    <d v="2020-04-01T00:00:00"/>
    <n v="141"/>
    <n v="2"/>
    <x v="1"/>
    <x v="3"/>
    <n v="0.05"/>
    <n v="43.2"/>
    <n v="1"/>
  </r>
  <r>
    <n v="142"/>
    <d v="2020-03-21T00:00:00"/>
    <n v="3"/>
    <x v="2"/>
    <x v="0"/>
    <n v="14"/>
    <s v="Eunápolis"/>
    <n v="11"/>
    <n v="20"/>
    <n v="113"/>
    <n v="2260"/>
    <n v="0.09"/>
    <m/>
    <n v="2056.6"/>
    <d v="2020-03-23T00:00:00"/>
    <d v="2020-03-23T00:00:00"/>
    <n v="142"/>
    <n v="6"/>
    <x v="0"/>
    <x v="1"/>
    <n v="7.0000000000000007E-2"/>
    <n v="143.96200000000002"/>
    <n v="2"/>
  </r>
  <r>
    <n v="143"/>
    <d v="2020-03-21T00:00:00"/>
    <n v="3"/>
    <x v="2"/>
    <x v="0"/>
    <n v="16"/>
    <s v="Eunápolis"/>
    <n v="13"/>
    <n v="46"/>
    <n v="98"/>
    <n v="4508"/>
    <n v="0"/>
    <m/>
    <n v="4508"/>
    <d v="2020-04-11T00:00:00"/>
    <d v="2020-04-11T00:00:00"/>
    <n v="143"/>
    <n v="1"/>
    <x v="6"/>
    <x v="4"/>
    <n v="0.06"/>
    <n v="270.48"/>
    <n v="3"/>
  </r>
  <r>
    <n v="144"/>
    <d v="2020-03-21T00:00:00"/>
    <n v="3"/>
    <x v="2"/>
    <x v="0"/>
    <n v="41"/>
    <s v="São João Del Rei"/>
    <n v="5"/>
    <n v="14"/>
    <n v="92"/>
    <n v="1288"/>
    <n v="7.0000000000000007E-2"/>
    <m/>
    <n v="1197.8399999999999"/>
    <d v="2020-04-06T00:00:00"/>
    <d v="2020-04-06T00:00:00"/>
    <n v="144"/>
    <n v="7"/>
    <x v="4"/>
    <x v="4"/>
    <n v="7.0000000000000007E-2"/>
    <n v="83.848799999999997"/>
    <n v="4"/>
  </r>
  <r>
    <n v="145"/>
    <d v="2020-03-22T00:00:00"/>
    <n v="3"/>
    <x v="2"/>
    <x v="0"/>
    <n v="34"/>
    <s v="Brusque"/>
    <n v="6"/>
    <n v="42"/>
    <n v="91"/>
    <n v="3822"/>
    <n v="0.14000000000000001"/>
    <m/>
    <n v="3286.92"/>
    <d v="2020-03-31T00:00:00"/>
    <d v="2020-03-31T00:00:00"/>
    <n v="145"/>
    <n v="1"/>
    <x v="6"/>
    <x v="7"/>
    <n v="0.06"/>
    <n v="197.21520000000001"/>
    <n v="5"/>
  </r>
  <r>
    <n v="146"/>
    <d v="2020-03-22T00:00:00"/>
    <n v="3"/>
    <x v="2"/>
    <x v="0"/>
    <n v="88"/>
    <s v="São Paulo"/>
    <n v="15"/>
    <n v="49"/>
    <n v="113"/>
    <n v="5537"/>
    <n v="0.02"/>
    <m/>
    <n v="5426.26"/>
    <d v="2020-04-10T00:00:00"/>
    <d v="2020-04-10T00:00:00"/>
    <n v="146"/>
    <n v="7"/>
    <x v="4"/>
    <x v="8"/>
    <n v="0.08"/>
    <n v="434.10080000000005"/>
    <n v="6"/>
  </r>
  <r>
    <n v="147"/>
    <d v="2020-03-22T00:00:00"/>
    <n v="3"/>
    <x v="2"/>
    <x v="0"/>
    <n v="59"/>
    <s v="Garanhuns"/>
    <n v="11"/>
    <n v="50"/>
    <n v="103"/>
    <n v="5150"/>
    <n v="0.02"/>
    <m/>
    <n v="5047"/>
    <d v="2020-03-24T00:00:00"/>
    <d v="2020-03-24T00:00:00"/>
    <n v="147"/>
    <n v="3"/>
    <x v="3"/>
    <x v="5"/>
    <n v="0.06"/>
    <n v="302.82"/>
    <n v="7"/>
  </r>
  <r>
    <n v="148"/>
    <d v="2020-03-22T00:00:00"/>
    <n v="3"/>
    <x v="2"/>
    <x v="0"/>
    <n v="91"/>
    <s v="Itaquaquecetuba"/>
    <n v="14"/>
    <n v="34"/>
    <n v="117"/>
    <n v="3978"/>
    <n v="0.14000000000000001"/>
    <m/>
    <n v="3421.08"/>
    <d v="2020-03-23T00:00:00"/>
    <d v="2020-03-23T00:00:00"/>
    <n v="148"/>
    <n v="6"/>
    <x v="0"/>
    <x v="9"/>
    <n v="0.06"/>
    <n v="205.26479999999998"/>
    <n v="1"/>
  </r>
  <r>
    <n v="149"/>
    <d v="2020-03-22T00:00:00"/>
    <n v="3"/>
    <x v="2"/>
    <x v="0"/>
    <n v="54"/>
    <s v="São Gonçalo"/>
    <n v="9"/>
    <n v="35"/>
    <n v="93"/>
    <n v="3255"/>
    <n v="0.02"/>
    <m/>
    <n v="3189.9"/>
    <d v="2020-04-13T00:00:00"/>
    <d v="2020-04-13T00:00:00"/>
    <n v="149"/>
    <n v="6"/>
    <x v="0"/>
    <x v="0"/>
    <n v="0.05"/>
    <n v="159.495"/>
    <n v="2"/>
  </r>
  <r>
    <n v="150"/>
    <d v="2020-03-23T00:00:00"/>
    <n v="3"/>
    <x v="2"/>
    <x v="0"/>
    <n v="71"/>
    <s v="Paranavaí"/>
    <n v="9"/>
    <n v="40"/>
    <n v="113"/>
    <n v="4520"/>
    <n v="0"/>
    <m/>
    <n v="4520"/>
    <d v="2020-04-21T00:00:00"/>
    <d v="2020-04-21T00:00:00"/>
    <n v="150"/>
    <n v="6"/>
    <x v="0"/>
    <x v="9"/>
    <n v="0.08"/>
    <n v="361.6"/>
    <n v="3"/>
  </r>
  <r>
    <n v="151"/>
    <d v="2020-03-25T00:00:00"/>
    <n v="3"/>
    <x v="2"/>
    <x v="0"/>
    <n v="29"/>
    <s v="Teófilo Otoni"/>
    <n v="4"/>
    <n v="14"/>
    <n v="119"/>
    <n v="1666"/>
    <n v="7.0000000000000007E-2"/>
    <m/>
    <n v="1549.38"/>
    <d v="2020-04-12T00:00:00"/>
    <d v="2020-04-12T00:00:00"/>
    <n v="151"/>
    <n v="3"/>
    <x v="3"/>
    <x v="2"/>
    <n v="0.05"/>
    <n v="77.469000000000008"/>
    <n v="4"/>
  </r>
  <r>
    <n v="152"/>
    <d v="2020-03-25T00:00:00"/>
    <n v="3"/>
    <x v="2"/>
    <x v="0"/>
    <n v="91"/>
    <s v="Itaquaquecetuba"/>
    <n v="2"/>
    <n v="11"/>
    <n v="109"/>
    <n v="1199"/>
    <n v="0.06"/>
    <m/>
    <n v="1127.06"/>
    <d v="2020-04-01T00:00:00"/>
    <d v="2020-04-01T00:00:00"/>
    <n v="152"/>
    <n v="1"/>
    <x v="6"/>
    <x v="7"/>
    <n v="0.08"/>
    <n v="90.1648"/>
    <n v="5"/>
  </r>
  <r>
    <n v="153"/>
    <d v="2020-03-25T00:00:00"/>
    <n v="3"/>
    <x v="2"/>
    <x v="0"/>
    <n v="36"/>
    <s v="Campo Largo"/>
    <n v="8"/>
    <n v="34"/>
    <n v="112"/>
    <n v="3808"/>
    <n v="0.12"/>
    <m/>
    <n v="3351.04"/>
    <d v="2020-04-08T00:00:00"/>
    <d v="2020-04-08T00:00:00"/>
    <n v="153"/>
    <n v="1"/>
    <x v="6"/>
    <x v="4"/>
    <n v="0.05"/>
    <n v="167.55200000000002"/>
    <n v="6"/>
  </r>
  <r>
    <n v="154"/>
    <d v="2020-03-25T00:00:00"/>
    <n v="3"/>
    <x v="2"/>
    <x v="0"/>
    <n v="71"/>
    <s v="Paranavaí"/>
    <n v="6"/>
    <n v="23"/>
    <n v="117"/>
    <n v="2691"/>
    <n v="0.03"/>
    <m/>
    <n v="2610.27"/>
    <d v="2020-04-24T00:00:00"/>
    <d v="2020-04-24T00:00:00"/>
    <n v="154"/>
    <n v="4"/>
    <x v="2"/>
    <x v="2"/>
    <n v="0.08"/>
    <n v="208.82159999999999"/>
    <n v="7"/>
  </r>
  <r>
    <n v="155"/>
    <d v="2020-03-25T00:00:00"/>
    <n v="3"/>
    <x v="2"/>
    <x v="0"/>
    <n v="4"/>
    <s v="João Pessoa"/>
    <n v="5"/>
    <n v="31"/>
    <n v="94"/>
    <n v="2914"/>
    <n v="0.11"/>
    <m/>
    <n v="2593.46"/>
    <d v="2020-04-05T00:00:00"/>
    <d v="2020-04-05T00:00:00"/>
    <n v="155"/>
    <n v="3"/>
    <x v="3"/>
    <x v="0"/>
    <n v="0.1"/>
    <n v="259.346"/>
    <n v="1"/>
  </r>
  <r>
    <n v="156"/>
    <d v="2020-03-25T00:00:00"/>
    <n v="3"/>
    <x v="2"/>
    <x v="0"/>
    <n v="75"/>
    <s v="São Paulo"/>
    <n v="2"/>
    <n v="42"/>
    <n v="98"/>
    <n v="4116"/>
    <n v="0.15"/>
    <m/>
    <n v="3498.6"/>
    <d v="2020-03-27T00:00:00"/>
    <d v="2020-03-27T00:00:00"/>
    <n v="156"/>
    <n v="6"/>
    <x v="0"/>
    <x v="4"/>
    <n v="0.08"/>
    <n v="279.88799999999998"/>
    <n v="2"/>
  </r>
  <r>
    <n v="157"/>
    <d v="2020-03-27T00:00:00"/>
    <n v="3"/>
    <x v="2"/>
    <x v="0"/>
    <n v="12"/>
    <s v="São José do Rio Preto"/>
    <n v="13"/>
    <n v="48"/>
    <n v="109"/>
    <n v="5232"/>
    <n v="0.04"/>
    <m/>
    <n v="5022.72"/>
    <d v="2020-04-24T00:00:00"/>
    <d v="2020-04-24T00:00:00"/>
    <n v="157"/>
    <n v="1"/>
    <x v="6"/>
    <x v="0"/>
    <n v="0.08"/>
    <n v="401.81760000000003"/>
    <n v="3"/>
  </r>
  <r>
    <n v="158"/>
    <d v="2020-03-28T00:00:00"/>
    <n v="3"/>
    <x v="2"/>
    <x v="0"/>
    <n v="97"/>
    <s v="Franca"/>
    <n v="14"/>
    <n v="16"/>
    <n v="97"/>
    <n v="1552"/>
    <n v="0.09"/>
    <m/>
    <n v="1412.32"/>
    <d v="2020-04-21T00:00:00"/>
    <d v="2020-04-21T00:00:00"/>
    <n v="158"/>
    <n v="6"/>
    <x v="0"/>
    <x v="0"/>
    <n v="0.06"/>
    <n v="84.739199999999997"/>
    <n v="4"/>
  </r>
  <r>
    <n v="159"/>
    <d v="2020-03-28T00:00:00"/>
    <n v="3"/>
    <x v="2"/>
    <x v="0"/>
    <n v="38"/>
    <s v="Belo Horizonte"/>
    <n v="11"/>
    <n v="50"/>
    <n v="111"/>
    <n v="5550"/>
    <n v="0.1"/>
    <m/>
    <n v="4995"/>
    <d v="2020-04-25T00:00:00"/>
    <d v="2020-04-25T00:00:00"/>
    <n v="159"/>
    <n v="1"/>
    <x v="6"/>
    <x v="1"/>
    <n v="0.05"/>
    <n v="249.75"/>
    <n v="5"/>
  </r>
  <r>
    <n v="160"/>
    <d v="2020-03-28T00:00:00"/>
    <n v="3"/>
    <x v="2"/>
    <x v="0"/>
    <n v="16"/>
    <s v="Eunápolis"/>
    <n v="11"/>
    <n v="45"/>
    <n v="90"/>
    <n v="4050"/>
    <n v="0.04"/>
    <m/>
    <n v="3888"/>
    <d v="2020-04-06T00:00:00"/>
    <d v="2020-04-06T00:00:00"/>
    <n v="160"/>
    <n v="6"/>
    <x v="0"/>
    <x v="3"/>
    <n v="7.0000000000000007E-2"/>
    <n v="272.16000000000003"/>
    <n v="6"/>
  </r>
  <r>
    <n v="161"/>
    <d v="2020-03-28T00:00:00"/>
    <n v="3"/>
    <x v="2"/>
    <x v="0"/>
    <n v="90"/>
    <s v="Cachoeiro de Itapemirim"/>
    <n v="11"/>
    <n v="28"/>
    <n v="91"/>
    <n v="2548"/>
    <n v="0.13"/>
    <m/>
    <n v="2216.7600000000002"/>
    <d v="2020-04-03T00:00:00"/>
    <d v="2020-04-03T00:00:00"/>
    <n v="161"/>
    <n v="7"/>
    <x v="4"/>
    <x v="1"/>
    <n v="7.0000000000000007E-2"/>
    <n v="155.17320000000004"/>
    <n v="7"/>
  </r>
  <r>
    <n v="162"/>
    <d v="2020-03-29T00:00:00"/>
    <n v="3"/>
    <x v="2"/>
    <x v="0"/>
    <n v="73"/>
    <s v="São Paulo"/>
    <n v="7"/>
    <n v="25"/>
    <n v="115"/>
    <n v="2875"/>
    <n v="0.13"/>
    <m/>
    <n v="2501.25"/>
    <d v="2020-04-19T00:00:00"/>
    <d v="2020-04-19T00:00:00"/>
    <n v="162"/>
    <n v="4"/>
    <x v="2"/>
    <x v="3"/>
    <n v="0.09"/>
    <n v="225.11249999999998"/>
    <n v="1"/>
  </r>
  <r>
    <n v="163"/>
    <d v="2020-03-30T00:00:00"/>
    <n v="3"/>
    <x v="2"/>
    <x v="0"/>
    <n v="34"/>
    <s v="Brusque"/>
    <n v="10"/>
    <n v="39"/>
    <n v="106"/>
    <n v="4134"/>
    <n v="0.05"/>
    <m/>
    <n v="3927.3"/>
    <d v="2020-04-23T00:00:00"/>
    <d v="2020-04-23T00:00:00"/>
    <n v="163"/>
    <n v="3"/>
    <x v="3"/>
    <x v="8"/>
    <n v="0.1"/>
    <n v="392.73"/>
    <n v="2"/>
  </r>
  <r>
    <n v="164"/>
    <d v="2020-03-30T00:00:00"/>
    <n v="3"/>
    <x v="2"/>
    <x v="0"/>
    <n v="79"/>
    <s v="Salvador"/>
    <n v="2"/>
    <n v="15"/>
    <n v="100"/>
    <n v="1500"/>
    <n v="7.0000000000000007E-2"/>
    <m/>
    <n v="1395"/>
    <d v="2020-04-25T00:00:00"/>
    <d v="2020-04-25T00:00:00"/>
    <n v="164"/>
    <n v="4"/>
    <x v="2"/>
    <x v="7"/>
    <n v="0.09"/>
    <n v="125.55"/>
    <n v="3"/>
  </r>
  <r>
    <n v="165"/>
    <d v="2020-03-31T00:00:00"/>
    <n v="3"/>
    <x v="2"/>
    <x v="0"/>
    <n v="78"/>
    <s v="Governador Valadares"/>
    <n v="9"/>
    <n v="21"/>
    <n v="119"/>
    <n v="2499"/>
    <n v="0.02"/>
    <m/>
    <n v="2449.02"/>
    <d v="2020-04-21T00:00:00"/>
    <d v="2020-04-21T00:00:00"/>
    <n v="165"/>
    <n v="4"/>
    <x v="2"/>
    <x v="9"/>
    <n v="0.06"/>
    <n v="146.94119999999998"/>
    <n v="4"/>
  </r>
  <r>
    <n v="166"/>
    <d v="2020-03-31T00:00:00"/>
    <n v="3"/>
    <x v="2"/>
    <x v="0"/>
    <n v="19"/>
    <s v="São Paulo"/>
    <n v="15"/>
    <n v="14"/>
    <n v="116"/>
    <n v="1624"/>
    <n v="7.0000000000000007E-2"/>
    <m/>
    <n v="1510.32"/>
    <d v="2020-04-08T00:00:00"/>
    <d v="2020-04-08T00:00:00"/>
    <n v="166"/>
    <n v="3"/>
    <x v="3"/>
    <x v="7"/>
    <n v="7.0000000000000007E-2"/>
    <n v="105.72240000000001"/>
    <n v="5"/>
  </r>
  <r>
    <n v="167"/>
    <d v="2020-03-31T00:00:00"/>
    <n v="3"/>
    <x v="2"/>
    <x v="0"/>
    <n v="72"/>
    <s v="São Paulo"/>
    <n v="5"/>
    <n v="24"/>
    <n v="98"/>
    <n v="2352"/>
    <n v="0.1"/>
    <m/>
    <n v="2116.8000000000002"/>
    <d v="2020-04-10T00:00:00"/>
    <d v="2020-04-10T00:00:00"/>
    <n v="167"/>
    <n v="6"/>
    <x v="0"/>
    <x v="3"/>
    <n v="0.09"/>
    <n v="190.512"/>
    <n v="6"/>
  </r>
  <r>
    <n v="168"/>
    <d v="2020-03-31T00:00:00"/>
    <n v="3"/>
    <x v="2"/>
    <x v="0"/>
    <n v="63"/>
    <s v="Catanduva"/>
    <n v="10"/>
    <n v="27"/>
    <n v="116"/>
    <n v="3132"/>
    <n v="0"/>
    <m/>
    <n v="3132"/>
    <d v="2020-04-16T00:00:00"/>
    <d v="2020-04-16T00:00:00"/>
    <n v="168"/>
    <n v="6"/>
    <x v="0"/>
    <x v="0"/>
    <n v="0.05"/>
    <n v="156.60000000000002"/>
    <n v="7"/>
  </r>
  <r>
    <n v="169"/>
    <d v="2020-04-01T00:00:00"/>
    <n v="4"/>
    <x v="3"/>
    <x v="0"/>
    <n v="90"/>
    <s v="Cachoeiro de Itapemirim"/>
    <n v="9"/>
    <n v="31"/>
    <n v="103"/>
    <n v="3193"/>
    <n v="0.11"/>
    <m/>
    <n v="2841.77"/>
    <d v="2020-04-01T00:00:00"/>
    <d v="2020-04-01T00:00:00"/>
    <n v="169"/>
    <n v="5"/>
    <x v="5"/>
    <x v="2"/>
    <n v="0.1"/>
    <n v="284.17700000000002"/>
    <n v="1"/>
  </r>
  <r>
    <n v="170"/>
    <d v="2020-04-01T00:00:00"/>
    <n v="4"/>
    <x v="3"/>
    <x v="0"/>
    <n v="26"/>
    <s v="Araçatuba"/>
    <n v="11"/>
    <n v="44"/>
    <n v="114"/>
    <n v="5016"/>
    <n v="0.01"/>
    <m/>
    <n v="4965.84"/>
    <d v="2020-04-23T00:00:00"/>
    <d v="2020-04-23T00:00:00"/>
    <n v="170"/>
    <n v="4"/>
    <x v="2"/>
    <x v="5"/>
    <n v="0.05"/>
    <n v="248.29200000000003"/>
    <n v="2"/>
  </r>
  <r>
    <n v="171"/>
    <d v="2020-04-01T00:00:00"/>
    <n v="4"/>
    <x v="3"/>
    <x v="0"/>
    <n v="86"/>
    <s v="Jataí"/>
    <n v="3"/>
    <n v="10"/>
    <n v="93"/>
    <n v="930"/>
    <n v="0.1"/>
    <m/>
    <n v="837"/>
    <d v="2020-04-06T00:00:00"/>
    <d v="2020-04-06T00:00:00"/>
    <n v="171"/>
    <n v="7"/>
    <x v="4"/>
    <x v="2"/>
    <n v="7.0000000000000007E-2"/>
    <n v="58.59"/>
    <n v="3"/>
  </r>
  <r>
    <n v="172"/>
    <d v="2020-04-01T00:00:00"/>
    <n v="4"/>
    <x v="3"/>
    <x v="0"/>
    <n v="4"/>
    <s v="João Pessoa"/>
    <n v="3"/>
    <n v="22"/>
    <n v="116"/>
    <n v="2552"/>
    <n v="0.03"/>
    <m/>
    <n v="2475.44"/>
    <d v="2020-04-17T00:00:00"/>
    <d v="2020-04-17T00:00:00"/>
    <n v="172"/>
    <n v="3"/>
    <x v="3"/>
    <x v="3"/>
    <n v="0.06"/>
    <n v="148.5264"/>
    <n v="4"/>
  </r>
  <r>
    <n v="173"/>
    <d v="2020-04-01T00:00:00"/>
    <n v="4"/>
    <x v="3"/>
    <x v="0"/>
    <n v="88"/>
    <s v="São Paulo"/>
    <n v="9"/>
    <n v="49"/>
    <n v="109"/>
    <n v="5341"/>
    <n v="0.01"/>
    <m/>
    <n v="5287.59"/>
    <d v="2020-04-01T00:00:00"/>
    <d v="2020-04-01T00:00:00"/>
    <n v="173"/>
    <n v="3"/>
    <x v="3"/>
    <x v="1"/>
    <n v="0.09"/>
    <n v="475.88310000000001"/>
    <n v="5"/>
  </r>
  <r>
    <n v="174"/>
    <d v="2020-04-02T00:00:00"/>
    <n v="4"/>
    <x v="3"/>
    <x v="0"/>
    <n v="64"/>
    <s v="Juazeiro"/>
    <n v="4"/>
    <n v="47"/>
    <n v="107"/>
    <n v="5029"/>
    <n v="0.09"/>
    <m/>
    <n v="4576.3900000000003"/>
    <d v="2020-04-30T00:00:00"/>
    <d v="2020-04-30T00:00:00"/>
    <n v="174"/>
    <n v="6"/>
    <x v="0"/>
    <x v="7"/>
    <n v="0.06"/>
    <n v="274.58339999999998"/>
    <n v="6"/>
  </r>
  <r>
    <n v="175"/>
    <d v="2020-04-03T00:00:00"/>
    <n v="4"/>
    <x v="3"/>
    <x v="0"/>
    <n v="52"/>
    <s v="São Luís"/>
    <n v="13"/>
    <n v="44"/>
    <n v="104"/>
    <n v="4576"/>
    <n v="0"/>
    <m/>
    <n v="4576"/>
    <d v="2020-04-21T00:00:00"/>
    <d v="2020-04-21T00:00:00"/>
    <n v="175"/>
    <n v="5"/>
    <x v="5"/>
    <x v="4"/>
    <n v="0.06"/>
    <n v="274.56"/>
    <n v="7"/>
  </r>
  <r>
    <n v="176"/>
    <d v="2020-04-05T00:00:00"/>
    <n v="4"/>
    <x v="3"/>
    <x v="0"/>
    <n v="70"/>
    <s v="Rio de Janeiro"/>
    <n v="13"/>
    <n v="15"/>
    <n v="101"/>
    <n v="1515"/>
    <n v="0.1"/>
    <m/>
    <n v="1363.5"/>
    <d v="2020-04-16T00:00:00"/>
    <d v="2020-04-16T00:00:00"/>
    <n v="176"/>
    <n v="6"/>
    <x v="0"/>
    <x v="8"/>
    <n v="7.0000000000000007E-2"/>
    <n v="95.445000000000007"/>
    <n v="1"/>
  </r>
  <r>
    <n v="177"/>
    <d v="2020-04-06T00:00:00"/>
    <n v="4"/>
    <x v="3"/>
    <x v="0"/>
    <n v="74"/>
    <s v="São Paulo"/>
    <n v="9"/>
    <n v="28"/>
    <n v="98"/>
    <n v="2744"/>
    <n v="0.08"/>
    <m/>
    <n v="2524.48"/>
    <d v="2020-04-21T00:00:00"/>
    <d v="2020-04-21T00:00:00"/>
    <n v="177"/>
    <n v="4"/>
    <x v="2"/>
    <x v="5"/>
    <n v="0.1"/>
    <n v="252.44800000000001"/>
    <n v="2"/>
  </r>
  <r>
    <n v="178"/>
    <d v="2020-04-07T00:00:00"/>
    <n v="4"/>
    <x v="3"/>
    <x v="0"/>
    <n v="1"/>
    <s v="Santos"/>
    <n v="5"/>
    <n v="34"/>
    <n v="92"/>
    <n v="3128"/>
    <n v="0.03"/>
    <m/>
    <n v="3034.16"/>
    <d v="2020-04-22T00:00:00"/>
    <d v="2020-04-22T00:00:00"/>
    <n v="178"/>
    <n v="1"/>
    <x v="6"/>
    <x v="3"/>
    <n v="0.06"/>
    <n v="182.0496"/>
    <n v="3"/>
  </r>
  <r>
    <n v="179"/>
    <d v="2020-04-09T00:00:00"/>
    <n v="4"/>
    <x v="3"/>
    <x v="0"/>
    <n v="87"/>
    <s v="Fortaleza"/>
    <n v="12"/>
    <n v="44"/>
    <n v="97"/>
    <n v="4268"/>
    <n v="0.06"/>
    <m/>
    <n v="4011.92"/>
    <d v="2020-04-22T00:00:00"/>
    <d v="2020-04-22T00:00:00"/>
    <n v="179"/>
    <n v="5"/>
    <x v="5"/>
    <x v="8"/>
    <n v="0.09"/>
    <n v="361.07279999999997"/>
    <n v="4"/>
  </r>
  <r>
    <n v="180"/>
    <d v="2020-04-09T00:00:00"/>
    <n v="4"/>
    <x v="3"/>
    <x v="0"/>
    <n v="2"/>
    <s v="Laranjeiras do Sul"/>
    <n v="2"/>
    <n v="30"/>
    <n v="96"/>
    <n v="2880"/>
    <n v="0.15"/>
    <m/>
    <n v="2448"/>
    <d v="2020-04-26T00:00:00"/>
    <d v="2020-04-26T00:00:00"/>
    <n v="180"/>
    <n v="3"/>
    <x v="3"/>
    <x v="5"/>
    <n v="0.06"/>
    <n v="146.88"/>
    <n v="5"/>
  </r>
  <r>
    <n v="181"/>
    <d v="2020-04-10T00:00:00"/>
    <n v="4"/>
    <x v="3"/>
    <x v="0"/>
    <n v="11"/>
    <s v="Cachoeiro de Itapemirim"/>
    <n v="3"/>
    <n v="35"/>
    <n v="93"/>
    <n v="3255"/>
    <n v="0.06"/>
    <m/>
    <n v="3059.7"/>
    <d v="2020-05-04T00:00:00"/>
    <d v="2020-05-04T00:00:00"/>
    <n v="181"/>
    <n v="3"/>
    <x v="3"/>
    <x v="9"/>
    <n v="7.0000000000000007E-2"/>
    <n v="214.179"/>
    <n v="6"/>
  </r>
  <r>
    <n v="182"/>
    <d v="2020-04-10T00:00:00"/>
    <n v="4"/>
    <x v="3"/>
    <x v="0"/>
    <n v="22"/>
    <s v="Núcleo Bandeirante"/>
    <n v="15"/>
    <n v="12"/>
    <n v="98"/>
    <n v="1176"/>
    <n v="0.02"/>
    <m/>
    <n v="1152.48"/>
    <d v="2020-05-09T00:00:00"/>
    <d v="2020-05-09T00:00:00"/>
    <n v="182"/>
    <n v="7"/>
    <x v="4"/>
    <x v="8"/>
    <n v="0.09"/>
    <n v="103.72319999999999"/>
    <n v="7"/>
  </r>
  <r>
    <n v="183"/>
    <d v="2020-04-10T00:00:00"/>
    <n v="4"/>
    <x v="3"/>
    <x v="0"/>
    <n v="82"/>
    <s v="Rio de Janeiro"/>
    <n v="12"/>
    <n v="27"/>
    <n v="98"/>
    <n v="2646"/>
    <n v="0.04"/>
    <m/>
    <n v="2540.16"/>
    <d v="2020-05-06T00:00:00"/>
    <d v="2020-05-06T00:00:00"/>
    <n v="183"/>
    <n v="3"/>
    <x v="3"/>
    <x v="3"/>
    <n v="0.06"/>
    <n v="152.40959999999998"/>
    <n v="1"/>
  </r>
  <r>
    <n v="184"/>
    <d v="2020-04-11T00:00:00"/>
    <n v="4"/>
    <x v="3"/>
    <x v="0"/>
    <n v="43"/>
    <s v="Dourados"/>
    <n v="9"/>
    <n v="26"/>
    <n v="96"/>
    <n v="2496"/>
    <n v="0.05"/>
    <m/>
    <n v="2371.1999999999998"/>
    <d v="2020-04-20T00:00:00"/>
    <d v="2020-04-20T00:00:00"/>
    <n v="184"/>
    <n v="5"/>
    <x v="5"/>
    <x v="8"/>
    <n v="0.09"/>
    <n v="213.40799999999999"/>
    <n v="2"/>
  </r>
  <r>
    <n v="185"/>
    <d v="2020-04-11T00:00:00"/>
    <n v="4"/>
    <x v="3"/>
    <x v="0"/>
    <n v="56"/>
    <s v="Rio de Janeiro"/>
    <n v="15"/>
    <n v="21"/>
    <n v="105"/>
    <n v="2205"/>
    <n v="0.04"/>
    <m/>
    <n v="2116.8000000000002"/>
    <d v="2020-05-09T00:00:00"/>
    <d v="2020-05-09T00:00:00"/>
    <n v="185"/>
    <n v="2"/>
    <x v="1"/>
    <x v="4"/>
    <n v="0.09"/>
    <n v="190.512"/>
    <n v="3"/>
  </r>
  <r>
    <n v="186"/>
    <d v="2020-04-12T00:00:00"/>
    <n v="4"/>
    <x v="3"/>
    <x v="0"/>
    <n v="70"/>
    <s v="Rio de Janeiro"/>
    <n v="2"/>
    <n v="28"/>
    <n v="105"/>
    <n v="2940"/>
    <n v="0.05"/>
    <m/>
    <n v="2793"/>
    <d v="2020-05-09T00:00:00"/>
    <d v="2020-05-09T00:00:00"/>
    <n v="186"/>
    <n v="1"/>
    <x v="6"/>
    <x v="8"/>
    <n v="7.0000000000000007E-2"/>
    <n v="195.51000000000002"/>
    <n v="4"/>
  </r>
  <r>
    <n v="187"/>
    <d v="2020-04-13T00:00:00"/>
    <n v="4"/>
    <x v="3"/>
    <x v="0"/>
    <n v="44"/>
    <s v="Atibaia"/>
    <n v="4"/>
    <n v="29"/>
    <n v="97"/>
    <n v="2813"/>
    <n v="0.02"/>
    <m/>
    <n v="2756.74"/>
    <d v="2020-05-12T00:00:00"/>
    <d v="2020-05-12T00:00:00"/>
    <n v="187"/>
    <n v="5"/>
    <x v="5"/>
    <x v="8"/>
    <n v="0.09"/>
    <n v="248.10659999999996"/>
    <n v="5"/>
  </r>
  <r>
    <n v="188"/>
    <d v="2020-04-13T00:00:00"/>
    <n v="4"/>
    <x v="3"/>
    <x v="0"/>
    <n v="83"/>
    <s v="Queimados"/>
    <n v="11"/>
    <n v="16"/>
    <n v="110"/>
    <n v="1760"/>
    <n v="0.05"/>
    <m/>
    <n v="1672"/>
    <d v="2020-05-04T00:00:00"/>
    <d v="2020-05-04T00:00:00"/>
    <n v="188"/>
    <n v="4"/>
    <x v="2"/>
    <x v="6"/>
    <n v="0.06"/>
    <n v="100.32"/>
    <n v="6"/>
  </r>
  <r>
    <n v="189"/>
    <d v="2020-04-14T00:00:00"/>
    <n v="4"/>
    <x v="3"/>
    <x v="0"/>
    <n v="48"/>
    <s v="Guarulhos"/>
    <n v="2"/>
    <n v="47"/>
    <n v="117"/>
    <n v="5499"/>
    <n v="0.11"/>
    <m/>
    <n v="4894.1099999999997"/>
    <d v="2020-05-05T00:00:00"/>
    <d v="2020-05-05T00:00:00"/>
    <n v="189"/>
    <n v="2"/>
    <x v="1"/>
    <x v="3"/>
    <n v="0.09"/>
    <n v="440.46989999999994"/>
    <n v="7"/>
  </r>
  <r>
    <n v="190"/>
    <d v="2020-04-14T00:00:00"/>
    <n v="4"/>
    <x v="3"/>
    <x v="0"/>
    <n v="2"/>
    <s v="Laranjeiras do Sul"/>
    <n v="1"/>
    <n v="40"/>
    <n v="110"/>
    <n v="4400"/>
    <n v="0"/>
    <m/>
    <n v="4400"/>
    <d v="2020-04-20T00:00:00"/>
    <d v="2020-04-20T00:00:00"/>
    <n v="190"/>
    <n v="1"/>
    <x v="6"/>
    <x v="6"/>
    <n v="0.09"/>
    <n v="396"/>
    <n v="1"/>
  </r>
  <r>
    <n v="191"/>
    <d v="2020-04-14T00:00:00"/>
    <n v="4"/>
    <x v="3"/>
    <x v="0"/>
    <n v="89"/>
    <s v="Goiânia"/>
    <n v="5"/>
    <n v="37"/>
    <n v="106"/>
    <n v="3922"/>
    <n v="0.04"/>
    <m/>
    <n v="3765.12"/>
    <d v="2020-05-10T00:00:00"/>
    <d v="2020-05-10T00:00:00"/>
    <n v="191"/>
    <n v="6"/>
    <x v="0"/>
    <x v="2"/>
    <n v="0.06"/>
    <n v="225.90719999999999"/>
    <n v="2"/>
  </r>
  <r>
    <n v="192"/>
    <d v="2020-04-15T00:00:00"/>
    <n v="4"/>
    <x v="3"/>
    <x v="0"/>
    <n v="35"/>
    <s v="São Paulo"/>
    <n v="8"/>
    <n v="44"/>
    <n v="115"/>
    <n v="5060"/>
    <n v="0.13"/>
    <m/>
    <n v="4402.2"/>
    <d v="2020-05-14T00:00:00"/>
    <d v="2020-05-14T00:00:00"/>
    <n v="192"/>
    <n v="2"/>
    <x v="1"/>
    <x v="6"/>
    <n v="0.1"/>
    <n v="440.22"/>
    <n v="3"/>
  </r>
  <r>
    <n v="193"/>
    <d v="2020-04-17T00:00:00"/>
    <n v="4"/>
    <x v="3"/>
    <x v="0"/>
    <n v="62"/>
    <s v="São Paulo"/>
    <n v="2"/>
    <n v="26"/>
    <n v="110"/>
    <n v="2860"/>
    <n v="0.15"/>
    <m/>
    <n v="2431"/>
    <d v="2020-04-29T00:00:00"/>
    <d v="2020-04-29T00:00:00"/>
    <n v="193"/>
    <n v="5"/>
    <x v="5"/>
    <x v="7"/>
    <n v="0.1"/>
    <n v="243.10000000000002"/>
    <n v="4"/>
  </r>
  <r>
    <n v="194"/>
    <d v="2020-04-18T00:00:00"/>
    <n v="4"/>
    <x v="3"/>
    <x v="0"/>
    <n v="69"/>
    <s v="Rio de Janeiro"/>
    <n v="6"/>
    <n v="28"/>
    <n v="90"/>
    <n v="2520"/>
    <n v="0.01"/>
    <m/>
    <n v="2494.8000000000002"/>
    <d v="2020-05-05T00:00:00"/>
    <d v="2020-05-05T00:00:00"/>
    <n v="194"/>
    <n v="6"/>
    <x v="0"/>
    <x v="8"/>
    <n v="0.08"/>
    <n v="199.58400000000003"/>
    <n v="5"/>
  </r>
  <r>
    <n v="195"/>
    <d v="2020-04-18T00:00:00"/>
    <n v="4"/>
    <x v="3"/>
    <x v="0"/>
    <n v="88"/>
    <s v="São Paulo"/>
    <n v="1"/>
    <n v="15"/>
    <n v="90"/>
    <n v="1350"/>
    <n v="0.14000000000000001"/>
    <m/>
    <n v="1161"/>
    <d v="2020-05-17T00:00:00"/>
    <d v="2020-05-17T00:00:00"/>
    <n v="195"/>
    <n v="6"/>
    <x v="0"/>
    <x v="1"/>
    <n v="0.08"/>
    <n v="92.88"/>
    <n v="6"/>
  </r>
  <r>
    <n v="196"/>
    <d v="2020-04-19T00:00:00"/>
    <n v="4"/>
    <x v="3"/>
    <x v="0"/>
    <n v="10"/>
    <s v="Campinas"/>
    <n v="12"/>
    <n v="37"/>
    <n v="118"/>
    <n v="4366"/>
    <n v="0.06"/>
    <m/>
    <n v="4104.04"/>
    <d v="2020-05-11T00:00:00"/>
    <d v="2020-05-11T00:00:00"/>
    <n v="196"/>
    <n v="3"/>
    <x v="3"/>
    <x v="9"/>
    <n v="0.1"/>
    <n v="410.404"/>
    <n v="7"/>
  </r>
  <r>
    <n v="197"/>
    <d v="2020-04-19T00:00:00"/>
    <n v="4"/>
    <x v="3"/>
    <x v="0"/>
    <n v="48"/>
    <s v="Guarulhos"/>
    <n v="9"/>
    <n v="33"/>
    <n v="108"/>
    <n v="3564"/>
    <n v="0.12"/>
    <m/>
    <n v="3136.32"/>
    <d v="2020-05-01T00:00:00"/>
    <d v="2020-05-01T00:00:00"/>
    <n v="197"/>
    <n v="7"/>
    <x v="4"/>
    <x v="7"/>
    <n v="7.0000000000000007E-2"/>
    <n v="219.54240000000004"/>
    <n v="1"/>
  </r>
  <r>
    <n v="198"/>
    <d v="2020-04-21T00:00:00"/>
    <n v="4"/>
    <x v="3"/>
    <x v="0"/>
    <n v="48"/>
    <s v="Guarulhos"/>
    <n v="12"/>
    <n v="16"/>
    <n v="114"/>
    <n v="1824"/>
    <n v="0.12"/>
    <m/>
    <n v="1605.12"/>
    <d v="2020-05-12T00:00:00"/>
    <d v="2020-05-12T00:00:00"/>
    <n v="198"/>
    <n v="6"/>
    <x v="0"/>
    <x v="1"/>
    <n v="0.05"/>
    <n v="80.256"/>
    <n v="2"/>
  </r>
  <r>
    <n v="199"/>
    <d v="2020-04-21T00:00:00"/>
    <n v="4"/>
    <x v="3"/>
    <x v="0"/>
    <n v="91"/>
    <s v="Itaquaquecetuba"/>
    <n v="1"/>
    <n v="48"/>
    <n v="109"/>
    <n v="5232"/>
    <n v="0.01"/>
    <m/>
    <n v="5179.68"/>
    <d v="2020-05-04T00:00:00"/>
    <d v="2020-05-04T00:00:00"/>
    <n v="199"/>
    <n v="6"/>
    <x v="0"/>
    <x v="2"/>
    <n v="0.09"/>
    <n v="466.1712"/>
    <n v="3"/>
  </r>
  <r>
    <n v="200"/>
    <d v="2020-04-21T00:00:00"/>
    <n v="4"/>
    <x v="3"/>
    <x v="0"/>
    <n v="91"/>
    <s v="Itaquaquecetuba"/>
    <n v="3"/>
    <n v="41"/>
    <n v="95"/>
    <n v="3895"/>
    <n v="0.15"/>
    <m/>
    <n v="3310.75"/>
    <d v="2020-05-06T00:00:00"/>
    <d v="2020-05-06T00:00:00"/>
    <n v="200"/>
    <n v="3"/>
    <x v="3"/>
    <x v="0"/>
    <n v="0.08"/>
    <n v="264.86"/>
    <n v="4"/>
  </r>
  <r>
    <n v="201"/>
    <d v="2020-04-22T00:00:00"/>
    <n v="4"/>
    <x v="3"/>
    <x v="0"/>
    <n v="65"/>
    <s v="Ariquemes"/>
    <n v="15"/>
    <n v="13"/>
    <n v="111"/>
    <n v="1443"/>
    <n v="0.06"/>
    <m/>
    <n v="1356.42"/>
    <d v="2020-05-05T00:00:00"/>
    <d v="2020-05-05T00:00:00"/>
    <n v="201"/>
    <n v="5"/>
    <x v="5"/>
    <x v="1"/>
    <n v="7.0000000000000007E-2"/>
    <n v="94.949400000000011"/>
    <n v="5"/>
  </r>
  <r>
    <n v="202"/>
    <d v="2020-04-22T00:00:00"/>
    <n v="4"/>
    <x v="3"/>
    <x v="0"/>
    <n v="100"/>
    <s v="São Paulo"/>
    <n v="4"/>
    <n v="35"/>
    <n v="92"/>
    <n v="3220"/>
    <n v="0.02"/>
    <m/>
    <n v="3155.6"/>
    <d v="2020-05-15T00:00:00"/>
    <d v="2020-05-15T00:00:00"/>
    <n v="202"/>
    <n v="6"/>
    <x v="0"/>
    <x v="8"/>
    <n v="7.0000000000000007E-2"/>
    <n v="220.89200000000002"/>
    <n v="6"/>
  </r>
  <r>
    <n v="203"/>
    <d v="2020-04-24T00:00:00"/>
    <n v="4"/>
    <x v="3"/>
    <x v="0"/>
    <n v="93"/>
    <s v="Salvador"/>
    <n v="11"/>
    <n v="20"/>
    <n v="111"/>
    <n v="2220"/>
    <n v="0.14000000000000001"/>
    <m/>
    <n v="1909.2"/>
    <d v="2020-05-24T00:00:00"/>
    <d v="2020-05-24T00:00:00"/>
    <n v="203"/>
    <n v="3"/>
    <x v="3"/>
    <x v="9"/>
    <n v="7.0000000000000007E-2"/>
    <n v="133.64400000000001"/>
    <n v="7"/>
  </r>
  <r>
    <n v="204"/>
    <d v="2020-04-27T00:00:00"/>
    <n v="4"/>
    <x v="3"/>
    <x v="0"/>
    <n v="37"/>
    <s v="Arcoverde"/>
    <n v="3"/>
    <n v="14"/>
    <n v="114"/>
    <n v="1596"/>
    <n v="0.05"/>
    <m/>
    <n v="1516.2"/>
    <d v="2020-05-07T00:00:00"/>
    <d v="2020-05-07T00:00:00"/>
    <n v="204"/>
    <n v="6"/>
    <x v="0"/>
    <x v="7"/>
    <n v="7.0000000000000007E-2"/>
    <n v="106.13400000000001"/>
    <n v="1"/>
  </r>
  <r>
    <n v="205"/>
    <d v="2020-04-27T00:00:00"/>
    <n v="4"/>
    <x v="3"/>
    <x v="0"/>
    <n v="72"/>
    <s v="São Paulo"/>
    <n v="8"/>
    <n v="13"/>
    <n v="91"/>
    <n v="1183"/>
    <n v="0.06"/>
    <m/>
    <n v="1112.02"/>
    <d v="2020-05-26T00:00:00"/>
    <d v="2020-05-26T00:00:00"/>
    <n v="205"/>
    <n v="1"/>
    <x v="6"/>
    <x v="6"/>
    <n v="0.09"/>
    <n v="100.0818"/>
    <n v="2"/>
  </r>
  <r>
    <n v="206"/>
    <d v="2020-04-28T00:00:00"/>
    <n v="4"/>
    <x v="3"/>
    <x v="0"/>
    <n v="16"/>
    <s v="Eunápolis"/>
    <n v="5"/>
    <n v="34"/>
    <n v="113"/>
    <n v="3842"/>
    <n v="0.09"/>
    <m/>
    <n v="3496.2200000000003"/>
    <d v="2020-05-15T00:00:00"/>
    <d v="2020-05-15T00:00:00"/>
    <n v="206"/>
    <n v="5"/>
    <x v="5"/>
    <x v="8"/>
    <n v="0.08"/>
    <n v="279.69760000000002"/>
    <n v="3"/>
  </r>
  <r>
    <n v="207"/>
    <d v="2020-04-28T00:00:00"/>
    <n v="4"/>
    <x v="3"/>
    <x v="0"/>
    <n v="57"/>
    <s v="Campinas"/>
    <n v="13"/>
    <n v="26"/>
    <n v="103"/>
    <n v="2678"/>
    <n v="0.05"/>
    <m/>
    <n v="2544.1"/>
    <d v="2020-05-20T00:00:00"/>
    <d v="2020-05-20T00:00:00"/>
    <n v="207"/>
    <n v="3"/>
    <x v="3"/>
    <x v="9"/>
    <n v="0.06"/>
    <n v="152.64599999999999"/>
    <n v="4"/>
  </r>
  <r>
    <n v="208"/>
    <d v="2020-04-29T00:00:00"/>
    <n v="4"/>
    <x v="3"/>
    <x v="0"/>
    <n v="13"/>
    <s v="Contagem"/>
    <n v="1"/>
    <n v="26"/>
    <n v="112"/>
    <n v="2912"/>
    <n v="0.08"/>
    <m/>
    <n v="2679.04"/>
    <d v="2020-05-27T00:00:00"/>
    <d v="2020-05-27T00:00:00"/>
    <n v="208"/>
    <n v="6"/>
    <x v="0"/>
    <x v="2"/>
    <n v="7.0000000000000007E-2"/>
    <n v="187.53280000000001"/>
    <n v="5"/>
  </r>
  <r>
    <n v="209"/>
    <d v="2020-04-29T00:00:00"/>
    <n v="4"/>
    <x v="3"/>
    <x v="0"/>
    <n v="4"/>
    <s v="João Pessoa"/>
    <n v="7"/>
    <n v="13"/>
    <n v="90"/>
    <n v="1170"/>
    <n v="7.0000000000000007E-2"/>
    <m/>
    <n v="1088.0999999999999"/>
    <d v="2020-05-03T00:00:00"/>
    <d v="2020-05-03T00:00:00"/>
    <n v="209"/>
    <n v="1"/>
    <x v="6"/>
    <x v="6"/>
    <n v="7.0000000000000007E-2"/>
    <n v="76.167000000000002"/>
    <n v="6"/>
  </r>
  <r>
    <n v="210"/>
    <d v="2020-04-30T00:00:00"/>
    <n v="4"/>
    <x v="3"/>
    <x v="0"/>
    <n v="51"/>
    <s v="Avaré"/>
    <n v="12"/>
    <n v="44"/>
    <n v="113"/>
    <n v="4972"/>
    <n v="0.15"/>
    <m/>
    <n v="4226.2"/>
    <d v="2020-05-07T00:00:00"/>
    <d v="2020-05-07T00:00:00"/>
    <n v="210"/>
    <n v="5"/>
    <x v="5"/>
    <x v="9"/>
    <n v="7.0000000000000007E-2"/>
    <n v="295.834"/>
    <n v="7"/>
  </r>
  <r>
    <n v="211"/>
    <d v="2020-05-01T00:00:00"/>
    <n v="5"/>
    <x v="4"/>
    <x v="0"/>
    <n v="22"/>
    <s v="Núcleo Bandeirante"/>
    <n v="4"/>
    <n v="21"/>
    <n v="113"/>
    <n v="2373"/>
    <n v="0.06"/>
    <m/>
    <n v="2230.62"/>
    <d v="2020-05-21T00:00:00"/>
    <d v="2020-05-21T00:00:00"/>
    <n v="211"/>
    <n v="5"/>
    <x v="5"/>
    <x v="5"/>
    <n v="0.09"/>
    <n v="200.75579999999999"/>
    <n v="1"/>
  </r>
  <r>
    <n v="212"/>
    <d v="2020-05-01T00:00:00"/>
    <n v="5"/>
    <x v="4"/>
    <x v="0"/>
    <n v="27"/>
    <s v="Praia Grande"/>
    <n v="1"/>
    <n v="17"/>
    <n v="90"/>
    <n v="1530"/>
    <n v="0.09"/>
    <m/>
    <n v="1392.3"/>
    <d v="2020-05-17T00:00:00"/>
    <d v="2020-05-17T00:00:00"/>
    <n v="212"/>
    <n v="3"/>
    <x v="3"/>
    <x v="0"/>
    <n v="0.1"/>
    <n v="139.22999999999999"/>
    <n v="2"/>
  </r>
  <r>
    <n v="213"/>
    <d v="2020-05-01T00:00:00"/>
    <n v="5"/>
    <x v="4"/>
    <x v="0"/>
    <n v="83"/>
    <s v="Queimados"/>
    <n v="6"/>
    <n v="18"/>
    <n v="105"/>
    <n v="1890"/>
    <n v="0.13"/>
    <m/>
    <n v="1644.3"/>
    <d v="2020-05-13T00:00:00"/>
    <d v="2020-05-13T00:00:00"/>
    <n v="213"/>
    <n v="1"/>
    <x v="6"/>
    <x v="3"/>
    <n v="0.05"/>
    <n v="82.215000000000003"/>
    <n v="3"/>
  </r>
  <r>
    <n v="214"/>
    <d v="2020-05-02T00:00:00"/>
    <n v="5"/>
    <x v="4"/>
    <x v="0"/>
    <n v="38"/>
    <s v="Belo Horizonte"/>
    <n v="5"/>
    <n v="40"/>
    <n v="98"/>
    <n v="3920"/>
    <n v="0.1"/>
    <m/>
    <n v="3528"/>
    <d v="2020-05-27T00:00:00"/>
    <d v="2020-05-27T00:00:00"/>
    <n v="214"/>
    <n v="7"/>
    <x v="4"/>
    <x v="7"/>
    <n v="7.0000000000000007E-2"/>
    <n v="246.96000000000004"/>
    <n v="4"/>
  </r>
  <r>
    <n v="215"/>
    <d v="2020-05-04T00:00:00"/>
    <n v="5"/>
    <x v="4"/>
    <x v="0"/>
    <n v="35"/>
    <s v="São Paulo"/>
    <n v="13"/>
    <n v="13"/>
    <n v="99"/>
    <n v="1287"/>
    <n v="0.04"/>
    <m/>
    <n v="1235.52"/>
    <d v="2020-05-15T00:00:00"/>
    <d v="2020-05-15T00:00:00"/>
    <n v="215"/>
    <n v="1"/>
    <x v="6"/>
    <x v="5"/>
    <n v="0.1"/>
    <n v="123.55200000000001"/>
    <n v="5"/>
  </r>
  <r>
    <n v="216"/>
    <d v="2020-05-04T00:00:00"/>
    <n v="5"/>
    <x v="4"/>
    <x v="0"/>
    <n v="3"/>
    <s v="Barbacena"/>
    <n v="8"/>
    <n v="31"/>
    <n v="105"/>
    <n v="3255"/>
    <n v="0.08"/>
    <m/>
    <n v="2994.6"/>
    <d v="2020-05-22T00:00:00"/>
    <d v="2020-05-22T00:00:00"/>
    <n v="216"/>
    <n v="2"/>
    <x v="1"/>
    <x v="3"/>
    <n v="0.09"/>
    <n v="269.51400000000001"/>
    <n v="6"/>
  </r>
  <r>
    <n v="217"/>
    <d v="2020-05-05T00:00:00"/>
    <n v="5"/>
    <x v="4"/>
    <x v="0"/>
    <n v="25"/>
    <s v="Belém"/>
    <n v="15"/>
    <n v="48"/>
    <n v="108"/>
    <n v="5184"/>
    <n v="0.13"/>
    <m/>
    <n v="4510.08"/>
    <d v="2020-05-23T00:00:00"/>
    <d v="2020-05-23T00:00:00"/>
    <n v="217"/>
    <n v="7"/>
    <x v="4"/>
    <x v="3"/>
    <n v="0.1"/>
    <n v="451.00800000000004"/>
    <n v="7"/>
  </r>
  <r>
    <n v="218"/>
    <d v="2020-05-05T00:00:00"/>
    <n v="5"/>
    <x v="4"/>
    <x v="0"/>
    <n v="8"/>
    <s v="São Paulo"/>
    <n v="6"/>
    <n v="18"/>
    <n v="90"/>
    <n v="1620"/>
    <n v="0.15"/>
    <m/>
    <n v="1377"/>
    <d v="2020-05-08T00:00:00"/>
    <d v="2020-05-08T00:00:00"/>
    <n v="218"/>
    <n v="6"/>
    <x v="0"/>
    <x v="9"/>
    <n v="0.08"/>
    <n v="110.16"/>
    <n v="1"/>
  </r>
  <r>
    <n v="219"/>
    <d v="2020-05-06T00:00:00"/>
    <n v="5"/>
    <x v="4"/>
    <x v="0"/>
    <n v="20"/>
    <s v="São Bernardo do Campo"/>
    <n v="2"/>
    <n v="48"/>
    <n v="120"/>
    <n v="5760"/>
    <n v="0.05"/>
    <m/>
    <n v="5472"/>
    <d v="2020-05-06T00:00:00"/>
    <d v="2020-05-06T00:00:00"/>
    <n v="219"/>
    <n v="5"/>
    <x v="5"/>
    <x v="6"/>
    <n v="7.0000000000000007E-2"/>
    <n v="383.04"/>
    <n v="2"/>
  </r>
  <r>
    <n v="220"/>
    <d v="2020-05-07T00:00:00"/>
    <n v="5"/>
    <x v="4"/>
    <x v="0"/>
    <n v="78"/>
    <s v="Governador Valadares"/>
    <n v="10"/>
    <n v="42"/>
    <n v="104"/>
    <n v="4368"/>
    <n v="0.12"/>
    <m/>
    <n v="3843.84"/>
    <d v="2020-05-14T00:00:00"/>
    <d v="2020-05-14T00:00:00"/>
    <n v="220"/>
    <n v="3"/>
    <x v="3"/>
    <x v="1"/>
    <n v="0.06"/>
    <n v="230.63040000000001"/>
    <n v="3"/>
  </r>
  <r>
    <n v="221"/>
    <d v="2020-05-07T00:00:00"/>
    <n v="5"/>
    <x v="4"/>
    <x v="0"/>
    <n v="99"/>
    <s v="Foz do Iguaçu"/>
    <n v="4"/>
    <n v="38"/>
    <n v="113"/>
    <n v="4294"/>
    <n v="0.1"/>
    <m/>
    <n v="3864.6"/>
    <d v="2020-05-25T00:00:00"/>
    <d v="2020-05-25T00:00:00"/>
    <n v="221"/>
    <n v="7"/>
    <x v="4"/>
    <x v="1"/>
    <n v="7.0000000000000007E-2"/>
    <n v="270.52199999999999"/>
    <n v="4"/>
  </r>
  <r>
    <n v="222"/>
    <d v="2020-05-07T00:00:00"/>
    <n v="5"/>
    <x v="4"/>
    <x v="0"/>
    <n v="98"/>
    <s v="Recife"/>
    <n v="2"/>
    <n v="17"/>
    <n v="120"/>
    <n v="2040"/>
    <n v="0.08"/>
    <m/>
    <n v="1876.8"/>
    <d v="2020-05-16T00:00:00"/>
    <d v="2020-05-16T00:00:00"/>
    <n v="222"/>
    <n v="2"/>
    <x v="1"/>
    <x v="4"/>
    <n v="0.08"/>
    <n v="150.14400000000001"/>
    <n v="5"/>
  </r>
  <r>
    <n v="223"/>
    <d v="2020-05-07T00:00:00"/>
    <n v="5"/>
    <x v="4"/>
    <x v="0"/>
    <n v="97"/>
    <s v="Franca"/>
    <n v="12"/>
    <n v="25"/>
    <n v="117"/>
    <n v="2925"/>
    <n v="0.01"/>
    <m/>
    <n v="2895.75"/>
    <d v="2020-05-25T00:00:00"/>
    <d v="2020-05-25T00:00:00"/>
    <n v="223"/>
    <n v="5"/>
    <x v="5"/>
    <x v="5"/>
    <n v="0.1"/>
    <n v="289.57499999999999"/>
    <n v="6"/>
  </r>
  <r>
    <n v="224"/>
    <d v="2020-05-08T00:00:00"/>
    <n v="5"/>
    <x v="4"/>
    <x v="0"/>
    <n v="61"/>
    <s v="Petrópolis"/>
    <n v="14"/>
    <n v="35"/>
    <n v="104"/>
    <n v="3640"/>
    <n v="0.08"/>
    <m/>
    <n v="3348.8"/>
    <d v="2020-05-25T00:00:00"/>
    <d v="2020-05-25T00:00:00"/>
    <n v="224"/>
    <n v="3"/>
    <x v="3"/>
    <x v="1"/>
    <n v="0.05"/>
    <n v="167.44000000000003"/>
    <n v="7"/>
  </r>
  <r>
    <n v="225"/>
    <d v="2020-05-08T00:00:00"/>
    <n v="5"/>
    <x v="4"/>
    <x v="0"/>
    <n v="46"/>
    <s v="Curitiba"/>
    <n v="15"/>
    <n v="12"/>
    <n v="107"/>
    <n v="1284"/>
    <n v="0.08"/>
    <m/>
    <n v="1181.28"/>
    <d v="2020-05-23T00:00:00"/>
    <d v="2020-05-23T00:00:00"/>
    <n v="225"/>
    <n v="5"/>
    <x v="5"/>
    <x v="4"/>
    <n v="0.09"/>
    <n v="106.31519999999999"/>
    <n v="1"/>
  </r>
  <r>
    <n v="226"/>
    <d v="2020-05-09T00:00:00"/>
    <n v="5"/>
    <x v="4"/>
    <x v="0"/>
    <n v="8"/>
    <s v="São Paulo"/>
    <n v="7"/>
    <n v="33"/>
    <n v="107"/>
    <n v="3531"/>
    <n v="7.0000000000000007E-2"/>
    <m/>
    <n v="3283.83"/>
    <d v="2020-05-21T00:00:00"/>
    <d v="2020-05-21T00:00:00"/>
    <n v="226"/>
    <n v="2"/>
    <x v="1"/>
    <x v="9"/>
    <n v="0.08"/>
    <n v="262.70639999999997"/>
    <n v="2"/>
  </r>
  <r>
    <n v="227"/>
    <d v="2020-05-09T00:00:00"/>
    <n v="5"/>
    <x v="4"/>
    <x v="0"/>
    <n v="93"/>
    <s v="Salvador"/>
    <n v="3"/>
    <n v="16"/>
    <n v="92"/>
    <n v="1472"/>
    <n v="0.01"/>
    <m/>
    <n v="1457.28"/>
    <d v="2020-05-31T00:00:00"/>
    <d v="2020-05-31T00:00:00"/>
    <n v="227"/>
    <n v="1"/>
    <x v="6"/>
    <x v="2"/>
    <n v="0.05"/>
    <n v="72.864000000000004"/>
    <n v="3"/>
  </r>
  <r>
    <n v="228"/>
    <d v="2020-05-10T00:00:00"/>
    <n v="5"/>
    <x v="4"/>
    <x v="0"/>
    <n v="72"/>
    <s v="São Paulo"/>
    <n v="3"/>
    <n v="35"/>
    <n v="91"/>
    <n v="3185"/>
    <n v="0.05"/>
    <m/>
    <n v="3025.75"/>
    <d v="2020-05-23T00:00:00"/>
    <d v="2020-05-23T00:00:00"/>
    <n v="228"/>
    <n v="3"/>
    <x v="3"/>
    <x v="5"/>
    <n v="0.1"/>
    <n v="302.57499999999999"/>
    <n v="4"/>
  </r>
  <r>
    <n v="229"/>
    <d v="2020-05-10T00:00:00"/>
    <n v="5"/>
    <x v="4"/>
    <x v="0"/>
    <n v="13"/>
    <s v="Contagem"/>
    <n v="10"/>
    <n v="10"/>
    <n v="97"/>
    <n v="970"/>
    <n v="0.11"/>
    <m/>
    <n v="863.3"/>
    <d v="2020-06-01T00:00:00"/>
    <d v="2020-06-01T00:00:00"/>
    <n v="229"/>
    <n v="4"/>
    <x v="2"/>
    <x v="6"/>
    <n v="0.05"/>
    <n v="43.164999999999999"/>
    <n v="5"/>
  </r>
  <r>
    <n v="230"/>
    <d v="2020-05-10T00:00:00"/>
    <n v="5"/>
    <x v="4"/>
    <x v="0"/>
    <n v="39"/>
    <s v="São Paulo"/>
    <n v="7"/>
    <n v="50"/>
    <n v="114"/>
    <n v="5700"/>
    <n v="0.08"/>
    <m/>
    <n v="5244"/>
    <d v="2020-05-20T00:00:00"/>
    <d v="2020-05-20T00:00:00"/>
    <n v="230"/>
    <n v="4"/>
    <x v="2"/>
    <x v="2"/>
    <n v="0.09"/>
    <n v="471.96"/>
    <n v="6"/>
  </r>
  <r>
    <n v="231"/>
    <d v="2020-05-10T00:00:00"/>
    <n v="5"/>
    <x v="4"/>
    <x v="0"/>
    <n v="72"/>
    <s v="São Paulo"/>
    <n v="10"/>
    <n v="41"/>
    <n v="118"/>
    <n v="4838"/>
    <n v="0.13"/>
    <m/>
    <n v="4209.0599999999995"/>
    <d v="2020-05-30T00:00:00"/>
    <d v="2020-05-30T00:00:00"/>
    <n v="231"/>
    <n v="3"/>
    <x v="3"/>
    <x v="2"/>
    <n v="0.06"/>
    <n v="252.54359999999997"/>
    <n v="7"/>
  </r>
  <r>
    <n v="232"/>
    <d v="2020-05-11T00:00:00"/>
    <n v="5"/>
    <x v="4"/>
    <x v="0"/>
    <n v="3"/>
    <s v="Barbacena"/>
    <n v="2"/>
    <n v="35"/>
    <n v="91"/>
    <n v="3185"/>
    <n v="0.09"/>
    <m/>
    <n v="2898.35"/>
    <d v="2020-06-05T00:00:00"/>
    <d v="2020-06-05T00:00:00"/>
    <n v="232"/>
    <n v="1"/>
    <x v="6"/>
    <x v="2"/>
    <n v="0.06"/>
    <n v="173.90099999999998"/>
    <n v="1"/>
  </r>
  <r>
    <n v="233"/>
    <d v="2020-05-11T00:00:00"/>
    <n v="5"/>
    <x v="4"/>
    <x v="0"/>
    <n v="44"/>
    <s v="Atibaia"/>
    <n v="9"/>
    <n v="15"/>
    <n v="106"/>
    <n v="1590"/>
    <n v="0.1"/>
    <m/>
    <n v="1431"/>
    <d v="2020-05-26T00:00:00"/>
    <d v="2020-05-26T00:00:00"/>
    <n v="233"/>
    <n v="4"/>
    <x v="2"/>
    <x v="6"/>
    <n v="0.05"/>
    <n v="71.55"/>
    <n v="2"/>
  </r>
  <r>
    <n v="234"/>
    <d v="2020-05-12T00:00:00"/>
    <n v="5"/>
    <x v="4"/>
    <x v="0"/>
    <n v="32"/>
    <s v="Vila Velha"/>
    <n v="14"/>
    <n v="31"/>
    <n v="118"/>
    <n v="3658"/>
    <n v="7.0000000000000007E-2"/>
    <m/>
    <n v="3401.94"/>
    <d v="2020-06-08T00:00:00"/>
    <d v="2020-06-08T00:00:00"/>
    <n v="234"/>
    <n v="3"/>
    <x v="3"/>
    <x v="7"/>
    <n v="0.1"/>
    <n v="340.19400000000002"/>
    <n v="3"/>
  </r>
  <r>
    <n v="235"/>
    <d v="2020-05-12T00:00:00"/>
    <n v="5"/>
    <x v="4"/>
    <x v="0"/>
    <n v="47"/>
    <s v="Fortaleza"/>
    <n v="5"/>
    <n v="35"/>
    <n v="103"/>
    <n v="3605"/>
    <n v="7.0000000000000007E-2"/>
    <m/>
    <n v="3352.65"/>
    <d v="2020-05-30T00:00:00"/>
    <d v="2020-05-30T00:00:00"/>
    <n v="235"/>
    <n v="1"/>
    <x v="6"/>
    <x v="5"/>
    <n v="0.08"/>
    <n v="268.21199999999999"/>
    <n v="4"/>
  </r>
  <r>
    <n v="236"/>
    <d v="2020-05-13T00:00:00"/>
    <n v="5"/>
    <x v="4"/>
    <x v="0"/>
    <n v="29"/>
    <s v="Teófilo Otoni"/>
    <n v="11"/>
    <n v="17"/>
    <n v="100"/>
    <n v="1700"/>
    <n v="0.11"/>
    <m/>
    <n v="1513"/>
    <d v="2020-05-13T00:00:00"/>
    <d v="2020-05-13T00:00:00"/>
    <n v="236"/>
    <n v="1"/>
    <x v="6"/>
    <x v="8"/>
    <n v="7.0000000000000007E-2"/>
    <n v="105.91000000000001"/>
    <n v="5"/>
  </r>
  <r>
    <n v="237"/>
    <d v="2020-05-13T00:00:00"/>
    <n v="5"/>
    <x v="4"/>
    <x v="0"/>
    <n v="11"/>
    <s v="Cachoeiro de Itapemirim"/>
    <n v="9"/>
    <n v="40"/>
    <n v="116"/>
    <n v="4640"/>
    <n v="0.02"/>
    <m/>
    <n v="4547.2"/>
    <d v="2020-05-22T00:00:00"/>
    <d v="2020-05-22T00:00:00"/>
    <n v="237"/>
    <n v="6"/>
    <x v="0"/>
    <x v="3"/>
    <n v="0.05"/>
    <n v="227.36"/>
    <n v="6"/>
  </r>
  <r>
    <n v="238"/>
    <d v="2020-05-13T00:00:00"/>
    <n v="5"/>
    <x v="4"/>
    <x v="0"/>
    <n v="66"/>
    <s v="Gurupi"/>
    <n v="12"/>
    <n v="46"/>
    <n v="113"/>
    <n v="5198"/>
    <n v="0.01"/>
    <m/>
    <n v="5146.0200000000004"/>
    <d v="2020-05-23T00:00:00"/>
    <d v="2020-05-23T00:00:00"/>
    <n v="238"/>
    <n v="7"/>
    <x v="4"/>
    <x v="2"/>
    <n v="7.0000000000000007E-2"/>
    <n v="360.22140000000007"/>
    <n v="7"/>
  </r>
  <r>
    <n v="239"/>
    <d v="2020-05-14T00:00:00"/>
    <n v="5"/>
    <x v="4"/>
    <x v="0"/>
    <n v="17"/>
    <s v="Rio de Janeiro"/>
    <n v="3"/>
    <n v="31"/>
    <n v="96"/>
    <n v="2976"/>
    <n v="0.11"/>
    <m/>
    <n v="2648.64"/>
    <d v="2020-06-05T00:00:00"/>
    <d v="2020-06-05T00:00:00"/>
    <n v="239"/>
    <n v="4"/>
    <x v="2"/>
    <x v="3"/>
    <n v="0.1"/>
    <n v="264.86399999999998"/>
    <n v="1"/>
  </r>
  <r>
    <n v="240"/>
    <d v="2020-05-14T00:00:00"/>
    <n v="5"/>
    <x v="4"/>
    <x v="0"/>
    <n v="12"/>
    <s v="São José do Rio Preto"/>
    <n v="11"/>
    <n v="45"/>
    <n v="119"/>
    <n v="5355"/>
    <n v="0.05"/>
    <m/>
    <n v="5087.25"/>
    <d v="2020-05-31T00:00:00"/>
    <d v="2020-05-31T00:00:00"/>
    <n v="240"/>
    <n v="7"/>
    <x v="4"/>
    <x v="7"/>
    <n v="0.05"/>
    <n v="254.36250000000001"/>
    <n v="2"/>
  </r>
  <r>
    <n v="241"/>
    <d v="2020-05-14T00:00:00"/>
    <n v="5"/>
    <x v="4"/>
    <x v="0"/>
    <n v="94"/>
    <s v="Goiânia"/>
    <n v="10"/>
    <n v="41"/>
    <n v="91"/>
    <n v="3731"/>
    <n v="0.11"/>
    <m/>
    <n v="3320.59"/>
    <d v="2020-06-01T00:00:00"/>
    <d v="2020-06-01T00:00:00"/>
    <n v="241"/>
    <n v="5"/>
    <x v="5"/>
    <x v="2"/>
    <n v="0.05"/>
    <n v="166.02950000000001"/>
    <n v="3"/>
  </r>
  <r>
    <n v="242"/>
    <d v="2020-05-15T00:00:00"/>
    <n v="5"/>
    <x v="4"/>
    <x v="0"/>
    <n v="60"/>
    <s v="Serra"/>
    <n v="4"/>
    <n v="21"/>
    <n v="107"/>
    <n v="2247"/>
    <n v="0.09"/>
    <m/>
    <n v="2044.77"/>
    <d v="2020-06-07T00:00:00"/>
    <d v="2020-06-07T00:00:00"/>
    <n v="242"/>
    <n v="7"/>
    <x v="4"/>
    <x v="9"/>
    <n v="0.1"/>
    <n v="204.477"/>
    <n v="4"/>
  </r>
  <r>
    <n v="243"/>
    <d v="2020-05-15T00:00:00"/>
    <n v="5"/>
    <x v="4"/>
    <x v="0"/>
    <n v="70"/>
    <s v="Rio de Janeiro"/>
    <n v="4"/>
    <n v="50"/>
    <n v="98"/>
    <n v="4900"/>
    <n v="0.13"/>
    <m/>
    <n v="4263"/>
    <d v="2020-05-27T00:00:00"/>
    <d v="2020-05-27T00:00:00"/>
    <n v="243"/>
    <n v="3"/>
    <x v="3"/>
    <x v="0"/>
    <n v="0.1"/>
    <n v="426.3"/>
    <n v="5"/>
  </r>
  <r>
    <n v="244"/>
    <d v="2020-05-15T00:00:00"/>
    <n v="5"/>
    <x v="4"/>
    <x v="0"/>
    <n v="41"/>
    <s v="São João Del Rei"/>
    <n v="10"/>
    <n v="16"/>
    <n v="107"/>
    <n v="1712"/>
    <n v="0.04"/>
    <m/>
    <n v="1643.52"/>
    <d v="2020-06-06T00:00:00"/>
    <d v="2020-06-06T00:00:00"/>
    <n v="244"/>
    <n v="4"/>
    <x v="2"/>
    <x v="7"/>
    <n v="0.08"/>
    <n v="131.48160000000001"/>
    <n v="6"/>
  </r>
  <r>
    <n v="245"/>
    <d v="2020-05-16T00:00:00"/>
    <n v="5"/>
    <x v="4"/>
    <x v="0"/>
    <n v="46"/>
    <s v="Curitiba"/>
    <n v="12"/>
    <n v="38"/>
    <n v="113"/>
    <n v="4294"/>
    <n v="0.11"/>
    <m/>
    <n v="3821.66"/>
    <d v="2020-05-19T00:00:00"/>
    <d v="2020-05-19T00:00:00"/>
    <n v="245"/>
    <n v="6"/>
    <x v="0"/>
    <x v="3"/>
    <n v="0.05"/>
    <n v="191.083"/>
    <n v="7"/>
  </r>
  <r>
    <n v="246"/>
    <d v="2020-05-16T00:00:00"/>
    <n v="5"/>
    <x v="4"/>
    <x v="0"/>
    <n v="61"/>
    <s v="Petrópolis"/>
    <n v="13"/>
    <n v="32"/>
    <n v="98"/>
    <n v="3136"/>
    <n v="0.13"/>
    <m/>
    <n v="2728.32"/>
    <d v="2020-05-25T00:00:00"/>
    <d v="2020-05-25T00:00:00"/>
    <n v="246"/>
    <n v="7"/>
    <x v="4"/>
    <x v="1"/>
    <n v="7.0000000000000007E-2"/>
    <n v="190.98240000000004"/>
    <n v="1"/>
  </r>
  <r>
    <n v="247"/>
    <d v="2020-05-17T00:00:00"/>
    <n v="5"/>
    <x v="4"/>
    <x v="0"/>
    <n v="14"/>
    <s v="Eunápolis"/>
    <n v="2"/>
    <n v="11"/>
    <n v="100"/>
    <n v="1100"/>
    <n v="0.12"/>
    <m/>
    <n v="968"/>
    <d v="2020-06-09T00:00:00"/>
    <d v="2020-06-09T00:00:00"/>
    <n v="247"/>
    <n v="4"/>
    <x v="2"/>
    <x v="1"/>
    <n v="0.09"/>
    <n v="87.11999999999999"/>
    <n v="2"/>
  </r>
  <r>
    <n v="248"/>
    <d v="2020-05-17T00:00:00"/>
    <n v="5"/>
    <x v="4"/>
    <x v="0"/>
    <n v="77"/>
    <s v="Sorocaba"/>
    <n v="4"/>
    <n v="33"/>
    <n v="117"/>
    <n v="3861"/>
    <n v="0.04"/>
    <m/>
    <n v="3706.56"/>
    <d v="2020-06-14T00:00:00"/>
    <d v="2020-06-14T00:00:00"/>
    <n v="248"/>
    <n v="7"/>
    <x v="4"/>
    <x v="4"/>
    <n v="0.05"/>
    <n v="185.328"/>
    <n v="3"/>
  </r>
  <r>
    <n v="249"/>
    <d v="2020-05-19T00:00:00"/>
    <n v="5"/>
    <x v="4"/>
    <x v="0"/>
    <n v="69"/>
    <s v="Rio de Janeiro"/>
    <n v="15"/>
    <n v="37"/>
    <n v="102"/>
    <n v="3774"/>
    <n v="0.13"/>
    <m/>
    <n v="3283.38"/>
    <d v="2020-05-21T00:00:00"/>
    <d v="2020-05-21T00:00:00"/>
    <n v="249"/>
    <n v="1"/>
    <x v="6"/>
    <x v="5"/>
    <n v="0.05"/>
    <n v="164.16900000000001"/>
    <n v="4"/>
  </r>
  <r>
    <n v="250"/>
    <d v="2020-05-19T00:00:00"/>
    <n v="5"/>
    <x v="4"/>
    <x v="0"/>
    <n v="36"/>
    <s v="Campo Largo"/>
    <n v="15"/>
    <n v="25"/>
    <n v="109"/>
    <n v="2725"/>
    <n v="0.1"/>
    <m/>
    <n v="2452.5"/>
    <d v="2020-06-15T00:00:00"/>
    <d v="2020-06-15T00:00:00"/>
    <n v="250"/>
    <n v="7"/>
    <x v="4"/>
    <x v="8"/>
    <n v="7.0000000000000007E-2"/>
    <n v="171.67500000000001"/>
    <n v="5"/>
  </r>
  <r>
    <n v="251"/>
    <d v="2020-05-19T00:00:00"/>
    <n v="5"/>
    <x v="4"/>
    <x v="0"/>
    <n v="61"/>
    <s v="Petrópolis"/>
    <n v="14"/>
    <n v="25"/>
    <n v="114"/>
    <n v="2850"/>
    <n v="0.12"/>
    <m/>
    <n v="2508"/>
    <d v="2020-05-20T00:00:00"/>
    <d v="2020-05-20T00:00:00"/>
    <n v="251"/>
    <n v="5"/>
    <x v="5"/>
    <x v="4"/>
    <n v="0.08"/>
    <n v="200.64000000000001"/>
    <n v="6"/>
  </r>
  <r>
    <n v="252"/>
    <d v="2020-05-19T00:00:00"/>
    <n v="5"/>
    <x v="4"/>
    <x v="0"/>
    <n v="24"/>
    <s v="Viamão"/>
    <n v="2"/>
    <n v="36"/>
    <n v="103"/>
    <n v="3708"/>
    <n v="0"/>
    <m/>
    <n v="3708"/>
    <d v="2020-05-21T00:00:00"/>
    <d v="2020-05-21T00:00:00"/>
    <n v="252"/>
    <n v="7"/>
    <x v="4"/>
    <x v="7"/>
    <n v="7.0000000000000007E-2"/>
    <n v="259.56"/>
    <n v="7"/>
  </r>
  <r>
    <n v="253"/>
    <d v="2020-05-20T00:00:00"/>
    <n v="5"/>
    <x v="4"/>
    <x v="0"/>
    <n v="72"/>
    <s v="São Paulo"/>
    <n v="5"/>
    <n v="35"/>
    <n v="120"/>
    <n v="4200"/>
    <n v="0.15"/>
    <m/>
    <n v="3570"/>
    <d v="2020-06-17T00:00:00"/>
    <d v="2020-06-17T00:00:00"/>
    <n v="253"/>
    <n v="7"/>
    <x v="4"/>
    <x v="9"/>
    <n v="7.0000000000000007E-2"/>
    <n v="249.90000000000003"/>
    <n v="1"/>
  </r>
  <r>
    <n v="254"/>
    <d v="2020-05-20T00:00:00"/>
    <n v="5"/>
    <x v="4"/>
    <x v="0"/>
    <n v="30"/>
    <s v="Vitória da Conquista"/>
    <n v="9"/>
    <n v="37"/>
    <n v="115"/>
    <n v="4255"/>
    <n v="0.15"/>
    <m/>
    <n v="3616.75"/>
    <d v="2020-06-06T00:00:00"/>
    <d v="2020-06-06T00:00:00"/>
    <n v="254"/>
    <n v="1"/>
    <x v="6"/>
    <x v="2"/>
    <n v="0.1"/>
    <n v="361.67500000000001"/>
    <n v="2"/>
  </r>
  <r>
    <n v="255"/>
    <d v="2020-05-21T00:00:00"/>
    <n v="5"/>
    <x v="4"/>
    <x v="0"/>
    <n v="43"/>
    <s v="Dourados"/>
    <n v="9"/>
    <n v="47"/>
    <n v="98"/>
    <n v="4606"/>
    <n v="0.15"/>
    <m/>
    <n v="3915.1"/>
    <d v="2020-05-26T00:00:00"/>
    <d v="2020-05-26T00:00:00"/>
    <n v="255"/>
    <n v="5"/>
    <x v="5"/>
    <x v="4"/>
    <n v="0.1"/>
    <n v="391.51"/>
    <n v="3"/>
  </r>
  <r>
    <n v="256"/>
    <d v="2020-05-21T00:00:00"/>
    <n v="5"/>
    <x v="4"/>
    <x v="0"/>
    <n v="46"/>
    <s v="Curitiba"/>
    <n v="11"/>
    <n v="30"/>
    <n v="114"/>
    <n v="3420"/>
    <n v="0.12"/>
    <m/>
    <n v="3009.6"/>
    <d v="2020-05-27T00:00:00"/>
    <d v="2020-05-27T00:00:00"/>
    <n v="256"/>
    <n v="6"/>
    <x v="0"/>
    <x v="8"/>
    <n v="0.06"/>
    <n v="180.57599999999999"/>
    <n v="4"/>
  </r>
  <r>
    <n v="257"/>
    <d v="2020-05-21T00:00:00"/>
    <n v="5"/>
    <x v="4"/>
    <x v="0"/>
    <n v="31"/>
    <s v="Juiz de Fora"/>
    <n v="10"/>
    <n v="23"/>
    <n v="95"/>
    <n v="2185"/>
    <n v="0.13"/>
    <m/>
    <n v="1900.95"/>
    <d v="2020-05-31T00:00:00"/>
    <d v="2020-05-31T00:00:00"/>
    <n v="257"/>
    <n v="7"/>
    <x v="4"/>
    <x v="1"/>
    <n v="0.05"/>
    <n v="95.047500000000014"/>
    <n v="5"/>
  </r>
  <r>
    <n v="258"/>
    <d v="2020-05-22T00:00:00"/>
    <n v="5"/>
    <x v="4"/>
    <x v="0"/>
    <n v="53"/>
    <s v="Jaú"/>
    <n v="6"/>
    <n v="11"/>
    <n v="92"/>
    <n v="1012"/>
    <n v="0.02"/>
    <m/>
    <n v="991.76"/>
    <d v="2020-05-27T00:00:00"/>
    <d v="2020-05-27T00:00:00"/>
    <n v="258"/>
    <n v="5"/>
    <x v="5"/>
    <x v="5"/>
    <n v="0.08"/>
    <n v="79.340800000000002"/>
    <n v="6"/>
  </r>
  <r>
    <n v="259"/>
    <d v="2020-05-23T00:00:00"/>
    <n v="5"/>
    <x v="4"/>
    <x v="0"/>
    <n v="75"/>
    <s v="São Paulo"/>
    <n v="10"/>
    <n v="30"/>
    <n v="108"/>
    <n v="3240"/>
    <n v="0.15"/>
    <m/>
    <n v="2754"/>
    <d v="2020-06-11T00:00:00"/>
    <d v="2020-06-11T00:00:00"/>
    <n v="259"/>
    <n v="6"/>
    <x v="0"/>
    <x v="9"/>
    <n v="0.1"/>
    <n v="275.40000000000003"/>
    <n v="7"/>
  </r>
  <r>
    <n v="260"/>
    <d v="2020-05-23T00:00:00"/>
    <n v="5"/>
    <x v="4"/>
    <x v="0"/>
    <n v="49"/>
    <s v="São Paulo"/>
    <n v="1"/>
    <n v="45"/>
    <n v="95"/>
    <n v="4275"/>
    <n v="0.01"/>
    <m/>
    <n v="4232.25"/>
    <d v="2020-06-05T00:00:00"/>
    <d v="2020-06-05T00:00:00"/>
    <n v="260"/>
    <n v="3"/>
    <x v="3"/>
    <x v="0"/>
    <n v="7.0000000000000007E-2"/>
    <n v="296.25750000000005"/>
    <n v="1"/>
  </r>
  <r>
    <n v="261"/>
    <d v="2020-05-23T00:00:00"/>
    <n v="5"/>
    <x v="4"/>
    <x v="0"/>
    <n v="48"/>
    <s v="Guarulhos"/>
    <n v="15"/>
    <n v="17"/>
    <n v="113"/>
    <n v="1921"/>
    <n v="0.09"/>
    <m/>
    <n v="1748.1100000000001"/>
    <d v="2020-06-18T00:00:00"/>
    <d v="2020-06-18T00:00:00"/>
    <n v="261"/>
    <n v="2"/>
    <x v="1"/>
    <x v="9"/>
    <n v="7.0000000000000007E-2"/>
    <n v="122.36770000000001"/>
    <n v="2"/>
  </r>
  <r>
    <n v="262"/>
    <d v="2020-05-23T00:00:00"/>
    <n v="5"/>
    <x v="4"/>
    <x v="0"/>
    <n v="47"/>
    <s v="Fortaleza"/>
    <n v="3"/>
    <n v="25"/>
    <n v="110"/>
    <n v="2750"/>
    <n v="0.04"/>
    <m/>
    <n v="2640"/>
    <d v="2020-05-29T00:00:00"/>
    <d v="2020-05-29T00:00:00"/>
    <n v="262"/>
    <n v="5"/>
    <x v="5"/>
    <x v="8"/>
    <n v="0.09"/>
    <n v="237.6"/>
    <n v="3"/>
  </r>
  <r>
    <n v="263"/>
    <d v="2020-05-24T00:00:00"/>
    <n v="5"/>
    <x v="4"/>
    <x v="0"/>
    <n v="6"/>
    <s v="Jaú"/>
    <n v="9"/>
    <n v="21"/>
    <n v="111"/>
    <n v="2331"/>
    <n v="0.06"/>
    <m/>
    <n v="2191.14"/>
    <d v="2020-06-10T00:00:00"/>
    <d v="2020-06-10T00:00:00"/>
    <n v="263"/>
    <n v="1"/>
    <x v="6"/>
    <x v="5"/>
    <n v="0.06"/>
    <n v="131.46839999999997"/>
    <n v="4"/>
  </r>
  <r>
    <n v="264"/>
    <d v="2020-05-24T00:00:00"/>
    <n v="5"/>
    <x v="4"/>
    <x v="0"/>
    <n v="53"/>
    <s v="Jaú"/>
    <n v="11"/>
    <n v="26"/>
    <n v="100"/>
    <n v="2600"/>
    <n v="0.15"/>
    <m/>
    <n v="2210"/>
    <d v="2020-06-03T00:00:00"/>
    <d v="2020-06-03T00:00:00"/>
    <n v="264"/>
    <n v="2"/>
    <x v="1"/>
    <x v="3"/>
    <n v="7.0000000000000007E-2"/>
    <n v="154.70000000000002"/>
    <n v="5"/>
  </r>
  <r>
    <n v="265"/>
    <d v="2020-05-24T00:00:00"/>
    <n v="5"/>
    <x v="4"/>
    <x v="0"/>
    <n v="62"/>
    <s v="São Paulo"/>
    <n v="14"/>
    <n v="39"/>
    <n v="96"/>
    <n v="3744"/>
    <n v="0.08"/>
    <m/>
    <n v="3444.48"/>
    <d v="2020-06-22T00:00:00"/>
    <d v="2020-06-22T00:00:00"/>
    <n v="265"/>
    <n v="7"/>
    <x v="4"/>
    <x v="0"/>
    <n v="0.1"/>
    <n v="344.44800000000004"/>
    <n v="6"/>
  </r>
  <r>
    <n v="266"/>
    <d v="2020-05-24T00:00:00"/>
    <n v="5"/>
    <x v="4"/>
    <x v="0"/>
    <n v="63"/>
    <s v="Catanduva"/>
    <n v="5"/>
    <n v="25"/>
    <n v="117"/>
    <n v="2925"/>
    <n v="0.14000000000000001"/>
    <m/>
    <n v="2515.5"/>
    <d v="2020-05-26T00:00:00"/>
    <d v="2020-05-26T00:00:00"/>
    <n v="266"/>
    <n v="1"/>
    <x v="6"/>
    <x v="2"/>
    <n v="0.09"/>
    <n v="226.39499999999998"/>
    <n v="7"/>
  </r>
  <r>
    <n v="267"/>
    <d v="2020-05-24T00:00:00"/>
    <n v="5"/>
    <x v="4"/>
    <x v="0"/>
    <n v="61"/>
    <s v="Petrópolis"/>
    <n v="14"/>
    <n v="44"/>
    <n v="106"/>
    <n v="4664"/>
    <n v="0.03"/>
    <m/>
    <n v="4524.08"/>
    <d v="2020-05-30T00:00:00"/>
    <d v="2020-05-30T00:00:00"/>
    <n v="267"/>
    <n v="5"/>
    <x v="5"/>
    <x v="0"/>
    <n v="0.06"/>
    <n v="271.44479999999999"/>
    <n v="1"/>
  </r>
  <r>
    <n v="268"/>
    <d v="2020-05-24T00:00:00"/>
    <n v="5"/>
    <x v="4"/>
    <x v="0"/>
    <n v="6"/>
    <s v="Jaú"/>
    <n v="14"/>
    <n v="29"/>
    <n v="100"/>
    <n v="2900"/>
    <n v="0.08"/>
    <m/>
    <n v="2668"/>
    <d v="2020-06-15T00:00:00"/>
    <d v="2020-06-15T00:00:00"/>
    <n v="268"/>
    <n v="2"/>
    <x v="1"/>
    <x v="5"/>
    <n v="0.1"/>
    <n v="266.8"/>
    <n v="2"/>
  </r>
  <r>
    <n v="269"/>
    <d v="2020-05-27T00:00:00"/>
    <n v="5"/>
    <x v="4"/>
    <x v="0"/>
    <n v="28"/>
    <s v="João Pessoa"/>
    <n v="2"/>
    <n v="17"/>
    <n v="93"/>
    <n v="1581"/>
    <n v="0"/>
    <m/>
    <n v="1581"/>
    <d v="2020-06-18T00:00:00"/>
    <d v="2020-06-18T00:00:00"/>
    <n v="269"/>
    <n v="7"/>
    <x v="4"/>
    <x v="4"/>
    <n v="0.1"/>
    <n v="158.10000000000002"/>
    <n v="3"/>
  </r>
  <r>
    <n v="270"/>
    <d v="2020-05-27T00:00:00"/>
    <n v="5"/>
    <x v="4"/>
    <x v="0"/>
    <n v="35"/>
    <s v="São Paulo"/>
    <n v="11"/>
    <n v="23"/>
    <n v="96"/>
    <n v="2208"/>
    <n v="0.13"/>
    <m/>
    <n v="1920.96"/>
    <d v="2020-06-18T00:00:00"/>
    <d v="2020-06-18T00:00:00"/>
    <n v="270"/>
    <n v="7"/>
    <x v="4"/>
    <x v="9"/>
    <n v="0.09"/>
    <n v="172.88640000000001"/>
    <n v="4"/>
  </r>
  <r>
    <n v="271"/>
    <d v="2020-05-27T00:00:00"/>
    <n v="5"/>
    <x v="4"/>
    <x v="0"/>
    <n v="98"/>
    <s v="Recife"/>
    <n v="15"/>
    <n v="30"/>
    <n v="108"/>
    <n v="3240"/>
    <n v="0.04"/>
    <m/>
    <n v="3110.4"/>
    <d v="2020-06-06T00:00:00"/>
    <d v="2020-06-06T00:00:00"/>
    <n v="271"/>
    <n v="3"/>
    <x v="3"/>
    <x v="1"/>
    <n v="0.1"/>
    <n v="311.04000000000002"/>
    <n v="5"/>
  </r>
  <r>
    <n v="272"/>
    <d v="2020-05-27T00:00:00"/>
    <n v="5"/>
    <x v="4"/>
    <x v="0"/>
    <n v="77"/>
    <s v="Sorocaba"/>
    <n v="10"/>
    <n v="28"/>
    <n v="97"/>
    <n v="2716"/>
    <n v="0.12"/>
    <m/>
    <n v="2390.08"/>
    <d v="2020-05-28T00:00:00"/>
    <d v="2020-05-28T00:00:00"/>
    <n v="272"/>
    <n v="5"/>
    <x v="5"/>
    <x v="6"/>
    <n v="0.06"/>
    <n v="143.40479999999999"/>
    <n v="6"/>
  </r>
  <r>
    <n v="273"/>
    <d v="2020-05-28T00:00:00"/>
    <n v="5"/>
    <x v="4"/>
    <x v="0"/>
    <n v="73"/>
    <s v="São Paulo"/>
    <n v="1"/>
    <n v="24"/>
    <n v="102"/>
    <n v="2448"/>
    <n v="0.09"/>
    <m/>
    <n v="2227.6799999999998"/>
    <d v="2020-06-22T00:00:00"/>
    <d v="2020-06-22T00:00:00"/>
    <n v="273"/>
    <n v="4"/>
    <x v="2"/>
    <x v="1"/>
    <n v="0.06"/>
    <n v="133.66079999999999"/>
    <n v="7"/>
  </r>
  <r>
    <n v="274"/>
    <d v="2020-05-29T00:00:00"/>
    <n v="5"/>
    <x v="4"/>
    <x v="0"/>
    <n v="94"/>
    <s v="Goiânia"/>
    <n v="10"/>
    <n v="47"/>
    <n v="110"/>
    <n v="5170"/>
    <n v="0.06"/>
    <m/>
    <n v="4859.8"/>
    <d v="2020-06-06T00:00:00"/>
    <d v="2020-06-06T00:00:00"/>
    <n v="274"/>
    <n v="4"/>
    <x v="2"/>
    <x v="5"/>
    <n v="7.0000000000000007E-2"/>
    <n v="340.18600000000004"/>
    <n v="1"/>
  </r>
  <r>
    <n v="275"/>
    <d v="2020-05-29T00:00:00"/>
    <n v="5"/>
    <x v="4"/>
    <x v="0"/>
    <n v="42"/>
    <s v="Mauá"/>
    <n v="13"/>
    <n v="22"/>
    <n v="119"/>
    <n v="2618"/>
    <n v="0.05"/>
    <m/>
    <n v="2487.1"/>
    <d v="2020-06-21T00:00:00"/>
    <d v="2020-06-21T00:00:00"/>
    <n v="275"/>
    <n v="3"/>
    <x v="3"/>
    <x v="0"/>
    <n v="0.09"/>
    <n v="223.83899999999997"/>
    <n v="2"/>
  </r>
  <r>
    <n v="276"/>
    <d v="2020-05-29T00:00:00"/>
    <n v="5"/>
    <x v="4"/>
    <x v="0"/>
    <n v="1"/>
    <s v="Santos"/>
    <n v="4"/>
    <n v="47"/>
    <n v="99"/>
    <n v="4653"/>
    <n v="0.12"/>
    <m/>
    <n v="4094.64"/>
    <d v="2020-06-07T00:00:00"/>
    <d v="2020-06-07T00:00:00"/>
    <n v="276"/>
    <n v="1"/>
    <x v="6"/>
    <x v="6"/>
    <n v="0.06"/>
    <n v="245.67839999999998"/>
    <n v="3"/>
  </r>
  <r>
    <n v="277"/>
    <d v="2020-05-30T00:00:00"/>
    <n v="5"/>
    <x v="4"/>
    <x v="0"/>
    <n v="63"/>
    <s v="Catanduva"/>
    <n v="7"/>
    <n v="16"/>
    <n v="92"/>
    <n v="1472"/>
    <n v="0.03"/>
    <m/>
    <n v="1427.84"/>
    <d v="2020-06-28T00:00:00"/>
    <d v="2020-06-28T00:00:00"/>
    <n v="277"/>
    <n v="5"/>
    <x v="5"/>
    <x v="5"/>
    <n v="0.1"/>
    <n v="142.78399999999999"/>
    <n v="4"/>
  </r>
  <r>
    <n v="278"/>
    <d v="2020-05-30T00:00:00"/>
    <n v="5"/>
    <x v="4"/>
    <x v="0"/>
    <n v="37"/>
    <s v="Arcoverde"/>
    <n v="12"/>
    <n v="40"/>
    <n v="97"/>
    <n v="3880"/>
    <n v="0.04"/>
    <m/>
    <n v="3724.8"/>
    <d v="2020-06-06T00:00:00"/>
    <d v="2020-06-06T00:00:00"/>
    <n v="278"/>
    <n v="2"/>
    <x v="1"/>
    <x v="3"/>
    <n v="0.05"/>
    <n v="186.24"/>
    <n v="5"/>
  </r>
  <r>
    <n v="279"/>
    <d v="2020-05-30T00:00:00"/>
    <n v="5"/>
    <x v="4"/>
    <x v="0"/>
    <n v="10"/>
    <s v="Campinas"/>
    <n v="2"/>
    <n v="17"/>
    <n v="118"/>
    <n v="2006"/>
    <n v="0.15"/>
    <m/>
    <n v="1705.1"/>
    <d v="2020-06-03T00:00:00"/>
    <d v="2020-06-03T00:00:00"/>
    <n v="279"/>
    <n v="3"/>
    <x v="3"/>
    <x v="8"/>
    <n v="0.09"/>
    <n v="153.45899999999997"/>
    <n v="6"/>
  </r>
  <r>
    <n v="280"/>
    <d v="2020-05-31T00:00:00"/>
    <n v="5"/>
    <x v="4"/>
    <x v="0"/>
    <n v="4"/>
    <s v="João Pessoa"/>
    <n v="15"/>
    <n v="18"/>
    <n v="104"/>
    <n v="1872"/>
    <n v="0.13"/>
    <m/>
    <n v="1628.6399999999999"/>
    <d v="2020-06-26T00:00:00"/>
    <d v="2020-06-26T00:00:00"/>
    <n v="280"/>
    <n v="5"/>
    <x v="5"/>
    <x v="6"/>
    <n v="0.05"/>
    <n v="81.432000000000002"/>
    <n v="7"/>
  </r>
  <r>
    <n v="281"/>
    <d v="2020-05-31T00:00:00"/>
    <n v="5"/>
    <x v="4"/>
    <x v="0"/>
    <n v="59"/>
    <s v="Garanhuns"/>
    <n v="15"/>
    <n v="38"/>
    <n v="110"/>
    <n v="4180"/>
    <n v="0.13"/>
    <m/>
    <n v="3636.6"/>
    <d v="2020-06-11T00:00:00"/>
    <d v="2020-06-11T00:00:00"/>
    <n v="281"/>
    <n v="7"/>
    <x v="4"/>
    <x v="9"/>
    <n v="0.08"/>
    <n v="290.928"/>
    <n v="1"/>
  </r>
  <r>
    <n v="282"/>
    <d v="2020-06-01T00:00:00"/>
    <n v="6"/>
    <x v="5"/>
    <x v="0"/>
    <n v="55"/>
    <s v="Manaus"/>
    <n v="3"/>
    <n v="30"/>
    <n v="108"/>
    <n v="3240"/>
    <n v="0"/>
    <m/>
    <n v="3240"/>
    <d v="2020-06-15T00:00:00"/>
    <d v="2020-06-15T00:00:00"/>
    <n v="282"/>
    <n v="3"/>
    <x v="3"/>
    <x v="5"/>
    <n v="0.05"/>
    <n v="162"/>
    <n v="2"/>
  </r>
  <r>
    <n v="283"/>
    <d v="2020-06-01T00:00:00"/>
    <n v="6"/>
    <x v="5"/>
    <x v="0"/>
    <n v="18"/>
    <s v="Bagé"/>
    <n v="14"/>
    <n v="35"/>
    <n v="102"/>
    <n v="3570"/>
    <n v="0.03"/>
    <m/>
    <n v="3462.9"/>
    <d v="2020-06-22T00:00:00"/>
    <d v="2020-06-22T00:00:00"/>
    <n v="283"/>
    <n v="7"/>
    <x v="4"/>
    <x v="9"/>
    <n v="0.08"/>
    <n v="277.03200000000004"/>
    <n v="3"/>
  </r>
  <r>
    <n v="284"/>
    <d v="2020-06-01T00:00:00"/>
    <n v="6"/>
    <x v="5"/>
    <x v="0"/>
    <n v="98"/>
    <s v="Recife"/>
    <n v="8"/>
    <n v="18"/>
    <n v="94"/>
    <n v="1692"/>
    <n v="0.05"/>
    <m/>
    <n v="1607.4"/>
    <d v="2020-06-14T00:00:00"/>
    <d v="2020-06-14T00:00:00"/>
    <n v="284"/>
    <n v="3"/>
    <x v="3"/>
    <x v="2"/>
    <n v="0.1"/>
    <n v="160.74"/>
    <n v="4"/>
  </r>
  <r>
    <n v="285"/>
    <d v="2020-06-02T00:00:00"/>
    <n v="6"/>
    <x v="5"/>
    <x v="0"/>
    <n v="83"/>
    <s v="Queimados"/>
    <n v="9"/>
    <n v="19"/>
    <n v="117"/>
    <n v="2223"/>
    <n v="0.13"/>
    <m/>
    <n v="1934.01"/>
    <d v="2020-06-15T00:00:00"/>
    <d v="2020-06-15T00:00:00"/>
    <n v="285"/>
    <n v="3"/>
    <x v="3"/>
    <x v="0"/>
    <n v="0.08"/>
    <n v="154.7208"/>
    <n v="5"/>
  </r>
  <r>
    <n v="286"/>
    <d v="2020-06-04T00:00:00"/>
    <n v="6"/>
    <x v="5"/>
    <x v="0"/>
    <n v="75"/>
    <s v="São Paulo"/>
    <n v="7"/>
    <n v="17"/>
    <n v="118"/>
    <n v="2006"/>
    <n v="0.04"/>
    <m/>
    <n v="1925.76"/>
    <d v="2020-07-01T00:00:00"/>
    <d v="2020-07-01T00:00:00"/>
    <n v="286"/>
    <n v="7"/>
    <x v="4"/>
    <x v="9"/>
    <n v="7.0000000000000007E-2"/>
    <n v="134.8032"/>
    <n v="6"/>
  </r>
  <r>
    <n v="287"/>
    <d v="2020-06-04T00:00:00"/>
    <n v="6"/>
    <x v="5"/>
    <x v="0"/>
    <n v="70"/>
    <s v="Rio de Janeiro"/>
    <n v="1"/>
    <n v="22"/>
    <n v="115"/>
    <n v="2530"/>
    <n v="0.06"/>
    <m/>
    <n v="2378.1999999999998"/>
    <d v="2020-06-22T00:00:00"/>
    <d v="2020-06-22T00:00:00"/>
    <n v="287"/>
    <n v="6"/>
    <x v="0"/>
    <x v="2"/>
    <n v="0.06"/>
    <n v="142.69199999999998"/>
    <n v="7"/>
  </r>
  <r>
    <n v="288"/>
    <d v="2020-06-05T00:00:00"/>
    <n v="6"/>
    <x v="5"/>
    <x v="0"/>
    <n v="48"/>
    <s v="Guarulhos"/>
    <n v="10"/>
    <n v="16"/>
    <n v="112"/>
    <n v="1792"/>
    <n v="0.04"/>
    <m/>
    <n v="1720.32"/>
    <d v="2020-06-27T00:00:00"/>
    <d v="2020-06-27T00:00:00"/>
    <n v="288"/>
    <n v="6"/>
    <x v="0"/>
    <x v="5"/>
    <n v="0.08"/>
    <n v="137.62559999999999"/>
    <n v="1"/>
  </r>
  <r>
    <n v="289"/>
    <d v="2020-06-06T00:00:00"/>
    <n v="6"/>
    <x v="5"/>
    <x v="0"/>
    <n v="25"/>
    <s v="Belém"/>
    <n v="2"/>
    <n v="37"/>
    <n v="99"/>
    <n v="3663"/>
    <n v="0.03"/>
    <m/>
    <n v="3553.11"/>
    <d v="2020-07-03T00:00:00"/>
    <d v="2020-07-03T00:00:00"/>
    <n v="289"/>
    <n v="6"/>
    <x v="0"/>
    <x v="9"/>
    <n v="7.0000000000000007E-2"/>
    <n v="248.71770000000004"/>
    <n v="2"/>
  </r>
  <r>
    <n v="290"/>
    <d v="2020-06-06T00:00:00"/>
    <n v="6"/>
    <x v="5"/>
    <x v="0"/>
    <n v="62"/>
    <s v="São Paulo"/>
    <n v="1"/>
    <n v="29"/>
    <n v="120"/>
    <n v="3480"/>
    <n v="7.0000000000000007E-2"/>
    <m/>
    <n v="3236.4"/>
    <d v="2020-06-13T00:00:00"/>
    <d v="2020-06-13T00:00:00"/>
    <n v="290"/>
    <n v="5"/>
    <x v="5"/>
    <x v="4"/>
    <n v="0.1"/>
    <n v="323.64000000000004"/>
    <n v="3"/>
  </r>
  <r>
    <n v="291"/>
    <d v="2020-06-06T00:00:00"/>
    <n v="6"/>
    <x v="5"/>
    <x v="0"/>
    <n v="89"/>
    <s v="Goiânia"/>
    <n v="3"/>
    <n v="26"/>
    <n v="105"/>
    <n v="2730"/>
    <n v="0.05"/>
    <m/>
    <n v="2593.5"/>
    <d v="2020-07-06T00:00:00"/>
    <m/>
    <n v="291"/>
    <n v="1"/>
    <x v="6"/>
    <x v="1"/>
    <n v="0.1"/>
    <n v="259.35000000000002"/>
    <n v="4"/>
  </r>
  <r>
    <n v="292"/>
    <d v="2020-06-06T00:00:00"/>
    <n v="6"/>
    <x v="5"/>
    <x v="0"/>
    <n v="16"/>
    <s v="Eunápolis"/>
    <n v="14"/>
    <n v="36"/>
    <n v="119"/>
    <n v="4284"/>
    <n v="0.02"/>
    <m/>
    <n v="4198.32"/>
    <d v="2020-06-27T00:00:00"/>
    <d v="2020-06-27T00:00:00"/>
    <n v="292"/>
    <n v="6"/>
    <x v="0"/>
    <x v="6"/>
    <n v="0.05"/>
    <n v="209.916"/>
    <n v="5"/>
  </r>
  <r>
    <n v="293"/>
    <d v="2020-06-07T00:00:00"/>
    <n v="6"/>
    <x v="5"/>
    <x v="0"/>
    <n v="85"/>
    <s v="Piraquara"/>
    <n v="6"/>
    <n v="46"/>
    <n v="117"/>
    <n v="5382"/>
    <n v="0.14000000000000001"/>
    <m/>
    <n v="4628.5200000000004"/>
    <d v="2020-06-28T00:00:00"/>
    <d v="2020-06-28T00:00:00"/>
    <n v="293"/>
    <n v="1"/>
    <x v="6"/>
    <x v="4"/>
    <n v="0.05"/>
    <n v="231.42600000000004"/>
    <n v="6"/>
  </r>
  <r>
    <n v="294"/>
    <d v="2020-06-07T00:00:00"/>
    <n v="6"/>
    <x v="5"/>
    <x v="0"/>
    <n v="90"/>
    <s v="Cachoeiro de Itapemirim"/>
    <n v="11"/>
    <n v="29"/>
    <n v="101"/>
    <n v="2929"/>
    <n v="0.11"/>
    <m/>
    <n v="2606.81"/>
    <d v="2020-07-06T00:00:00"/>
    <d v="2020-07-06T00:00:00"/>
    <n v="294"/>
    <n v="3"/>
    <x v="3"/>
    <x v="4"/>
    <n v="7.0000000000000007E-2"/>
    <n v="182.47670000000002"/>
    <n v="7"/>
  </r>
  <r>
    <n v="295"/>
    <d v="2020-06-09T00:00:00"/>
    <n v="6"/>
    <x v="5"/>
    <x v="0"/>
    <n v="36"/>
    <s v="Campo Largo"/>
    <n v="15"/>
    <n v="18"/>
    <n v="95"/>
    <n v="1710"/>
    <n v="0.12"/>
    <m/>
    <n v="1504.8"/>
    <d v="2020-07-04T00:00:00"/>
    <d v="2020-07-04T00:00:00"/>
    <n v="295"/>
    <n v="6"/>
    <x v="0"/>
    <x v="0"/>
    <n v="0.1"/>
    <n v="150.47999999999999"/>
    <n v="1"/>
  </r>
  <r>
    <n v="296"/>
    <d v="2020-06-10T00:00:00"/>
    <n v="6"/>
    <x v="5"/>
    <x v="0"/>
    <n v="79"/>
    <s v="Salvador"/>
    <n v="14"/>
    <n v="41"/>
    <n v="112"/>
    <n v="4592"/>
    <n v="0.1"/>
    <m/>
    <n v="4132.8"/>
    <d v="2020-07-07T00:00:00"/>
    <d v="2020-07-07T00:00:00"/>
    <n v="296"/>
    <n v="1"/>
    <x v="6"/>
    <x v="0"/>
    <n v="0.1"/>
    <n v="413.28000000000003"/>
    <n v="2"/>
  </r>
  <r>
    <n v="297"/>
    <d v="2020-06-10T00:00:00"/>
    <n v="6"/>
    <x v="5"/>
    <x v="0"/>
    <n v="95"/>
    <s v="São Paulo"/>
    <n v="5"/>
    <n v="37"/>
    <n v="96"/>
    <n v="3552"/>
    <n v="0.1"/>
    <m/>
    <n v="3196.8"/>
    <d v="2020-06-22T00:00:00"/>
    <d v="2020-06-22T00:00:00"/>
    <n v="297"/>
    <n v="7"/>
    <x v="4"/>
    <x v="0"/>
    <n v="0.06"/>
    <n v="191.80799999999999"/>
    <n v="3"/>
  </r>
  <r>
    <n v="298"/>
    <d v="2020-06-10T00:00:00"/>
    <n v="6"/>
    <x v="5"/>
    <x v="0"/>
    <n v="7"/>
    <s v="Cabo de Santo Agostinho"/>
    <n v="6"/>
    <n v="12"/>
    <n v="110"/>
    <n v="1320"/>
    <n v="0.1"/>
    <m/>
    <n v="1188"/>
    <d v="2020-06-14T00:00:00"/>
    <d v="2020-06-14T00:00:00"/>
    <n v="298"/>
    <n v="6"/>
    <x v="0"/>
    <x v="5"/>
    <n v="7.0000000000000007E-2"/>
    <n v="83.160000000000011"/>
    <n v="4"/>
  </r>
  <r>
    <n v="299"/>
    <d v="2020-06-11T00:00:00"/>
    <n v="6"/>
    <x v="5"/>
    <x v="0"/>
    <n v="30"/>
    <s v="Vitória da Conquista"/>
    <n v="12"/>
    <n v="17"/>
    <n v="104"/>
    <n v="1768"/>
    <n v="0.09"/>
    <m/>
    <n v="1608.88"/>
    <d v="2020-07-09T00:00:00"/>
    <d v="2020-07-09T00:00:00"/>
    <n v="299"/>
    <n v="5"/>
    <x v="5"/>
    <x v="3"/>
    <n v="0.05"/>
    <n v="80.444000000000017"/>
    <n v="5"/>
  </r>
  <r>
    <n v="300"/>
    <d v="2020-06-11T00:00:00"/>
    <n v="6"/>
    <x v="5"/>
    <x v="0"/>
    <n v="51"/>
    <s v="Avaré"/>
    <n v="13"/>
    <n v="45"/>
    <n v="109"/>
    <n v="4905"/>
    <n v="0.1"/>
    <m/>
    <n v="4414.5"/>
    <d v="2020-06-18T00:00:00"/>
    <d v="2020-06-18T00:00:00"/>
    <n v="300"/>
    <n v="2"/>
    <x v="1"/>
    <x v="7"/>
    <n v="0.06"/>
    <n v="264.87"/>
    <n v="6"/>
  </r>
  <r>
    <n v="301"/>
    <d v="2020-06-12T00:00:00"/>
    <n v="6"/>
    <x v="5"/>
    <x v="0"/>
    <n v="78"/>
    <s v="Governador Valadares"/>
    <n v="5"/>
    <n v="37"/>
    <n v="101"/>
    <n v="3737"/>
    <n v="0.14000000000000001"/>
    <m/>
    <n v="3213.8199999999997"/>
    <d v="2020-06-19T00:00:00"/>
    <d v="2020-06-19T00:00:00"/>
    <n v="301"/>
    <n v="1"/>
    <x v="6"/>
    <x v="2"/>
    <n v="0.09"/>
    <n v="289.24379999999996"/>
    <n v="7"/>
  </r>
  <r>
    <n v="302"/>
    <d v="2020-06-12T00:00:00"/>
    <n v="6"/>
    <x v="5"/>
    <x v="0"/>
    <n v="5"/>
    <s v="São Paulo"/>
    <n v="2"/>
    <n v="48"/>
    <n v="107"/>
    <n v="5136"/>
    <n v="0.04"/>
    <m/>
    <n v="4930.5600000000004"/>
    <d v="2020-06-18T00:00:00"/>
    <m/>
    <n v="302"/>
    <n v="1"/>
    <x v="6"/>
    <x v="0"/>
    <n v="0.05"/>
    <n v="246.52800000000002"/>
    <n v="1"/>
  </r>
  <r>
    <n v="303"/>
    <d v="2020-06-12T00:00:00"/>
    <n v="6"/>
    <x v="5"/>
    <x v="0"/>
    <n v="33"/>
    <s v="Ituiutaba"/>
    <n v="3"/>
    <n v="28"/>
    <n v="104"/>
    <n v="2912"/>
    <n v="0.09"/>
    <m/>
    <n v="2649.92"/>
    <d v="2020-06-27T00:00:00"/>
    <d v="2020-06-27T00:00:00"/>
    <n v="303"/>
    <n v="4"/>
    <x v="2"/>
    <x v="4"/>
    <n v="0.1"/>
    <n v="264.99200000000002"/>
    <n v="2"/>
  </r>
  <r>
    <n v="304"/>
    <d v="2020-06-14T00:00:00"/>
    <n v="6"/>
    <x v="5"/>
    <x v="0"/>
    <n v="6"/>
    <s v="Jaú"/>
    <n v="4"/>
    <n v="45"/>
    <n v="107"/>
    <n v="4815"/>
    <n v="0.06"/>
    <m/>
    <n v="4526.1000000000004"/>
    <d v="2020-06-27T00:00:00"/>
    <d v="2020-06-27T00:00:00"/>
    <n v="304"/>
    <n v="7"/>
    <x v="4"/>
    <x v="7"/>
    <n v="0.1"/>
    <n v="452.61000000000007"/>
    <n v="3"/>
  </r>
  <r>
    <n v="305"/>
    <d v="2020-06-14T00:00:00"/>
    <n v="6"/>
    <x v="5"/>
    <x v="0"/>
    <n v="4"/>
    <s v="João Pessoa"/>
    <n v="14"/>
    <n v="15"/>
    <n v="110"/>
    <n v="1650"/>
    <n v="0.03"/>
    <m/>
    <n v="1600.5"/>
    <d v="2020-07-05T00:00:00"/>
    <d v="2020-07-05T00:00:00"/>
    <n v="305"/>
    <n v="2"/>
    <x v="1"/>
    <x v="2"/>
    <n v="0.08"/>
    <n v="128.04"/>
    <n v="4"/>
  </r>
  <r>
    <n v="306"/>
    <d v="2020-06-14T00:00:00"/>
    <n v="6"/>
    <x v="5"/>
    <x v="0"/>
    <n v="11"/>
    <s v="Cachoeiro de Itapemirim"/>
    <n v="11"/>
    <n v="18"/>
    <n v="111"/>
    <n v="1998"/>
    <n v="0.04"/>
    <m/>
    <n v="1918.08"/>
    <d v="2020-07-07T00:00:00"/>
    <d v="2020-07-07T00:00:00"/>
    <n v="306"/>
    <n v="1"/>
    <x v="6"/>
    <x v="4"/>
    <n v="0.09"/>
    <n v="172.62719999999999"/>
    <n v="5"/>
  </r>
  <r>
    <n v="307"/>
    <d v="2020-06-15T00:00:00"/>
    <n v="6"/>
    <x v="5"/>
    <x v="0"/>
    <n v="72"/>
    <s v="São Paulo"/>
    <n v="7"/>
    <n v="30"/>
    <n v="96"/>
    <n v="2880"/>
    <n v="0.03"/>
    <m/>
    <n v="2793.6"/>
    <d v="2020-07-10T00:00:00"/>
    <d v="2020-07-10T00:00:00"/>
    <n v="307"/>
    <n v="1"/>
    <x v="6"/>
    <x v="1"/>
    <n v="0.1"/>
    <n v="279.36"/>
    <n v="6"/>
  </r>
  <r>
    <n v="308"/>
    <d v="2020-06-15T00:00:00"/>
    <n v="6"/>
    <x v="5"/>
    <x v="0"/>
    <n v="86"/>
    <s v="Jataí"/>
    <n v="11"/>
    <n v="28"/>
    <n v="110"/>
    <n v="3080"/>
    <n v="7.0000000000000007E-2"/>
    <m/>
    <n v="2864.4"/>
    <d v="2020-07-12T00:00:00"/>
    <d v="2020-07-12T00:00:00"/>
    <n v="308"/>
    <n v="4"/>
    <x v="2"/>
    <x v="7"/>
    <n v="0.09"/>
    <n v="257.79599999999999"/>
    <n v="7"/>
  </r>
  <r>
    <n v="309"/>
    <d v="2020-06-16T00:00:00"/>
    <n v="6"/>
    <x v="5"/>
    <x v="0"/>
    <n v="46"/>
    <s v="Curitiba"/>
    <n v="12"/>
    <n v="26"/>
    <n v="101"/>
    <n v="2626"/>
    <n v="7.0000000000000007E-2"/>
    <m/>
    <n v="2442.1799999999998"/>
    <d v="2020-07-04T00:00:00"/>
    <d v="2020-07-04T00:00:00"/>
    <n v="309"/>
    <n v="2"/>
    <x v="1"/>
    <x v="7"/>
    <n v="0.1"/>
    <n v="244.21799999999999"/>
    <n v="1"/>
  </r>
  <r>
    <n v="310"/>
    <d v="2020-06-16T00:00:00"/>
    <n v="6"/>
    <x v="5"/>
    <x v="0"/>
    <n v="52"/>
    <s v="São Luís"/>
    <n v="1"/>
    <n v="41"/>
    <n v="98"/>
    <n v="4018"/>
    <n v="0.14000000000000001"/>
    <m/>
    <n v="3455.48"/>
    <d v="2020-07-09T00:00:00"/>
    <d v="2020-07-09T00:00:00"/>
    <n v="310"/>
    <n v="2"/>
    <x v="1"/>
    <x v="0"/>
    <n v="0.08"/>
    <n v="276.4384"/>
    <n v="2"/>
  </r>
  <r>
    <n v="311"/>
    <d v="2020-06-17T00:00:00"/>
    <n v="6"/>
    <x v="5"/>
    <x v="0"/>
    <n v="31"/>
    <s v="Juiz de Fora"/>
    <n v="4"/>
    <n v="32"/>
    <n v="109"/>
    <n v="3488"/>
    <n v="0.08"/>
    <m/>
    <n v="3208.96"/>
    <d v="2020-06-22T00:00:00"/>
    <d v="2020-06-22T00:00:00"/>
    <n v="311"/>
    <n v="4"/>
    <x v="2"/>
    <x v="0"/>
    <n v="7.0000000000000007E-2"/>
    <n v="224.62720000000002"/>
    <n v="3"/>
  </r>
  <r>
    <n v="312"/>
    <d v="2020-06-17T00:00:00"/>
    <n v="6"/>
    <x v="5"/>
    <x v="0"/>
    <n v="57"/>
    <s v="Campinas"/>
    <n v="7"/>
    <n v="16"/>
    <n v="103"/>
    <n v="1648"/>
    <n v="0.03"/>
    <m/>
    <n v="1598.56"/>
    <d v="2020-06-18T00:00:00"/>
    <d v="2020-06-18T00:00:00"/>
    <n v="312"/>
    <n v="2"/>
    <x v="1"/>
    <x v="0"/>
    <n v="7.0000000000000007E-2"/>
    <n v="111.89920000000001"/>
    <n v="4"/>
  </r>
  <r>
    <n v="313"/>
    <d v="2020-06-17T00:00:00"/>
    <n v="6"/>
    <x v="5"/>
    <x v="0"/>
    <n v="18"/>
    <s v="Bagé"/>
    <n v="6"/>
    <n v="50"/>
    <n v="97"/>
    <n v="4850"/>
    <n v="0.02"/>
    <m/>
    <n v="4753"/>
    <d v="2020-07-01T00:00:00"/>
    <d v="2020-07-01T00:00:00"/>
    <n v="313"/>
    <n v="7"/>
    <x v="4"/>
    <x v="1"/>
    <n v="0.08"/>
    <n v="380.24"/>
    <n v="5"/>
  </r>
  <r>
    <n v="314"/>
    <d v="2020-06-17T00:00:00"/>
    <n v="6"/>
    <x v="5"/>
    <x v="0"/>
    <n v="18"/>
    <s v="Bagé"/>
    <n v="2"/>
    <n v="18"/>
    <n v="100"/>
    <n v="1800"/>
    <n v="0.14000000000000001"/>
    <m/>
    <n v="1548"/>
    <d v="2020-06-29T00:00:00"/>
    <d v="2020-06-29T00:00:00"/>
    <n v="314"/>
    <n v="2"/>
    <x v="1"/>
    <x v="3"/>
    <n v="7.0000000000000007E-2"/>
    <n v="108.36000000000001"/>
    <n v="6"/>
  </r>
  <r>
    <n v="315"/>
    <d v="2020-06-18T00:00:00"/>
    <n v="6"/>
    <x v="5"/>
    <x v="0"/>
    <n v="6"/>
    <s v="Jaú"/>
    <n v="2"/>
    <n v="47"/>
    <n v="108"/>
    <n v="5076"/>
    <n v="0.05"/>
    <m/>
    <n v="4822.2"/>
    <d v="2020-06-20T00:00:00"/>
    <d v="2020-06-20T00:00:00"/>
    <n v="315"/>
    <n v="5"/>
    <x v="5"/>
    <x v="7"/>
    <n v="0.05"/>
    <n v="241.11"/>
    <n v="7"/>
  </r>
  <r>
    <n v="316"/>
    <d v="2020-06-18T00:00:00"/>
    <n v="6"/>
    <x v="5"/>
    <x v="0"/>
    <n v="74"/>
    <s v="São Paulo"/>
    <n v="1"/>
    <n v="34"/>
    <n v="98"/>
    <n v="3332"/>
    <n v="0.02"/>
    <m/>
    <n v="3265.36"/>
    <d v="2020-07-09T00:00:00"/>
    <d v="2020-07-09T00:00:00"/>
    <n v="316"/>
    <n v="2"/>
    <x v="1"/>
    <x v="8"/>
    <n v="0.1"/>
    <n v="326.53600000000006"/>
    <n v="1"/>
  </r>
  <r>
    <n v="317"/>
    <d v="2020-06-18T00:00:00"/>
    <n v="6"/>
    <x v="5"/>
    <x v="0"/>
    <n v="32"/>
    <s v="Vila Velha"/>
    <n v="7"/>
    <n v="26"/>
    <n v="112"/>
    <n v="2912"/>
    <n v="0.12"/>
    <m/>
    <n v="2562.56"/>
    <d v="2020-06-25T00:00:00"/>
    <d v="2020-06-25T00:00:00"/>
    <n v="317"/>
    <n v="4"/>
    <x v="2"/>
    <x v="6"/>
    <n v="0.09"/>
    <n v="230.63039999999998"/>
    <n v="2"/>
  </r>
  <r>
    <n v="318"/>
    <d v="2020-06-19T00:00:00"/>
    <n v="6"/>
    <x v="5"/>
    <x v="0"/>
    <n v="84"/>
    <s v="Manaus"/>
    <n v="1"/>
    <n v="46"/>
    <n v="107"/>
    <n v="4922"/>
    <n v="0.02"/>
    <m/>
    <n v="4823.5600000000004"/>
    <d v="2020-07-11T00:00:00"/>
    <d v="2020-07-11T00:00:00"/>
    <n v="318"/>
    <n v="3"/>
    <x v="3"/>
    <x v="6"/>
    <n v="0.05"/>
    <n v="241.17800000000003"/>
    <n v="3"/>
  </r>
  <r>
    <n v="319"/>
    <d v="2020-06-19T00:00:00"/>
    <n v="6"/>
    <x v="5"/>
    <x v="0"/>
    <n v="41"/>
    <s v="São João Del Rei"/>
    <n v="2"/>
    <n v="25"/>
    <n v="94"/>
    <n v="2350"/>
    <n v="0.15"/>
    <m/>
    <n v="1997.5"/>
    <d v="2020-07-12T00:00:00"/>
    <d v="2020-07-12T00:00:00"/>
    <n v="319"/>
    <n v="4"/>
    <x v="2"/>
    <x v="5"/>
    <n v="0.05"/>
    <n v="99.875"/>
    <n v="4"/>
  </r>
  <r>
    <n v="320"/>
    <d v="2020-06-19T00:00:00"/>
    <n v="6"/>
    <x v="5"/>
    <x v="0"/>
    <n v="7"/>
    <s v="Cabo de Santo Agostinho"/>
    <n v="3"/>
    <n v="34"/>
    <n v="114"/>
    <n v="3876"/>
    <n v="0.06"/>
    <m/>
    <n v="3643.44"/>
    <d v="2020-06-29T00:00:00"/>
    <d v="2020-06-29T00:00:00"/>
    <n v="320"/>
    <n v="5"/>
    <x v="5"/>
    <x v="2"/>
    <n v="0.08"/>
    <n v="291.47520000000003"/>
    <n v="5"/>
  </r>
  <r>
    <n v="321"/>
    <d v="2020-06-19T00:00:00"/>
    <n v="6"/>
    <x v="5"/>
    <x v="0"/>
    <n v="16"/>
    <s v="Eunápolis"/>
    <n v="7"/>
    <n v="22"/>
    <n v="115"/>
    <n v="2530"/>
    <n v="0.15"/>
    <m/>
    <n v="2150.5"/>
    <d v="2020-07-08T00:00:00"/>
    <d v="2020-07-08T00:00:00"/>
    <n v="321"/>
    <n v="2"/>
    <x v="1"/>
    <x v="7"/>
    <n v="0.05"/>
    <n v="107.52500000000001"/>
    <n v="6"/>
  </r>
  <r>
    <n v="322"/>
    <d v="2020-06-20T00:00:00"/>
    <n v="6"/>
    <x v="5"/>
    <x v="0"/>
    <n v="31"/>
    <s v="Juiz de Fora"/>
    <n v="3"/>
    <n v="22"/>
    <n v="92"/>
    <n v="2024"/>
    <n v="0.14000000000000001"/>
    <m/>
    <n v="1740.6399999999999"/>
    <d v="2020-06-26T00:00:00"/>
    <d v="2020-06-26T00:00:00"/>
    <n v="322"/>
    <n v="1"/>
    <x v="6"/>
    <x v="5"/>
    <n v="7.0000000000000007E-2"/>
    <n v="121.84480000000001"/>
    <n v="7"/>
  </r>
  <r>
    <n v="323"/>
    <d v="2020-06-20T00:00:00"/>
    <n v="6"/>
    <x v="5"/>
    <x v="0"/>
    <n v="32"/>
    <s v="Vila Velha"/>
    <n v="7"/>
    <n v="14"/>
    <n v="94"/>
    <n v="1316"/>
    <n v="0.11"/>
    <m/>
    <n v="1171.24"/>
    <d v="2020-06-21T00:00:00"/>
    <d v="2020-06-21T00:00:00"/>
    <n v="323"/>
    <n v="7"/>
    <x v="4"/>
    <x v="9"/>
    <n v="0.08"/>
    <n v="93.699200000000005"/>
    <n v="1"/>
  </r>
  <r>
    <n v="324"/>
    <d v="2020-06-21T00:00:00"/>
    <n v="6"/>
    <x v="5"/>
    <x v="0"/>
    <n v="98"/>
    <s v="Recife"/>
    <n v="6"/>
    <n v="34"/>
    <n v="108"/>
    <n v="3672"/>
    <n v="0.12"/>
    <m/>
    <n v="3231.36"/>
    <d v="2020-06-26T00:00:00"/>
    <d v="2020-06-26T00:00:00"/>
    <n v="324"/>
    <n v="6"/>
    <x v="0"/>
    <x v="3"/>
    <n v="0.1"/>
    <n v="323.13600000000002"/>
    <n v="2"/>
  </r>
  <r>
    <n v="325"/>
    <d v="2020-06-22T00:00:00"/>
    <n v="6"/>
    <x v="5"/>
    <x v="0"/>
    <n v="60"/>
    <s v="Serra"/>
    <n v="5"/>
    <n v="21"/>
    <n v="110"/>
    <n v="2310"/>
    <n v="0.02"/>
    <m/>
    <n v="2263.8000000000002"/>
    <d v="2020-06-26T00:00:00"/>
    <d v="2020-06-26T00:00:00"/>
    <n v="325"/>
    <n v="5"/>
    <x v="5"/>
    <x v="7"/>
    <n v="0.1"/>
    <n v="226.38000000000002"/>
    <n v="3"/>
  </r>
  <r>
    <n v="326"/>
    <d v="2020-06-22T00:00:00"/>
    <n v="6"/>
    <x v="5"/>
    <x v="0"/>
    <n v="43"/>
    <s v="Dourados"/>
    <n v="10"/>
    <n v="43"/>
    <n v="109"/>
    <n v="4687"/>
    <n v="0.06"/>
    <m/>
    <n v="4405.78"/>
    <d v="2020-06-26T00:00:00"/>
    <d v="2020-06-26T00:00:00"/>
    <n v="326"/>
    <n v="6"/>
    <x v="0"/>
    <x v="4"/>
    <n v="0.08"/>
    <n v="352.4624"/>
    <n v="4"/>
  </r>
  <r>
    <n v="327"/>
    <d v="2020-06-22T00:00:00"/>
    <n v="6"/>
    <x v="5"/>
    <x v="0"/>
    <n v="3"/>
    <s v="Barbacena"/>
    <n v="9"/>
    <n v="47"/>
    <n v="92"/>
    <n v="4324"/>
    <n v="0.09"/>
    <m/>
    <n v="3934.84"/>
    <d v="2020-07-06T00:00:00"/>
    <d v="2020-07-06T00:00:00"/>
    <n v="327"/>
    <n v="6"/>
    <x v="0"/>
    <x v="0"/>
    <n v="0.06"/>
    <n v="236.09039999999999"/>
    <n v="5"/>
  </r>
  <r>
    <n v="328"/>
    <d v="2020-06-23T00:00:00"/>
    <n v="6"/>
    <x v="5"/>
    <x v="0"/>
    <n v="77"/>
    <s v="Sorocaba"/>
    <n v="6"/>
    <n v="48"/>
    <n v="99"/>
    <n v="4752"/>
    <n v="0.12"/>
    <m/>
    <n v="4181.76"/>
    <d v="2020-07-20T00:00:00"/>
    <d v="2020-07-20T00:00:00"/>
    <n v="328"/>
    <n v="6"/>
    <x v="0"/>
    <x v="5"/>
    <n v="0.09"/>
    <n v="376.35840000000002"/>
    <n v="6"/>
  </r>
  <r>
    <n v="329"/>
    <d v="2020-06-23T00:00:00"/>
    <n v="6"/>
    <x v="5"/>
    <x v="0"/>
    <n v="30"/>
    <s v="Vitória da Conquista"/>
    <n v="11"/>
    <n v="42"/>
    <n v="116"/>
    <n v="4872"/>
    <n v="0.15"/>
    <m/>
    <n v="4141.2"/>
    <d v="2020-07-11T00:00:00"/>
    <d v="2020-07-11T00:00:00"/>
    <n v="329"/>
    <n v="5"/>
    <x v="5"/>
    <x v="4"/>
    <n v="0.1"/>
    <n v="414.12"/>
    <n v="7"/>
  </r>
  <r>
    <n v="330"/>
    <d v="2020-06-24T00:00:00"/>
    <n v="6"/>
    <x v="5"/>
    <x v="0"/>
    <n v="2"/>
    <s v="Laranjeiras do Sul"/>
    <n v="7"/>
    <n v="20"/>
    <n v="91"/>
    <n v="1820"/>
    <n v="0.14000000000000001"/>
    <m/>
    <n v="1565.2"/>
    <d v="2020-06-26T00:00:00"/>
    <d v="2020-06-26T00:00:00"/>
    <n v="330"/>
    <n v="3"/>
    <x v="3"/>
    <x v="2"/>
    <n v="0.08"/>
    <n v="125.21600000000001"/>
    <n v="1"/>
  </r>
  <r>
    <n v="331"/>
    <d v="2020-06-24T00:00:00"/>
    <n v="6"/>
    <x v="5"/>
    <x v="0"/>
    <n v="28"/>
    <s v="João Pessoa"/>
    <n v="14"/>
    <n v="10"/>
    <n v="91"/>
    <n v="910"/>
    <n v="7.0000000000000007E-2"/>
    <m/>
    <n v="846.3"/>
    <d v="2020-07-12T00:00:00"/>
    <d v="2020-07-12T00:00:00"/>
    <n v="331"/>
    <n v="1"/>
    <x v="6"/>
    <x v="5"/>
    <n v="7.0000000000000007E-2"/>
    <n v="59.241"/>
    <n v="2"/>
  </r>
  <r>
    <n v="332"/>
    <d v="2020-06-24T00:00:00"/>
    <n v="6"/>
    <x v="5"/>
    <x v="0"/>
    <n v="69"/>
    <s v="Rio de Janeiro"/>
    <n v="5"/>
    <n v="13"/>
    <n v="107"/>
    <n v="1391"/>
    <n v="0.04"/>
    <m/>
    <n v="1335.36"/>
    <d v="2020-07-15T00:00:00"/>
    <d v="2020-07-15T00:00:00"/>
    <n v="332"/>
    <n v="1"/>
    <x v="6"/>
    <x v="8"/>
    <n v="0.05"/>
    <n v="66.768000000000001"/>
    <n v="3"/>
  </r>
  <r>
    <n v="333"/>
    <d v="2020-06-24T00:00:00"/>
    <n v="6"/>
    <x v="5"/>
    <x v="0"/>
    <n v="20"/>
    <s v="São Bernardo do Campo"/>
    <n v="2"/>
    <n v="32"/>
    <n v="98"/>
    <n v="3136"/>
    <n v="0"/>
    <m/>
    <n v="3136"/>
    <d v="2020-06-29T00:00:00"/>
    <d v="2020-06-29T00:00:00"/>
    <n v="333"/>
    <n v="6"/>
    <x v="0"/>
    <x v="8"/>
    <n v="0.08"/>
    <n v="250.88"/>
    <n v="4"/>
  </r>
  <r>
    <n v="334"/>
    <d v="2020-06-24T00:00:00"/>
    <n v="6"/>
    <x v="5"/>
    <x v="0"/>
    <n v="13"/>
    <s v="Contagem"/>
    <n v="3"/>
    <n v="16"/>
    <n v="98"/>
    <n v="1568"/>
    <n v="0.02"/>
    <m/>
    <n v="1536.64"/>
    <d v="2020-07-18T00:00:00"/>
    <d v="2020-07-18T00:00:00"/>
    <n v="334"/>
    <n v="6"/>
    <x v="0"/>
    <x v="0"/>
    <n v="7.0000000000000007E-2"/>
    <n v="107.56480000000002"/>
    <n v="5"/>
  </r>
  <r>
    <n v="335"/>
    <d v="2020-06-26T00:00:00"/>
    <n v="6"/>
    <x v="5"/>
    <x v="0"/>
    <n v="22"/>
    <s v="Núcleo Bandeirante"/>
    <n v="11"/>
    <n v="45"/>
    <n v="94"/>
    <n v="4230"/>
    <n v="0.15"/>
    <m/>
    <n v="3595.5"/>
    <d v="2020-07-22T00:00:00"/>
    <d v="2020-07-22T00:00:00"/>
    <n v="335"/>
    <n v="3"/>
    <x v="3"/>
    <x v="3"/>
    <n v="7.0000000000000007E-2"/>
    <n v="251.68500000000003"/>
    <n v="6"/>
  </r>
  <r>
    <n v="336"/>
    <d v="2020-06-26T00:00:00"/>
    <n v="6"/>
    <x v="5"/>
    <x v="0"/>
    <n v="53"/>
    <s v="Jaú"/>
    <n v="9"/>
    <n v="42"/>
    <n v="98"/>
    <n v="4116"/>
    <n v="0.14000000000000001"/>
    <m/>
    <n v="3539.76"/>
    <d v="2020-07-24T00:00:00"/>
    <d v="2020-07-24T00:00:00"/>
    <n v="336"/>
    <n v="6"/>
    <x v="0"/>
    <x v="3"/>
    <n v="0.09"/>
    <n v="318.57839999999999"/>
    <n v="7"/>
  </r>
  <r>
    <n v="337"/>
    <d v="2020-06-27T00:00:00"/>
    <n v="6"/>
    <x v="5"/>
    <x v="0"/>
    <n v="47"/>
    <s v="Fortaleza"/>
    <n v="2"/>
    <n v="26"/>
    <n v="117"/>
    <n v="3042"/>
    <n v="0.1"/>
    <m/>
    <n v="2737.8"/>
    <d v="2020-07-20T00:00:00"/>
    <d v="2020-07-20T00:00:00"/>
    <n v="337"/>
    <n v="5"/>
    <x v="5"/>
    <x v="7"/>
    <n v="7.0000000000000007E-2"/>
    <n v="191.64600000000004"/>
    <n v="1"/>
  </r>
  <r>
    <n v="338"/>
    <d v="2020-06-27T00:00:00"/>
    <n v="6"/>
    <x v="5"/>
    <x v="0"/>
    <n v="2"/>
    <s v="Laranjeiras do Sul"/>
    <n v="10"/>
    <n v="43"/>
    <n v="101"/>
    <n v="4343"/>
    <n v="0.12"/>
    <m/>
    <n v="3821.84"/>
    <d v="2020-07-15T00:00:00"/>
    <d v="2020-07-15T00:00:00"/>
    <n v="338"/>
    <n v="2"/>
    <x v="1"/>
    <x v="6"/>
    <n v="0.08"/>
    <n v="305.74720000000002"/>
    <n v="2"/>
  </r>
  <r>
    <n v="339"/>
    <d v="2020-06-27T00:00:00"/>
    <n v="6"/>
    <x v="5"/>
    <x v="0"/>
    <n v="80"/>
    <s v="São Paulo"/>
    <n v="1"/>
    <n v="37"/>
    <n v="92"/>
    <n v="3404"/>
    <n v="0.09"/>
    <m/>
    <n v="3097.64"/>
    <d v="2020-07-06T00:00:00"/>
    <d v="2020-07-06T00:00:00"/>
    <n v="339"/>
    <n v="2"/>
    <x v="1"/>
    <x v="5"/>
    <n v="0.06"/>
    <n v="185.85839999999999"/>
    <n v="3"/>
  </r>
  <r>
    <n v="340"/>
    <d v="2020-06-28T00:00:00"/>
    <n v="6"/>
    <x v="5"/>
    <x v="0"/>
    <n v="77"/>
    <s v="Sorocaba"/>
    <n v="9"/>
    <n v="43"/>
    <n v="110"/>
    <n v="4730"/>
    <n v="0.06"/>
    <m/>
    <n v="4446.2"/>
    <d v="2020-07-25T00:00:00"/>
    <d v="2020-07-25T00:00:00"/>
    <n v="340"/>
    <n v="4"/>
    <x v="2"/>
    <x v="2"/>
    <n v="0.05"/>
    <n v="222.31"/>
    <n v="4"/>
  </r>
  <r>
    <n v="341"/>
    <d v="2020-06-28T00:00:00"/>
    <n v="6"/>
    <x v="5"/>
    <x v="0"/>
    <n v="13"/>
    <s v="Contagem"/>
    <n v="15"/>
    <n v="37"/>
    <n v="92"/>
    <n v="3404"/>
    <n v="0.12"/>
    <m/>
    <n v="2995.52"/>
    <d v="2020-07-16T00:00:00"/>
    <d v="2020-07-16T00:00:00"/>
    <n v="341"/>
    <n v="1"/>
    <x v="6"/>
    <x v="6"/>
    <n v="0.1"/>
    <n v="299.55200000000002"/>
    <n v="5"/>
  </r>
  <r>
    <n v="342"/>
    <d v="2020-06-29T00:00:00"/>
    <n v="6"/>
    <x v="5"/>
    <x v="0"/>
    <n v="16"/>
    <s v="Eunápolis"/>
    <n v="13"/>
    <n v="27"/>
    <n v="104"/>
    <n v="2808"/>
    <n v="7.0000000000000007E-2"/>
    <m/>
    <n v="2611.44"/>
    <d v="2020-07-04T00:00:00"/>
    <d v="2020-07-04T00:00:00"/>
    <n v="342"/>
    <n v="2"/>
    <x v="1"/>
    <x v="1"/>
    <n v="7.0000000000000007E-2"/>
    <n v="182.80080000000001"/>
    <n v="6"/>
  </r>
  <r>
    <n v="343"/>
    <d v="2020-06-30T00:00:00"/>
    <n v="6"/>
    <x v="5"/>
    <x v="0"/>
    <n v="68"/>
    <s v="Goiânia"/>
    <n v="10"/>
    <n v="18"/>
    <n v="90"/>
    <n v="1620"/>
    <n v="0.06"/>
    <m/>
    <n v="1522.8"/>
    <d v="2020-07-24T00:00:00"/>
    <d v="2020-07-24T00:00:00"/>
    <n v="343"/>
    <n v="4"/>
    <x v="2"/>
    <x v="9"/>
    <n v="0.09"/>
    <n v="137.05199999999999"/>
    <n v="7"/>
  </r>
  <r>
    <n v="344"/>
    <d v="2020-06-30T00:00:00"/>
    <n v="6"/>
    <x v="5"/>
    <x v="0"/>
    <n v="16"/>
    <s v="Eunápolis"/>
    <n v="2"/>
    <n v="38"/>
    <n v="107"/>
    <n v="4066"/>
    <n v="0"/>
    <m/>
    <n v="4066"/>
    <d v="2020-07-19T00:00:00"/>
    <d v="2020-07-19T00:00:00"/>
    <n v="344"/>
    <n v="5"/>
    <x v="5"/>
    <x v="9"/>
    <n v="7.0000000000000007E-2"/>
    <n v="284.62"/>
    <n v="1"/>
  </r>
  <r>
    <n v="345"/>
    <d v="2020-07-02T00:00:00"/>
    <n v="7"/>
    <x v="6"/>
    <x v="0"/>
    <n v="30"/>
    <s v="Vitória da Conquista"/>
    <n v="9"/>
    <n v="48"/>
    <n v="98"/>
    <n v="4704"/>
    <n v="0.04"/>
    <m/>
    <n v="4515.84"/>
    <d v="2020-07-05T00:00:00"/>
    <d v="2020-07-05T00:00:00"/>
    <n v="345"/>
    <n v="5"/>
    <x v="5"/>
    <x v="9"/>
    <n v="7.0000000000000007E-2"/>
    <n v="316.10880000000003"/>
    <n v="2"/>
  </r>
  <r>
    <n v="346"/>
    <d v="2020-07-02T00:00:00"/>
    <n v="7"/>
    <x v="6"/>
    <x v="0"/>
    <n v="51"/>
    <s v="Avaré"/>
    <n v="4"/>
    <n v="22"/>
    <n v="115"/>
    <n v="2530"/>
    <n v="7.0000000000000007E-2"/>
    <m/>
    <n v="2352.9"/>
    <d v="2020-07-07T00:00:00"/>
    <d v="2020-07-07T00:00:00"/>
    <n v="346"/>
    <n v="4"/>
    <x v="2"/>
    <x v="8"/>
    <n v="0.05"/>
    <n v="117.64500000000001"/>
    <n v="3"/>
  </r>
  <r>
    <n v="347"/>
    <d v="2020-07-02T00:00:00"/>
    <n v="7"/>
    <x v="6"/>
    <x v="0"/>
    <n v="31"/>
    <s v="Juiz de Fora"/>
    <n v="14"/>
    <n v="12"/>
    <n v="119"/>
    <n v="1428"/>
    <n v="0.13"/>
    <m/>
    <n v="1242.3599999999999"/>
    <d v="2020-07-19T00:00:00"/>
    <d v="2020-07-19T00:00:00"/>
    <n v="347"/>
    <n v="5"/>
    <x v="5"/>
    <x v="1"/>
    <n v="7.0000000000000007E-2"/>
    <n v="86.965199999999996"/>
    <n v="4"/>
  </r>
  <r>
    <n v="348"/>
    <d v="2020-07-03T00:00:00"/>
    <n v="7"/>
    <x v="6"/>
    <x v="0"/>
    <n v="8"/>
    <s v="São Paulo"/>
    <n v="5"/>
    <n v="29"/>
    <n v="107"/>
    <n v="3103"/>
    <n v="0.02"/>
    <m/>
    <n v="3040.94"/>
    <d v="2020-07-21T00:00:00"/>
    <m/>
    <n v="348"/>
    <n v="4"/>
    <x v="2"/>
    <x v="8"/>
    <n v="0.08"/>
    <n v="243.27520000000001"/>
    <n v="5"/>
  </r>
  <r>
    <n v="349"/>
    <d v="2020-07-04T00:00:00"/>
    <n v="7"/>
    <x v="6"/>
    <x v="0"/>
    <n v="20"/>
    <s v="São Bernardo do Campo"/>
    <n v="12"/>
    <n v="48"/>
    <n v="109"/>
    <n v="5232"/>
    <n v="7.0000000000000007E-2"/>
    <m/>
    <n v="4865.76"/>
    <d v="2020-07-24T00:00:00"/>
    <d v="2020-07-24T00:00:00"/>
    <n v="349"/>
    <n v="4"/>
    <x v="2"/>
    <x v="2"/>
    <n v="0.09"/>
    <n v="437.91840000000002"/>
    <n v="6"/>
  </r>
  <r>
    <n v="350"/>
    <d v="2020-07-05T00:00:00"/>
    <n v="7"/>
    <x v="6"/>
    <x v="0"/>
    <n v="37"/>
    <s v="Arcoverde"/>
    <n v="2"/>
    <n v="23"/>
    <n v="97"/>
    <n v="2231"/>
    <n v="0.15"/>
    <m/>
    <n v="1896.35"/>
    <d v="2020-07-24T00:00:00"/>
    <d v="2020-07-24T00:00:00"/>
    <n v="350"/>
    <n v="3"/>
    <x v="3"/>
    <x v="8"/>
    <n v="0.1"/>
    <n v="189.63499999999999"/>
    <n v="7"/>
  </r>
  <r>
    <n v="351"/>
    <d v="2020-07-05T00:00:00"/>
    <n v="7"/>
    <x v="6"/>
    <x v="0"/>
    <n v="20"/>
    <s v="São Bernardo do Campo"/>
    <n v="13"/>
    <n v="42"/>
    <n v="94"/>
    <n v="3948"/>
    <n v="0.06"/>
    <m/>
    <n v="3711.12"/>
    <d v="2020-08-04T00:00:00"/>
    <d v="2020-08-04T00:00:00"/>
    <n v="351"/>
    <n v="1"/>
    <x v="6"/>
    <x v="0"/>
    <n v="0.1"/>
    <n v="371.11200000000002"/>
    <n v="1"/>
  </r>
  <r>
    <n v="352"/>
    <d v="2020-07-06T00:00:00"/>
    <n v="7"/>
    <x v="6"/>
    <x v="0"/>
    <n v="6"/>
    <s v="Jaú"/>
    <n v="1"/>
    <n v="40"/>
    <n v="103"/>
    <n v="4120"/>
    <n v="7.0000000000000007E-2"/>
    <m/>
    <n v="3831.6"/>
    <d v="2020-07-07T00:00:00"/>
    <d v="2020-07-07T00:00:00"/>
    <n v="352"/>
    <n v="5"/>
    <x v="5"/>
    <x v="9"/>
    <n v="0.09"/>
    <n v="344.84399999999999"/>
    <n v="2"/>
  </r>
  <r>
    <n v="353"/>
    <d v="2020-07-06T00:00:00"/>
    <n v="7"/>
    <x v="6"/>
    <x v="0"/>
    <n v="44"/>
    <s v="Atibaia"/>
    <n v="5"/>
    <n v="48"/>
    <n v="115"/>
    <n v="5520"/>
    <n v="0.09"/>
    <m/>
    <n v="5023.2"/>
    <d v="2020-07-26T00:00:00"/>
    <d v="2020-07-26T00:00:00"/>
    <n v="353"/>
    <n v="1"/>
    <x v="6"/>
    <x v="4"/>
    <n v="0.1"/>
    <n v="502.32"/>
    <n v="3"/>
  </r>
  <r>
    <n v="354"/>
    <d v="2020-07-07T00:00:00"/>
    <n v="7"/>
    <x v="6"/>
    <x v="0"/>
    <n v="32"/>
    <s v="Vila Velha"/>
    <n v="15"/>
    <n v="48"/>
    <n v="112"/>
    <n v="5376"/>
    <n v="0.1"/>
    <m/>
    <n v="4838.3999999999996"/>
    <d v="2020-07-09T00:00:00"/>
    <d v="2020-07-09T00:00:00"/>
    <n v="354"/>
    <n v="3"/>
    <x v="3"/>
    <x v="6"/>
    <n v="0.08"/>
    <n v="387.072"/>
    <n v="4"/>
  </r>
  <r>
    <n v="355"/>
    <d v="2020-07-08T00:00:00"/>
    <n v="7"/>
    <x v="6"/>
    <x v="0"/>
    <n v="73"/>
    <s v="São Paulo"/>
    <n v="12"/>
    <n v="17"/>
    <n v="93"/>
    <n v="1581"/>
    <n v="0.12"/>
    <m/>
    <n v="1391.28"/>
    <d v="2020-07-26T00:00:00"/>
    <d v="2020-07-26T00:00:00"/>
    <n v="355"/>
    <n v="4"/>
    <x v="2"/>
    <x v="8"/>
    <n v="0.08"/>
    <n v="111.30240000000001"/>
    <n v="5"/>
  </r>
  <r>
    <n v="356"/>
    <d v="2020-07-09T00:00:00"/>
    <n v="7"/>
    <x v="6"/>
    <x v="0"/>
    <n v="14"/>
    <s v="Eunápolis"/>
    <n v="3"/>
    <n v="11"/>
    <n v="114"/>
    <n v="1254"/>
    <n v="0.09"/>
    <m/>
    <n v="1141.1400000000001"/>
    <d v="2020-07-27T00:00:00"/>
    <d v="2020-07-27T00:00:00"/>
    <n v="356"/>
    <n v="5"/>
    <x v="5"/>
    <x v="9"/>
    <n v="0.08"/>
    <n v="91.291200000000003"/>
    <n v="6"/>
  </r>
  <r>
    <n v="357"/>
    <d v="2020-07-10T00:00:00"/>
    <n v="7"/>
    <x v="6"/>
    <x v="0"/>
    <n v="30"/>
    <s v="Vitória da Conquista"/>
    <n v="12"/>
    <n v="43"/>
    <n v="120"/>
    <n v="5160"/>
    <n v="0.1"/>
    <m/>
    <n v="4644"/>
    <d v="2020-07-22T00:00:00"/>
    <d v="2020-07-22T00:00:00"/>
    <n v="357"/>
    <n v="4"/>
    <x v="2"/>
    <x v="6"/>
    <n v="0.09"/>
    <n v="417.96"/>
    <n v="7"/>
  </r>
  <r>
    <n v="358"/>
    <d v="2020-07-11T00:00:00"/>
    <n v="7"/>
    <x v="6"/>
    <x v="0"/>
    <n v="42"/>
    <s v="Mauá"/>
    <n v="3"/>
    <n v="36"/>
    <n v="94"/>
    <n v="3384"/>
    <n v="0.04"/>
    <m/>
    <n v="3248.64"/>
    <d v="2020-07-30T00:00:00"/>
    <d v="2020-07-30T00:00:00"/>
    <n v="358"/>
    <n v="1"/>
    <x v="6"/>
    <x v="1"/>
    <n v="0.05"/>
    <n v="162.43200000000002"/>
    <n v="1"/>
  </r>
  <r>
    <n v="359"/>
    <d v="2020-07-11T00:00:00"/>
    <n v="7"/>
    <x v="6"/>
    <x v="0"/>
    <n v="4"/>
    <s v="João Pessoa"/>
    <n v="15"/>
    <n v="11"/>
    <n v="103"/>
    <n v="1133"/>
    <n v="0.09"/>
    <m/>
    <n v="1031.03"/>
    <d v="2020-08-10T00:00:00"/>
    <d v="2020-08-10T00:00:00"/>
    <n v="359"/>
    <n v="6"/>
    <x v="0"/>
    <x v="0"/>
    <n v="0.05"/>
    <n v="51.551500000000004"/>
    <n v="2"/>
  </r>
  <r>
    <n v="360"/>
    <d v="2020-07-11T00:00:00"/>
    <n v="7"/>
    <x v="6"/>
    <x v="0"/>
    <n v="82"/>
    <s v="Rio de Janeiro"/>
    <n v="5"/>
    <n v="11"/>
    <n v="100"/>
    <n v="1100"/>
    <n v="7.0000000000000007E-2"/>
    <m/>
    <n v="1023"/>
    <d v="2020-08-08T00:00:00"/>
    <d v="2020-08-08T00:00:00"/>
    <n v="360"/>
    <n v="2"/>
    <x v="1"/>
    <x v="9"/>
    <n v="0.06"/>
    <n v="61.379999999999995"/>
    <n v="3"/>
  </r>
  <r>
    <n v="361"/>
    <d v="2020-07-12T00:00:00"/>
    <n v="7"/>
    <x v="6"/>
    <x v="0"/>
    <n v="70"/>
    <s v="Rio de Janeiro"/>
    <n v="8"/>
    <n v="16"/>
    <n v="112"/>
    <n v="1792"/>
    <n v="7.0000000000000007E-2"/>
    <m/>
    <n v="1666.56"/>
    <d v="2020-07-16T00:00:00"/>
    <d v="2020-07-16T00:00:00"/>
    <n v="361"/>
    <n v="2"/>
    <x v="1"/>
    <x v="4"/>
    <n v="7.0000000000000007E-2"/>
    <n v="116.65920000000001"/>
    <n v="4"/>
  </r>
  <r>
    <n v="362"/>
    <d v="2020-07-12T00:00:00"/>
    <n v="7"/>
    <x v="6"/>
    <x v="0"/>
    <n v="78"/>
    <s v="Governador Valadares"/>
    <n v="8"/>
    <n v="10"/>
    <n v="103"/>
    <n v="1030"/>
    <n v="0.05"/>
    <m/>
    <n v="978.5"/>
    <d v="2020-07-13T00:00:00"/>
    <d v="2020-07-13T00:00:00"/>
    <n v="362"/>
    <n v="2"/>
    <x v="1"/>
    <x v="3"/>
    <n v="0.09"/>
    <n v="88.064999999999998"/>
    <n v="5"/>
  </r>
  <r>
    <n v="363"/>
    <d v="2020-07-14T00:00:00"/>
    <n v="7"/>
    <x v="6"/>
    <x v="0"/>
    <n v="14"/>
    <s v="Eunápolis"/>
    <n v="14"/>
    <n v="39"/>
    <n v="105"/>
    <n v="4095"/>
    <n v="0.05"/>
    <m/>
    <n v="3890.25"/>
    <d v="2020-08-06T00:00:00"/>
    <d v="2020-08-06T00:00:00"/>
    <n v="363"/>
    <n v="7"/>
    <x v="4"/>
    <x v="9"/>
    <n v="0.1"/>
    <n v="389.02500000000003"/>
    <n v="6"/>
  </r>
  <r>
    <n v="364"/>
    <d v="2020-07-16T00:00:00"/>
    <n v="7"/>
    <x v="6"/>
    <x v="0"/>
    <n v="17"/>
    <s v="Rio de Janeiro"/>
    <n v="3"/>
    <n v="40"/>
    <n v="112"/>
    <n v="4480"/>
    <n v="0.04"/>
    <m/>
    <n v="4300.8"/>
    <d v="2020-08-12T00:00:00"/>
    <d v="2020-08-12T00:00:00"/>
    <n v="364"/>
    <n v="6"/>
    <x v="0"/>
    <x v="3"/>
    <n v="0.1"/>
    <n v="430.08000000000004"/>
    <n v="7"/>
  </r>
  <r>
    <n v="365"/>
    <d v="2020-07-16T00:00:00"/>
    <n v="7"/>
    <x v="6"/>
    <x v="0"/>
    <n v="22"/>
    <s v="Núcleo Bandeirante"/>
    <n v="5"/>
    <n v="22"/>
    <n v="111"/>
    <n v="2442"/>
    <n v="0.11"/>
    <m/>
    <n v="2173.38"/>
    <d v="2020-07-26T00:00:00"/>
    <d v="2020-07-26T00:00:00"/>
    <n v="365"/>
    <n v="6"/>
    <x v="0"/>
    <x v="3"/>
    <n v="0.08"/>
    <n v="173.87040000000002"/>
    <n v="1"/>
  </r>
  <r>
    <n v="366"/>
    <d v="2020-07-18T00:00:00"/>
    <n v="7"/>
    <x v="6"/>
    <x v="0"/>
    <n v="56"/>
    <s v="Rio de Janeiro"/>
    <n v="5"/>
    <n v="26"/>
    <n v="96"/>
    <n v="2496"/>
    <n v="0.08"/>
    <m/>
    <n v="2296.3200000000002"/>
    <d v="2020-07-28T00:00:00"/>
    <d v="2020-07-28T00:00:00"/>
    <n v="366"/>
    <n v="6"/>
    <x v="0"/>
    <x v="6"/>
    <n v="0.1"/>
    <n v="229.63200000000003"/>
    <n v="2"/>
  </r>
  <r>
    <n v="367"/>
    <d v="2020-07-19T00:00:00"/>
    <n v="7"/>
    <x v="6"/>
    <x v="0"/>
    <n v="16"/>
    <s v="Eunápolis"/>
    <n v="9"/>
    <n v="26"/>
    <n v="118"/>
    <n v="3068"/>
    <n v="0.02"/>
    <m/>
    <n v="3006.64"/>
    <d v="2020-08-17T00:00:00"/>
    <d v="2020-08-17T00:00:00"/>
    <n v="367"/>
    <n v="1"/>
    <x v="6"/>
    <x v="6"/>
    <n v="7.0000000000000007E-2"/>
    <n v="210.46480000000003"/>
    <n v="3"/>
  </r>
  <r>
    <n v="368"/>
    <d v="2020-07-19T00:00:00"/>
    <n v="7"/>
    <x v="6"/>
    <x v="0"/>
    <n v="72"/>
    <s v="São Paulo"/>
    <n v="2"/>
    <n v="38"/>
    <n v="104"/>
    <n v="3952"/>
    <n v="0.01"/>
    <m/>
    <n v="3912.48"/>
    <d v="2020-08-10T00:00:00"/>
    <d v="2020-08-10T00:00:00"/>
    <n v="368"/>
    <n v="6"/>
    <x v="0"/>
    <x v="4"/>
    <n v="7.0000000000000007E-2"/>
    <n v="273.87360000000001"/>
    <n v="4"/>
  </r>
  <r>
    <n v="369"/>
    <d v="2020-07-19T00:00:00"/>
    <n v="7"/>
    <x v="6"/>
    <x v="0"/>
    <n v="8"/>
    <s v="São Paulo"/>
    <n v="11"/>
    <n v="43"/>
    <n v="94"/>
    <n v="4042"/>
    <n v="0.15"/>
    <m/>
    <n v="3435.7"/>
    <d v="2020-07-19T00:00:00"/>
    <d v="2020-07-19T00:00:00"/>
    <n v="369"/>
    <n v="6"/>
    <x v="0"/>
    <x v="8"/>
    <n v="0.09"/>
    <n v="309.21299999999997"/>
    <n v="5"/>
  </r>
  <r>
    <n v="370"/>
    <d v="2020-07-20T00:00:00"/>
    <n v="7"/>
    <x v="6"/>
    <x v="0"/>
    <n v="66"/>
    <s v="Gurupi"/>
    <n v="1"/>
    <n v="50"/>
    <n v="112"/>
    <n v="5600"/>
    <n v="0.03"/>
    <m/>
    <n v="5432"/>
    <d v="2020-08-05T00:00:00"/>
    <d v="2020-08-05T00:00:00"/>
    <n v="370"/>
    <n v="5"/>
    <x v="5"/>
    <x v="2"/>
    <n v="0.06"/>
    <n v="325.92"/>
    <n v="6"/>
  </r>
  <r>
    <n v="371"/>
    <d v="2020-07-20T00:00:00"/>
    <n v="7"/>
    <x v="6"/>
    <x v="0"/>
    <n v="17"/>
    <s v="Rio de Janeiro"/>
    <n v="10"/>
    <n v="39"/>
    <n v="116"/>
    <n v="4524"/>
    <n v="0.15"/>
    <m/>
    <n v="3845.4"/>
    <d v="2020-08-06T00:00:00"/>
    <d v="2020-08-06T00:00:00"/>
    <n v="371"/>
    <n v="3"/>
    <x v="3"/>
    <x v="4"/>
    <n v="0.05"/>
    <n v="192.27"/>
    <n v="7"/>
  </r>
  <r>
    <n v="372"/>
    <d v="2020-07-21T00:00:00"/>
    <n v="7"/>
    <x v="6"/>
    <x v="0"/>
    <n v="57"/>
    <s v="Campinas"/>
    <n v="8"/>
    <n v="24"/>
    <n v="102"/>
    <n v="2448"/>
    <n v="0.04"/>
    <m/>
    <n v="2350.08"/>
    <d v="2020-08-20T00:00:00"/>
    <d v="2020-08-20T00:00:00"/>
    <n v="372"/>
    <n v="4"/>
    <x v="2"/>
    <x v="3"/>
    <n v="0.06"/>
    <n v="141.00479999999999"/>
    <n v="1"/>
  </r>
  <r>
    <n v="373"/>
    <d v="2020-07-22T00:00:00"/>
    <n v="7"/>
    <x v="6"/>
    <x v="0"/>
    <n v="32"/>
    <s v="Vila Velha"/>
    <n v="13"/>
    <n v="22"/>
    <n v="99"/>
    <n v="2178"/>
    <n v="0.03"/>
    <m/>
    <n v="2112.66"/>
    <d v="2020-08-09T00:00:00"/>
    <d v="2020-08-09T00:00:00"/>
    <n v="373"/>
    <n v="3"/>
    <x v="3"/>
    <x v="4"/>
    <n v="0.08"/>
    <n v="169.0128"/>
    <n v="2"/>
  </r>
  <r>
    <n v="374"/>
    <d v="2020-07-22T00:00:00"/>
    <n v="7"/>
    <x v="6"/>
    <x v="0"/>
    <n v="97"/>
    <s v="Franca"/>
    <n v="8"/>
    <n v="41"/>
    <n v="105"/>
    <n v="4305"/>
    <n v="0.02"/>
    <m/>
    <n v="4218.8999999999996"/>
    <d v="2020-08-07T00:00:00"/>
    <d v="2020-08-07T00:00:00"/>
    <n v="374"/>
    <n v="5"/>
    <x v="5"/>
    <x v="1"/>
    <n v="7.0000000000000007E-2"/>
    <n v="295.32299999999998"/>
    <n v="3"/>
  </r>
  <r>
    <n v="375"/>
    <d v="2020-07-22T00:00:00"/>
    <n v="7"/>
    <x v="6"/>
    <x v="0"/>
    <n v="53"/>
    <s v="Jaú"/>
    <n v="12"/>
    <n v="33"/>
    <n v="99"/>
    <n v="3267"/>
    <n v="7.0000000000000007E-2"/>
    <m/>
    <n v="3038.31"/>
    <d v="2020-08-01T00:00:00"/>
    <d v="2020-08-01T00:00:00"/>
    <n v="375"/>
    <n v="5"/>
    <x v="5"/>
    <x v="9"/>
    <n v="7.0000000000000007E-2"/>
    <n v="212.68170000000001"/>
    <n v="4"/>
  </r>
  <r>
    <n v="376"/>
    <d v="2020-07-23T00:00:00"/>
    <n v="7"/>
    <x v="6"/>
    <x v="0"/>
    <n v="75"/>
    <s v="São Paulo"/>
    <n v="7"/>
    <n v="38"/>
    <n v="120"/>
    <n v="4560"/>
    <n v="0.15"/>
    <m/>
    <n v="3876"/>
    <d v="2020-07-29T00:00:00"/>
    <d v="2020-07-29T00:00:00"/>
    <n v="376"/>
    <n v="2"/>
    <x v="1"/>
    <x v="3"/>
    <n v="0.06"/>
    <n v="232.56"/>
    <n v="5"/>
  </r>
  <r>
    <n v="377"/>
    <d v="2020-07-23T00:00:00"/>
    <n v="7"/>
    <x v="6"/>
    <x v="0"/>
    <n v="93"/>
    <s v="Salvador"/>
    <n v="2"/>
    <n v="10"/>
    <n v="93"/>
    <n v="930"/>
    <n v="0.14000000000000001"/>
    <m/>
    <n v="799.8"/>
    <d v="2020-08-16T00:00:00"/>
    <d v="2020-08-16T00:00:00"/>
    <n v="377"/>
    <n v="3"/>
    <x v="3"/>
    <x v="1"/>
    <n v="7.0000000000000007E-2"/>
    <n v="55.986000000000004"/>
    <n v="6"/>
  </r>
  <r>
    <n v="378"/>
    <d v="2020-07-23T00:00:00"/>
    <n v="7"/>
    <x v="6"/>
    <x v="0"/>
    <n v="33"/>
    <s v="Ituiutaba"/>
    <n v="13"/>
    <n v="13"/>
    <n v="105"/>
    <n v="1365"/>
    <n v="0.03"/>
    <m/>
    <n v="1324.05"/>
    <d v="2020-07-30T00:00:00"/>
    <d v="2020-07-30T00:00:00"/>
    <n v="378"/>
    <n v="6"/>
    <x v="0"/>
    <x v="5"/>
    <n v="0.08"/>
    <n v="105.92399999999999"/>
    <n v="7"/>
  </r>
  <r>
    <n v="379"/>
    <d v="2020-07-24T00:00:00"/>
    <n v="7"/>
    <x v="6"/>
    <x v="0"/>
    <n v="63"/>
    <s v="Catanduva"/>
    <n v="2"/>
    <n v="27"/>
    <n v="107"/>
    <n v="2889"/>
    <n v="0.1"/>
    <m/>
    <n v="2600.1"/>
    <d v="2020-08-18T00:00:00"/>
    <d v="2020-08-18T00:00:00"/>
    <n v="379"/>
    <n v="7"/>
    <x v="4"/>
    <x v="7"/>
    <n v="0.06"/>
    <n v="156.006"/>
    <n v="1"/>
  </r>
  <r>
    <n v="380"/>
    <d v="2020-07-24T00:00:00"/>
    <n v="7"/>
    <x v="6"/>
    <x v="0"/>
    <n v="59"/>
    <s v="Garanhuns"/>
    <n v="12"/>
    <n v="25"/>
    <n v="92"/>
    <n v="2300"/>
    <n v="0.04"/>
    <m/>
    <n v="2208"/>
    <d v="2020-07-27T00:00:00"/>
    <d v="2020-07-27T00:00:00"/>
    <n v="380"/>
    <n v="2"/>
    <x v="1"/>
    <x v="2"/>
    <n v="0.06"/>
    <n v="132.47999999999999"/>
    <n v="2"/>
  </r>
  <r>
    <n v="381"/>
    <d v="2020-07-24T00:00:00"/>
    <n v="7"/>
    <x v="6"/>
    <x v="0"/>
    <n v="82"/>
    <s v="Rio de Janeiro"/>
    <n v="11"/>
    <n v="43"/>
    <n v="119"/>
    <n v="5117"/>
    <n v="0"/>
    <m/>
    <n v="5117"/>
    <d v="2020-08-03T00:00:00"/>
    <d v="2020-08-03T00:00:00"/>
    <n v="381"/>
    <n v="2"/>
    <x v="1"/>
    <x v="8"/>
    <n v="0.06"/>
    <n v="307.02"/>
    <n v="3"/>
  </r>
  <r>
    <n v="382"/>
    <d v="2020-07-25T00:00:00"/>
    <n v="7"/>
    <x v="6"/>
    <x v="0"/>
    <n v="46"/>
    <s v="Curitiba"/>
    <n v="14"/>
    <n v="47"/>
    <n v="107"/>
    <n v="5029"/>
    <n v="0.1"/>
    <m/>
    <n v="4526.1000000000004"/>
    <d v="2020-08-07T00:00:00"/>
    <d v="2020-08-07T00:00:00"/>
    <n v="382"/>
    <n v="6"/>
    <x v="0"/>
    <x v="6"/>
    <n v="0.1"/>
    <n v="452.61000000000007"/>
    <n v="4"/>
  </r>
  <r>
    <n v="383"/>
    <d v="2020-07-26T00:00:00"/>
    <n v="7"/>
    <x v="6"/>
    <x v="0"/>
    <n v="98"/>
    <s v="Recife"/>
    <n v="10"/>
    <n v="11"/>
    <n v="95"/>
    <n v="1045"/>
    <n v="0.08"/>
    <m/>
    <n v="961.4"/>
    <d v="2020-08-01T00:00:00"/>
    <d v="2020-08-01T00:00:00"/>
    <n v="383"/>
    <n v="2"/>
    <x v="1"/>
    <x v="1"/>
    <n v="7.0000000000000007E-2"/>
    <n v="67.298000000000002"/>
    <n v="5"/>
  </r>
  <r>
    <n v="384"/>
    <d v="2020-07-27T00:00:00"/>
    <n v="7"/>
    <x v="6"/>
    <x v="0"/>
    <n v="12"/>
    <s v="São José do Rio Preto"/>
    <n v="7"/>
    <n v="41"/>
    <n v="105"/>
    <n v="4305"/>
    <n v="0"/>
    <m/>
    <n v="4305"/>
    <d v="2020-08-20T00:00:00"/>
    <d v="2020-08-20T00:00:00"/>
    <n v="384"/>
    <n v="3"/>
    <x v="3"/>
    <x v="2"/>
    <n v="0.08"/>
    <n v="344.40000000000003"/>
    <n v="6"/>
  </r>
  <r>
    <n v="385"/>
    <d v="2020-07-29T00:00:00"/>
    <n v="7"/>
    <x v="6"/>
    <x v="0"/>
    <n v="80"/>
    <s v="São Paulo"/>
    <n v="1"/>
    <n v="49"/>
    <n v="109"/>
    <n v="5341"/>
    <n v="0.15"/>
    <m/>
    <n v="4539.8500000000004"/>
    <d v="2020-07-30T00:00:00"/>
    <d v="2020-07-30T00:00:00"/>
    <n v="385"/>
    <n v="2"/>
    <x v="1"/>
    <x v="8"/>
    <n v="0.06"/>
    <n v="272.39100000000002"/>
    <n v="7"/>
  </r>
  <r>
    <n v="386"/>
    <d v="2020-07-30T00:00:00"/>
    <n v="7"/>
    <x v="6"/>
    <x v="0"/>
    <n v="49"/>
    <s v="São Paulo"/>
    <n v="6"/>
    <n v="18"/>
    <n v="102"/>
    <n v="1836"/>
    <n v="0.15"/>
    <m/>
    <n v="1560.6"/>
    <d v="2020-08-08T00:00:00"/>
    <d v="2020-08-08T00:00:00"/>
    <n v="386"/>
    <n v="4"/>
    <x v="2"/>
    <x v="3"/>
    <n v="0.09"/>
    <n v="140.45399999999998"/>
    <n v="1"/>
  </r>
  <r>
    <n v="387"/>
    <d v="2020-07-31T00:00:00"/>
    <n v="7"/>
    <x v="6"/>
    <x v="0"/>
    <n v="89"/>
    <s v="Goiânia"/>
    <n v="2"/>
    <n v="43"/>
    <n v="91"/>
    <n v="3913"/>
    <n v="0.15"/>
    <m/>
    <n v="3326.05"/>
    <d v="2020-08-09T00:00:00"/>
    <d v="2020-08-09T00:00:00"/>
    <n v="387"/>
    <n v="4"/>
    <x v="2"/>
    <x v="5"/>
    <n v="0.09"/>
    <n v="299.34449999999998"/>
    <n v="2"/>
  </r>
  <r>
    <n v="388"/>
    <d v="2020-07-31T00:00:00"/>
    <n v="7"/>
    <x v="6"/>
    <x v="0"/>
    <n v="79"/>
    <s v="Salvador"/>
    <n v="7"/>
    <n v="40"/>
    <n v="104"/>
    <n v="4160"/>
    <n v="0.11"/>
    <m/>
    <n v="3702.4"/>
    <d v="2020-08-20T00:00:00"/>
    <d v="2020-08-20T00:00:00"/>
    <n v="388"/>
    <n v="6"/>
    <x v="0"/>
    <x v="1"/>
    <n v="0.05"/>
    <n v="185.12"/>
    <n v="3"/>
  </r>
  <r>
    <n v="389"/>
    <d v="2020-07-31T00:00:00"/>
    <n v="7"/>
    <x v="6"/>
    <x v="0"/>
    <n v="58"/>
    <s v="Natal"/>
    <n v="8"/>
    <n v="31"/>
    <n v="90"/>
    <n v="2790"/>
    <n v="0"/>
    <m/>
    <n v="2790"/>
    <d v="2020-08-07T00:00:00"/>
    <d v="2020-08-07T00:00:00"/>
    <n v="389"/>
    <n v="5"/>
    <x v="5"/>
    <x v="8"/>
    <n v="0.08"/>
    <n v="223.20000000000002"/>
    <n v="4"/>
  </r>
  <r>
    <n v="390"/>
    <d v="2020-08-01T00:00:00"/>
    <n v="8"/>
    <x v="7"/>
    <x v="0"/>
    <n v="22"/>
    <s v="Núcleo Bandeirante"/>
    <n v="7"/>
    <n v="41"/>
    <n v="112"/>
    <n v="4592"/>
    <n v="0.03"/>
    <m/>
    <n v="4454.24"/>
    <d v="2020-08-09T00:00:00"/>
    <d v="2020-08-09T00:00:00"/>
    <n v="390"/>
    <n v="3"/>
    <x v="3"/>
    <x v="8"/>
    <n v="7.0000000000000007E-2"/>
    <n v="311.79680000000002"/>
    <n v="5"/>
  </r>
  <r>
    <n v="391"/>
    <d v="2020-08-01T00:00:00"/>
    <n v="8"/>
    <x v="7"/>
    <x v="0"/>
    <n v="15"/>
    <s v="Vila Velha"/>
    <n v="12"/>
    <n v="48"/>
    <n v="102"/>
    <n v="4896"/>
    <n v="0.03"/>
    <m/>
    <n v="4749.12"/>
    <d v="2020-08-14T00:00:00"/>
    <d v="2020-08-14T00:00:00"/>
    <n v="391"/>
    <n v="6"/>
    <x v="0"/>
    <x v="8"/>
    <n v="0.06"/>
    <n v="284.94720000000001"/>
    <n v="6"/>
  </r>
  <r>
    <n v="392"/>
    <d v="2020-08-01T00:00:00"/>
    <n v="8"/>
    <x v="7"/>
    <x v="0"/>
    <n v="6"/>
    <s v="Jaú"/>
    <n v="10"/>
    <n v="15"/>
    <n v="96"/>
    <n v="1440"/>
    <n v="0.01"/>
    <m/>
    <n v="1425.6"/>
    <d v="2020-08-06T00:00:00"/>
    <d v="2020-08-06T00:00:00"/>
    <n v="392"/>
    <n v="3"/>
    <x v="3"/>
    <x v="3"/>
    <n v="0.09"/>
    <n v="128.30399999999997"/>
    <n v="7"/>
  </r>
  <r>
    <n v="393"/>
    <d v="2020-08-01T00:00:00"/>
    <n v="8"/>
    <x v="7"/>
    <x v="0"/>
    <n v="77"/>
    <s v="Sorocaba"/>
    <n v="5"/>
    <n v="36"/>
    <n v="119"/>
    <n v="4284"/>
    <n v="0.06"/>
    <m/>
    <n v="4026.96"/>
    <d v="2020-08-01T00:00:00"/>
    <d v="2020-08-01T00:00:00"/>
    <n v="393"/>
    <n v="2"/>
    <x v="1"/>
    <x v="5"/>
    <n v="7.0000000000000007E-2"/>
    <n v="281.88720000000001"/>
    <n v="1"/>
  </r>
  <r>
    <n v="394"/>
    <d v="2020-08-02T00:00:00"/>
    <n v="8"/>
    <x v="7"/>
    <x v="0"/>
    <n v="17"/>
    <s v="Rio de Janeiro"/>
    <n v="8"/>
    <n v="22"/>
    <n v="95"/>
    <n v="2090"/>
    <n v="0.1"/>
    <m/>
    <n v="1881"/>
    <d v="2020-08-20T00:00:00"/>
    <d v="2020-08-20T00:00:00"/>
    <n v="394"/>
    <n v="4"/>
    <x v="2"/>
    <x v="4"/>
    <n v="0.09"/>
    <n v="169.29"/>
    <n v="2"/>
  </r>
  <r>
    <n v="395"/>
    <d v="2020-08-02T00:00:00"/>
    <n v="8"/>
    <x v="7"/>
    <x v="0"/>
    <n v="18"/>
    <s v="Bagé"/>
    <n v="1"/>
    <n v="13"/>
    <n v="107"/>
    <n v="1391"/>
    <n v="0.02"/>
    <m/>
    <n v="1363.18"/>
    <d v="2020-08-21T00:00:00"/>
    <d v="2020-08-21T00:00:00"/>
    <n v="395"/>
    <n v="4"/>
    <x v="2"/>
    <x v="2"/>
    <n v="0.08"/>
    <n v="109.0544"/>
    <n v="3"/>
  </r>
  <r>
    <n v="396"/>
    <d v="2020-08-02T00:00:00"/>
    <n v="8"/>
    <x v="7"/>
    <x v="0"/>
    <n v="28"/>
    <s v="João Pessoa"/>
    <n v="7"/>
    <n v="40"/>
    <n v="90"/>
    <n v="3600"/>
    <n v="0"/>
    <m/>
    <n v="3600"/>
    <d v="2020-08-10T00:00:00"/>
    <d v="2020-08-10T00:00:00"/>
    <n v="396"/>
    <n v="4"/>
    <x v="2"/>
    <x v="2"/>
    <n v="0.08"/>
    <n v="288"/>
    <n v="4"/>
  </r>
  <r>
    <n v="397"/>
    <d v="2020-08-03T00:00:00"/>
    <n v="8"/>
    <x v="7"/>
    <x v="0"/>
    <n v="81"/>
    <s v="Duque de Caxias"/>
    <n v="8"/>
    <n v="12"/>
    <n v="104"/>
    <n v="1248"/>
    <n v="0.05"/>
    <m/>
    <n v="1185.5999999999999"/>
    <d v="2020-08-06T00:00:00"/>
    <d v="2020-08-06T00:00:00"/>
    <n v="397"/>
    <n v="1"/>
    <x v="6"/>
    <x v="0"/>
    <n v="0.09"/>
    <n v="106.70399999999999"/>
    <n v="5"/>
  </r>
  <r>
    <n v="398"/>
    <d v="2020-08-04T00:00:00"/>
    <n v="8"/>
    <x v="7"/>
    <x v="0"/>
    <n v="35"/>
    <s v="São Paulo"/>
    <n v="7"/>
    <n v="18"/>
    <n v="109"/>
    <n v="1962"/>
    <n v="0.13"/>
    <m/>
    <n v="1706.94"/>
    <d v="2020-08-29T00:00:00"/>
    <d v="2020-08-29T00:00:00"/>
    <n v="398"/>
    <n v="7"/>
    <x v="4"/>
    <x v="7"/>
    <n v="0.09"/>
    <n v="153.62459999999999"/>
    <n v="6"/>
  </r>
  <r>
    <n v="399"/>
    <d v="2020-08-04T00:00:00"/>
    <n v="8"/>
    <x v="7"/>
    <x v="0"/>
    <n v="49"/>
    <s v="São Paulo"/>
    <n v="2"/>
    <n v="25"/>
    <n v="104"/>
    <n v="2600"/>
    <n v="0.04"/>
    <m/>
    <n v="2496"/>
    <d v="2020-09-03T00:00:00"/>
    <d v="2020-09-03T00:00:00"/>
    <n v="399"/>
    <n v="2"/>
    <x v="1"/>
    <x v="0"/>
    <n v="0.09"/>
    <n v="224.64"/>
    <n v="7"/>
  </r>
  <r>
    <n v="400"/>
    <d v="2020-08-04T00:00:00"/>
    <n v="8"/>
    <x v="7"/>
    <x v="0"/>
    <n v="43"/>
    <s v="Dourados"/>
    <n v="5"/>
    <n v="10"/>
    <n v="106"/>
    <n v="1060"/>
    <n v="0.04"/>
    <m/>
    <n v="1017.6"/>
    <d v="2020-08-14T00:00:00"/>
    <d v="2020-08-14T00:00:00"/>
    <n v="400"/>
    <n v="6"/>
    <x v="0"/>
    <x v="3"/>
    <n v="0.08"/>
    <n v="81.408000000000001"/>
    <n v="1"/>
  </r>
  <r>
    <n v="401"/>
    <d v="2020-08-04T00:00:00"/>
    <n v="8"/>
    <x v="7"/>
    <x v="0"/>
    <n v="27"/>
    <s v="Praia Grande"/>
    <n v="10"/>
    <n v="47"/>
    <n v="119"/>
    <n v="5593"/>
    <n v="0.1"/>
    <m/>
    <n v="5033.7"/>
    <d v="2020-08-15T00:00:00"/>
    <d v="2020-08-15T00:00:00"/>
    <n v="401"/>
    <n v="5"/>
    <x v="5"/>
    <x v="8"/>
    <n v="0.08"/>
    <n v="402.69599999999997"/>
    <n v="2"/>
  </r>
  <r>
    <n v="402"/>
    <d v="2020-08-04T00:00:00"/>
    <n v="8"/>
    <x v="7"/>
    <x v="0"/>
    <n v="52"/>
    <s v="São Luís"/>
    <n v="6"/>
    <n v="21"/>
    <n v="92"/>
    <n v="1932"/>
    <n v="0.02"/>
    <m/>
    <n v="1893.36"/>
    <d v="2020-08-05T00:00:00"/>
    <d v="2020-08-05T00:00:00"/>
    <n v="402"/>
    <n v="7"/>
    <x v="4"/>
    <x v="8"/>
    <n v="0.09"/>
    <n v="170.40239999999997"/>
    <n v="3"/>
  </r>
  <r>
    <n v="403"/>
    <d v="2020-08-04T00:00:00"/>
    <n v="8"/>
    <x v="7"/>
    <x v="0"/>
    <n v="78"/>
    <s v="Governador Valadares"/>
    <n v="11"/>
    <n v="18"/>
    <n v="104"/>
    <n v="1872"/>
    <n v="0.11"/>
    <m/>
    <n v="1666.08"/>
    <d v="2020-08-24T00:00:00"/>
    <d v="2020-08-24T00:00:00"/>
    <n v="403"/>
    <n v="5"/>
    <x v="5"/>
    <x v="3"/>
    <n v="7.0000000000000007E-2"/>
    <n v="116.62560000000001"/>
    <n v="4"/>
  </r>
  <r>
    <n v="404"/>
    <d v="2020-08-05T00:00:00"/>
    <n v="8"/>
    <x v="7"/>
    <x v="0"/>
    <n v="29"/>
    <s v="Teófilo Otoni"/>
    <n v="1"/>
    <n v="25"/>
    <n v="118"/>
    <n v="2950"/>
    <n v="0.02"/>
    <m/>
    <n v="2891"/>
    <d v="2020-09-02T00:00:00"/>
    <d v="2020-09-02T00:00:00"/>
    <n v="404"/>
    <n v="5"/>
    <x v="5"/>
    <x v="7"/>
    <n v="0.08"/>
    <n v="231.28"/>
    <n v="5"/>
  </r>
  <r>
    <n v="405"/>
    <d v="2020-08-05T00:00:00"/>
    <n v="8"/>
    <x v="7"/>
    <x v="0"/>
    <n v="88"/>
    <s v="São Paulo"/>
    <n v="7"/>
    <n v="27"/>
    <n v="120"/>
    <n v="3240"/>
    <n v="7.0000000000000007E-2"/>
    <m/>
    <n v="3013.2"/>
    <d v="2020-08-29T00:00:00"/>
    <d v="2020-08-29T00:00:00"/>
    <n v="405"/>
    <n v="3"/>
    <x v="3"/>
    <x v="2"/>
    <n v="7.0000000000000007E-2"/>
    <n v="210.92400000000001"/>
    <n v="6"/>
  </r>
  <r>
    <n v="406"/>
    <d v="2020-08-05T00:00:00"/>
    <n v="8"/>
    <x v="7"/>
    <x v="0"/>
    <n v="69"/>
    <s v="Rio de Janeiro"/>
    <n v="13"/>
    <n v="49"/>
    <n v="93"/>
    <n v="4557"/>
    <n v="0.13"/>
    <m/>
    <n v="3964.59"/>
    <d v="2020-08-25T00:00:00"/>
    <d v="2020-08-25T00:00:00"/>
    <n v="406"/>
    <n v="2"/>
    <x v="1"/>
    <x v="9"/>
    <n v="7.0000000000000007E-2"/>
    <n v="277.52130000000005"/>
    <n v="7"/>
  </r>
  <r>
    <n v="407"/>
    <d v="2020-08-05T00:00:00"/>
    <n v="8"/>
    <x v="7"/>
    <x v="0"/>
    <n v="60"/>
    <s v="Serra"/>
    <n v="10"/>
    <n v="15"/>
    <n v="109"/>
    <n v="1635"/>
    <n v="0.1"/>
    <m/>
    <n v="1471.5"/>
    <d v="2020-08-08T00:00:00"/>
    <d v="2020-08-08T00:00:00"/>
    <n v="407"/>
    <n v="5"/>
    <x v="5"/>
    <x v="2"/>
    <n v="0.09"/>
    <n v="132.435"/>
    <n v="1"/>
  </r>
  <r>
    <n v="408"/>
    <d v="2020-08-05T00:00:00"/>
    <n v="8"/>
    <x v="7"/>
    <x v="0"/>
    <n v="62"/>
    <s v="São Paulo"/>
    <n v="1"/>
    <n v="30"/>
    <n v="109"/>
    <n v="3270"/>
    <n v="0.13"/>
    <m/>
    <n v="2844.9"/>
    <d v="2020-08-07T00:00:00"/>
    <d v="2020-08-07T00:00:00"/>
    <n v="408"/>
    <n v="1"/>
    <x v="6"/>
    <x v="8"/>
    <n v="0.09"/>
    <n v="256.041"/>
    <n v="2"/>
  </r>
  <r>
    <n v="409"/>
    <d v="2020-08-06T00:00:00"/>
    <n v="8"/>
    <x v="7"/>
    <x v="0"/>
    <n v="41"/>
    <s v="São João Del Rei"/>
    <n v="7"/>
    <n v="21"/>
    <n v="101"/>
    <n v="2121"/>
    <n v="0.1"/>
    <m/>
    <n v="1908.9"/>
    <d v="2020-08-16T00:00:00"/>
    <d v="2020-08-16T00:00:00"/>
    <n v="409"/>
    <n v="5"/>
    <x v="5"/>
    <x v="8"/>
    <n v="0.09"/>
    <n v="171.80099999999999"/>
    <n v="3"/>
  </r>
  <r>
    <n v="410"/>
    <d v="2020-08-07T00:00:00"/>
    <n v="8"/>
    <x v="7"/>
    <x v="0"/>
    <n v="1"/>
    <s v="Santos"/>
    <n v="11"/>
    <n v="15"/>
    <n v="107"/>
    <n v="1605"/>
    <n v="0.05"/>
    <m/>
    <n v="1524.75"/>
    <d v="2020-08-16T00:00:00"/>
    <d v="2020-08-16T00:00:00"/>
    <n v="410"/>
    <n v="5"/>
    <x v="5"/>
    <x v="1"/>
    <n v="0.09"/>
    <n v="137.22749999999999"/>
    <n v="4"/>
  </r>
  <r>
    <n v="411"/>
    <d v="2020-08-07T00:00:00"/>
    <n v="8"/>
    <x v="7"/>
    <x v="0"/>
    <n v="8"/>
    <s v="São Paulo"/>
    <n v="6"/>
    <n v="21"/>
    <n v="92"/>
    <n v="1932"/>
    <n v="0.06"/>
    <m/>
    <n v="1816.08"/>
    <d v="2020-08-21T00:00:00"/>
    <d v="2020-08-21T00:00:00"/>
    <n v="411"/>
    <n v="2"/>
    <x v="1"/>
    <x v="2"/>
    <n v="0.1"/>
    <n v="181.608"/>
    <n v="5"/>
  </r>
  <r>
    <n v="412"/>
    <d v="2020-08-07T00:00:00"/>
    <n v="8"/>
    <x v="7"/>
    <x v="0"/>
    <n v="52"/>
    <s v="São Luís"/>
    <n v="6"/>
    <n v="39"/>
    <n v="105"/>
    <n v="4095"/>
    <n v="0.08"/>
    <m/>
    <n v="3767.4"/>
    <d v="2020-08-22T00:00:00"/>
    <d v="2020-08-22T00:00:00"/>
    <n v="412"/>
    <n v="5"/>
    <x v="5"/>
    <x v="3"/>
    <n v="0.09"/>
    <n v="339.06599999999997"/>
    <n v="6"/>
  </r>
  <r>
    <n v="413"/>
    <d v="2020-08-07T00:00:00"/>
    <n v="8"/>
    <x v="7"/>
    <x v="0"/>
    <n v="39"/>
    <s v="São Paulo"/>
    <n v="6"/>
    <n v="45"/>
    <n v="113"/>
    <n v="5085"/>
    <n v="0"/>
    <m/>
    <n v="5085"/>
    <d v="2020-08-10T00:00:00"/>
    <d v="2020-08-10T00:00:00"/>
    <n v="413"/>
    <n v="7"/>
    <x v="4"/>
    <x v="4"/>
    <n v="7.0000000000000007E-2"/>
    <n v="355.95000000000005"/>
    <n v="7"/>
  </r>
  <r>
    <n v="414"/>
    <d v="2020-08-10T00:00:00"/>
    <n v="8"/>
    <x v="7"/>
    <x v="0"/>
    <n v="87"/>
    <s v="Fortaleza"/>
    <n v="11"/>
    <n v="15"/>
    <n v="91"/>
    <n v="1365"/>
    <n v="0.06"/>
    <m/>
    <n v="1283.0999999999999"/>
    <d v="2020-08-23T00:00:00"/>
    <d v="2020-08-23T00:00:00"/>
    <n v="414"/>
    <n v="3"/>
    <x v="3"/>
    <x v="6"/>
    <n v="0.05"/>
    <n v="64.155000000000001"/>
    <n v="1"/>
  </r>
  <r>
    <n v="415"/>
    <d v="2020-08-10T00:00:00"/>
    <n v="8"/>
    <x v="7"/>
    <x v="0"/>
    <n v="24"/>
    <s v="Viamão"/>
    <n v="15"/>
    <n v="15"/>
    <n v="110"/>
    <n v="1650"/>
    <n v="0.01"/>
    <m/>
    <n v="1633.5"/>
    <d v="2020-09-05T00:00:00"/>
    <d v="2020-09-05T00:00:00"/>
    <n v="415"/>
    <n v="2"/>
    <x v="1"/>
    <x v="5"/>
    <n v="0.09"/>
    <n v="147.01499999999999"/>
    <n v="2"/>
  </r>
  <r>
    <n v="416"/>
    <d v="2020-08-11T00:00:00"/>
    <n v="8"/>
    <x v="7"/>
    <x v="0"/>
    <n v="13"/>
    <s v="Contagem"/>
    <n v="13"/>
    <n v="38"/>
    <n v="111"/>
    <n v="4218"/>
    <n v="0.08"/>
    <m/>
    <n v="3880.56"/>
    <d v="2020-09-08T00:00:00"/>
    <d v="2020-09-08T00:00:00"/>
    <n v="416"/>
    <n v="4"/>
    <x v="2"/>
    <x v="7"/>
    <n v="0.06"/>
    <n v="232.83359999999999"/>
    <n v="3"/>
  </r>
  <r>
    <n v="417"/>
    <d v="2020-08-13T00:00:00"/>
    <n v="8"/>
    <x v="7"/>
    <x v="0"/>
    <n v="25"/>
    <s v="Belém"/>
    <n v="14"/>
    <n v="13"/>
    <n v="115"/>
    <n v="1495"/>
    <n v="0.14000000000000001"/>
    <m/>
    <n v="1285.7"/>
    <d v="2020-09-02T00:00:00"/>
    <d v="2020-09-02T00:00:00"/>
    <n v="417"/>
    <n v="7"/>
    <x v="4"/>
    <x v="2"/>
    <n v="0.1"/>
    <n v="128.57000000000002"/>
    <n v="4"/>
  </r>
  <r>
    <n v="418"/>
    <d v="2020-08-13T00:00:00"/>
    <n v="8"/>
    <x v="7"/>
    <x v="0"/>
    <n v="88"/>
    <s v="São Paulo"/>
    <n v="7"/>
    <n v="39"/>
    <n v="112"/>
    <n v="4368"/>
    <n v="0.04"/>
    <m/>
    <n v="4193.28"/>
    <d v="2020-08-20T00:00:00"/>
    <d v="2020-08-20T00:00:00"/>
    <n v="418"/>
    <n v="5"/>
    <x v="5"/>
    <x v="0"/>
    <n v="0.09"/>
    <n v="377.39519999999999"/>
    <n v="5"/>
  </r>
  <r>
    <n v="419"/>
    <d v="2020-08-13T00:00:00"/>
    <n v="8"/>
    <x v="7"/>
    <x v="0"/>
    <n v="78"/>
    <s v="Governador Valadares"/>
    <n v="4"/>
    <n v="19"/>
    <n v="103"/>
    <n v="1957"/>
    <n v="0.01"/>
    <m/>
    <n v="1937.43"/>
    <d v="2020-09-06T00:00:00"/>
    <d v="2020-09-06T00:00:00"/>
    <n v="419"/>
    <n v="5"/>
    <x v="5"/>
    <x v="6"/>
    <n v="0.06"/>
    <n v="116.2458"/>
    <n v="6"/>
  </r>
  <r>
    <n v="420"/>
    <d v="2020-08-13T00:00:00"/>
    <n v="8"/>
    <x v="7"/>
    <x v="0"/>
    <n v="32"/>
    <s v="Vila Velha"/>
    <n v="7"/>
    <n v="46"/>
    <n v="95"/>
    <n v="4370"/>
    <n v="0.05"/>
    <m/>
    <n v="4151.5"/>
    <d v="2020-08-27T00:00:00"/>
    <d v="2020-08-27T00:00:00"/>
    <n v="420"/>
    <n v="7"/>
    <x v="4"/>
    <x v="9"/>
    <n v="0.05"/>
    <n v="207.57500000000002"/>
    <n v="7"/>
  </r>
  <r>
    <n v="421"/>
    <d v="2020-08-14T00:00:00"/>
    <n v="8"/>
    <x v="7"/>
    <x v="0"/>
    <n v="39"/>
    <s v="São Paulo"/>
    <n v="12"/>
    <n v="47"/>
    <n v="110"/>
    <n v="5170"/>
    <n v="0.12"/>
    <m/>
    <n v="4549.6000000000004"/>
    <d v="2020-08-24T00:00:00"/>
    <d v="2020-08-24T00:00:00"/>
    <n v="421"/>
    <n v="7"/>
    <x v="4"/>
    <x v="6"/>
    <n v="0.1"/>
    <n v="454.96000000000004"/>
    <n v="1"/>
  </r>
  <r>
    <n v="422"/>
    <d v="2020-08-14T00:00:00"/>
    <n v="8"/>
    <x v="7"/>
    <x v="0"/>
    <n v="77"/>
    <s v="Sorocaba"/>
    <n v="9"/>
    <n v="21"/>
    <n v="103"/>
    <n v="2163"/>
    <n v="0.12"/>
    <m/>
    <n v="1903.44"/>
    <d v="2020-09-01T00:00:00"/>
    <d v="2020-09-01T00:00:00"/>
    <n v="422"/>
    <n v="4"/>
    <x v="2"/>
    <x v="6"/>
    <n v="0.1"/>
    <n v="190.34400000000002"/>
    <n v="2"/>
  </r>
  <r>
    <n v="423"/>
    <d v="2020-08-15T00:00:00"/>
    <n v="8"/>
    <x v="7"/>
    <x v="0"/>
    <n v="94"/>
    <s v="Goiânia"/>
    <n v="14"/>
    <n v="22"/>
    <n v="113"/>
    <n v="2486"/>
    <n v="0.13"/>
    <m/>
    <n v="2162.8200000000002"/>
    <d v="2020-09-05T00:00:00"/>
    <d v="2020-09-05T00:00:00"/>
    <n v="423"/>
    <n v="1"/>
    <x v="6"/>
    <x v="7"/>
    <n v="0.05"/>
    <n v="108.14100000000002"/>
    <n v="3"/>
  </r>
  <r>
    <n v="424"/>
    <d v="2020-08-15T00:00:00"/>
    <n v="8"/>
    <x v="7"/>
    <x v="0"/>
    <n v="93"/>
    <s v="Salvador"/>
    <n v="13"/>
    <n v="36"/>
    <n v="109"/>
    <n v="3924"/>
    <n v="0.03"/>
    <m/>
    <n v="3806.28"/>
    <d v="2020-09-11T00:00:00"/>
    <d v="2020-09-11T00:00:00"/>
    <n v="424"/>
    <n v="3"/>
    <x v="3"/>
    <x v="8"/>
    <n v="0.06"/>
    <n v="228.3768"/>
    <n v="4"/>
  </r>
  <r>
    <n v="425"/>
    <d v="2020-08-16T00:00:00"/>
    <n v="8"/>
    <x v="7"/>
    <x v="0"/>
    <n v="32"/>
    <s v="Vila Velha"/>
    <n v="10"/>
    <n v="17"/>
    <n v="116"/>
    <n v="1972"/>
    <n v="0.05"/>
    <m/>
    <n v="1873.4"/>
    <d v="2020-08-17T00:00:00"/>
    <d v="2020-08-17T00:00:00"/>
    <n v="425"/>
    <n v="3"/>
    <x v="3"/>
    <x v="7"/>
    <n v="0.05"/>
    <n v="93.670000000000016"/>
    <n v="5"/>
  </r>
  <r>
    <n v="426"/>
    <d v="2020-08-16T00:00:00"/>
    <n v="8"/>
    <x v="7"/>
    <x v="0"/>
    <n v="14"/>
    <s v="Eunápolis"/>
    <n v="9"/>
    <n v="46"/>
    <n v="100"/>
    <n v="4600"/>
    <n v="0.04"/>
    <m/>
    <n v="4416"/>
    <d v="2020-09-09T00:00:00"/>
    <d v="2020-09-09T00:00:00"/>
    <n v="426"/>
    <n v="4"/>
    <x v="2"/>
    <x v="2"/>
    <n v="0.09"/>
    <n v="397.44"/>
    <n v="6"/>
  </r>
  <r>
    <n v="427"/>
    <d v="2020-08-17T00:00:00"/>
    <n v="8"/>
    <x v="7"/>
    <x v="0"/>
    <n v="79"/>
    <s v="Salvador"/>
    <n v="14"/>
    <n v="20"/>
    <n v="103"/>
    <n v="2060"/>
    <n v="7.0000000000000007E-2"/>
    <m/>
    <n v="1915.8"/>
    <d v="2020-08-23T00:00:00"/>
    <d v="2020-08-23T00:00:00"/>
    <n v="427"/>
    <n v="2"/>
    <x v="1"/>
    <x v="5"/>
    <n v="0.1"/>
    <n v="191.58"/>
    <n v="7"/>
  </r>
  <r>
    <n v="428"/>
    <d v="2020-08-17T00:00:00"/>
    <n v="8"/>
    <x v="7"/>
    <x v="0"/>
    <n v="31"/>
    <s v="Juiz de Fora"/>
    <n v="2"/>
    <n v="10"/>
    <n v="94"/>
    <n v="940"/>
    <n v="0.04"/>
    <m/>
    <n v="902.4"/>
    <d v="2020-08-28T00:00:00"/>
    <d v="2020-08-28T00:00:00"/>
    <n v="428"/>
    <n v="5"/>
    <x v="5"/>
    <x v="9"/>
    <n v="0.05"/>
    <n v="45.120000000000005"/>
    <n v="1"/>
  </r>
  <r>
    <n v="429"/>
    <d v="2020-08-17T00:00:00"/>
    <n v="8"/>
    <x v="7"/>
    <x v="0"/>
    <n v="76"/>
    <s v="Coronel Fabriciano"/>
    <n v="14"/>
    <n v="37"/>
    <n v="93"/>
    <n v="3441"/>
    <n v="0.06"/>
    <m/>
    <n v="3234.54"/>
    <d v="2020-09-14T00:00:00"/>
    <d v="2020-09-14T00:00:00"/>
    <n v="429"/>
    <n v="1"/>
    <x v="6"/>
    <x v="3"/>
    <n v="0.1"/>
    <n v="323.45400000000001"/>
    <n v="2"/>
  </r>
  <r>
    <n v="430"/>
    <d v="2020-08-18T00:00:00"/>
    <n v="8"/>
    <x v="7"/>
    <x v="0"/>
    <n v="32"/>
    <s v="Vila Velha"/>
    <n v="2"/>
    <n v="25"/>
    <n v="111"/>
    <n v="2775"/>
    <n v="7.0000000000000007E-2"/>
    <m/>
    <n v="2580.75"/>
    <d v="2020-09-16T00:00:00"/>
    <d v="2020-09-16T00:00:00"/>
    <n v="430"/>
    <n v="4"/>
    <x v="2"/>
    <x v="7"/>
    <n v="0.05"/>
    <n v="129.03749999999999"/>
    <n v="3"/>
  </r>
  <r>
    <n v="431"/>
    <d v="2020-08-18T00:00:00"/>
    <n v="8"/>
    <x v="7"/>
    <x v="0"/>
    <n v="38"/>
    <s v="Belo Horizonte"/>
    <n v="8"/>
    <n v="25"/>
    <n v="93"/>
    <n v="2325"/>
    <n v="0.04"/>
    <m/>
    <n v="2232"/>
    <d v="2020-09-03T00:00:00"/>
    <d v="2020-09-03T00:00:00"/>
    <n v="431"/>
    <n v="7"/>
    <x v="4"/>
    <x v="8"/>
    <n v="0.05"/>
    <n v="111.60000000000001"/>
    <n v="4"/>
  </r>
  <r>
    <n v="432"/>
    <d v="2020-08-19T00:00:00"/>
    <n v="8"/>
    <x v="7"/>
    <x v="0"/>
    <n v="72"/>
    <s v="São Paulo"/>
    <n v="6"/>
    <n v="28"/>
    <n v="111"/>
    <n v="3108"/>
    <n v="0.04"/>
    <m/>
    <n v="2983.68"/>
    <d v="2020-09-13T00:00:00"/>
    <d v="2020-09-13T00:00:00"/>
    <n v="432"/>
    <n v="2"/>
    <x v="1"/>
    <x v="7"/>
    <n v="0.08"/>
    <n v="238.6944"/>
    <n v="5"/>
  </r>
  <r>
    <n v="433"/>
    <d v="2020-08-20T00:00:00"/>
    <n v="8"/>
    <x v="7"/>
    <x v="0"/>
    <n v="38"/>
    <s v="Belo Horizonte"/>
    <n v="10"/>
    <n v="32"/>
    <n v="90"/>
    <n v="2880"/>
    <n v="0.03"/>
    <m/>
    <n v="2793.6"/>
    <d v="2020-09-13T00:00:00"/>
    <d v="2020-09-13T00:00:00"/>
    <n v="433"/>
    <n v="7"/>
    <x v="4"/>
    <x v="7"/>
    <n v="0.09"/>
    <n v="251.42399999999998"/>
    <n v="6"/>
  </r>
  <r>
    <n v="434"/>
    <d v="2020-08-21T00:00:00"/>
    <n v="8"/>
    <x v="7"/>
    <x v="0"/>
    <n v="84"/>
    <s v="Manaus"/>
    <n v="10"/>
    <n v="15"/>
    <n v="112"/>
    <n v="1680"/>
    <n v="0.12"/>
    <m/>
    <n v="1478.4"/>
    <d v="2020-08-21T00:00:00"/>
    <d v="2020-08-21T00:00:00"/>
    <n v="434"/>
    <n v="2"/>
    <x v="1"/>
    <x v="4"/>
    <n v="0.05"/>
    <n v="73.92"/>
    <n v="7"/>
  </r>
  <r>
    <n v="435"/>
    <d v="2020-08-21T00:00:00"/>
    <n v="8"/>
    <x v="7"/>
    <x v="0"/>
    <n v="95"/>
    <s v="São Paulo"/>
    <n v="14"/>
    <n v="40"/>
    <n v="120"/>
    <n v="4800"/>
    <n v="0.13"/>
    <m/>
    <n v="4176"/>
    <d v="2020-08-27T00:00:00"/>
    <d v="2020-08-27T00:00:00"/>
    <n v="435"/>
    <n v="3"/>
    <x v="3"/>
    <x v="6"/>
    <n v="0.06"/>
    <n v="250.56"/>
    <n v="1"/>
  </r>
  <r>
    <n v="436"/>
    <d v="2020-08-21T00:00:00"/>
    <n v="8"/>
    <x v="7"/>
    <x v="0"/>
    <n v="71"/>
    <s v="Paranavaí"/>
    <n v="6"/>
    <n v="28"/>
    <n v="91"/>
    <n v="2548"/>
    <n v="0.04"/>
    <m/>
    <n v="2446.08"/>
    <d v="2020-09-12T00:00:00"/>
    <d v="2020-09-12T00:00:00"/>
    <n v="436"/>
    <n v="1"/>
    <x v="6"/>
    <x v="8"/>
    <n v="7.0000000000000007E-2"/>
    <n v="171.22560000000001"/>
    <n v="2"/>
  </r>
  <r>
    <n v="437"/>
    <d v="2020-08-21T00:00:00"/>
    <n v="8"/>
    <x v="7"/>
    <x v="0"/>
    <n v="31"/>
    <s v="Juiz de Fora"/>
    <n v="5"/>
    <n v="13"/>
    <n v="114"/>
    <n v="1482"/>
    <n v="0.14000000000000001"/>
    <m/>
    <n v="1274.52"/>
    <d v="2020-09-02T00:00:00"/>
    <d v="2020-09-02T00:00:00"/>
    <n v="437"/>
    <n v="4"/>
    <x v="2"/>
    <x v="2"/>
    <n v="7.0000000000000007E-2"/>
    <n v="89.216400000000007"/>
    <n v="3"/>
  </r>
  <r>
    <n v="438"/>
    <d v="2020-08-22T00:00:00"/>
    <n v="8"/>
    <x v="7"/>
    <x v="0"/>
    <n v="44"/>
    <s v="Atibaia"/>
    <n v="6"/>
    <n v="28"/>
    <n v="104"/>
    <n v="2912"/>
    <n v="0.12"/>
    <m/>
    <n v="2562.56"/>
    <d v="2020-09-12T00:00:00"/>
    <d v="2020-09-12T00:00:00"/>
    <n v="438"/>
    <n v="2"/>
    <x v="1"/>
    <x v="1"/>
    <n v="0.08"/>
    <n v="205.00479999999999"/>
    <n v="4"/>
  </r>
  <r>
    <n v="439"/>
    <d v="2020-08-22T00:00:00"/>
    <n v="8"/>
    <x v="7"/>
    <x v="0"/>
    <n v="54"/>
    <s v="São Gonçalo"/>
    <n v="9"/>
    <n v="16"/>
    <n v="104"/>
    <n v="1664"/>
    <n v="0.15"/>
    <m/>
    <n v="1414.4"/>
    <d v="2020-09-12T00:00:00"/>
    <d v="2020-09-12T00:00:00"/>
    <n v="439"/>
    <n v="4"/>
    <x v="2"/>
    <x v="1"/>
    <n v="0.1"/>
    <n v="141.44000000000003"/>
    <n v="5"/>
  </r>
  <r>
    <n v="440"/>
    <d v="2020-08-23T00:00:00"/>
    <n v="8"/>
    <x v="7"/>
    <x v="0"/>
    <n v="24"/>
    <s v="Viamão"/>
    <n v="13"/>
    <n v="35"/>
    <n v="90"/>
    <n v="3150"/>
    <n v="0.01"/>
    <m/>
    <n v="3118.5"/>
    <d v="2020-09-02T00:00:00"/>
    <d v="2020-09-02T00:00:00"/>
    <n v="440"/>
    <n v="2"/>
    <x v="1"/>
    <x v="8"/>
    <n v="0.05"/>
    <n v="155.92500000000001"/>
    <n v="6"/>
  </r>
  <r>
    <n v="441"/>
    <d v="2020-08-23T00:00:00"/>
    <n v="8"/>
    <x v="7"/>
    <x v="0"/>
    <n v="71"/>
    <s v="Paranavaí"/>
    <n v="7"/>
    <n v="21"/>
    <n v="92"/>
    <n v="1932"/>
    <n v="0.12"/>
    <m/>
    <n v="1700.16"/>
    <d v="2020-09-05T00:00:00"/>
    <d v="2020-09-05T00:00:00"/>
    <n v="441"/>
    <n v="3"/>
    <x v="3"/>
    <x v="4"/>
    <n v="0.08"/>
    <n v="136.0128"/>
    <n v="7"/>
  </r>
  <r>
    <n v="442"/>
    <d v="2020-08-23T00:00:00"/>
    <n v="8"/>
    <x v="7"/>
    <x v="0"/>
    <n v="30"/>
    <s v="Vitória da Conquista"/>
    <n v="15"/>
    <n v="29"/>
    <n v="95"/>
    <n v="2755"/>
    <n v="0.06"/>
    <m/>
    <n v="2589.6999999999998"/>
    <d v="2020-08-30T00:00:00"/>
    <d v="2020-08-30T00:00:00"/>
    <n v="442"/>
    <n v="2"/>
    <x v="1"/>
    <x v="9"/>
    <n v="0.06"/>
    <n v="155.38199999999998"/>
    <n v="1"/>
  </r>
  <r>
    <n v="443"/>
    <d v="2020-08-24T00:00:00"/>
    <n v="8"/>
    <x v="7"/>
    <x v="0"/>
    <n v="62"/>
    <s v="São Paulo"/>
    <n v="15"/>
    <n v="32"/>
    <n v="113"/>
    <n v="3616"/>
    <n v="0.1"/>
    <m/>
    <n v="3254.4"/>
    <d v="2020-09-08T00:00:00"/>
    <d v="2020-09-08T00:00:00"/>
    <n v="443"/>
    <n v="4"/>
    <x v="2"/>
    <x v="1"/>
    <n v="0.1"/>
    <n v="325.44000000000005"/>
    <n v="2"/>
  </r>
  <r>
    <n v="444"/>
    <d v="2020-08-25T00:00:00"/>
    <n v="8"/>
    <x v="7"/>
    <x v="0"/>
    <n v="100"/>
    <s v="São Paulo"/>
    <n v="15"/>
    <n v="14"/>
    <n v="102"/>
    <n v="1428"/>
    <n v="0.08"/>
    <m/>
    <n v="1313.76"/>
    <d v="2020-09-04T00:00:00"/>
    <d v="2020-09-04T00:00:00"/>
    <n v="444"/>
    <n v="1"/>
    <x v="6"/>
    <x v="6"/>
    <n v="0.1"/>
    <n v="131.376"/>
    <n v="3"/>
  </r>
  <r>
    <n v="445"/>
    <d v="2020-08-25T00:00:00"/>
    <n v="8"/>
    <x v="7"/>
    <x v="0"/>
    <n v="84"/>
    <s v="Manaus"/>
    <n v="12"/>
    <n v="15"/>
    <n v="111"/>
    <n v="1665"/>
    <n v="0.13"/>
    <m/>
    <n v="1448.55"/>
    <d v="2020-09-11T00:00:00"/>
    <d v="2020-09-11T00:00:00"/>
    <n v="445"/>
    <n v="7"/>
    <x v="4"/>
    <x v="5"/>
    <n v="0.08"/>
    <n v="115.884"/>
    <n v="4"/>
  </r>
  <r>
    <n v="446"/>
    <d v="2020-08-25T00:00:00"/>
    <n v="8"/>
    <x v="7"/>
    <x v="0"/>
    <n v="63"/>
    <s v="Catanduva"/>
    <n v="9"/>
    <n v="39"/>
    <n v="102"/>
    <n v="3978"/>
    <n v="0"/>
    <m/>
    <n v="3978"/>
    <d v="2020-09-18T00:00:00"/>
    <d v="2020-09-18T00:00:00"/>
    <n v="446"/>
    <n v="3"/>
    <x v="3"/>
    <x v="3"/>
    <n v="0.09"/>
    <n v="358.02"/>
    <n v="5"/>
  </r>
  <r>
    <n v="447"/>
    <d v="2020-08-26T00:00:00"/>
    <n v="8"/>
    <x v="7"/>
    <x v="0"/>
    <n v="81"/>
    <s v="Duque de Caxias"/>
    <n v="12"/>
    <n v="20"/>
    <n v="112"/>
    <n v="2240"/>
    <n v="0.14000000000000001"/>
    <m/>
    <n v="1926.4"/>
    <d v="2020-09-19T00:00:00"/>
    <d v="2020-09-19T00:00:00"/>
    <n v="447"/>
    <n v="6"/>
    <x v="0"/>
    <x v="3"/>
    <n v="0.06"/>
    <n v="115.584"/>
    <n v="6"/>
  </r>
  <r>
    <n v="448"/>
    <d v="2020-08-26T00:00:00"/>
    <n v="8"/>
    <x v="7"/>
    <x v="0"/>
    <n v="43"/>
    <s v="Dourados"/>
    <n v="15"/>
    <n v="37"/>
    <n v="107"/>
    <n v="3959"/>
    <n v="0.01"/>
    <m/>
    <n v="3919.41"/>
    <d v="2020-09-10T00:00:00"/>
    <d v="2020-09-10T00:00:00"/>
    <n v="448"/>
    <n v="5"/>
    <x v="5"/>
    <x v="4"/>
    <n v="7.0000000000000007E-2"/>
    <n v="274.3587"/>
    <n v="7"/>
  </r>
  <r>
    <n v="449"/>
    <d v="2020-08-27T00:00:00"/>
    <n v="8"/>
    <x v="7"/>
    <x v="0"/>
    <n v="7"/>
    <s v="Cabo de Santo Agostinho"/>
    <n v="5"/>
    <n v="42"/>
    <n v="113"/>
    <n v="4746"/>
    <n v="0.12"/>
    <m/>
    <n v="4176.4799999999996"/>
    <d v="2020-09-13T00:00:00"/>
    <d v="2020-09-13T00:00:00"/>
    <n v="449"/>
    <n v="1"/>
    <x v="6"/>
    <x v="2"/>
    <n v="0.08"/>
    <n v="334.11839999999995"/>
    <n v="1"/>
  </r>
  <r>
    <n v="450"/>
    <d v="2020-08-27T00:00:00"/>
    <n v="8"/>
    <x v="7"/>
    <x v="0"/>
    <n v="66"/>
    <s v="Gurupi"/>
    <n v="2"/>
    <n v="44"/>
    <n v="109"/>
    <n v="4796"/>
    <n v="0.02"/>
    <m/>
    <n v="4700.08"/>
    <d v="2020-09-01T00:00:00"/>
    <d v="2020-09-01T00:00:00"/>
    <n v="450"/>
    <n v="4"/>
    <x v="2"/>
    <x v="6"/>
    <n v="0.06"/>
    <n v="282.00479999999999"/>
    <n v="2"/>
  </r>
  <r>
    <n v="451"/>
    <d v="2020-08-27T00:00:00"/>
    <n v="8"/>
    <x v="7"/>
    <x v="0"/>
    <n v="76"/>
    <s v="Coronel Fabriciano"/>
    <n v="8"/>
    <n v="33"/>
    <n v="97"/>
    <n v="3201"/>
    <n v="0.1"/>
    <m/>
    <n v="2880.9"/>
    <d v="2020-09-11T00:00:00"/>
    <d v="2020-09-11T00:00:00"/>
    <n v="451"/>
    <n v="5"/>
    <x v="5"/>
    <x v="3"/>
    <n v="0.08"/>
    <n v="230.47200000000001"/>
    <n v="3"/>
  </r>
  <r>
    <n v="452"/>
    <d v="2020-08-28T00:00:00"/>
    <n v="8"/>
    <x v="7"/>
    <x v="0"/>
    <n v="37"/>
    <s v="Arcoverde"/>
    <n v="10"/>
    <n v="29"/>
    <n v="116"/>
    <n v="3364"/>
    <n v="0"/>
    <m/>
    <n v="3364"/>
    <d v="2020-09-23T00:00:00"/>
    <d v="2020-09-23T00:00:00"/>
    <n v="452"/>
    <n v="4"/>
    <x v="2"/>
    <x v="2"/>
    <n v="0.06"/>
    <n v="201.84"/>
    <n v="4"/>
  </r>
  <r>
    <n v="453"/>
    <d v="2020-08-28T00:00:00"/>
    <n v="8"/>
    <x v="7"/>
    <x v="0"/>
    <n v="13"/>
    <s v="Contagem"/>
    <n v="4"/>
    <n v="32"/>
    <n v="108"/>
    <n v="3456"/>
    <n v="0.11"/>
    <m/>
    <n v="3075.84"/>
    <d v="2020-09-13T00:00:00"/>
    <d v="2020-09-13T00:00:00"/>
    <n v="453"/>
    <n v="5"/>
    <x v="5"/>
    <x v="2"/>
    <n v="7.0000000000000007E-2"/>
    <n v="215.30880000000002"/>
    <n v="5"/>
  </r>
  <r>
    <n v="454"/>
    <d v="2020-08-29T00:00:00"/>
    <n v="8"/>
    <x v="7"/>
    <x v="0"/>
    <n v="30"/>
    <s v="Vitória da Conquista"/>
    <n v="1"/>
    <n v="40"/>
    <n v="106"/>
    <n v="4240"/>
    <n v="0.11"/>
    <m/>
    <n v="3773.6"/>
    <d v="2020-09-19T00:00:00"/>
    <d v="2020-09-19T00:00:00"/>
    <n v="454"/>
    <n v="1"/>
    <x v="6"/>
    <x v="6"/>
    <n v="0.06"/>
    <n v="226.416"/>
    <n v="6"/>
  </r>
  <r>
    <n v="455"/>
    <d v="2020-08-29T00:00:00"/>
    <n v="8"/>
    <x v="7"/>
    <x v="0"/>
    <n v="52"/>
    <s v="São Luís"/>
    <n v="5"/>
    <n v="49"/>
    <n v="92"/>
    <n v="4508"/>
    <n v="7.0000000000000007E-2"/>
    <m/>
    <n v="4192.4399999999996"/>
    <d v="2020-09-15T00:00:00"/>
    <d v="2020-09-15T00:00:00"/>
    <n v="455"/>
    <n v="3"/>
    <x v="3"/>
    <x v="8"/>
    <n v="0.1"/>
    <n v="419.24399999999997"/>
    <n v="7"/>
  </r>
  <r>
    <n v="456"/>
    <d v="2020-08-29T00:00:00"/>
    <n v="8"/>
    <x v="7"/>
    <x v="0"/>
    <n v="3"/>
    <s v="Barbacena"/>
    <n v="9"/>
    <n v="26"/>
    <n v="93"/>
    <n v="2418"/>
    <n v="0.15"/>
    <m/>
    <n v="2055.3000000000002"/>
    <d v="2020-09-18T00:00:00"/>
    <d v="2020-09-18T00:00:00"/>
    <n v="456"/>
    <n v="4"/>
    <x v="2"/>
    <x v="0"/>
    <n v="0.1"/>
    <n v="205.53000000000003"/>
    <n v="1"/>
  </r>
  <r>
    <n v="457"/>
    <d v="2020-08-30T00:00:00"/>
    <n v="8"/>
    <x v="7"/>
    <x v="0"/>
    <n v="37"/>
    <s v="Arcoverde"/>
    <n v="9"/>
    <n v="39"/>
    <n v="96"/>
    <n v="3744"/>
    <n v="7.0000000000000007E-2"/>
    <m/>
    <n v="3481.92"/>
    <d v="2020-09-16T00:00:00"/>
    <d v="2020-09-16T00:00:00"/>
    <n v="457"/>
    <n v="2"/>
    <x v="1"/>
    <x v="5"/>
    <n v="0.05"/>
    <n v="174.096"/>
    <n v="2"/>
  </r>
  <r>
    <n v="458"/>
    <d v="2020-08-30T00:00:00"/>
    <n v="8"/>
    <x v="7"/>
    <x v="0"/>
    <n v="23"/>
    <s v="Santa Bárbara D'Oeste"/>
    <n v="7"/>
    <n v="45"/>
    <n v="114"/>
    <n v="5130"/>
    <n v="0.03"/>
    <m/>
    <n v="4976.1000000000004"/>
    <d v="2020-09-27T00:00:00"/>
    <d v="2020-09-27T00:00:00"/>
    <n v="458"/>
    <n v="4"/>
    <x v="2"/>
    <x v="3"/>
    <n v="0.1"/>
    <n v="497.61000000000007"/>
    <n v="3"/>
  </r>
  <r>
    <n v="459"/>
    <d v="2020-08-30T00:00:00"/>
    <n v="8"/>
    <x v="7"/>
    <x v="0"/>
    <n v="7"/>
    <s v="Cabo de Santo Agostinho"/>
    <n v="1"/>
    <n v="48"/>
    <n v="100"/>
    <n v="4800"/>
    <n v="0.03"/>
    <m/>
    <n v="4656"/>
    <d v="2020-09-28T00:00:00"/>
    <d v="2020-09-28T00:00:00"/>
    <n v="459"/>
    <n v="1"/>
    <x v="6"/>
    <x v="9"/>
    <n v="0.05"/>
    <n v="232.8"/>
    <n v="4"/>
  </r>
  <r>
    <n v="460"/>
    <d v="2020-08-30T00:00:00"/>
    <n v="8"/>
    <x v="7"/>
    <x v="0"/>
    <n v="87"/>
    <s v="Fortaleza"/>
    <n v="12"/>
    <n v="45"/>
    <n v="109"/>
    <n v="4905"/>
    <n v="0.03"/>
    <m/>
    <n v="4757.8500000000004"/>
    <d v="2020-09-05T00:00:00"/>
    <d v="2020-09-05T00:00:00"/>
    <n v="460"/>
    <n v="2"/>
    <x v="1"/>
    <x v="7"/>
    <n v="0.05"/>
    <n v="237.89250000000004"/>
    <n v="5"/>
  </r>
  <r>
    <n v="461"/>
    <d v="2020-08-31T00:00:00"/>
    <n v="8"/>
    <x v="7"/>
    <x v="0"/>
    <n v="98"/>
    <s v="Recife"/>
    <n v="11"/>
    <n v="31"/>
    <n v="99"/>
    <n v="3069"/>
    <n v="0.11"/>
    <m/>
    <n v="2731.41"/>
    <d v="2020-09-07T00:00:00"/>
    <d v="2020-09-07T00:00:00"/>
    <n v="461"/>
    <n v="7"/>
    <x v="4"/>
    <x v="6"/>
    <n v="0.09"/>
    <n v="245.82689999999997"/>
    <n v="6"/>
  </r>
  <r>
    <n v="462"/>
    <d v="2020-09-01T00:00:00"/>
    <n v="9"/>
    <x v="8"/>
    <x v="0"/>
    <n v="41"/>
    <s v="São João Del Rei"/>
    <n v="4"/>
    <n v="36"/>
    <n v="108"/>
    <n v="3888"/>
    <n v="0.02"/>
    <m/>
    <n v="3810.24"/>
    <d v="2020-09-20T00:00:00"/>
    <d v="2020-09-20T00:00:00"/>
    <n v="462"/>
    <n v="4"/>
    <x v="2"/>
    <x v="3"/>
    <n v="7.0000000000000007E-2"/>
    <n v="266.71680000000003"/>
    <n v="7"/>
  </r>
  <r>
    <n v="463"/>
    <d v="2020-09-01T00:00:00"/>
    <n v="9"/>
    <x v="8"/>
    <x v="0"/>
    <n v="51"/>
    <s v="Avaré"/>
    <n v="7"/>
    <n v="17"/>
    <n v="99"/>
    <n v="1683"/>
    <n v="0.12"/>
    <m/>
    <n v="1481.04"/>
    <d v="2020-09-06T00:00:00"/>
    <d v="2020-09-06T00:00:00"/>
    <n v="463"/>
    <n v="3"/>
    <x v="3"/>
    <x v="3"/>
    <n v="0.05"/>
    <n v="74.052000000000007"/>
    <n v="1"/>
  </r>
  <r>
    <n v="464"/>
    <d v="2020-09-01T00:00:00"/>
    <n v="9"/>
    <x v="8"/>
    <x v="0"/>
    <n v="10"/>
    <s v="Campinas"/>
    <n v="10"/>
    <n v="16"/>
    <n v="114"/>
    <n v="1824"/>
    <n v="0.08"/>
    <m/>
    <n v="1678.08"/>
    <d v="2020-09-20T00:00:00"/>
    <d v="2020-09-20T00:00:00"/>
    <n v="464"/>
    <n v="4"/>
    <x v="2"/>
    <x v="8"/>
    <n v="0.09"/>
    <n v="151.02719999999999"/>
    <n v="2"/>
  </r>
  <r>
    <n v="465"/>
    <d v="2020-09-01T00:00:00"/>
    <n v="9"/>
    <x v="8"/>
    <x v="0"/>
    <n v="96"/>
    <s v="Santana de Parnaíba"/>
    <n v="1"/>
    <n v="12"/>
    <n v="91"/>
    <n v="1092"/>
    <n v="0.12"/>
    <m/>
    <n v="960.96"/>
    <d v="2020-09-05T00:00:00"/>
    <d v="2020-09-05T00:00:00"/>
    <n v="465"/>
    <n v="4"/>
    <x v="2"/>
    <x v="4"/>
    <n v="0.08"/>
    <n v="76.876800000000003"/>
    <n v="3"/>
  </r>
  <r>
    <n v="466"/>
    <d v="2020-09-02T00:00:00"/>
    <n v="9"/>
    <x v="8"/>
    <x v="0"/>
    <n v="100"/>
    <s v="São Paulo"/>
    <n v="5"/>
    <n v="28"/>
    <n v="95"/>
    <n v="2660"/>
    <n v="0"/>
    <m/>
    <n v="2660"/>
    <d v="2020-09-25T00:00:00"/>
    <d v="2020-09-25T00:00:00"/>
    <n v="466"/>
    <n v="4"/>
    <x v="2"/>
    <x v="7"/>
    <n v="0.06"/>
    <n v="159.6"/>
    <n v="4"/>
  </r>
  <r>
    <n v="467"/>
    <d v="2020-09-02T00:00:00"/>
    <n v="9"/>
    <x v="8"/>
    <x v="0"/>
    <n v="52"/>
    <s v="São Luís"/>
    <n v="9"/>
    <n v="34"/>
    <n v="99"/>
    <n v="3366"/>
    <n v="0.11"/>
    <m/>
    <n v="2995.74"/>
    <d v="2020-09-08T00:00:00"/>
    <d v="2020-09-08T00:00:00"/>
    <n v="467"/>
    <n v="4"/>
    <x v="2"/>
    <x v="7"/>
    <n v="0.05"/>
    <n v="149.78700000000001"/>
    <n v="5"/>
  </r>
  <r>
    <n v="468"/>
    <d v="2020-09-03T00:00:00"/>
    <n v="9"/>
    <x v="8"/>
    <x v="0"/>
    <n v="40"/>
    <s v="Goiânia"/>
    <n v="1"/>
    <n v="48"/>
    <n v="112"/>
    <n v="5376"/>
    <n v="0.01"/>
    <m/>
    <n v="5322.24"/>
    <d v="2020-10-03T00:00:00"/>
    <d v="2020-10-03T00:00:00"/>
    <n v="468"/>
    <n v="4"/>
    <x v="2"/>
    <x v="0"/>
    <n v="0.05"/>
    <n v="266.11200000000002"/>
    <n v="6"/>
  </r>
  <r>
    <n v="469"/>
    <d v="2020-09-03T00:00:00"/>
    <n v="9"/>
    <x v="8"/>
    <x v="0"/>
    <n v="6"/>
    <s v="Jaú"/>
    <n v="9"/>
    <n v="45"/>
    <n v="118"/>
    <n v="5310"/>
    <n v="0.01"/>
    <m/>
    <n v="5256.9"/>
    <d v="2020-09-06T00:00:00"/>
    <d v="2020-09-06T00:00:00"/>
    <n v="469"/>
    <n v="4"/>
    <x v="2"/>
    <x v="1"/>
    <n v="0.05"/>
    <n v="262.84499999999997"/>
    <n v="7"/>
  </r>
  <r>
    <n v="470"/>
    <d v="2020-09-05T00:00:00"/>
    <n v="9"/>
    <x v="8"/>
    <x v="0"/>
    <n v="59"/>
    <s v="Garanhuns"/>
    <n v="12"/>
    <n v="19"/>
    <n v="108"/>
    <n v="2052"/>
    <n v="0.09"/>
    <m/>
    <n v="1867.32"/>
    <d v="2020-09-23T00:00:00"/>
    <d v="2020-09-23T00:00:00"/>
    <n v="470"/>
    <n v="3"/>
    <x v="3"/>
    <x v="0"/>
    <n v="7.0000000000000007E-2"/>
    <n v="130.7124"/>
    <n v="1"/>
  </r>
  <r>
    <n v="471"/>
    <d v="2020-09-06T00:00:00"/>
    <n v="9"/>
    <x v="8"/>
    <x v="0"/>
    <n v="20"/>
    <s v="São Bernardo do Campo"/>
    <n v="8"/>
    <n v="47"/>
    <n v="91"/>
    <n v="4277"/>
    <n v="0.13"/>
    <m/>
    <n v="3720.99"/>
    <d v="2020-09-06T00:00:00"/>
    <d v="2020-09-06T00:00:00"/>
    <n v="471"/>
    <n v="5"/>
    <x v="5"/>
    <x v="1"/>
    <n v="7.0000000000000007E-2"/>
    <n v="260.46930000000003"/>
    <n v="2"/>
  </r>
  <r>
    <n v="472"/>
    <d v="2020-09-06T00:00:00"/>
    <n v="9"/>
    <x v="8"/>
    <x v="0"/>
    <n v="49"/>
    <s v="São Paulo"/>
    <n v="5"/>
    <n v="20"/>
    <n v="100"/>
    <n v="2000"/>
    <n v="0.14000000000000001"/>
    <m/>
    <n v="1720"/>
    <d v="2020-09-28T00:00:00"/>
    <d v="2020-09-28T00:00:00"/>
    <n v="472"/>
    <n v="4"/>
    <x v="2"/>
    <x v="7"/>
    <n v="0.09"/>
    <n v="154.79999999999998"/>
    <n v="3"/>
  </r>
  <r>
    <n v="473"/>
    <d v="2020-09-07T00:00:00"/>
    <n v="9"/>
    <x v="8"/>
    <x v="0"/>
    <n v="29"/>
    <s v="Teófilo Otoni"/>
    <n v="14"/>
    <n v="37"/>
    <n v="117"/>
    <n v="4329"/>
    <n v="0.11"/>
    <m/>
    <n v="3852.81"/>
    <d v="2020-09-23T00:00:00"/>
    <d v="2020-09-23T00:00:00"/>
    <n v="473"/>
    <n v="4"/>
    <x v="2"/>
    <x v="5"/>
    <n v="7.0000000000000007E-2"/>
    <n v="269.69670000000002"/>
    <n v="4"/>
  </r>
  <r>
    <n v="474"/>
    <d v="2020-09-08T00:00:00"/>
    <n v="9"/>
    <x v="8"/>
    <x v="0"/>
    <n v="45"/>
    <s v="São Paulo"/>
    <n v="15"/>
    <n v="49"/>
    <n v="93"/>
    <n v="4557"/>
    <n v="0"/>
    <m/>
    <n v="4557"/>
    <d v="2020-09-29T00:00:00"/>
    <d v="2020-09-29T00:00:00"/>
    <n v="474"/>
    <n v="4"/>
    <x v="2"/>
    <x v="8"/>
    <n v="0.1"/>
    <n v="455.70000000000005"/>
    <n v="5"/>
  </r>
  <r>
    <n v="475"/>
    <d v="2020-09-09T00:00:00"/>
    <n v="9"/>
    <x v="8"/>
    <x v="0"/>
    <n v="8"/>
    <s v="São Paulo"/>
    <n v="15"/>
    <n v="21"/>
    <n v="117"/>
    <n v="2457"/>
    <n v="0.12"/>
    <m/>
    <n v="2162.16"/>
    <d v="2020-09-24T00:00:00"/>
    <d v="2020-09-24T00:00:00"/>
    <n v="475"/>
    <n v="4"/>
    <x v="2"/>
    <x v="1"/>
    <n v="0.08"/>
    <n v="172.97279999999998"/>
    <n v="6"/>
  </r>
  <r>
    <n v="476"/>
    <d v="2020-09-09T00:00:00"/>
    <n v="9"/>
    <x v="8"/>
    <x v="0"/>
    <n v="71"/>
    <s v="Paranavaí"/>
    <n v="14"/>
    <n v="27"/>
    <n v="111"/>
    <n v="2997"/>
    <n v="0.15"/>
    <m/>
    <n v="2547.4499999999998"/>
    <d v="2020-09-29T00:00:00"/>
    <d v="2020-09-29T00:00:00"/>
    <n v="476"/>
    <n v="7"/>
    <x v="4"/>
    <x v="8"/>
    <n v="0.05"/>
    <n v="127.3725"/>
    <n v="7"/>
  </r>
  <r>
    <n v="477"/>
    <d v="2020-09-09T00:00:00"/>
    <n v="9"/>
    <x v="8"/>
    <x v="0"/>
    <n v="17"/>
    <s v="Rio de Janeiro"/>
    <n v="12"/>
    <n v="34"/>
    <n v="98"/>
    <n v="3332"/>
    <n v="0.15"/>
    <m/>
    <n v="2832.2"/>
    <d v="2020-09-19T00:00:00"/>
    <d v="2020-09-19T00:00:00"/>
    <n v="477"/>
    <n v="7"/>
    <x v="4"/>
    <x v="7"/>
    <n v="0.1"/>
    <n v="283.21999999999997"/>
    <n v="1"/>
  </r>
  <r>
    <n v="478"/>
    <d v="2020-09-10T00:00:00"/>
    <n v="9"/>
    <x v="8"/>
    <x v="0"/>
    <n v="22"/>
    <s v="Núcleo Bandeirante"/>
    <n v="11"/>
    <n v="35"/>
    <n v="118"/>
    <n v="4130"/>
    <n v="0.15"/>
    <m/>
    <n v="3510.5"/>
    <d v="2020-09-30T00:00:00"/>
    <d v="2020-09-30T00:00:00"/>
    <n v="478"/>
    <n v="7"/>
    <x v="4"/>
    <x v="7"/>
    <n v="0.09"/>
    <n v="315.94499999999999"/>
    <n v="2"/>
  </r>
  <r>
    <n v="479"/>
    <d v="2020-09-10T00:00:00"/>
    <n v="9"/>
    <x v="8"/>
    <x v="0"/>
    <n v="3"/>
    <s v="Barbacena"/>
    <n v="7"/>
    <n v="34"/>
    <n v="96"/>
    <n v="3264"/>
    <n v="0.1"/>
    <m/>
    <n v="2937.6"/>
    <d v="2020-09-17T00:00:00"/>
    <d v="2020-09-17T00:00:00"/>
    <n v="479"/>
    <n v="7"/>
    <x v="4"/>
    <x v="0"/>
    <n v="0.1"/>
    <n v="293.76"/>
    <n v="3"/>
  </r>
  <r>
    <n v="480"/>
    <d v="2020-09-11T00:00:00"/>
    <n v="9"/>
    <x v="8"/>
    <x v="0"/>
    <n v="19"/>
    <s v="São Paulo"/>
    <n v="9"/>
    <n v="12"/>
    <n v="106"/>
    <n v="1272"/>
    <n v="0.12"/>
    <m/>
    <n v="1119.3600000000001"/>
    <d v="2020-10-11T00:00:00"/>
    <d v="2020-10-11T00:00:00"/>
    <n v="480"/>
    <n v="1"/>
    <x v="6"/>
    <x v="5"/>
    <n v="0.1"/>
    <n v="111.93600000000002"/>
    <n v="4"/>
  </r>
  <r>
    <n v="481"/>
    <d v="2020-09-11T00:00:00"/>
    <n v="9"/>
    <x v="8"/>
    <x v="0"/>
    <n v="18"/>
    <s v="Bagé"/>
    <n v="6"/>
    <n v="46"/>
    <n v="105"/>
    <n v="4830"/>
    <n v="0.06"/>
    <m/>
    <n v="4540.2"/>
    <d v="2020-10-10T00:00:00"/>
    <d v="2020-10-10T00:00:00"/>
    <n v="481"/>
    <n v="1"/>
    <x v="6"/>
    <x v="5"/>
    <n v="7.0000000000000007E-2"/>
    <n v="317.81400000000002"/>
    <n v="5"/>
  </r>
  <r>
    <n v="482"/>
    <d v="2020-09-12T00:00:00"/>
    <n v="9"/>
    <x v="8"/>
    <x v="0"/>
    <n v="27"/>
    <s v="Praia Grande"/>
    <n v="3"/>
    <n v="42"/>
    <n v="95"/>
    <n v="3990"/>
    <n v="0.02"/>
    <m/>
    <n v="3910.2"/>
    <d v="2020-09-21T00:00:00"/>
    <d v="2020-09-21T00:00:00"/>
    <n v="482"/>
    <n v="4"/>
    <x v="2"/>
    <x v="6"/>
    <n v="0.05"/>
    <n v="195.51"/>
    <n v="6"/>
  </r>
  <r>
    <n v="483"/>
    <d v="2020-09-12T00:00:00"/>
    <n v="9"/>
    <x v="8"/>
    <x v="0"/>
    <n v="61"/>
    <s v="Petrópolis"/>
    <n v="8"/>
    <n v="36"/>
    <n v="104"/>
    <n v="3744"/>
    <n v="0.13"/>
    <m/>
    <n v="3257.2799999999997"/>
    <d v="2020-09-23T00:00:00"/>
    <d v="2020-09-23T00:00:00"/>
    <n v="483"/>
    <n v="6"/>
    <x v="0"/>
    <x v="1"/>
    <n v="0.09"/>
    <n v="293.15519999999998"/>
    <n v="7"/>
  </r>
  <r>
    <n v="484"/>
    <d v="2020-09-12T00:00:00"/>
    <n v="9"/>
    <x v="8"/>
    <x v="0"/>
    <n v="72"/>
    <s v="São Paulo"/>
    <n v="11"/>
    <n v="24"/>
    <n v="112"/>
    <n v="2688"/>
    <n v="7.0000000000000007E-2"/>
    <m/>
    <n v="2499.84"/>
    <d v="2020-10-05T00:00:00"/>
    <d v="2020-10-05T00:00:00"/>
    <n v="484"/>
    <n v="7"/>
    <x v="4"/>
    <x v="3"/>
    <n v="0.08"/>
    <n v="199.98720000000003"/>
    <n v="1"/>
  </r>
  <r>
    <n v="485"/>
    <d v="2020-09-13T00:00:00"/>
    <n v="9"/>
    <x v="8"/>
    <x v="0"/>
    <n v="77"/>
    <s v="Sorocaba"/>
    <n v="8"/>
    <n v="11"/>
    <n v="90"/>
    <n v="990"/>
    <n v="0.08"/>
    <m/>
    <n v="910.8"/>
    <d v="2020-09-28T00:00:00"/>
    <d v="2020-09-28T00:00:00"/>
    <n v="485"/>
    <n v="5"/>
    <x v="5"/>
    <x v="4"/>
    <n v="0.09"/>
    <n v="81.971999999999994"/>
    <n v="2"/>
  </r>
  <r>
    <n v="486"/>
    <d v="2020-09-14T00:00:00"/>
    <n v="9"/>
    <x v="8"/>
    <x v="0"/>
    <n v="77"/>
    <s v="Sorocaba"/>
    <n v="15"/>
    <n v="44"/>
    <n v="98"/>
    <n v="4312"/>
    <n v="0.13"/>
    <m/>
    <n v="3751.44"/>
    <d v="2020-10-02T00:00:00"/>
    <d v="2020-10-02T00:00:00"/>
    <n v="486"/>
    <n v="4"/>
    <x v="2"/>
    <x v="7"/>
    <n v="0.05"/>
    <n v="187.572"/>
    <n v="3"/>
  </r>
  <r>
    <n v="487"/>
    <d v="2020-09-14T00:00:00"/>
    <n v="9"/>
    <x v="8"/>
    <x v="0"/>
    <n v="70"/>
    <s v="Rio de Janeiro"/>
    <n v="9"/>
    <n v="41"/>
    <n v="99"/>
    <n v="4059"/>
    <n v="0.01"/>
    <m/>
    <n v="4018.41"/>
    <d v="2020-10-05T00:00:00"/>
    <d v="2020-10-05T00:00:00"/>
    <n v="487"/>
    <n v="1"/>
    <x v="6"/>
    <x v="9"/>
    <n v="0.08"/>
    <n v="321.47280000000001"/>
    <n v="4"/>
  </r>
  <r>
    <n v="488"/>
    <d v="2020-09-14T00:00:00"/>
    <n v="9"/>
    <x v="8"/>
    <x v="0"/>
    <n v="35"/>
    <s v="São Paulo"/>
    <n v="5"/>
    <n v="45"/>
    <n v="117"/>
    <n v="5265"/>
    <n v="0.09"/>
    <m/>
    <n v="4791.1499999999996"/>
    <d v="2020-10-04T00:00:00"/>
    <d v="2020-10-04T00:00:00"/>
    <n v="488"/>
    <n v="2"/>
    <x v="1"/>
    <x v="9"/>
    <n v="0.1"/>
    <n v="479.11500000000001"/>
    <n v="5"/>
  </r>
  <r>
    <n v="489"/>
    <d v="2020-09-15T00:00:00"/>
    <n v="9"/>
    <x v="8"/>
    <x v="0"/>
    <n v="89"/>
    <s v="Goiânia"/>
    <n v="11"/>
    <n v="21"/>
    <n v="95"/>
    <n v="1995"/>
    <n v="0.01"/>
    <m/>
    <n v="1975.05"/>
    <d v="2020-10-09T00:00:00"/>
    <d v="2020-10-09T00:00:00"/>
    <n v="489"/>
    <n v="3"/>
    <x v="3"/>
    <x v="9"/>
    <n v="0.08"/>
    <n v="158.00399999999999"/>
    <n v="6"/>
  </r>
  <r>
    <n v="490"/>
    <d v="2020-09-16T00:00:00"/>
    <n v="9"/>
    <x v="8"/>
    <x v="0"/>
    <n v="85"/>
    <s v="Piraquara"/>
    <n v="8"/>
    <n v="17"/>
    <n v="114"/>
    <n v="1938"/>
    <n v="0.06"/>
    <m/>
    <n v="1821.72"/>
    <d v="2020-09-19T00:00:00"/>
    <d v="2020-09-19T00:00:00"/>
    <n v="490"/>
    <n v="6"/>
    <x v="0"/>
    <x v="3"/>
    <n v="0.1"/>
    <n v="182.17200000000003"/>
    <n v="7"/>
  </r>
  <r>
    <n v="491"/>
    <d v="2020-09-17T00:00:00"/>
    <n v="9"/>
    <x v="8"/>
    <x v="0"/>
    <n v="84"/>
    <s v="Manaus"/>
    <n v="8"/>
    <n v="44"/>
    <n v="93"/>
    <n v="4092"/>
    <n v="0.13"/>
    <m/>
    <n v="3560.04"/>
    <d v="2020-10-09T00:00:00"/>
    <d v="2020-10-09T00:00:00"/>
    <n v="491"/>
    <n v="5"/>
    <x v="5"/>
    <x v="6"/>
    <n v="0.1"/>
    <n v="356.00400000000002"/>
    <n v="1"/>
  </r>
  <r>
    <n v="492"/>
    <d v="2020-09-17T00:00:00"/>
    <n v="9"/>
    <x v="8"/>
    <x v="0"/>
    <n v="83"/>
    <s v="Queimados"/>
    <n v="4"/>
    <n v="16"/>
    <n v="119"/>
    <n v="1904"/>
    <n v="0.02"/>
    <m/>
    <n v="1865.92"/>
    <d v="2020-09-20T00:00:00"/>
    <d v="2020-09-20T00:00:00"/>
    <n v="492"/>
    <n v="5"/>
    <x v="5"/>
    <x v="4"/>
    <n v="0.1"/>
    <n v="186.59200000000001"/>
    <n v="2"/>
  </r>
  <r>
    <n v="493"/>
    <d v="2020-09-18T00:00:00"/>
    <n v="9"/>
    <x v="8"/>
    <x v="0"/>
    <n v="6"/>
    <s v="Jaú"/>
    <n v="6"/>
    <n v="49"/>
    <n v="112"/>
    <n v="5488"/>
    <n v="0.01"/>
    <m/>
    <n v="5433.12"/>
    <d v="2020-10-07T00:00:00"/>
    <d v="2020-10-07T00:00:00"/>
    <n v="493"/>
    <n v="5"/>
    <x v="5"/>
    <x v="2"/>
    <n v="0.05"/>
    <n v="271.65600000000001"/>
    <n v="3"/>
  </r>
  <r>
    <n v="494"/>
    <d v="2020-09-18T00:00:00"/>
    <n v="9"/>
    <x v="8"/>
    <x v="0"/>
    <n v="94"/>
    <s v="Goiânia"/>
    <n v="3"/>
    <n v="33"/>
    <n v="115"/>
    <n v="3795"/>
    <n v="0.02"/>
    <m/>
    <n v="3719.1"/>
    <d v="2020-10-13T00:00:00"/>
    <d v="2020-10-13T00:00:00"/>
    <n v="494"/>
    <n v="7"/>
    <x v="4"/>
    <x v="7"/>
    <n v="0.1"/>
    <n v="371.91"/>
    <n v="4"/>
  </r>
  <r>
    <n v="495"/>
    <d v="2020-09-19T00:00:00"/>
    <n v="9"/>
    <x v="8"/>
    <x v="0"/>
    <n v="97"/>
    <s v="Franca"/>
    <n v="4"/>
    <n v="33"/>
    <n v="102"/>
    <n v="3366"/>
    <n v="0.14000000000000001"/>
    <m/>
    <n v="2894.7599999999998"/>
    <d v="2020-09-21T00:00:00"/>
    <d v="2020-09-21T00:00:00"/>
    <n v="495"/>
    <n v="7"/>
    <x v="4"/>
    <x v="7"/>
    <n v="7.0000000000000007E-2"/>
    <n v="202.63320000000002"/>
    <n v="5"/>
  </r>
  <r>
    <n v="496"/>
    <d v="2020-09-20T00:00:00"/>
    <n v="9"/>
    <x v="8"/>
    <x v="0"/>
    <n v="74"/>
    <s v="São Paulo"/>
    <n v="2"/>
    <n v="15"/>
    <n v="116"/>
    <n v="1740"/>
    <n v="0.05"/>
    <m/>
    <n v="1653"/>
    <d v="2020-10-09T00:00:00"/>
    <d v="2020-10-09T00:00:00"/>
    <n v="496"/>
    <n v="5"/>
    <x v="5"/>
    <x v="7"/>
    <n v="0.06"/>
    <n v="99.179999999999993"/>
    <n v="6"/>
  </r>
  <r>
    <n v="497"/>
    <d v="2020-09-20T00:00:00"/>
    <n v="9"/>
    <x v="8"/>
    <x v="0"/>
    <n v="89"/>
    <s v="Goiânia"/>
    <n v="11"/>
    <n v="14"/>
    <n v="113"/>
    <n v="1582"/>
    <n v="0.13"/>
    <m/>
    <n v="1376.34"/>
    <d v="2020-10-02T00:00:00"/>
    <d v="2020-10-02T00:00:00"/>
    <n v="497"/>
    <n v="6"/>
    <x v="0"/>
    <x v="9"/>
    <n v="0.09"/>
    <n v="123.87059999999998"/>
    <n v="7"/>
  </r>
  <r>
    <n v="498"/>
    <d v="2020-09-20T00:00:00"/>
    <n v="9"/>
    <x v="8"/>
    <x v="0"/>
    <n v="55"/>
    <s v="Manaus"/>
    <n v="9"/>
    <n v="23"/>
    <n v="100"/>
    <n v="2300"/>
    <n v="0.11"/>
    <m/>
    <n v="2047"/>
    <d v="2020-10-13T00:00:00"/>
    <d v="2020-10-13T00:00:00"/>
    <n v="498"/>
    <n v="1"/>
    <x v="6"/>
    <x v="7"/>
    <n v="0.08"/>
    <n v="163.76"/>
    <n v="1"/>
  </r>
  <r>
    <n v="499"/>
    <d v="2020-09-23T00:00:00"/>
    <n v="9"/>
    <x v="8"/>
    <x v="0"/>
    <n v="2"/>
    <s v="Laranjeiras do Sul"/>
    <n v="8"/>
    <n v="40"/>
    <n v="93"/>
    <n v="3720"/>
    <n v="0.06"/>
    <m/>
    <n v="3496.8"/>
    <d v="2020-09-28T00:00:00"/>
    <d v="2020-09-28T00:00:00"/>
    <n v="499"/>
    <n v="7"/>
    <x v="4"/>
    <x v="1"/>
    <n v="0.09"/>
    <n v="314.71199999999999"/>
    <n v="2"/>
  </r>
  <r>
    <n v="500"/>
    <d v="2020-09-24T00:00:00"/>
    <n v="9"/>
    <x v="8"/>
    <x v="0"/>
    <n v="67"/>
    <s v="Barra do Piraí"/>
    <n v="3"/>
    <n v="34"/>
    <n v="114"/>
    <n v="3876"/>
    <n v="0.05"/>
    <m/>
    <n v="3682.2"/>
    <d v="2020-09-27T00:00:00"/>
    <d v="2020-09-27T00:00:00"/>
    <n v="500"/>
    <n v="7"/>
    <x v="4"/>
    <x v="7"/>
    <n v="7.0000000000000007E-2"/>
    <n v="257.75400000000002"/>
    <n v="3"/>
  </r>
  <r>
    <n v="501"/>
    <d v="2020-09-25T00:00:00"/>
    <n v="9"/>
    <x v="8"/>
    <x v="0"/>
    <n v="6"/>
    <s v="Jaú"/>
    <n v="11"/>
    <n v="44"/>
    <n v="96"/>
    <n v="4224"/>
    <n v="0.09"/>
    <m/>
    <n v="3843.84"/>
    <d v="2020-09-29T00:00:00"/>
    <d v="2020-09-29T00:00:00"/>
    <n v="501"/>
    <n v="1"/>
    <x v="6"/>
    <x v="6"/>
    <n v="0.05"/>
    <n v="192.19200000000001"/>
    <n v="4"/>
  </r>
  <r>
    <n v="502"/>
    <d v="2020-09-25T00:00:00"/>
    <n v="9"/>
    <x v="8"/>
    <x v="0"/>
    <n v="97"/>
    <s v="Franca"/>
    <n v="9"/>
    <n v="36"/>
    <n v="98"/>
    <n v="3528"/>
    <n v="0.1"/>
    <m/>
    <n v="3175.2"/>
    <d v="2020-10-12T00:00:00"/>
    <d v="2020-10-12T00:00:00"/>
    <n v="502"/>
    <n v="7"/>
    <x v="4"/>
    <x v="2"/>
    <n v="7.0000000000000007E-2"/>
    <n v="222.26400000000001"/>
    <n v="5"/>
  </r>
  <r>
    <n v="503"/>
    <d v="2020-09-25T00:00:00"/>
    <n v="9"/>
    <x v="8"/>
    <x v="0"/>
    <n v="27"/>
    <s v="Praia Grande"/>
    <n v="2"/>
    <n v="34"/>
    <n v="116"/>
    <n v="3944"/>
    <n v="0"/>
    <m/>
    <n v="3944"/>
    <d v="2020-10-22T00:00:00"/>
    <d v="2020-10-22T00:00:00"/>
    <n v="503"/>
    <n v="7"/>
    <x v="4"/>
    <x v="7"/>
    <n v="7.0000000000000007E-2"/>
    <n v="276.08000000000004"/>
    <n v="6"/>
  </r>
  <r>
    <n v="504"/>
    <d v="2020-09-26T00:00:00"/>
    <n v="9"/>
    <x v="8"/>
    <x v="0"/>
    <n v="27"/>
    <s v="Praia Grande"/>
    <n v="7"/>
    <n v="44"/>
    <n v="95"/>
    <n v="4180"/>
    <n v="0"/>
    <m/>
    <n v="4180"/>
    <d v="2020-09-28T00:00:00"/>
    <d v="2020-09-28T00:00:00"/>
    <n v="504"/>
    <n v="5"/>
    <x v="5"/>
    <x v="7"/>
    <n v="0.06"/>
    <n v="250.79999999999998"/>
    <n v="7"/>
  </r>
  <r>
    <n v="505"/>
    <d v="2020-09-26T00:00:00"/>
    <n v="9"/>
    <x v="8"/>
    <x v="0"/>
    <n v="22"/>
    <s v="Núcleo Bandeirante"/>
    <n v="9"/>
    <n v="35"/>
    <n v="98"/>
    <n v="3430"/>
    <n v="0.04"/>
    <m/>
    <n v="3292.8"/>
    <d v="2020-09-28T00:00:00"/>
    <d v="2020-09-28T00:00:00"/>
    <n v="505"/>
    <n v="7"/>
    <x v="4"/>
    <x v="0"/>
    <n v="0.05"/>
    <n v="164.64000000000001"/>
    <n v="1"/>
  </r>
  <r>
    <n v="506"/>
    <d v="2020-09-28T00:00:00"/>
    <n v="9"/>
    <x v="8"/>
    <x v="0"/>
    <n v="47"/>
    <s v="Fortaleza"/>
    <n v="14"/>
    <n v="44"/>
    <n v="107"/>
    <n v="4708"/>
    <n v="0.01"/>
    <m/>
    <n v="4660.92"/>
    <d v="2020-10-18T00:00:00"/>
    <d v="2020-10-18T00:00:00"/>
    <n v="506"/>
    <n v="2"/>
    <x v="1"/>
    <x v="2"/>
    <n v="0.1"/>
    <n v="466.09200000000004"/>
    <n v="2"/>
  </r>
  <r>
    <n v="507"/>
    <d v="2020-09-30T00:00:00"/>
    <n v="9"/>
    <x v="8"/>
    <x v="0"/>
    <n v="99"/>
    <s v="Foz do Iguaçu"/>
    <n v="7"/>
    <n v="19"/>
    <n v="120"/>
    <n v="2280"/>
    <n v="0.13"/>
    <m/>
    <n v="1983.6"/>
    <d v="2020-10-14T00:00:00"/>
    <d v="2020-10-14T00:00:00"/>
    <n v="507"/>
    <n v="4"/>
    <x v="2"/>
    <x v="4"/>
    <n v="0.09"/>
    <n v="178.52399999999997"/>
    <n v="3"/>
  </r>
  <r>
    <n v="508"/>
    <d v="2020-09-30T00:00:00"/>
    <n v="9"/>
    <x v="8"/>
    <x v="0"/>
    <n v="96"/>
    <s v="Santana de Parnaíba"/>
    <n v="9"/>
    <n v="10"/>
    <n v="111"/>
    <n v="1110"/>
    <n v="0.04"/>
    <m/>
    <n v="1065.5999999999999"/>
    <d v="2020-10-11T00:00:00"/>
    <d v="2020-10-11T00:00:00"/>
    <n v="508"/>
    <n v="2"/>
    <x v="1"/>
    <x v="5"/>
    <n v="0.06"/>
    <n v="63.935999999999993"/>
    <n v="4"/>
  </r>
  <r>
    <n v="509"/>
    <d v="2020-10-01T00:00:00"/>
    <n v="10"/>
    <x v="9"/>
    <x v="0"/>
    <n v="50"/>
    <s v="Patos de Minas"/>
    <n v="7"/>
    <n v="37"/>
    <n v="110"/>
    <n v="4070"/>
    <n v="0.06"/>
    <m/>
    <n v="3825.8"/>
    <d v="2020-10-14T00:00:00"/>
    <d v="2020-10-14T00:00:00"/>
    <n v="509"/>
    <n v="6"/>
    <x v="0"/>
    <x v="2"/>
    <n v="0.08"/>
    <n v="306.06400000000002"/>
    <n v="5"/>
  </r>
  <r>
    <n v="510"/>
    <d v="2020-10-01T00:00:00"/>
    <n v="10"/>
    <x v="9"/>
    <x v="0"/>
    <n v="20"/>
    <s v="São Bernardo do Campo"/>
    <n v="5"/>
    <n v="22"/>
    <n v="110"/>
    <n v="2420"/>
    <n v="0.05"/>
    <m/>
    <n v="2299"/>
    <d v="2020-10-26T00:00:00"/>
    <d v="2020-10-26T00:00:00"/>
    <n v="510"/>
    <n v="3"/>
    <x v="3"/>
    <x v="7"/>
    <n v="0.05"/>
    <n v="114.95"/>
    <n v="6"/>
  </r>
  <r>
    <n v="511"/>
    <d v="2020-10-02T00:00:00"/>
    <n v="10"/>
    <x v="9"/>
    <x v="0"/>
    <n v="73"/>
    <s v="São Paulo"/>
    <n v="2"/>
    <n v="43"/>
    <n v="108"/>
    <n v="4644"/>
    <n v="0.1"/>
    <m/>
    <n v="4179.6000000000004"/>
    <d v="2020-10-23T00:00:00"/>
    <d v="2020-10-23T00:00:00"/>
    <n v="511"/>
    <n v="1"/>
    <x v="6"/>
    <x v="6"/>
    <n v="0.1"/>
    <n v="417.96000000000004"/>
    <n v="7"/>
  </r>
  <r>
    <n v="512"/>
    <d v="2020-10-02T00:00:00"/>
    <n v="10"/>
    <x v="9"/>
    <x v="0"/>
    <n v="12"/>
    <s v="São José do Rio Preto"/>
    <n v="13"/>
    <n v="40"/>
    <n v="107"/>
    <n v="4280"/>
    <n v="0.12"/>
    <m/>
    <n v="3766.4"/>
    <d v="2020-10-16T00:00:00"/>
    <d v="2020-10-16T00:00:00"/>
    <n v="512"/>
    <n v="7"/>
    <x v="4"/>
    <x v="6"/>
    <n v="0.1"/>
    <n v="376.64000000000004"/>
    <n v="1"/>
  </r>
  <r>
    <n v="513"/>
    <d v="2020-10-02T00:00:00"/>
    <n v="10"/>
    <x v="9"/>
    <x v="0"/>
    <n v="99"/>
    <s v="Foz do Iguaçu"/>
    <n v="1"/>
    <n v="13"/>
    <n v="120"/>
    <n v="1560"/>
    <n v="0"/>
    <m/>
    <n v="1560"/>
    <d v="2020-10-29T00:00:00"/>
    <d v="2020-10-29T00:00:00"/>
    <n v="513"/>
    <n v="1"/>
    <x v="6"/>
    <x v="2"/>
    <n v="7.0000000000000007E-2"/>
    <n v="109.20000000000002"/>
    <n v="2"/>
  </r>
  <r>
    <n v="514"/>
    <d v="2020-10-03T00:00:00"/>
    <n v="10"/>
    <x v="9"/>
    <x v="0"/>
    <n v="91"/>
    <s v="Itaquaquecetuba"/>
    <n v="14"/>
    <n v="46"/>
    <n v="111"/>
    <n v="5106"/>
    <n v="0.04"/>
    <m/>
    <n v="4901.76"/>
    <d v="2020-10-28T00:00:00"/>
    <d v="2020-10-28T00:00:00"/>
    <n v="514"/>
    <n v="2"/>
    <x v="1"/>
    <x v="5"/>
    <n v="0.09"/>
    <n v="441.15840000000003"/>
    <n v="3"/>
  </r>
  <r>
    <n v="515"/>
    <d v="2020-10-03T00:00:00"/>
    <n v="10"/>
    <x v="9"/>
    <x v="0"/>
    <n v="13"/>
    <s v="Contagem"/>
    <n v="6"/>
    <n v="48"/>
    <n v="118"/>
    <n v="5664"/>
    <n v="0.03"/>
    <m/>
    <n v="5494.08"/>
    <d v="2020-10-18T00:00:00"/>
    <d v="2020-10-18T00:00:00"/>
    <n v="515"/>
    <n v="6"/>
    <x v="0"/>
    <x v="6"/>
    <n v="0.06"/>
    <n v="329.64479999999998"/>
    <n v="4"/>
  </r>
  <r>
    <n v="516"/>
    <d v="2020-10-03T00:00:00"/>
    <n v="10"/>
    <x v="9"/>
    <x v="0"/>
    <n v="56"/>
    <s v="Rio de Janeiro"/>
    <n v="2"/>
    <n v="25"/>
    <n v="99"/>
    <n v="2475"/>
    <n v="0.1"/>
    <m/>
    <n v="2227.5"/>
    <d v="2020-10-18T00:00:00"/>
    <d v="2020-10-18T00:00:00"/>
    <n v="516"/>
    <n v="4"/>
    <x v="2"/>
    <x v="1"/>
    <n v="0.05"/>
    <n v="111.375"/>
    <n v="5"/>
  </r>
  <r>
    <n v="517"/>
    <d v="2020-10-03T00:00:00"/>
    <n v="10"/>
    <x v="9"/>
    <x v="0"/>
    <n v="58"/>
    <s v="Natal"/>
    <n v="11"/>
    <n v="49"/>
    <n v="102"/>
    <n v="4998"/>
    <n v="0.04"/>
    <m/>
    <n v="4798.08"/>
    <d v="2020-10-28T00:00:00"/>
    <d v="2020-10-28T00:00:00"/>
    <n v="517"/>
    <n v="5"/>
    <x v="5"/>
    <x v="8"/>
    <n v="0.09"/>
    <n v="431.8272"/>
    <n v="6"/>
  </r>
  <r>
    <n v="518"/>
    <d v="2020-10-04T00:00:00"/>
    <n v="10"/>
    <x v="9"/>
    <x v="0"/>
    <n v="55"/>
    <s v="Manaus"/>
    <n v="1"/>
    <n v="20"/>
    <n v="98"/>
    <n v="1960"/>
    <n v="0.03"/>
    <m/>
    <n v="1901.2"/>
    <d v="2020-10-26T00:00:00"/>
    <d v="2020-10-26T00:00:00"/>
    <n v="518"/>
    <n v="6"/>
    <x v="0"/>
    <x v="0"/>
    <n v="0.09"/>
    <n v="171.108"/>
    <n v="7"/>
  </r>
  <r>
    <n v="519"/>
    <d v="2020-10-04T00:00:00"/>
    <n v="10"/>
    <x v="9"/>
    <x v="0"/>
    <n v="51"/>
    <s v="Avaré"/>
    <n v="8"/>
    <n v="36"/>
    <n v="113"/>
    <n v="4068"/>
    <n v="0.1"/>
    <m/>
    <n v="3661.2"/>
    <d v="2020-10-12T00:00:00"/>
    <d v="2020-10-12T00:00:00"/>
    <n v="519"/>
    <n v="3"/>
    <x v="3"/>
    <x v="1"/>
    <n v="0.08"/>
    <n v="292.89600000000002"/>
    <n v="1"/>
  </r>
  <r>
    <n v="520"/>
    <d v="2020-10-07T00:00:00"/>
    <n v="10"/>
    <x v="9"/>
    <x v="0"/>
    <n v="82"/>
    <s v="Rio de Janeiro"/>
    <n v="11"/>
    <n v="26"/>
    <n v="107"/>
    <n v="2782"/>
    <n v="0.06"/>
    <m/>
    <n v="2615.08"/>
    <d v="2020-10-26T00:00:00"/>
    <d v="2020-10-26T00:00:00"/>
    <n v="520"/>
    <n v="3"/>
    <x v="3"/>
    <x v="7"/>
    <n v="0.05"/>
    <n v="130.75399999999999"/>
    <n v="2"/>
  </r>
  <r>
    <n v="521"/>
    <d v="2020-10-08T00:00:00"/>
    <n v="10"/>
    <x v="9"/>
    <x v="0"/>
    <n v="69"/>
    <s v="Rio de Janeiro"/>
    <n v="14"/>
    <n v="50"/>
    <n v="117"/>
    <n v="5850"/>
    <n v="0.14000000000000001"/>
    <m/>
    <n v="5031"/>
    <d v="2020-11-06T00:00:00"/>
    <d v="2020-11-06T00:00:00"/>
    <n v="521"/>
    <n v="2"/>
    <x v="1"/>
    <x v="2"/>
    <n v="0.06"/>
    <n v="301.86"/>
    <n v="3"/>
  </r>
  <r>
    <n v="522"/>
    <d v="2020-10-09T00:00:00"/>
    <n v="10"/>
    <x v="9"/>
    <x v="0"/>
    <n v="66"/>
    <s v="Gurupi"/>
    <n v="9"/>
    <n v="16"/>
    <n v="90"/>
    <n v="1440"/>
    <n v="0.09"/>
    <m/>
    <n v="1310.4000000000001"/>
    <d v="2020-10-10T00:00:00"/>
    <d v="2020-10-10T00:00:00"/>
    <n v="522"/>
    <n v="4"/>
    <x v="2"/>
    <x v="1"/>
    <n v="0.09"/>
    <n v="117.93600000000001"/>
    <n v="4"/>
  </r>
  <r>
    <n v="523"/>
    <d v="2020-10-09T00:00:00"/>
    <n v="10"/>
    <x v="9"/>
    <x v="0"/>
    <n v="61"/>
    <s v="Petrópolis"/>
    <n v="8"/>
    <n v="40"/>
    <n v="116"/>
    <n v="4640"/>
    <n v="0.05"/>
    <m/>
    <n v="4408"/>
    <d v="2020-10-22T00:00:00"/>
    <d v="2020-10-22T00:00:00"/>
    <n v="523"/>
    <n v="1"/>
    <x v="6"/>
    <x v="0"/>
    <n v="0.1"/>
    <n v="440.8"/>
    <n v="5"/>
  </r>
  <r>
    <n v="524"/>
    <d v="2020-10-09T00:00:00"/>
    <n v="10"/>
    <x v="9"/>
    <x v="0"/>
    <n v="63"/>
    <s v="Catanduva"/>
    <n v="13"/>
    <n v="40"/>
    <n v="108"/>
    <n v="4320"/>
    <n v="0.04"/>
    <m/>
    <n v="4147.2"/>
    <d v="2020-10-24T00:00:00"/>
    <d v="2020-10-24T00:00:00"/>
    <n v="524"/>
    <n v="3"/>
    <x v="3"/>
    <x v="2"/>
    <n v="7.0000000000000007E-2"/>
    <n v="290.30400000000003"/>
    <n v="6"/>
  </r>
  <r>
    <n v="525"/>
    <d v="2020-10-10T00:00:00"/>
    <n v="10"/>
    <x v="9"/>
    <x v="0"/>
    <n v="8"/>
    <s v="São Paulo"/>
    <n v="15"/>
    <n v="42"/>
    <n v="103"/>
    <n v="4326"/>
    <n v="0.01"/>
    <m/>
    <n v="4282.74"/>
    <d v="2020-10-29T00:00:00"/>
    <d v="2020-10-29T00:00:00"/>
    <n v="525"/>
    <n v="5"/>
    <x v="5"/>
    <x v="4"/>
    <n v="0.09"/>
    <n v="385.44659999999999"/>
    <n v="7"/>
  </r>
  <r>
    <n v="526"/>
    <d v="2020-10-10T00:00:00"/>
    <n v="10"/>
    <x v="9"/>
    <x v="0"/>
    <n v="33"/>
    <s v="Ituiutaba"/>
    <n v="14"/>
    <n v="39"/>
    <n v="120"/>
    <n v="4680"/>
    <n v="0.11"/>
    <m/>
    <n v="4165.2"/>
    <d v="2020-10-27T00:00:00"/>
    <d v="2020-10-27T00:00:00"/>
    <n v="526"/>
    <n v="4"/>
    <x v="2"/>
    <x v="3"/>
    <n v="0.05"/>
    <n v="208.26"/>
    <n v="1"/>
  </r>
  <r>
    <n v="527"/>
    <d v="2020-10-10T00:00:00"/>
    <n v="10"/>
    <x v="9"/>
    <x v="0"/>
    <n v="24"/>
    <s v="Viamão"/>
    <n v="3"/>
    <n v="38"/>
    <n v="96"/>
    <n v="3648"/>
    <n v="0.03"/>
    <m/>
    <n v="3538.56"/>
    <d v="2020-10-21T00:00:00"/>
    <d v="2020-10-21T00:00:00"/>
    <n v="527"/>
    <n v="1"/>
    <x v="6"/>
    <x v="1"/>
    <n v="0.05"/>
    <n v="176.928"/>
    <n v="2"/>
  </r>
  <r>
    <n v="528"/>
    <d v="2020-10-11T00:00:00"/>
    <n v="10"/>
    <x v="9"/>
    <x v="0"/>
    <n v="5"/>
    <s v="São Paulo"/>
    <n v="3"/>
    <n v="32"/>
    <n v="112"/>
    <n v="3584"/>
    <n v="0.04"/>
    <m/>
    <n v="3440.64"/>
    <d v="2020-10-23T00:00:00"/>
    <d v="2020-10-23T00:00:00"/>
    <n v="528"/>
    <n v="5"/>
    <x v="5"/>
    <x v="7"/>
    <n v="0.09"/>
    <n v="309.6576"/>
    <n v="3"/>
  </r>
  <r>
    <n v="529"/>
    <d v="2020-10-11T00:00:00"/>
    <n v="10"/>
    <x v="9"/>
    <x v="0"/>
    <n v="29"/>
    <s v="Teófilo Otoni"/>
    <n v="10"/>
    <n v="20"/>
    <n v="108"/>
    <n v="2160"/>
    <n v="0"/>
    <m/>
    <n v="2160"/>
    <d v="2020-10-31T00:00:00"/>
    <d v="2020-10-31T00:00:00"/>
    <n v="529"/>
    <n v="6"/>
    <x v="0"/>
    <x v="7"/>
    <n v="7.0000000000000007E-2"/>
    <n v="151.20000000000002"/>
    <n v="4"/>
  </r>
  <r>
    <n v="530"/>
    <d v="2020-10-11T00:00:00"/>
    <n v="10"/>
    <x v="9"/>
    <x v="0"/>
    <n v="56"/>
    <s v="Rio de Janeiro"/>
    <n v="3"/>
    <n v="22"/>
    <n v="101"/>
    <n v="2222"/>
    <n v="0.15"/>
    <m/>
    <n v="1888.7"/>
    <d v="2020-10-24T00:00:00"/>
    <d v="2020-10-24T00:00:00"/>
    <n v="530"/>
    <n v="7"/>
    <x v="4"/>
    <x v="6"/>
    <n v="0.06"/>
    <n v="113.322"/>
    <n v="5"/>
  </r>
  <r>
    <n v="531"/>
    <d v="2020-10-12T00:00:00"/>
    <n v="10"/>
    <x v="9"/>
    <x v="0"/>
    <n v="22"/>
    <s v="Núcleo Bandeirante"/>
    <n v="7"/>
    <n v="42"/>
    <n v="91"/>
    <n v="3822"/>
    <n v="0.09"/>
    <m/>
    <n v="3478.02"/>
    <d v="2020-11-10T00:00:00"/>
    <d v="2020-11-10T00:00:00"/>
    <n v="531"/>
    <n v="4"/>
    <x v="2"/>
    <x v="4"/>
    <n v="7.0000000000000007E-2"/>
    <n v="243.46140000000003"/>
    <n v="6"/>
  </r>
  <r>
    <n v="532"/>
    <d v="2020-10-12T00:00:00"/>
    <n v="10"/>
    <x v="9"/>
    <x v="0"/>
    <n v="89"/>
    <s v="Goiânia"/>
    <n v="7"/>
    <n v="48"/>
    <n v="98"/>
    <n v="4704"/>
    <n v="0.04"/>
    <m/>
    <n v="4515.84"/>
    <d v="2020-10-19T00:00:00"/>
    <d v="2020-10-19T00:00:00"/>
    <n v="532"/>
    <n v="3"/>
    <x v="3"/>
    <x v="8"/>
    <n v="0.1"/>
    <n v="451.58400000000006"/>
    <n v="7"/>
  </r>
  <r>
    <n v="533"/>
    <d v="2020-10-12T00:00:00"/>
    <n v="10"/>
    <x v="9"/>
    <x v="0"/>
    <n v="90"/>
    <s v="Cachoeiro de Itapemirim"/>
    <n v="7"/>
    <n v="42"/>
    <n v="116"/>
    <n v="4872"/>
    <n v="0.02"/>
    <m/>
    <n v="4774.5600000000004"/>
    <d v="2020-11-03T00:00:00"/>
    <d v="2020-11-03T00:00:00"/>
    <n v="533"/>
    <n v="1"/>
    <x v="6"/>
    <x v="9"/>
    <n v="0.05"/>
    <n v="238.72800000000004"/>
    <n v="1"/>
  </r>
  <r>
    <n v="534"/>
    <d v="2020-10-12T00:00:00"/>
    <n v="10"/>
    <x v="9"/>
    <x v="0"/>
    <n v="77"/>
    <s v="Sorocaba"/>
    <n v="12"/>
    <n v="17"/>
    <n v="113"/>
    <n v="1921"/>
    <n v="0.13"/>
    <m/>
    <n v="1671.27"/>
    <d v="2020-10-31T00:00:00"/>
    <d v="2020-10-31T00:00:00"/>
    <n v="534"/>
    <n v="7"/>
    <x v="4"/>
    <x v="4"/>
    <n v="7.0000000000000007E-2"/>
    <n v="116.98890000000002"/>
    <n v="2"/>
  </r>
  <r>
    <n v="535"/>
    <d v="2020-10-14T00:00:00"/>
    <n v="10"/>
    <x v="9"/>
    <x v="0"/>
    <n v="13"/>
    <s v="Contagem"/>
    <n v="4"/>
    <n v="19"/>
    <n v="109"/>
    <n v="2071"/>
    <n v="0.11"/>
    <m/>
    <n v="1843.19"/>
    <d v="2020-11-09T00:00:00"/>
    <d v="2020-11-09T00:00:00"/>
    <n v="535"/>
    <n v="5"/>
    <x v="5"/>
    <x v="4"/>
    <n v="0.1"/>
    <n v="184.31900000000002"/>
    <n v="3"/>
  </r>
  <r>
    <n v="536"/>
    <d v="2020-10-14T00:00:00"/>
    <n v="10"/>
    <x v="9"/>
    <x v="0"/>
    <n v="40"/>
    <s v="Goiânia"/>
    <n v="10"/>
    <n v="12"/>
    <n v="103"/>
    <n v="1236"/>
    <n v="0.06"/>
    <m/>
    <n v="1161.8399999999999"/>
    <d v="2020-11-07T00:00:00"/>
    <d v="2020-11-07T00:00:00"/>
    <n v="536"/>
    <n v="7"/>
    <x v="4"/>
    <x v="7"/>
    <n v="0.1"/>
    <n v="116.184"/>
    <n v="4"/>
  </r>
  <r>
    <n v="537"/>
    <d v="2020-10-14T00:00:00"/>
    <n v="10"/>
    <x v="9"/>
    <x v="0"/>
    <n v="62"/>
    <s v="São Paulo"/>
    <n v="10"/>
    <n v="15"/>
    <n v="92"/>
    <n v="1380"/>
    <n v="0.12"/>
    <m/>
    <n v="1214.4000000000001"/>
    <d v="2020-11-09T00:00:00"/>
    <d v="2020-11-09T00:00:00"/>
    <n v="537"/>
    <n v="6"/>
    <x v="0"/>
    <x v="9"/>
    <n v="0.09"/>
    <n v="109.29600000000001"/>
    <n v="5"/>
  </r>
  <r>
    <n v="538"/>
    <d v="2020-10-15T00:00:00"/>
    <n v="10"/>
    <x v="9"/>
    <x v="0"/>
    <n v="39"/>
    <s v="São Paulo"/>
    <n v="2"/>
    <n v="49"/>
    <n v="113"/>
    <n v="5537"/>
    <n v="0.09"/>
    <m/>
    <n v="5038.67"/>
    <d v="2020-10-20T00:00:00"/>
    <d v="2020-10-20T00:00:00"/>
    <n v="538"/>
    <n v="2"/>
    <x v="1"/>
    <x v="4"/>
    <n v="0.09"/>
    <n v="453.4803"/>
    <n v="6"/>
  </r>
  <r>
    <n v="539"/>
    <d v="2020-10-15T00:00:00"/>
    <n v="10"/>
    <x v="9"/>
    <x v="0"/>
    <n v="76"/>
    <s v="Coronel Fabriciano"/>
    <n v="8"/>
    <n v="15"/>
    <n v="102"/>
    <n v="1530"/>
    <n v="0.06"/>
    <m/>
    <n v="1438.2"/>
    <d v="2020-10-31T00:00:00"/>
    <d v="2020-10-31T00:00:00"/>
    <n v="539"/>
    <n v="2"/>
    <x v="1"/>
    <x v="1"/>
    <n v="0.1"/>
    <n v="143.82000000000002"/>
    <n v="7"/>
  </r>
  <r>
    <n v="540"/>
    <d v="2020-10-17T00:00:00"/>
    <n v="10"/>
    <x v="9"/>
    <x v="0"/>
    <n v="54"/>
    <s v="São Gonçalo"/>
    <n v="3"/>
    <n v="18"/>
    <n v="94"/>
    <n v="1692"/>
    <n v="0.12"/>
    <m/>
    <n v="1488.96"/>
    <d v="2020-11-01T00:00:00"/>
    <d v="2020-11-01T00:00:00"/>
    <n v="540"/>
    <n v="7"/>
    <x v="4"/>
    <x v="6"/>
    <n v="0.06"/>
    <n v="89.337599999999995"/>
    <n v="1"/>
  </r>
  <r>
    <n v="541"/>
    <d v="2020-10-17T00:00:00"/>
    <n v="10"/>
    <x v="9"/>
    <x v="0"/>
    <n v="6"/>
    <s v="Jaú"/>
    <n v="6"/>
    <n v="28"/>
    <n v="102"/>
    <n v="2856"/>
    <n v="0.08"/>
    <m/>
    <n v="2627.52"/>
    <d v="2020-11-16T00:00:00"/>
    <d v="2020-11-16T00:00:00"/>
    <n v="541"/>
    <n v="2"/>
    <x v="1"/>
    <x v="4"/>
    <n v="7.0000000000000007E-2"/>
    <n v="183.92640000000003"/>
    <n v="2"/>
  </r>
  <r>
    <n v="542"/>
    <d v="2020-10-17T00:00:00"/>
    <n v="10"/>
    <x v="9"/>
    <x v="0"/>
    <n v="52"/>
    <s v="São Luís"/>
    <n v="6"/>
    <n v="32"/>
    <n v="97"/>
    <n v="3104"/>
    <n v="0"/>
    <m/>
    <n v="3104"/>
    <d v="2020-11-05T00:00:00"/>
    <d v="2020-11-05T00:00:00"/>
    <n v="542"/>
    <n v="5"/>
    <x v="5"/>
    <x v="2"/>
    <n v="7.0000000000000007E-2"/>
    <n v="217.28000000000003"/>
    <n v="3"/>
  </r>
  <r>
    <n v="543"/>
    <d v="2020-10-17T00:00:00"/>
    <n v="10"/>
    <x v="9"/>
    <x v="0"/>
    <n v="99"/>
    <s v="Foz do Iguaçu"/>
    <n v="8"/>
    <n v="29"/>
    <n v="102"/>
    <n v="2958"/>
    <n v="0.15"/>
    <m/>
    <n v="2514.3000000000002"/>
    <d v="2020-10-26T00:00:00"/>
    <d v="2020-10-26T00:00:00"/>
    <n v="543"/>
    <n v="6"/>
    <x v="0"/>
    <x v="8"/>
    <n v="0.09"/>
    <n v="226.28700000000001"/>
    <n v="4"/>
  </r>
  <r>
    <n v="544"/>
    <d v="2020-10-18T00:00:00"/>
    <n v="10"/>
    <x v="9"/>
    <x v="0"/>
    <n v="18"/>
    <s v="Bagé"/>
    <n v="9"/>
    <n v="29"/>
    <n v="119"/>
    <n v="3451"/>
    <n v="0.12"/>
    <m/>
    <n v="3036.88"/>
    <d v="2020-11-01T00:00:00"/>
    <d v="2020-11-01T00:00:00"/>
    <n v="544"/>
    <n v="4"/>
    <x v="2"/>
    <x v="3"/>
    <n v="0.06"/>
    <n v="182.21279999999999"/>
    <n v="5"/>
  </r>
  <r>
    <n v="545"/>
    <d v="2020-10-19T00:00:00"/>
    <n v="10"/>
    <x v="9"/>
    <x v="0"/>
    <n v="22"/>
    <s v="Núcleo Bandeirante"/>
    <n v="14"/>
    <n v="24"/>
    <n v="103"/>
    <n v="2472"/>
    <n v="0.05"/>
    <m/>
    <n v="2348.4"/>
    <d v="2020-11-13T00:00:00"/>
    <d v="2020-11-13T00:00:00"/>
    <n v="545"/>
    <n v="5"/>
    <x v="5"/>
    <x v="6"/>
    <n v="0.09"/>
    <n v="211.35599999999999"/>
    <n v="6"/>
  </r>
  <r>
    <n v="546"/>
    <d v="2020-10-20T00:00:00"/>
    <n v="10"/>
    <x v="9"/>
    <x v="0"/>
    <n v="62"/>
    <s v="São Paulo"/>
    <n v="12"/>
    <n v="28"/>
    <n v="107"/>
    <n v="2996"/>
    <n v="0.04"/>
    <m/>
    <n v="2876.16"/>
    <d v="2020-11-09T00:00:00"/>
    <d v="2020-11-09T00:00:00"/>
    <n v="546"/>
    <n v="7"/>
    <x v="4"/>
    <x v="0"/>
    <n v="0.06"/>
    <n v="172.56959999999998"/>
    <n v="7"/>
  </r>
  <r>
    <n v="547"/>
    <d v="2020-10-20T00:00:00"/>
    <n v="10"/>
    <x v="9"/>
    <x v="0"/>
    <n v="39"/>
    <s v="São Paulo"/>
    <n v="5"/>
    <n v="33"/>
    <n v="90"/>
    <n v="2970"/>
    <n v="0.08"/>
    <m/>
    <n v="2732.4"/>
    <d v="2020-10-28T00:00:00"/>
    <d v="2020-10-28T00:00:00"/>
    <n v="547"/>
    <n v="3"/>
    <x v="3"/>
    <x v="1"/>
    <n v="0.06"/>
    <n v="163.94399999999999"/>
    <n v="1"/>
  </r>
  <r>
    <n v="548"/>
    <d v="2020-10-20T00:00:00"/>
    <n v="10"/>
    <x v="9"/>
    <x v="0"/>
    <n v="66"/>
    <s v="Gurupi"/>
    <n v="15"/>
    <n v="11"/>
    <n v="113"/>
    <n v="1243"/>
    <n v="0.06"/>
    <m/>
    <n v="1168.42"/>
    <d v="2020-10-20T00:00:00"/>
    <d v="2020-10-20T00:00:00"/>
    <n v="548"/>
    <n v="6"/>
    <x v="0"/>
    <x v="2"/>
    <n v="0.06"/>
    <n v="70.105199999999996"/>
    <n v="2"/>
  </r>
  <r>
    <n v="549"/>
    <d v="2020-10-21T00:00:00"/>
    <n v="10"/>
    <x v="9"/>
    <x v="0"/>
    <n v="42"/>
    <s v="Mauá"/>
    <n v="5"/>
    <n v="36"/>
    <n v="117"/>
    <n v="4212"/>
    <n v="0.14000000000000001"/>
    <m/>
    <n v="3622.3199999999997"/>
    <d v="2020-10-22T00:00:00"/>
    <d v="2020-10-22T00:00:00"/>
    <n v="549"/>
    <n v="1"/>
    <x v="6"/>
    <x v="3"/>
    <n v="7.0000000000000007E-2"/>
    <n v="253.5624"/>
    <n v="3"/>
  </r>
  <r>
    <n v="550"/>
    <d v="2020-10-21T00:00:00"/>
    <n v="10"/>
    <x v="9"/>
    <x v="0"/>
    <n v="81"/>
    <s v="Duque de Caxias"/>
    <n v="4"/>
    <n v="26"/>
    <n v="98"/>
    <n v="2548"/>
    <n v="0.14000000000000001"/>
    <m/>
    <n v="2191.2799999999997"/>
    <d v="2020-11-01T00:00:00"/>
    <d v="2020-11-01T00:00:00"/>
    <n v="550"/>
    <n v="5"/>
    <x v="5"/>
    <x v="5"/>
    <n v="0.09"/>
    <n v="197.21519999999998"/>
    <n v="4"/>
  </r>
  <r>
    <n v="551"/>
    <d v="2020-10-25T00:00:00"/>
    <n v="10"/>
    <x v="9"/>
    <x v="0"/>
    <n v="42"/>
    <s v="Mauá"/>
    <n v="6"/>
    <n v="24"/>
    <n v="104"/>
    <n v="2496"/>
    <n v="0.11"/>
    <m/>
    <n v="2221.44"/>
    <d v="2020-11-08T00:00:00"/>
    <d v="2020-11-08T00:00:00"/>
    <n v="551"/>
    <n v="4"/>
    <x v="2"/>
    <x v="8"/>
    <n v="0.1"/>
    <n v="222.14400000000001"/>
    <n v="5"/>
  </r>
  <r>
    <n v="552"/>
    <d v="2020-10-26T00:00:00"/>
    <n v="10"/>
    <x v="9"/>
    <x v="0"/>
    <n v="35"/>
    <s v="São Paulo"/>
    <n v="7"/>
    <n v="41"/>
    <n v="120"/>
    <n v="4920"/>
    <n v="0.04"/>
    <m/>
    <n v="4723.2"/>
    <d v="2020-11-11T00:00:00"/>
    <d v="2020-11-11T00:00:00"/>
    <n v="552"/>
    <n v="5"/>
    <x v="5"/>
    <x v="9"/>
    <n v="0.06"/>
    <n v="283.392"/>
    <n v="6"/>
  </r>
  <r>
    <n v="553"/>
    <d v="2020-10-26T00:00:00"/>
    <n v="10"/>
    <x v="9"/>
    <x v="0"/>
    <n v="32"/>
    <s v="Vila Velha"/>
    <n v="6"/>
    <n v="15"/>
    <n v="114"/>
    <n v="1710"/>
    <n v="0.06"/>
    <m/>
    <n v="1607.4"/>
    <d v="2020-11-20T00:00:00"/>
    <d v="2020-11-20T00:00:00"/>
    <n v="553"/>
    <n v="7"/>
    <x v="4"/>
    <x v="8"/>
    <n v="0.08"/>
    <n v="128.59200000000001"/>
    <n v="7"/>
  </r>
  <r>
    <n v="554"/>
    <d v="2020-10-27T00:00:00"/>
    <n v="10"/>
    <x v="9"/>
    <x v="0"/>
    <n v="73"/>
    <s v="São Paulo"/>
    <n v="15"/>
    <n v="14"/>
    <n v="94"/>
    <n v="1316"/>
    <n v="0.03"/>
    <m/>
    <n v="1276.52"/>
    <d v="2020-11-15T00:00:00"/>
    <d v="2020-11-15T00:00:00"/>
    <n v="554"/>
    <n v="2"/>
    <x v="1"/>
    <x v="6"/>
    <n v="0.05"/>
    <n v="63.826000000000001"/>
    <n v="1"/>
  </r>
  <r>
    <n v="555"/>
    <d v="2020-10-27T00:00:00"/>
    <n v="10"/>
    <x v="9"/>
    <x v="0"/>
    <n v="18"/>
    <s v="Bagé"/>
    <n v="6"/>
    <n v="25"/>
    <n v="98"/>
    <n v="2450"/>
    <n v="0.1"/>
    <m/>
    <n v="2205"/>
    <d v="2020-11-05T00:00:00"/>
    <d v="2020-11-05T00:00:00"/>
    <n v="555"/>
    <n v="7"/>
    <x v="4"/>
    <x v="4"/>
    <n v="0.09"/>
    <n v="198.45"/>
    <n v="2"/>
  </r>
  <r>
    <n v="556"/>
    <d v="2020-10-28T00:00:00"/>
    <n v="10"/>
    <x v="9"/>
    <x v="0"/>
    <n v="27"/>
    <s v="Praia Grande"/>
    <n v="14"/>
    <n v="43"/>
    <n v="101"/>
    <n v="4343"/>
    <n v="0.13"/>
    <m/>
    <n v="3778.41"/>
    <d v="2020-11-17T00:00:00"/>
    <d v="2020-11-17T00:00:00"/>
    <n v="556"/>
    <n v="2"/>
    <x v="1"/>
    <x v="6"/>
    <n v="0.1"/>
    <n v="377.84100000000001"/>
    <n v="3"/>
  </r>
  <r>
    <n v="557"/>
    <d v="2020-10-29T00:00:00"/>
    <n v="10"/>
    <x v="9"/>
    <x v="0"/>
    <n v="86"/>
    <s v="Jataí"/>
    <n v="1"/>
    <n v="45"/>
    <n v="108"/>
    <n v="4860"/>
    <n v="0.06"/>
    <m/>
    <n v="4568.3999999999996"/>
    <d v="2020-11-03T00:00:00"/>
    <d v="2020-11-03T00:00:00"/>
    <n v="557"/>
    <n v="3"/>
    <x v="3"/>
    <x v="0"/>
    <n v="0.1"/>
    <n v="456.84"/>
    <n v="4"/>
  </r>
  <r>
    <n v="558"/>
    <d v="2020-10-29T00:00:00"/>
    <n v="10"/>
    <x v="9"/>
    <x v="0"/>
    <n v="18"/>
    <s v="Bagé"/>
    <n v="6"/>
    <n v="38"/>
    <n v="97"/>
    <n v="3686"/>
    <n v="0.09"/>
    <m/>
    <n v="3354.26"/>
    <d v="2020-11-09T00:00:00"/>
    <d v="2020-11-09T00:00:00"/>
    <n v="558"/>
    <n v="7"/>
    <x v="4"/>
    <x v="6"/>
    <n v="7.0000000000000007E-2"/>
    <n v="234.79820000000004"/>
    <n v="5"/>
  </r>
  <r>
    <n v="559"/>
    <d v="2020-10-29T00:00:00"/>
    <n v="10"/>
    <x v="9"/>
    <x v="0"/>
    <n v="73"/>
    <s v="São Paulo"/>
    <n v="2"/>
    <n v="31"/>
    <n v="113"/>
    <n v="3503"/>
    <n v="0"/>
    <m/>
    <n v="3503"/>
    <d v="2020-11-23T00:00:00"/>
    <d v="2020-11-23T00:00:00"/>
    <n v="559"/>
    <n v="3"/>
    <x v="3"/>
    <x v="2"/>
    <n v="0.08"/>
    <n v="280.24"/>
    <n v="6"/>
  </r>
  <r>
    <n v="560"/>
    <d v="2020-10-30T00:00:00"/>
    <n v="10"/>
    <x v="9"/>
    <x v="0"/>
    <n v="83"/>
    <s v="Queimados"/>
    <n v="1"/>
    <n v="12"/>
    <n v="114"/>
    <n v="1368"/>
    <n v="0.08"/>
    <m/>
    <n v="1258.56"/>
    <d v="2020-11-26T00:00:00"/>
    <d v="2020-11-26T00:00:00"/>
    <n v="560"/>
    <n v="1"/>
    <x v="6"/>
    <x v="4"/>
    <n v="7.0000000000000007E-2"/>
    <n v="88.09920000000001"/>
    <n v="7"/>
  </r>
  <r>
    <n v="561"/>
    <d v="2020-10-30T00:00:00"/>
    <n v="10"/>
    <x v="9"/>
    <x v="0"/>
    <n v="93"/>
    <s v="Salvador"/>
    <n v="10"/>
    <n v="40"/>
    <n v="92"/>
    <n v="3680"/>
    <n v="0.13"/>
    <m/>
    <n v="3201.6"/>
    <d v="2020-11-13T00:00:00"/>
    <d v="2020-11-13T00:00:00"/>
    <n v="561"/>
    <n v="5"/>
    <x v="5"/>
    <x v="9"/>
    <n v="0.1"/>
    <n v="320.16000000000003"/>
    <n v="1"/>
  </r>
  <r>
    <n v="562"/>
    <d v="2020-11-01T00:00:00"/>
    <n v="11"/>
    <x v="10"/>
    <x v="0"/>
    <n v="97"/>
    <s v="Franca"/>
    <n v="15"/>
    <n v="26"/>
    <n v="115"/>
    <n v="2990"/>
    <n v="0.12"/>
    <m/>
    <n v="2631.2"/>
    <d v="2020-11-27T00:00:00"/>
    <d v="2020-11-27T00:00:00"/>
    <n v="562"/>
    <n v="2"/>
    <x v="1"/>
    <x v="3"/>
    <n v="0.06"/>
    <n v="157.87199999999999"/>
    <n v="2"/>
  </r>
  <r>
    <n v="563"/>
    <d v="2020-11-02T00:00:00"/>
    <n v="11"/>
    <x v="10"/>
    <x v="0"/>
    <n v="57"/>
    <s v="Campinas"/>
    <n v="7"/>
    <n v="20"/>
    <n v="94"/>
    <n v="1880"/>
    <n v="0.04"/>
    <m/>
    <n v="1804.8"/>
    <d v="2020-11-16T00:00:00"/>
    <d v="2020-11-16T00:00:00"/>
    <n v="563"/>
    <n v="5"/>
    <x v="5"/>
    <x v="0"/>
    <n v="0.1"/>
    <n v="180.48000000000002"/>
    <n v="3"/>
  </r>
  <r>
    <n v="564"/>
    <d v="2020-11-03T00:00:00"/>
    <n v="11"/>
    <x v="10"/>
    <x v="0"/>
    <n v="24"/>
    <s v="Viamão"/>
    <n v="12"/>
    <n v="42"/>
    <n v="101"/>
    <n v="4242"/>
    <n v="0.08"/>
    <m/>
    <n v="3902.64"/>
    <d v="2020-12-01T00:00:00"/>
    <d v="2020-12-01T00:00:00"/>
    <n v="564"/>
    <n v="2"/>
    <x v="1"/>
    <x v="4"/>
    <n v="7.0000000000000007E-2"/>
    <n v="273.1848"/>
    <n v="4"/>
  </r>
  <r>
    <n v="565"/>
    <d v="2020-11-03T00:00:00"/>
    <n v="11"/>
    <x v="10"/>
    <x v="0"/>
    <n v="34"/>
    <s v="Brusque"/>
    <n v="13"/>
    <n v="24"/>
    <n v="117"/>
    <n v="2808"/>
    <n v="0.14000000000000001"/>
    <m/>
    <n v="2414.88"/>
    <d v="2020-11-30T00:00:00"/>
    <d v="2020-11-30T00:00:00"/>
    <n v="565"/>
    <n v="6"/>
    <x v="0"/>
    <x v="7"/>
    <n v="0.1"/>
    <n v="241.48800000000003"/>
    <n v="5"/>
  </r>
  <r>
    <n v="566"/>
    <d v="2020-11-03T00:00:00"/>
    <n v="11"/>
    <x v="10"/>
    <x v="0"/>
    <n v="92"/>
    <s v="Recife"/>
    <n v="13"/>
    <n v="15"/>
    <n v="116"/>
    <n v="1740"/>
    <n v="0.01"/>
    <m/>
    <n v="1722.6"/>
    <d v="2020-11-17T00:00:00"/>
    <d v="2020-11-17T00:00:00"/>
    <n v="566"/>
    <n v="6"/>
    <x v="0"/>
    <x v="6"/>
    <n v="0.08"/>
    <n v="137.80799999999999"/>
    <n v="6"/>
  </r>
  <r>
    <n v="567"/>
    <d v="2020-11-03T00:00:00"/>
    <n v="11"/>
    <x v="10"/>
    <x v="0"/>
    <n v="25"/>
    <s v="Belém"/>
    <n v="12"/>
    <n v="37"/>
    <n v="95"/>
    <n v="3515"/>
    <n v="0.05"/>
    <m/>
    <n v="3339.25"/>
    <d v="2020-11-29T00:00:00"/>
    <d v="2020-11-29T00:00:00"/>
    <n v="567"/>
    <n v="2"/>
    <x v="1"/>
    <x v="9"/>
    <n v="0.1"/>
    <n v="333.92500000000001"/>
    <n v="7"/>
  </r>
  <r>
    <n v="568"/>
    <d v="2020-11-04T00:00:00"/>
    <n v="11"/>
    <x v="10"/>
    <x v="0"/>
    <n v="87"/>
    <s v="Fortaleza"/>
    <n v="3"/>
    <n v="19"/>
    <n v="103"/>
    <n v="1957"/>
    <n v="0.08"/>
    <m/>
    <n v="1800.44"/>
    <d v="2020-11-05T00:00:00"/>
    <d v="2020-11-05T00:00:00"/>
    <n v="568"/>
    <n v="5"/>
    <x v="5"/>
    <x v="6"/>
    <n v="0.09"/>
    <n v="162.03960000000001"/>
    <n v="1"/>
  </r>
  <r>
    <n v="569"/>
    <d v="2020-11-04T00:00:00"/>
    <n v="11"/>
    <x v="10"/>
    <x v="0"/>
    <n v="68"/>
    <s v="Goiânia"/>
    <n v="6"/>
    <n v="46"/>
    <n v="102"/>
    <n v="4692"/>
    <n v="0.09"/>
    <m/>
    <n v="4269.72"/>
    <d v="2020-11-23T00:00:00"/>
    <d v="2020-11-23T00:00:00"/>
    <n v="569"/>
    <n v="5"/>
    <x v="5"/>
    <x v="7"/>
    <n v="0.06"/>
    <n v="256.1832"/>
    <n v="2"/>
  </r>
  <r>
    <n v="570"/>
    <d v="2020-11-05T00:00:00"/>
    <n v="11"/>
    <x v="10"/>
    <x v="0"/>
    <n v="59"/>
    <s v="Garanhuns"/>
    <n v="5"/>
    <n v="45"/>
    <n v="98"/>
    <n v="4410"/>
    <n v="0.08"/>
    <m/>
    <n v="4057.2"/>
    <d v="2020-12-02T00:00:00"/>
    <d v="2020-12-02T00:00:00"/>
    <n v="570"/>
    <n v="4"/>
    <x v="2"/>
    <x v="1"/>
    <n v="7.0000000000000007E-2"/>
    <n v="284.00400000000002"/>
    <n v="3"/>
  </r>
  <r>
    <n v="571"/>
    <d v="2020-11-06T00:00:00"/>
    <n v="11"/>
    <x v="10"/>
    <x v="0"/>
    <n v="38"/>
    <s v="Belo Horizonte"/>
    <n v="2"/>
    <n v="40"/>
    <n v="112"/>
    <n v="4480"/>
    <n v="0.01"/>
    <m/>
    <n v="4435.2"/>
    <d v="2020-11-26T00:00:00"/>
    <d v="2020-11-26T00:00:00"/>
    <n v="571"/>
    <n v="7"/>
    <x v="4"/>
    <x v="0"/>
    <n v="0.05"/>
    <n v="221.76"/>
    <n v="4"/>
  </r>
  <r>
    <n v="572"/>
    <d v="2020-11-07T00:00:00"/>
    <n v="11"/>
    <x v="10"/>
    <x v="0"/>
    <n v="94"/>
    <s v="Goiânia"/>
    <n v="6"/>
    <n v="38"/>
    <n v="99"/>
    <n v="3762"/>
    <n v="0"/>
    <m/>
    <n v="3762"/>
    <d v="2020-11-27T00:00:00"/>
    <d v="2020-11-27T00:00:00"/>
    <n v="572"/>
    <n v="6"/>
    <x v="0"/>
    <x v="5"/>
    <n v="0.09"/>
    <n v="338.58"/>
    <n v="5"/>
  </r>
  <r>
    <n v="573"/>
    <d v="2020-11-08T00:00:00"/>
    <n v="11"/>
    <x v="10"/>
    <x v="0"/>
    <n v="17"/>
    <s v="Rio de Janeiro"/>
    <n v="15"/>
    <n v="32"/>
    <n v="99"/>
    <n v="3168"/>
    <n v="0.02"/>
    <m/>
    <n v="3104.64"/>
    <d v="2020-11-27T00:00:00"/>
    <d v="2020-11-27T00:00:00"/>
    <n v="573"/>
    <n v="6"/>
    <x v="0"/>
    <x v="4"/>
    <n v="0.09"/>
    <n v="279.41759999999999"/>
    <n v="6"/>
  </r>
  <r>
    <n v="574"/>
    <d v="2020-11-08T00:00:00"/>
    <n v="11"/>
    <x v="10"/>
    <x v="0"/>
    <n v="85"/>
    <s v="Piraquara"/>
    <n v="5"/>
    <n v="31"/>
    <n v="96"/>
    <n v="2976"/>
    <n v="0.1"/>
    <m/>
    <n v="2678.4"/>
    <d v="2020-11-11T00:00:00"/>
    <d v="2020-11-11T00:00:00"/>
    <n v="574"/>
    <n v="5"/>
    <x v="5"/>
    <x v="7"/>
    <n v="0.05"/>
    <n v="133.92000000000002"/>
    <n v="7"/>
  </r>
  <r>
    <n v="575"/>
    <d v="2020-11-08T00:00:00"/>
    <n v="11"/>
    <x v="10"/>
    <x v="0"/>
    <n v="68"/>
    <s v="Goiânia"/>
    <n v="6"/>
    <n v="47"/>
    <n v="103"/>
    <n v="4841"/>
    <n v="0.11"/>
    <m/>
    <n v="4308.49"/>
    <d v="2020-12-08T00:00:00"/>
    <d v="2020-12-08T00:00:00"/>
    <n v="575"/>
    <n v="6"/>
    <x v="0"/>
    <x v="9"/>
    <n v="0.06"/>
    <n v="258.50939999999997"/>
    <n v="1"/>
  </r>
  <r>
    <n v="576"/>
    <d v="2020-11-09T00:00:00"/>
    <n v="11"/>
    <x v="10"/>
    <x v="0"/>
    <n v="31"/>
    <s v="Juiz de Fora"/>
    <n v="8"/>
    <n v="45"/>
    <n v="90"/>
    <n v="4050"/>
    <n v="0.05"/>
    <m/>
    <n v="3847.5"/>
    <d v="2020-11-23T00:00:00"/>
    <d v="2020-11-23T00:00:00"/>
    <n v="576"/>
    <n v="1"/>
    <x v="6"/>
    <x v="5"/>
    <n v="0.05"/>
    <n v="192.375"/>
    <n v="2"/>
  </r>
  <r>
    <n v="577"/>
    <d v="2020-11-10T00:00:00"/>
    <n v="11"/>
    <x v="10"/>
    <x v="0"/>
    <n v="4"/>
    <s v="João Pessoa"/>
    <n v="9"/>
    <n v="14"/>
    <n v="101"/>
    <n v="1414"/>
    <n v="0.05"/>
    <m/>
    <n v="1343.3"/>
    <d v="2020-11-19T00:00:00"/>
    <d v="2020-11-19T00:00:00"/>
    <n v="577"/>
    <n v="5"/>
    <x v="5"/>
    <x v="3"/>
    <n v="7.0000000000000007E-2"/>
    <n v="94.031000000000006"/>
    <n v="3"/>
  </r>
  <r>
    <n v="578"/>
    <d v="2020-11-10T00:00:00"/>
    <n v="11"/>
    <x v="10"/>
    <x v="0"/>
    <n v="82"/>
    <s v="Rio de Janeiro"/>
    <n v="1"/>
    <n v="25"/>
    <n v="106"/>
    <n v="2650"/>
    <n v="0.14000000000000001"/>
    <m/>
    <n v="2279"/>
    <d v="2020-12-04T00:00:00"/>
    <d v="2020-12-04T00:00:00"/>
    <n v="578"/>
    <n v="6"/>
    <x v="0"/>
    <x v="9"/>
    <n v="0.06"/>
    <n v="136.74"/>
    <n v="4"/>
  </r>
  <r>
    <n v="579"/>
    <d v="2020-11-10T00:00:00"/>
    <n v="11"/>
    <x v="10"/>
    <x v="0"/>
    <n v="83"/>
    <s v="Queimados"/>
    <n v="13"/>
    <n v="46"/>
    <n v="105"/>
    <n v="4830"/>
    <n v="0"/>
    <m/>
    <n v="4830"/>
    <d v="2020-11-30T00:00:00"/>
    <d v="2020-11-30T00:00:00"/>
    <n v="579"/>
    <n v="6"/>
    <x v="0"/>
    <x v="4"/>
    <n v="0.1"/>
    <n v="483"/>
    <n v="5"/>
  </r>
  <r>
    <n v="580"/>
    <d v="2020-11-10T00:00:00"/>
    <n v="11"/>
    <x v="10"/>
    <x v="0"/>
    <n v="83"/>
    <s v="Queimados"/>
    <n v="7"/>
    <n v="14"/>
    <n v="117"/>
    <n v="1638"/>
    <n v="0.12"/>
    <m/>
    <n v="1441.44"/>
    <d v="2020-12-06T00:00:00"/>
    <d v="2020-12-06T00:00:00"/>
    <n v="580"/>
    <n v="4"/>
    <x v="2"/>
    <x v="2"/>
    <n v="0.09"/>
    <n v="129.7296"/>
    <n v="6"/>
  </r>
  <r>
    <n v="581"/>
    <d v="2020-11-11T00:00:00"/>
    <n v="11"/>
    <x v="10"/>
    <x v="0"/>
    <n v="64"/>
    <s v="Juazeiro"/>
    <n v="5"/>
    <n v="23"/>
    <n v="90"/>
    <n v="2070"/>
    <n v="0"/>
    <m/>
    <n v="2070"/>
    <d v="2020-11-13T00:00:00"/>
    <d v="2020-11-13T00:00:00"/>
    <n v="581"/>
    <n v="2"/>
    <x v="1"/>
    <x v="4"/>
    <n v="0.09"/>
    <n v="186.29999999999998"/>
    <n v="7"/>
  </r>
  <r>
    <n v="582"/>
    <d v="2020-11-11T00:00:00"/>
    <n v="11"/>
    <x v="10"/>
    <x v="0"/>
    <n v="76"/>
    <s v="Coronel Fabriciano"/>
    <n v="7"/>
    <n v="24"/>
    <n v="94"/>
    <n v="2256"/>
    <n v="0.14000000000000001"/>
    <m/>
    <n v="1940.1599999999999"/>
    <d v="2020-11-30T00:00:00"/>
    <d v="2020-11-30T00:00:00"/>
    <n v="582"/>
    <n v="4"/>
    <x v="2"/>
    <x v="6"/>
    <n v="0.06"/>
    <n v="116.40959999999998"/>
    <n v="1"/>
  </r>
  <r>
    <n v="583"/>
    <d v="2020-11-11T00:00:00"/>
    <n v="11"/>
    <x v="10"/>
    <x v="0"/>
    <n v="57"/>
    <s v="Campinas"/>
    <n v="1"/>
    <n v="45"/>
    <n v="92"/>
    <n v="4140"/>
    <n v="0.02"/>
    <m/>
    <n v="4057.2"/>
    <d v="2020-11-16T00:00:00"/>
    <d v="2020-11-16T00:00:00"/>
    <n v="583"/>
    <n v="2"/>
    <x v="1"/>
    <x v="4"/>
    <n v="7.0000000000000007E-2"/>
    <n v="284.00400000000002"/>
    <n v="2"/>
  </r>
  <r>
    <n v="584"/>
    <d v="2020-11-11T00:00:00"/>
    <n v="11"/>
    <x v="10"/>
    <x v="0"/>
    <n v="62"/>
    <s v="São Paulo"/>
    <n v="12"/>
    <n v="31"/>
    <n v="100"/>
    <n v="3100"/>
    <n v="0.08"/>
    <m/>
    <n v="2852"/>
    <d v="2020-11-15T00:00:00"/>
    <d v="2020-11-15T00:00:00"/>
    <n v="584"/>
    <n v="6"/>
    <x v="0"/>
    <x v="7"/>
    <n v="0.06"/>
    <n v="171.12"/>
    <n v="3"/>
  </r>
  <r>
    <n v="585"/>
    <d v="2020-11-12T00:00:00"/>
    <n v="11"/>
    <x v="10"/>
    <x v="0"/>
    <n v="73"/>
    <s v="São Paulo"/>
    <n v="11"/>
    <n v="40"/>
    <n v="116"/>
    <n v="4640"/>
    <n v="0.08"/>
    <m/>
    <n v="4268.8"/>
    <d v="2020-12-03T00:00:00"/>
    <d v="2020-12-03T00:00:00"/>
    <n v="585"/>
    <n v="3"/>
    <x v="3"/>
    <x v="7"/>
    <n v="7.0000000000000007E-2"/>
    <n v="298.81600000000003"/>
    <n v="4"/>
  </r>
  <r>
    <n v="586"/>
    <d v="2020-11-12T00:00:00"/>
    <n v="11"/>
    <x v="10"/>
    <x v="0"/>
    <n v="27"/>
    <s v="Praia Grande"/>
    <n v="15"/>
    <n v="10"/>
    <n v="114"/>
    <n v="1140"/>
    <n v="0.11"/>
    <m/>
    <n v="1014.6"/>
    <d v="2020-11-18T00:00:00"/>
    <d v="2020-11-18T00:00:00"/>
    <n v="586"/>
    <n v="4"/>
    <x v="2"/>
    <x v="4"/>
    <n v="7.0000000000000007E-2"/>
    <n v="71.022000000000006"/>
    <n v="5"/>
  </r>
  <r>
    <n v="587"/>
    <d v="2020-11-12T00:00:00"/>
    <n v="11"/>
    <x v="10"/>
    <x v="0"/>
    <n v="70"/>
    <s v="Rio de Janeiro"/>
    <n v="10"/>
    <n v="22"/>
    <n v="112"/>
    <n v="2464"/>
    <n v="0.02"/>
    <m/>
    <n v="2414.7199999999998"/>
    <d v="2020-11-15T00:00:00"/>
    <d v="2020-11-15T00:00:00"/>
    <n v="587"/>
    <n v="6"/>
    <x v="0"/>
    <x v="4"/>
    <n v="0.1"/>
    <n v="241.47199999999998"/>
    <n v="6"/>
  </r>
  <r>
    <n v="588"/>
    <d v="2020-11-12T00:00:00"/>
    <n v="11"/>
    <x v="10"/>
    <x v="0"/>
    <n v="39"/>
    <s v="São Paulo"/>
    <n v="2"/>
    <n v="37"/>
    <n v="116"/>
    <n v="4292"/>
    <n v="0.15"/>
    <m/>
    <n v="3648.2"/>
    <d v="2020-11-12T00:00:00"/>
    <d v="2020-11-12T00:00:00"/>
    <n v="588"/>
    <n v="2"/>
    <x v="1"/>
    <x v="6"/>
    <n v="0.08"/>
    <n v="291.85599999999999"/>
    <n v="7"/>
  </r>
  <r>
    <n v="589"/>
    <d v="2020-11-13T00:00:00"/>
    <n v="11"/>
    <x v="10"/>
    <x v="0"/>
    <n v="90"/>
    <s v="Cachoeiro de Itapemirim"/>
    <n v="9"/>
    <n v="34"/>
    <n v="116"/>
    <n v="3944"/>
    <n v="0.13"/>
    <m/>
    <n v="3431.2799999999997"/>
    <d v="2020-11-21T00:00:00"/>
    <d v="2020-11-21T00:00:00"/>
    <n v="589"/>
    <n v="6"/>
    <x v="0"/>
    <x v="6"/>
    <n v="0.1"/>
    <n v="343.12799999999999"/>
    <n v="1"/>
  </r>
  <r>
    <n v="590"/>
    <d v="2020-11-15T00:00:00"/>
    <n v="11"/>
    <x v="10"/>
    <x v="0"/>
    <n v="40"/>
    <s v="Goiânia"/>
    <n v="8"/>
    <n v="40"/>
    <n v="115"/>
    <n v="4600"/>
    <n v="7.0000000000000007E-2"/>
    <m/>
    <n v="4278"/>
    <d v="2020-11-24T00:00:00"/>
    <d v="2020-11-24T00:00:00"/>
    <n v="590"/>
    <n v="2"/>
    <x v="1"/>
    <x v="5"/>
    <n v="0.1"/>
    <n v="427.8"/>
    <n v="2"/>
  </r>
  <r>
    <n v="591"/>
    <d v="2020-11-15T00:00:00"/>
    <n v="11"/>
    <x v="10"/>
    <x v="0"/>
    <n v="88"/>
    <s v="São Paulo"/>
    <n v="4"/>
    <n v="42"/>
    <n v="96"/>
    <n v="4032"/>
    <n v="0.08"/>
    <m/>
    <n v="3709.44"/>
    <d v="2020-11-30T00:00:00"/>
    <d v="2020-11-30T00:00:00"/>
    <n v="591"/>
    <n v="3"/>
    <x v="3"/>
    <x v="0"/>
    <n v="0.08"/>
    <n v="296.7552"/>
    <n v="3"/>
  </r>
  <r>
    <n v="592"/>
    <d v="2020-11-18T00:00:00"/>
    <n v="11"/>
    <x v="10"/>
    <x v="0"/>
    <n v="41"/>
    <s v="São João Del Rei"/>
    <n v="13"/>
    <n v="47"/>
    <n v="92"/>
    <n v="4324"/>
    <n v="0.15"/>
    <m/>
    <n v="3675.4"/>
    <d v="2020-11-30T00:00:00"/>
    <d v="2020-11-30T00:00:00"/>
    <n v="592"/>
    <n v="5"/>
    <x v="5"/>
    <x v="5"/>
    <n v="0.1"/>
    <n v="367.54"/>
    <n v="4"/>
  </r>
  <r>
    <n v="593"/>
    <d v="2020-11-18T00:00:00"/>
    <n v="11"/>
    <x v="10"/>
    <x v="0"/>
    <n v="92"/>
    <s v="Recife"/>
    <n v="13"/>
    <n v="30"/>
    <n v="116"/>
    <n v="3480"/>
    <n v="0.01"/>
    <m/>
    <n v="3445.2"/>
    <d v="2020-11-27T00:00:00"/>
    <d v="2020-11-27T00:00:00"/>
    <n v="593"/>
    <n v="4"/>
    <x v="2"/>
    <x v="1"/>
    <n v="0.06"/>
    <n v="206.71199999999999"/>
    <n v="5"/>
  </r>
  <r>
    <n v="594"/>
    <d v="2020-11-19T00:00:00"/>
    <n v="11"/>
    <x v="10"/>
    <x v="0"/>
    <n v="84"/>
    <s v="Manaus"/>
    <n v="14"/>
    <n v="42"/>
    <n v="100"/>
    <n v="4200"/>
    <n v="0.05"/>
    <m/>
    <n v="3990"/>
    <d v="2020-12-05T00:00:00"/>
    <d v="2020-12-05T00:00:00"/>
    <n v="594"/>
    <n v="7"/>
    <x v="4"/>
    <x v="9"/>
    <n v="7.0000000000000007E-2"/>
    <n v="279.3"/>
    <n v="6"/>
  </r>
  <r>
    <n v="595"/>
    <d v="2020-11-20T00:00:00"/>
    <n v="11"/>
    <x v="10"/>
    <x v="0"/>
    <n v="8"/>
    <s v="São Paulo"/>
    <n v="2"/>
    <n v="11"/>
    <n v="118"/>
    <n v="1298"/>
    <n v="0.11"/>
    <m/>
    <n v="1155.22"/>
    <d v="2020-11-20T00:00:00"/>
    <d v="2020-11-20T00:00:00"/>
    <n v="595"/>
    <n v="5"/>
    <x v="5"/>
    <x v="4"/>
    <n v="0.05"/>
    <n v="57.761000000000003"/>
    <n v="7"/>
  </r>
  <r>
    <n v="596"/>
    <d v="2020-11-20T00:00:00"/>
    <n v="11"/>
    <x v="10"/>
    <x v="0"/>
    <n v="76"/>
    <s v="Coronel Fabriciano"/>
    <n v="14"/>
    <n v="35"/>
    <n v="105"/>
    <n v="3675"/>
    <n v="0.04"/>
    <m/>
    <n v="3528"/>
    <d v="2020-12-18T00:00:00"/>
    <d v="2020-12-18T00:00:00"/>
    <n v="596"/>
    <n v="4"/>
    <x v="2"/>
    <x v="0"/>
    <n v="0.05"/>
    <n v="176.4"/>
    <n v="1"/>
  </r>
  <r>
    <n v="597"/>
    <d v="2020-11-21T00:00:00"/>
    <n v="11"/>
    <x v="10"/>
    <x v="0"/>
    <n v="29"/>
    <s v="Teófilo Otoni"/>
    <n v="9"/>
    <n v="14"/>
    <n v="120"/>
    <n v="1680"/>
    <n v="0.08"/>
    <m/>
    <n v="1545.6"/>
    <d v="2020-12-16T00:00:00"/>
    <d v="2020-12-16T00:00:00"/>
    <n v="597"/>
    <n v="7"/>
    <x v="4"/>
    <x v="3"/>
    <n v="0.08"/>
    <n v="123.648"/>
    <n v="2"/>
  </r>
  <r>
    <n v="598"/>
    <d v="2020-11-22T00:00:00"/>
    <n v="11"/>
    <x v="10"/>
    <x v="0"/>
    <n v="57"/>
    <s v="Campinas"/>
    <n v="15"/>
    <n v="33"/>
    <n v="95"/>
    <n v="3135"/>
    <n v="0.1"/>
    <m/>
    <n v="2821.5"/>
    <d v="2020-12-08T00:00:00"/>
    <d v="2020-12-08T00:00:00"/>
    <n v="598"/>
    <n v="3"/>
    <x v="3"/>
    <x v="8"/>
    <n v="0.09"/>
    <n v="253.935"/>
    <n v="3"/>
  </r>
  <r>
    <n v="599"/>
    <d v="2020-11-23T00:00:00"/>
    <n v="11"/>
    <x v="10"/>
    <x v="0"/>
    <n v="88"/>
    <s v="São Paulo"/>
    <n v="5"/>
    <n v="10"/>
    <n v="113"/>
    <n v="1130"/>
    <n v="0.1"/>
    <m/>
    <n v="1017"/>
    <d v="2020-12-18T00:00:00"/>
    <d v="2020-12-18T00:00:00"/>
    <n v="599"/>
    <n v="7"/>
    <x v="4"/>
    <x v="2"/>
    <n v="0.06"/>
    <n v="61.019999999999996"/>
    <n v="4"/>
  </r>
  <r>
    <n v="600"/>
    <d v="2020-11-23T00:00:00"/>
    <n v="11"/>
    <x v="10"/>
    <x v="0"/>
    <n v="12"/>
    <s v="São José do Rio Preto"/>
    <n v="9"/>
    <n v="46"/>
    <n v="113"/>
    <n v="5198"/>
    <n v="0.14000000000000001"/>
    <m/>
    <n v="4470.28"/>
    <d v="2020-12-20T00:00:00"/>
    <d v="2020-12-20T00:00:00"/>
    <n v="600"/>
    <n v="6"/>
    <x v="0"/>
    <x v="3"/>
    <n v="0.09"/>
    <n v="402.32519999999994"/>
    <n v="5"/>
  </r>
  <r>
    <n v="601"/>
    <d v="2020-11-24T00:00:00"/>
    <n v="11"/>
    <x v="10"/>
    <x v="0"/>
    <n v="30"/>
    <s v="Vitória da Conquista"/>
    <n v="10"/>
    <n v="15"/>
    <n v="104"/>
    <n v="1560"/>
    <n v="0.08"/>
    <m/>
    <n v="1435.2"/>
    <d v="2020-12-05T00:00:00"/>
    <d v="2020-12-05T00:00:00"/>
    <n v="601"/>
    <n v="4"/>
    <x v="2"/>
    <x v="9"/>
    <n v="0.08"/>
    <n v="114.816"/>
    <n v="6"/>
  </r>
  <r>
    <n v="602"/>
    <d v="2020-11-24T00:00:00"/>
    <n v="11"/>
    <x v="10"/>
    <x v="0"/>
    <n v="92"/>
    <s v="Recife"/>
    <n v="14"/>
    <n v="26"/>
    <n v="120"/>
    <n v="3120"/>
    <n v="0"/>
    <m/>
    <n v="3120"/>
    <d v="2020-12-16T00:00:00"/>
    <d v="2020-12-16T00:00:00"/>
    <n v="602"/>
    <n v="2"/>
    <x v="1"/>
    <x v="4"/>
    <n v="7.0000000000000007E-2"/>
    <n v="218.40000000000003"/>
    <n v="7"/>
  </r>
  <r>
    <n v="603"/>
    <d v="2020-11-25T00:00:00"/>
    <n v="11"/>
    <x v="10"/>
    <x v="0"/>
    <n v="100"/>
    <s v="São Paulo"/>
    <n v="14"/>
    <n v="23"/>
    <n v="101"/>
    <n v="2323"/>
    <n v="0"/>
    <m/>
    <n v="2323"/>
    <d v="2020-12-14T00:00:00"/>
    <d v="2020-12-14T00:00:00"/>
    <n v="603"/>
    <n v="6"/>
    <x v="0"/>
    <x v="0"/>
    <n v="0.08"/>
    <n v="185.84"/>
    <n v="1"/>
  </r>
  <r>
    <n v="604"/>
    <d v="2020-11-26T00:00:00"/>
    <n v="11"/>
    <x v="10"/>
    <x v="0"/>
    <n v="1"/>
    <s v="Santos"/>
    <n v="5"/>
    <n v="45"/>
    <n v="104"/>
    <n v="4680"/>
    <n v="0.1"/>
    <m/>
    <n v="4212"/>
    <d v="2020-11-26T00:00:00"/>
    <d v="2020-11-26T00:00:00"/>
    <n v="604"/>
    <n v="4"/>
    <x v="2"/>
    <x v="3"/>
    <n v="0.06"/>
    <n v="252.72"/>
    <n v="2"/>
  </r>
  <r>
    <n v="605"/>
    <d v="2020-11-26T00:00:00"/>
    <n v="11"/>
    <x v="10"/>
    <x v="0"/>
    <n v="82"/>
    <s v="Rio de Janeiro"/>
    <n v="1"/>
    <n v="13"/>
    <n v="90"/>
    <n v="1170"/>
    <n v="0.11"/>
    <m/>
    <n v="1041.3"/>
    <d v="2020-11-26T00:00:00"/>
    <d v="2020-11-26T00:00:00"/>
    <n v="605"/>
    <n v="4"/>
    <x v="2"/>
    <x v="8"/>
    <n v="7.0000000000000007E-2"/>
    <n v="72.891000000000005"/>
    <n v="3"/>
  </r>
  <r>
    <n v="606"/>
    <d v="2020-11-27T00:00:00"/>
    <n v="11"/>
    <x v="10"/>
    <x v="0"/>
    <n v="80"/>
    <s v="São Paulo"/>
    <n v="1"/>
    <n v="28"/>
    <n v="117"/>
    <n v="3276"/>
    <n v="0.11"/>
    <m/>
    <n v="2915.64"/>
    <d v="2020-11-30T00:00:00"/>
    <d v="2020-11-30T00:00:00"/>
    <n v="606"/>
    <n v="4"/>
    <x v="2"/>
    <x v="6"/>
    <n v="7.0000000000000007E-2"/>
    <n v="204.09480000000002"/>
    <n v="4"/>
  </r>
  <r>
    <n v="607"/>
    <d v="2020-11-27T00:00:00"/>
    <n v="11"/>
    <x v="10"/>
    <x v="0"/>
    <n v="39"/>
    <s v="São Paulo"/>
    <n v="6"/>
    <n v="21"/>
    <n v="104"/>
    <n v="2184"/>
    <n v="0.14000000000000001"/>
    <m/>
    <n v="1878.24"/>
    <d v="2020-12-03T00:00:00"/>
    <d v="2020-12-03T00:00:00"/>
    <n v="607"/>
    <n v="2"/>
    <x v="1"/>
    <x v="9"/>
    <n v="0.1"/>
    <n v="187.82400000000001"/>
    <n v="5"/>
  </r>
  <r>
    <n v="608"/>
    <d v="2020-11-27T00:00:00"/>
    <n v="11"/>
    <x v="10"/>
    <x v="0"/>
    <n v="63"/>
    <s v="Catanduva"/>
    <n v="9"/>
    <n v="18"/>
    <n v="110"/>
    <n v="1980"/>
    <n v="0.1"/>
    <m/>
    <n v="1782"/>
    <d v="2020-12-08T00:00:00"/>
    <d v="2020-12-08T00:00:00"/>
    <n v="608"/>
    <n v="5"/>
    <x v="5"/>
    <x v="9"/>
    <n v="0.1"/>
    <n v="178.20000000000002"/>
    <n v="6"/>
  </r>
  <r>
    <n v="609"/>
    <d v="2020-11-28T00:00:00"/>
    <n v="11"/>
    <x v="10"/>
    <x v="0"/>
    <n v="34"/>
    <s v="Brusque"/>
    <n v="15"/>
    <n v="29"/>
    <n v="103"/>
    <n v="2987"/>
    <n v="0.09"/>
    <m/>
    <n v="2718.17"/>
    <d v="2020-12-14T00:00:00"/>
    <d v="2020-12-14T00:00:00"/>
    <n v="609"/>
    <n v="1"/>
    <x v="6"/>
    <x v="7"/>
    <n v="0.08"/>
    <n v="217.45360000000002"/>
    <n v="7"/>
  </r>
  <r>
    <n v="610"/>
    <d v="2020-11-28T00:00:00"/>
    <n v="11"/>
    <x v="10"/>
    <x v="0"/>
    <n v="50"/>
    <s v="Patos de Minas"/>
    <n v="5"/>
    <n v="41"/>
    <n v="118"/>
    <n v="4838"/>
    <n v="0.13"/>
    <m/>
    <n v="4209.0599999999995"/>
    <d v="2020-12-18T00:00:00"/>
    <d v="2020-12-18T00:00:00"/>
    <n v="610"/>
    <n v="4"/>
    <x v="2"/>
    <x v="9"/>
    <n v="0.05"/>
    <n v="210.45299999999997"/>
    <n v="1"/>
  </r>
  <r>
    <n v="611"/>
    <d v="2020-11-30T00:00:00"/>
    <n v="11"/>
    <x v="10"/>
    <x v="0"/>
    <n v="56"/>
    <s v="Rio de Janeiro"/>
    <n v="4"/>
    <n v="36"/>
    <n v="109"/>
    <n v="3924"/>
    <n v="0.05"/>
    <m/>
    <n v="3727.8"/>
    <d v="2020-12-12T00:00:00"/>
    <d v="2020-12-12T00:00:00"/>
    <n v="611"/>
    <n v="4"/>
    <x v="2"/>
    <x v="5"/>
    <n v="0.1"/>
    <n v="372.78000000000003"/>
    <n v="2"/>
  </r>
  <r>
    <n v="612"/>
    <d v="2020-12-01T00:00:00"/>
    <n v="12"/>
    <x v="11"/>
    <x v="0"/>
    <n v="72"/>
    <s v="São Paulo"/>
    <n v="12"/>
    <n v="18"/>
    <n v="99"/>
    <n v="1782"/>
    <n v="0.02"/>
    <m/>
    <n v="1746.36"/>
    <d v="2020-12-03T00:00:00"/>
    <d v="2020-12-03T00:00:00"/>
    <n v="612"/>
    <n v="4"/>
    <x v="2"/>
    <x v="3"/>
    <n v="0.09"/>
    <n v="157.17239999999998"/>
    <n v="3"/>
  </r>
  <r>
    <n v="613"/>
    <d v="2020-12-01T00:00:00"/>
    <n v="12"/>
    <x v="11"/>
    <x v="0"/>
    <n v="11"/>
    <s v="Cachoeiro de Itapemirim"/>
    <n v="9"/>
    <n v="38"/>
    <n v="115"/>
    <n v="4370"/>
    <n v="0.12"/>
    <m/>
    <n v="3845.6"/>
    <d v="2020-12-25T00:00:00"/>
    <d v="2020-12-25T00:00:00"/>
    <n v="613"/>
    <n v="6"/>
    <x v="0"/>
    <x v="9"/>
    <n v="0.06"/>
    <n v="230.73599999999999"/>
    <n v="4"/>
  </r>
  <r>
    <n v="614"/>
    <d v="2020-12-01T00:00:00"/>
    <n v="12"/>
    <x v="11"/>
    <x v="0"/>
    <n v="21"/>
    <s v="Vitória"/>
    <n v="7"/>
    <n v="21"/>
    <n v="95"/>
    <n v="1995"/>
    <n v="0"/>
    <m/>
    <n v="1995"/>
    <d v="2020-12-30T00:00:00"/>
    <d v="2020-12-30T00:00:00"/>
    <n v="614"/>
    <n v="7"/>
    <x v="4"/>
    <x v="8"/>
    <n v="0.1"/>
    <n v="199.5"/>
    <n v="5"/>
  </r>
  <r>
    <n v="615"/>
    <d v="2020-12-01T00:00:00"/>
    <n v="12"/>
    <x v="11"/>
    <x v="0"/>
    <n v="15"/>
    <s v="Vila Velha"/>
    <n v="10"/>
    <n v="36"/>
    <n v="113"/>
    <n v="4068"/>
    <n v="0.1"/>
    <m/>
    <n v="3661.2"/>
    <d v="2020-12-27T00:00:00"/>
    <d v="2020-12-27T00:00:00"/>
    <n v="615"/>
    <n v="7"/>
    <x v="4"/>
    <x v="0"/>
    <n v="0.06"/>
    <n v="219.67199999999997"/>
    <n v="6"/>
  </r>
  <r>
    <n v="616"/>
    <d v="2020-12-01T00:00:00"/>
    <n v="12"/>
    <x v="11"/>
    <x v="0"/>
    <n v="64"/>
    <s v="Juazeiro"/>
    <n v="11"/>
    <n v="16"/>
    <n v="103"/>
    <n v="1648"/>
    <n v="0.15"/>
    <m/>
    <n v="1400.8"/>
    <d v="2020-12-25T00:00:00"/>
    <d v="2020-12-25T00:00:00"/>
    <n v="616"/>
    <n v="4"/>
    <x v="2"/>
    <x v="7"/>
    <n v="0.05"/>
    <n v="70.040000000000006"/>
    <n v="7"/>
  </r>
  <r>
    <n v="617"/>
    <d v="2020-12-01T00:00:00"/>
    <n v="12"/>
    <x v="11"/>
    <x v="0"/>
    <n v="95"/>
    <s v="São Paulo"/>
    <n v="1"/>
    <n v="35"/>
    <n v="110"/>
    <n v="3850"/>
    <n v="0.03"/>
    <m/>
    <n v="3734.5"/>
    <d v="2020-12-07T00:00:00"/>
    <d v="2020-12-07T00:00:00"/>
    <n v="617"/>
    <n v="1"/>
    <x v="6"/>
    <x v="3"/>
    <n v="0.1"/>
    <n v="373.45000000000005"/>
    <n v="1"/>
  </r>
  <r>
    <n v="618"/>
    <d v="2020-12-02T00:00:00"/>
    <n v="12"/>
    <x v="11"/>
    <x v="0"/>
    <n v="33"/>
    <s v="Ituiutaba"/>
    <n v="6"/>
    <n v="16"/>
    <n v="100"/>
    <n v="1600"/>
    <n v="0.03"/>
    <m/>
    <n v="1552"/>
    <d v="2020-12-03T00:00:00"/>
    <d v="2020-12-03T00:00:00"/>
    <n v="618"/>
    <n v="6"/>
    <x v="0"/>
    <x v="6"/>
    <n v="0.08"/>
    <n v="124.16"/>
    <n v="2"/>
  </r>
  <r>
    <n v="619"/>
    <d v="2020-12-02T00:00:00"/>
    <n v="12"/>
    <x v="11"/>
    <x v="0"/>
    <n v="18"/>
    <s v="Bagé"/>
    <n v="7"/>
    <n v="28"/>
    <n v="96"/>
    <n v="2688"/>
    <n v="0.04"/>
    <m/>
    <n v="2580.48"/>
    <d v="2020-12-13T00:00:00"/>
    <d v="2020-12-13T00:00:00"/>
    <n v="619"/>
    <n v="4"/>
    <x v="2"/>
    <x v="5"/>
    <n v="0.06"/>
    <n v="154.8288"/>
    <n v="3"/>
  </r>
  <r>
    <n v="620"/>
    <d v="2020-12-02T00:00:00"/>
    <n v="12"/>
    <x v="11"/>
    <x v="0"/>
    <n v="29"/>
    <s v="Teófilo Otoni"/>
    <n v="2"/>
    <n v="22"/>
    <n v="92"/>
    <n v="2024"/>
    <n v="0.13"/>
    <m/>
    <n v="1760.88"/>
    <d v="2020-12-21T00:00:00"/>
    <d v="2020-12-21T00:00:00"/>
    <n v="620"/>
    <n v="5"/>
    <x v="5"/>
    <x v="8"/>
    <n v="0.08"/>
    <n v="140.87040000000002"/>
    <n v="4"/>
  </r>
  <r>
    <n v="621"/>
    <d v="2020-12-02T00:00:00"/>
    <n v="12"/>
    <x v="11"/>
    <x v="0"/>
    <n v="75"/>
    <s v="São Paulo"/>
    <n v="3"/>
    <n v="19"/>
    <n v="112"/>
    <n v="2128"/>
    <n v="0.04"/>
    <m/>
    <n v="2042.88"/>
    <d v="2020-12-30T00:00:00"/>
    <d v="2020-12-30T00:00:00"/>
    <n v="621"/>
    <n v="6"/>
    <x v="0"/>
    <x v="1"/>
    <n v="0.05"/>
    <n v="102.14400000000001"/>
    <n v="5"/>
  </r>
  <r>
    <n v="622"/>
    <d v="2020-12-03T00:00:00"/>
    <n v="12"/>
    <x v="11"/>
    <x v="0"/>
    <n v="26"/>
    <s v="Araçatuba"/>
    <n v="14"/>
    <n v="38"/>
    <n v="90"/>
    <n v="3420"/>
    <n v="0.15"/>
    <m/>
    <n v="2907"/>
    <d v="2020-12-15T00:00:00"/>
    <d v="2020-12-15T00:00:00"/>
    <n v="622"/>
    <n v="3"/>
    <x v="3"/>
    <x v="8"/>
    <n v="0.06"/>
    <n v="174.42"/>
    <n v="6"/>
  </r>
  <r>
    <n v="623"/>
    <d v="2020-12-03T00:00:00"/>
    <n v="12"/>
    <x v="11"/>
    <x v="0"/>
    <n v="49"/>
    <s v="São Paulo"/>
    <n v="1"/>
    <n v="32"/>
    <n v="96"/>
    <n v="3072"/>
    <n v="0.15"/>
    <m/>
    <n v="2611.1999999999998"/>
    <d v="2020-12-13T00:00:00"/>
    <d v="2020-12-13T00:00:00"/>
    <n v="623"/>
    <n v="4"/>
    <x v="2"/>
    <x v="5"/>
    <n v="0.08"/>
    <n v="208.89599999999999"/>
    <n v="7"/>
  </r>
  <r>
    <n v="624"/>
    <d v="2020-12-03T00:00:00"/>
    <n v="12"/>
    <x v="11"/>
    <x v="0"/>
    <n v="83"/>
    <s v="Queimados"/>
    <n v="4"/>
    <n v="19"/>
    <n v="106"/>
    <n v="2014"/>
    <n v="0.15"/>
    <m/>
    <n v="1711.9"/>
    <d v="2020-12-07T00:00:00"/>
    <d v="2020-12-07T00:00:00"/>
    <n v="624"/>
    <n v="5"/>
    <x v="5"/>
    <x v="4"/>
    <n v="0.06"/>
    <n v="102.714"/>
    <n v="1"/>
  </r>
  <r>
    <n v="625"/>
    <d v="2020-12-03T00:00:00"/>
    <n v="12"/>
    <x v="11"/>
    <x v="0"/>
    <n v="21"/>
    <s v="Vitória"/>
    <n v="8"/>
    <n v="27"/>
    <n v="104"/>
    <n v="2808"/>
    <n v="0.14000000000000001"/>
    <m/>
    <n v="2414.88"/>
    <d v="2020-12-06T00:00:00"/>
    <d v="2020-12-06T00:00:00"/>
    <n v="625"/>
    <n v="2"/>
    <x v="1"/>
    <x v="1"/>
    <n v="0.1"/>
    <n v="241.48800000000003"/>
    <n v="2"/>
  </r>
  <r>
    <n v="626"/>
    <d v="2020-12-04T00:00:00"/>
    <n v="12"/>
    <x v="11"/>
    <x v="0"/>
    <n v="59"/>
    <s v="Garanhuns"/>
    <n v="12"/>
    <n v="42"/>
    <n v="110"/>
    <n v="4620"/>
    <n v="0.1"/>
    <m/>
    <n v="4158"/>
    <d v="2020-12-22T00:00:00"/>
    <d v="2020-12-22T00:00:00"/>
    <n v="626"/>
    <n v="6"/>
    <x v="0"/>
    <x v="7"/>
    <n v="0.05"/>
    <n v="207.9"/>
    <n v="3"/>
  </r>
  <r>
    <n v="627"/>
    <d v="2020-12-05T00:00:00"/>
    <n v="12"/>
    <x v="11"/>
    <x v="0"/>
    <n v="6"/>
    <s v="Jaú"/>
    <n v="10"/>
    <n v="48"/>
    <n v="99"/>
    <n v="4752"/>
    <n v="0.08"/>
    <m/>
    <n v="4371.84"/>
    <d v="2020-12-18T00:00:00"/>
    <d v="2020-12-18T00:00:00"/>
    <n v="627"/>
    <n v="5"/>
    <x v="5"/>
    <x v="1"/>
    <n v="0.1"/>
    <n v="437.18400000000003"/>
    <n v="4"/>
  </r>
  <r>
    <n v="628"/>
    <d v="2020-12-05T00:00:00"/>
    <n v="12"/>
    <x v="11"/>
    <x v="0"/>
    <n v="90"/>
    <s v="Cachoeiro de Itapemirim"/>
    <n v="4"/>
    <n v="24"/>
    <n v="96"/>
    <n v="2304"/>
    <n v="0.1"/>
    <m/>
    <n v="2073.6"/>
    <d v="2020-12-22T00:00:00"/>
    <d v="2020-12-22T00:00:00"/>
    <n v="628"/>
    <n v="1"/>
    <x v="6"/>
    <x v="2"/>
    <n v="0.09"/>
    <n v="186.624"/>
    <n v="5"/>
  </r>
  <r>
    <n v="629"/>
    <d v="2020-12-06T00:00:00"/>
    <n v="12"/>
    <x v="11"/>
    <x v="0"/>
    <n v="44"/>
    <s v="Atibaia"/>
    <n v="1"/>
    <n v="47"/>
    <n v="109"/>
    <n v="5123"/>
    <n v="0.05"/>
    <m/>
    <n v="4866.8500000000004"/>
    <d v="2021-01-02T00:00:00"/>
    <d v="2021-01-02T00:00:00"/>
    <n v="629"/>
    <n v="5"/>
    <x v="5"/>
    <x v="8"/>
    <n v="0.05"/>
    <n v="243.34250000000003"/>
    <n v="6"/>
  </r>
  <r>
    <n v="630"/>
    <d v="2020-12-06T00:00:00"/>
    <n v="12"/>
    <x v="11"/>
    <x v="0"/>
    <n v="77"/>
    <s v="Sorocaba"/>
    <n v="2"/>
    <n v="42"/>
    <n v="102"/>
    <n v="4284"/>
    <n v="0.14000000000000001"/>
    <m/>
    <n v="3684.24"/>
    <d v="2020-12-20T00:00:00"/>
    <d v="2020-12-20T00:00:00"/>
    <n v="630"/>
    <n v="2"/>
    <x v="1"/>
    <x v="1"/>
    <n v="0.06"/>
    <n v="221.05439999999999"/>
    <n v="7"/>
  </r>
  <r>
    <n v="631"/>
    <d v="2020-12-06T00:00:00"/>
    <n v="12"/>
    <x v="11"/>
    <x v="0"/>
    <n v="4"/>
    <s v="João Pessoa"/>
    <n v="3"/>
    <n v="35"/>
    <n v="115"/>
    <n v="4025"/>
    <n v="0.12"/>
    <m/>
    <n v="3542"/>
    <d v="2020-12-21T00:00:00"/>
    <d v="2020-12-21T00:00:00"/>
    <n v="631"/>
    <n v="3"/>
    <x v="3"/>
    <x v="3"/>
    <n v="0.06"/>
    <n v="212.51999999999998"/>
    <n v="1"/>
  </r>
  <r>
    <n v="632"/>
    <d v="2020-12-07T00:00:00"/>
    <n v="12"/>
    <x v="11"/>
    <x v="0"/>
    <n v="43"/>
    <s v="Dourados"/>
    <n v="9"/>
    <n v="39"/>
    <n v="118"/>
    <n v="4602"/>
    <n v="0.12"/>
    <m/>
    <n v="4049.76"/>
    <d v="2021-01-01T00:00:00"/>
    <d v="2021-01-01T00:00:00"/>
    <n v="632"/>
    <n v="3"/>
    <x v="3"/>
    <x v="3"/>
    <n v="7.0000000000000007E-2"/>
    <n v="283.48320000000007"/>
    <n v="2"/>
  </r>
  <r>
    <n v="633"/>
    <d v="2020-12-07T00:00:00"/>
    <n v="12"/>
    <x v="11"/>
    <x v="0"/>
    <n v="63"/>
    <s v="Catanduva"/>
    <n v="3"/>
    <n v="32"/>
    <n v="108"/>
    <n v="3456"/>
    <n v="0.11"/>
    <m/>
    <n v="3075.84"/>
    <d v="2021-01-04T00:00:00"/>
    <d v="2021-01-04T00:00:00"/>
    <n v="633"/>
    <n v="4"/>
    <x v="2"/>
    <x v="7"/>
    <n v="0.08"/>
    <n v="246.06720000000001"/>
    <n v="3"/>
  </r>
  <r>
    <n v="634"/>
    <d v="2020-12-08T00:00:00"/>
    <n v="12"/>
    <x v="11"/>
    <x v="0"/>
    <n v="2"/>
    <s v="Laranjeiras do Sul"/>
    <n v="11"/>
    <n v="15"/>
    <n v="117"/>
    <n v="1755"/>
    <n v="0.08"/>
    <m/>
    <n v="1614.6"/>
    <d v="2021-01-01T00:00:00"/>
    <d v="2021-01-01T00:00:00"/>
    <n v="634"/>
    <n v="4"/>
    <x v="2"/>
    <x v="9"/>
    <n v="7.0000000000000007E-2"/>
    <n v="113.02200000000001"/>
    <n v="4"/>
  </r>
  <r>
    <n v="635"/>
    <d v="2020-12-08T00:00:00"/>
    <n v="12"/>
    <x v="11"/>
    <x v="0"/>
    <n v="93"/>
    <s v="Salvador"/>
    <n v="9"/>
    <n v="45"/>
    <n v="100"/>
    <n v="4500"/>
    <n v="0.02"/>
    <m/>
    <n v="4410"/>
    <d v="2021-01-02T00:00:00"/>
    <d v="2021-01-02T00:00:00"/>
    <n v="635"/>
    <n v="6"/>
    <x v="0"/>
    <x v="2"/>
    <n v="0.09"/>
    <n v="396.9"/>
    <n v="5"/>
  </r>
  <r>
    <n v="636"/>
    <d v="2020-12-09T00:00:00"/>
    <n v="12"/>
    <x v="11"/>
    <x v="0"/>
    <n v="11"/>
    <s v="Cachoeiro de Itapemirim"/>
    <n v="2"/>
    <n v="34"/>
    <n v="103"/>
    <n v="3502"/>
    <n v="0.02"/>
    <m/>
    <n v="3431.96"/>
    <d v="2020-12-22T00:00:00"/>
    <d v="2020-12-22T00:00:00"/>
    <n v="636"/>
    <n v="7"/>
    <x v="4"/>
    <x v="4"/>
    <n v="0.09"/>
    <n v="308.87639999999999"/>
    <n v="6"/>
  </r>
  <r>
    <n v="637"/>
    <d v="2020-12-11T00:00:00"/>
    <n v="12"/>
    <x v="11"/>
    <x v="0"/>
    <n v="64"/>
    <s v="Juazeiro"/>
    <n v="7"/>
    <n v="13"/>
    <n v="101"/>
    <n v="1313"/>
    <n v="0.12"/>
    <m/>
    <n v="1155.44"/>
    <d v="2021-01-07T00:00:00"/>
    <d v="2021-01-07T00:00:00"/>
    <n v="637"/>
    <n v="7"/>
    <x v="4"/>
    <x v="5"/>
    <n v="7.0000000000000007E-2"/>
    <n v="80.880800000000008"/>
    <n v="7"/>
  </r>
  <r>
    <n v="638"/>
    <d v="2020-12-11T00:00:00"/>
    <n v="12"/>
    <x v="11"/>
    <x v="0"/>
    <n v="85"/>
    <s v="Piraquara"/>
    <n v="1"/>
    <n v="47"/>
    <n v="115"/>
    <n v="5405"/>
    <n v="0.01"/>
    <m/>
    <n v="5350.95"/>
    <d v="2020-12-31T00:00:00"/>
    <d v="2020-12-31T00:00:00"/>
    <n v="638"/>
    <n v="6"/>
    <x v="0"/>
    <x v="9"/>
    <n v="0.1"/>
    <n v="535.09500000000003"/>
    <n v="1"/>
  </r>
  <r>
    <n v="639"/>
    <d v="2020-12-12T00:00:00"/>
    <n v="12"/>
    <x v="11"/>
    <x v="0"/>
    <n v="1"/>
    <s v="Santos"/>
    <n v="4"/>
    <n v="29"/>
    <n v="103"/>
    <n v="2987"/>
    <n v="0.11"/>
    <m/>
    <n v="2658.43"/>
    <d v="2020-12-19T00:00:00"/>
    <d v="2020-12-19T00:00:00"/>
    <n v="639"/>
    <n v="5"/>
    <x v="5"/>
    <x v="1"/>
    <n v="0.09"/>
    <n v="239.25869999999998"/>
    <n v="2"/>
  </r>
  <r>
    <n v="640"/>
    <d v="2020-12-12T00:00:00"/>
    <n v="12"/>
    <x v="11"/>
    <x v="0"/>
    <n v="40"/>
    <s v="Goiânia"/>
    <n v="11"/>
    <n v="40"/>
    <n v="115"/>
    <n v="4600"/>
    <n v="0.09"/>
    <m/>
    <n v="4186"/>
    <d v="2020-12-16T00:00:00"/>
    <d v="2020-12-16T00:00:00"/>
    <n v="640"/>
    <n v="3"/>
    <x v="3"/>
    <x v="0"/>
    <n v="0.09"/>
    <n v="376.74"/>
    <n v="3"/>
  </r>
  <r>
    <n v="641"/>
    <d v="2020-12-14T00:00:00"/>
    <n v="12"/>
    <x v="11"/>
    <x v="0"/>
    <n v="36"/>
    <s v="Campo Largo"/>
    <n v="15"/>
    <n v="23"/>
    <n v="90"/>
    <n v="2070"/>
    <n v="0.13"/>
    <m/>
    <n v="1800.9"/>
    <d v="2020-12-23T00:00:00"/>
    <d v="2020-12-23T00:00:00"/>
    <n v="641"/>
    <n v="5"/>
    <x v="5"/>
    <x v="4"/>
    <n v="0.06"/>
    <n v="108.054"/>
    <n v="4"/>
  </r>
  <r>
    <n v="642"/>
    <d v="2020-12-14T00:00:00"/>
    <n v="12"/>
    <x v="11"/>
    <x v="0"/>
    <n v="21"/>
    <s v="Vitória"/>
    <n v="15"/>
    <n v="31"/>
    <n v="100"/>
    <n v="3100"/>
    <n v="0.11"/>
    <m/>
    <n v="2759"/>
    <d v="2021-01-07T00:00:00"/>
    <d v="2021-01-07T00:00:00"/>
    <n v="642"/>
    <n v="1"/>
    <x v="6"/>
    <x v="8"/>
    <n v="0.05"/>
    <n v="137.95000000000002"/>
    <n v="5"/>
  </r>
  <r>
    <n v="643"/>
    <d v="2020-12-14T00:00:00"/>
    <n v="12"/>
    <x v="11"/>
    <x v="0"/>
    <n v="55"/>
    <s v="Manaus"/>
    <n v="14"/>
    <n v="25"/>
    <n v="96"/>
    <n v="2400"/>
    <n v="0.03"/>
    <m/>
    <n v="2328"/>
    <d v="2020-12-24T00:00:00"/>
    <d v="2020-12-24T00:00:00"/>
    <n v="643"/>
    <n v="5"/>
    <x v="5"/>
    <x v="6"/>
    <n v="0.05"/>
    <n v="116.4"/>
    <n v="6"/>
  </r>
  <r>
    <n v="644"/>
    <d v="2020-12-15T00:00:00"/>
    <n v="12"/>
    <x v="11"/>
    <x v="0"/>
    <n v="84"/>
    <s v="Manaus"/>
    <n v="14"/>
    <n v="12"/>
    <n v="94"/>
    <n v="1128"/>
    <n v="0.05"/>
    <m/>
    <n v="1071.5999999999999"/>
    <d v="2020-12-22T00:00:00"/>
    <d v="2020-12-22T00:00:00"/>
    <n v="644"/>
    <n v="2"/>
    <x v="1"/>
    <x v="3"/>
    <n v="0.1"/>
    <n v="107.16"/>
    <n v="7"/>
  </r>
  <r>
    <n v="645"/>
    <d v="2020-12-15T00:00:00"/>
    <n v="12"/>
    <x v="11"/>
    <x v="0"/>
    <n v="18"/>
    <s v="Bagé"/>
    <n v="1"/>
    <n v="48"/>
    <n v="96"/>
    <n v="4608"/>
    <n v="0.06"/>
    <m/>
    <n v="4331.5200000000004"/>
    <d v="2020-12-17T00:00:00"/>
    <d v="2020-12-17T00:00:00"/>
    <n v="645"/>
    <n v="1"/>
    <x v="6"/>
    <x v="5"/>
    <n v="7.0000000000000007E-2"/>
    <n v="303.20640000000009"/>
    <n v="1"/>
  </r>
  <r>
    <n v="646"/>
    <d v="2020-12-15T00:00:00"/>
    <n v="12"/>
    <x v="11"/>
    <x v="0"/>
    <n v="46"/>
    <s v="Curitiba"/>
    <n v="9"/>
    <n v="35"/>
    <n v="93"/>
    <n v="3255"/>
    <n v="0.15"/>
    <m/>
    <n v="2766.75"/>
    <d v="2020-12-16T00:00:00"/>
    <m/>
    <n v="646"/>
    <n v="4"/>
    <x v="2"/>
    <x v="8"/>
    <n v="0.06"/>
    <n v="166.005"/>
    <n v="2"/>
  </r>
  <r>
    <n v="647"/>
    <d v="2020-12-16T00:00:00"/>
    <n v="12"/>
    <x v="11"/>
    <x v="0"/>
    <n v="15"/>
    <s v="Vila Velha"/>
    <n v="9"/>
    <n v="46"/>
    <n v="96"/>
    <n v="4416"/>
    <n v="0.13"/>
    <m/>
    <n v="3841.92"/>
    <d v="2020-12-27T00:00:00"/>
    <d v="2020-12-27T00:00:00"/>
    <n v="647"/>
    <n v="5"/>
    <x v="5"/>
    <x v="9"/>
    <n v="0.08"/>
    <n v="307.35360000000003"/>
    <n v="3"/>
  </r>
  <r>
    <n v="648"/>
    <d v="2020-12-17T00:00:00"/>
    <n v="12"/>
    <x v="11"/>
    <x v="0"/>
    <n v="18"/>
    <s v="Bagé"/>
    <n v="14"/>
    <n v="42"/>
    <n v="100"/>
    <n v="4200"/>
    <n v="0.14000000000000001"/>
    <m/>
    <n v="3612"/>
    <d v="2020-12-18T00:00:00"/>
    <d v="2020-12-18T00:00:00"/>
    <n v="648"/>
    <n v="6"/>
    <x v="0"/>
    <x v="7"/>
    <n v="0.05"/>
    <n v="180.60000000000002"/>
    <n v="4"/>
  </r>
  <r>
    <n v="649"/>
    <d v="2020-12-17T00:00:00"/>
    <n v="12"/>
    <x v="11"/>
    <x v="0"/>
    <n v="56"/>
    <s v="Rio de Janeiro"/>
    <n v="11"/>
    <n v="22"/>
    <n v="92"/>
    <n v="2024"/>
    <n v="0.02"/>
    <m/>
    <n v="1983.52"/>
    <d v="2020-12-31T00:00:00"/>
    <d v="2020-12-31T00:00:00"/>
    <n v="649"/>
    <n v="5"/>
    <x v="5"/>
    <x v="6"/>
    <n v="0.1"/>
    <n v="198.352"/>
    <n v="5"/>
  </r>
  <r>
    <n v="650"/>
    <d v="2020-12-17T00:00:00"/>
    <n v="12"/>
    <x v="11"/>
    <x v="0"/>
    <n v="52"/>
    <s v="São Luís"/>
    <n v="6"/>
    <n v="21"/>
    <n v="119"/>
    <n v="2499"/>
    <n v="0.13"/>
    <m/>
    <n v="2174.13"/>
    <d v="2021-01-03T00:00:00"/>
    <d v="2021-01-03T00:00:00"/>
    <n v="650"/>
    <n v="4"/>
    <x v="2"/>
    <x v="4"/>
    <n v="0.05"/>
    <n v="108.70650000000001"/>
    <n v="6"/>
  </r>
  <r>
    <n v="651"/>
    <d v="2020-12-17T00:00:00"/>
    <n v="12"/>
    <x v="11"/>
    <x v="0"/>
    <n v="6"/>
    <s v="Jaú"/>
    <n v="8"/>
    <n v="29"/>
    <n v="97"/>
    <n v="2813"/>
    <n v="0.09"/>
    <m/>
    <n v="2559.83"/>
    <d v="2021-01-10T00:00:00"/>
    <d v="2021-01-10T00:00:00"/>
    <n v="651"/>
    <n v="7"/>
    <x v="4"/>
    <x v="8"/>
    <n v="7.0000000000000007E-2"/>
    <n v="179.18810000000002"/>
    <n v="7"/>
  </r>
  <r>
    <n v="652"/>
    <d v="2020-12-19T00:00:00"/>
    <n v="12"/>
    <x v="11"/>
    <x v="0"/>
    <n v="49"/>
    <s v="São Paulo"/>
    <n v="6"/>
    <n v="45"/>
    <n v="103"/>
    <n v="4635"/>
    <n v="0.02"/>
    <m/>
    <n v="4542.3"/>
    <d v="2021-01-11T00:00:00"/>
    <d v="2021-01-11T00:00:00"/>
    <n v="652"/>
    <n v="7"/>
    <x v="4"/>
    <x v="0"/>
    <n v="0.09"/>
    <n v="408.80700000000002"/>
    <n v="1"/>
  </r>
  <r>
    <n v="653"/>
    <d v="2020-12-20T00:00:00"/>
    <n v="12"/>
    <x v="11"/>
    <x v="0"/>
    <n v="99"/>
    <s v="Foz do Iguaçu"/>
    <n v="5"/>
    <n v="27"/>
    <n v="91"/>
    <n v="2457"/>
    <n v="0.08"/>
    <m/>
    <n v="2260.44"/>
    <d v="2020-12-28T00:00:00"/>
    <d v="2020-12-28T00:00:00"/>
    <n v="653"/>
    <n v="7"/>
    <x v="4"/>
    <x v="0"/>
    <n v="0.05"/>
    <n v="113.02200000000001"/>
    <n v="2"/>
  </r>
  <r>
    <n v="654"/>
    <d v="2020-12-21T00:00:00"/>
    <n v="12"/>
    <x v="11"/>
    <x v="0"/>
    <n v="71"/>
    <s v="Paranavaí"/>
    <n v="2"/>
    <n v="30"/>
    <n v="108"/>
    <n v="3240"/>
    <n v="0.13"/>
    <m/>
    <n v="2818.8"/>
    <d v="2021-01-01T00:00:00"/>
    <d v="2021-01-01T00:00:00"/>
    <n v="654"/>
    <n v="2"/>
    <x v="1"/>
    <x v="2"/>
    <n v="7.0000000000000007E-2"/>
    <n v="197.31600000000003"/>
    <n v="3"/>
  </r>
  <r>
    <n v="655"/>
    <d v="2020-12-21T00:00:00"/>
    <n v="12"/>
    <x v="11"/>
    <x v="0"/>
    <n v="73"/>
    <s v="São Paulo"/>
    <n v="2"/>
    <n v="40"/>
    <n v="92"/>
    <n v="3680"/>
    <n v="0.02"/>
    <m/>
    <n v="3606.4"/>
    <d v="2020-12-31T00:00:00"/>
    <d v="2020-12-31T00:00:00"/>
    <n v="655"/>
    <n v="7"/>
    <x v="4"/>
    <x v="5"/>
    <n v="0.05"/>
    <n v="180.32000000000002"/>
    <n v="4"/>
  </r>
  <r>
    <n v="656"/>
    <d v="2020-12-21T00:00:00"/>
    <n v="12"/>
    <x v="11"/>
    <x v="0"/>
    <n v="6"/>
    <s v="Jaú"/>
    <n v="7"/>
    <n v="37"/>
    <n v="92"/>
    <n v="3404"/>
    <n v="0.04"/>
    <m/>
    <n v="3267.84"/>
    <d v="2021-01-09T00:00:00"/>
    <d v="2021-01-09T00:00:00"/>
    <n v="656"/>
    <n v="6"/>
    <x v="0"/>
    <x v="8"/>
    <n v="0.08"/>
    <n v="261.42720000000003"/>
    <n v="5"/>
  </r>
  <r>
    <n v="657"/>
    <d v="2020-12-21T00:00:00"/>
    <n v="12"/>
    <x v="11"/>
    <x v="0"/>
    <n v="13"/>
    <s v="Contagem"/>
    <n v="3"/>
    <n v="40"/>
    <n v="111"/>
    <n v="4440"/>
    <n v="0.02"/>
    <m/>
    <n v="4351.2"/>
    <d v="2020-12-24T00:00:00"/>
    <d v="2020-12-24T00:00:00"/>
    <n v="657"/>
    <n v="7"/>
    <x v="4"/>
    <x v="1"/>
    <n v="0.08"/>
    <n v="348.096"/>
    <n v="6"/>
  </r>
  <r>
    <n v="658"/>
    <d v="2020-12-22T00:00:00"/>
    <n v="12"/>
    <x v="11"/>
    <x v="0"/>
    <n v="72"/>
    <s v="São Paulo"/>
    <n v="1"/>
    <n v="31"/>
    <n v="104"/>
    <n v="3224"/>
    <n v="0.11"/>
    <m/>
    <n v="2869.36"/>
    <d v="2020-12-31T00:00:00"/>
    <d v="2020-12-31T00:00:00"/>
    <n v="658"/>
    <n v="5"/>
    <x v="5"/>
    <x v="0"/>
    <n v="0.06"/>
    <n v="172.16159999999999"/>
    <n v="7"/>
  </r>
  <r>
    <n v="659"/>
    <d v="2020-12-22T00:00:00"/>
    <n v="12"/>
    <x v="11"/>
    <x v="0"/>
    <n v="9"/>
    <s v="Governador Valadares"/>
    <n v="7"/>
    <n v="36"/>
    <n v="98"/>
    <n v="3528"/>
    <n v="0.14000000000000001"/>
    <m/>
    <n v="3034.08"/>
    <d v="2021-01-13T00:00:00"/>
    <d v="2021-01-13T00:00:00"/>
    <n v="659"/>
    <n v="4"/>
    <x v="2"/>
    <x v="8"/>
    <n v="0.1"/>
    <n v="303.40800000000002"/>
    <n v="1"/>
  </r>
  <r>
    <n v="660"/>
    <d v="2020-12-25T00:00:00"/>
    <n v="12"/>
    <x v="11"/>
    <x v="0"/>
    <n v="57"/>
    <s v="Campinas"/>
    <n v="14"/>
    <n v="25"/>
    <n v="106"/>
    <n v="2650"/>
    <n v="0.06"/>
    <m/>
    <n v="2491"/>
    <d v="2020-12-27T00:00:00"/>
    <d v="2020-12-27T00:00:00"/>
    <n v="660"/>
    <n v="7"/>
    <x v="4"/>
    <x v="4"/>
    <n v="0.09"/>
    <n v="224.19"/>
    <n v="2"/>
  </r>
  <r>
    <n v="661"/>
    <d v="2020-12-25T00:00:00"/>
    <n v="12"/>
    <x v="11"/>
    <x v="0"/>
    <n v="6"/>
    <s v="Jaú"/>
    <n v="8"/>
    <n v="15"/>
    <n v="118"/>
    <n v="1770"/>
    <n v="0.15"/>
    <m/>
    <n v="1504.5"/>
    <d v="2021-01-18T00:00:00"/>
    <d v="2021-01-18T00:00:00"/>
    <n v="661"/>
    <n v="5"/>
    <x v="5"/>
    <x v="9"/>
    <n v="0.05"/>
    <n v="75.225000000000009"/>
    <n v="3"/>
  </r>
  <r>
    <n v="662"/>
    <d v="2020-12-26T00:00:00"/>
    <n v="12"/>
    <x v="11"/>
    <x v="0"/>
    <n v="48"/>
    <s v="Guarulhos"/>
    <n v="7"/>
    <n v="32"/>
    <n v="93"/>
    <n v="2976"/>
    <n v="0.11"/>
    <m/>
    <n v="2648.64"/>
    <d v="2021-01-12T00:00:00"/>
    <d v="2021-01-12T00:00:00"/>
    <n v="662"/>
    <n v="4"/>
    <x v="2"/>
    <x v="0"/>
    <n v="0.1"/>
    <n v="264.86399999999998"/>
    <n v="4"/>
  </r>
  <r>
    <n v="663"/>
    <d v="2020-12-26T00:00:00"/>
    <n v="12"/>
    <x v="11"/>
    <x v="0"/>
    <n v="38"/>
    <s v="Belo Horizonte"/>
    <n v="4"/>
    <n v="28"/>
    <n v="90"/>
    <n v="2520"/>
    <n v="0.06"/>
    <m/>
    <n v="2368.8000000000002"/>
    <d v="2020-12-30T00:00:00"/>
    <d v="2020-12-30T00:00:00"/>
    <n v="663"/>
    <n v="7"/>
    <x v="4"/>
    <x v="7"/>
    <n v="0.06"/>
    <n v="142.12800000000001"/>
    <n v="5"/>
  </r>
  <r>
    <n v="664"/>
    <d v="2020-12-26T00:00:00"/>
    <n v="12"/>
    <x v="11"/>
    <x v="0"/>
    <n v="93"/>
    <s v="Salvador"/>
    <n v="1"/>
    <n v="29"/>
    <n v="92"/>
    <n v="2668"/>
    <n v="0.13"/>
    <m/>
    <n v="2321.16"/>
    <d v="2021-01-22T00:00:00"/>
    <m/>
    <n v="664"/>
    <n v="3"/>
    <x v="3"/>
    <x v="9"/>
    <n v="0.08"/>
    <n v="185.69280000000001"/>
    <n v="6"/>
  </r>
  <r>
    <n v="665"/>
    <d v="2020-12-27T00:00:00"/>
    <n v="12"/>
    <x v="11"/>
    <x v="0"/>
    <n v="58"/>
    <s v="Natal"/>
    <n v="8"/>
    <n v="11"/>
    <n v="117"/>
    <n v="1287"/>
    <n v="0.14000000000000001"/>
    <m/>
    <n v="1106.82"/>
    <d v="2020-12-27T00:00:00"/>
    <d v="2020-12-27T00:00:00"/>
    <n v="665"/>
    <n v="1"/>
    <x v="6"/>
    <x v="1"/>
    <n v="0.09"/>
    <n v="99.613799999999998"/>
    <n v="7"/>
  </r>
  <r>
    <n v="666"/>
    <d v="2020-12-28T00:00:00"/>
    <n v="12"/>
    <x v="11"/>
    <x v="0"/>
    <n v="76"/>
    <s v="Coronel Fabriciano"/>
    <n v="4"/>
    <n v="13"/>
    <n v="93"/>
    <n v="1209"/>
    <n v="0"/>
    <m/>
    <n v="1209"/>
    <d v="2021-01-14T00:00:00"/>
    <d v="2021-01-14T00:00:00"/>
    <n v="666"/>
    <n v="7"/>
    <x v="4"/>
    <x v="7"/>
    <n v="0.1"/>
    <n v="120.9"/>
    <n v="1"/>
  </r>
  <r>
    <n v="667"/>
    <d v="2020-12-28T00:00:00"/>
    <n v="12"/>
    <x v="11"/>
    <x v="0"/>
    <n v="66"/>
    <s v="Gurupi"/>
    <n v="5"/>
    <n v="17"/>
    <n v="118"/>
    <n v="2006"/>
    <n v="0.06"/>
    <m/>
    <n v="1885.64"/>
    <d v="2021-01-02T00:00:00"/>
    <d v="2021-01-02T00:00:00"/>
    <n v="667"/>
    <n v="7"/>
    <x v="4"/>
    <x v="1"/>
    <n v="0.06"/>
    <n v="113.1384"/>
    <n v="2"/>
  </r>
  <r>
    <n v="668"/>
    <d v="2020-12-29T00:00:00"/>
    <n v="12"/>
    <x v="11"/>
    <x v="0"/>
    <n v="18"/>
    <s v="Bagé"/>
    <n v="14"/>
    <n v="10"/>
    <n v="112"/>
    <n v="1120"/>
    <n v="0.06"/>
    <m/>
    <n v="1052.8"/>
    <d v="2020-12-29T00:00:00"/>
    <d v="2020-12-29T00:00:00"/>
    <n v="668"/>
    <n v="7"/>
    <x v="4"/>
    <x v="0"/>
    <n v="0.08"/>
    <n v="84.224000000000004"/>
    <n v="3"/>
  </r>
  <r>
    <n v="669"/>
    <d v="2020-12-30T00:00:00"/>
    <n v="12"/>
    <x v="11"/>
    <x v="0"/>
    <n v="11"/>
    <s v="Cachoeiro de Itapemirim"/>
    <n v="2"/>
    <n v="31"/>
    <n v="115"/>
    <n v="3565"/>
    <n v="0.04"/>
    <m/>
    <n v="3422.4"/>
    <d v="2021-01-04T00:00:00"/>
    <d v="2021-01-04T00:00:00"/>
    <n v="669"/>
    <n v="3"/>
    <x v="3"/>
    <x v="4"/>
    <n v="0.09"/>
    <n v="308.01600000000002"/>
    <n v="4"/>
  </r>
  <r>
    <n v="670"/>
    <d v="2020-12-30T00:00:00"/>
    <n v="12"/>
    <x v="11"/>
    <x v="0"/>
    <n v="22"/>
    <s v="Núcleo Bandeirante"/>
    <n v="15"/>
    <n v="37"/>
    <n v="110"/>
    <n v="4070"/>
    <n v="0.05"/>
    <m/>
    <n v="3866.5"/>
    <d v="2021-01-14T00:00:00"/>
    <m/>
    <n v="670"/>
    <n v="6"/>
    <x v="0"/>
    <x v="5"/>
    <n v="0.06"/>
    <n v="231.98999999999998"/>
    <n v="5"/>
  </r>
  <r>
    <n v="671"/>
    <d v="2020-12-30T00:00:00"/>
    <n v="12"/>
    <x v="11"/>
    <x v="0"/>
    <n v="79"/>
    <s v="Salvador"/>
    <n v="3"/>
    <n v="21"/>
    <n v="103"/>
    <n v="2163"/>
    <n v="0.09"/>
    <m/>
    <n v="1968.33"/>
    <d v="2021-01-25T00:00:00"/>
    <d v="2021-01-25T00:00:00"/>
    <n v="671"/>
    <n v="5"/>
    <x v="5"/>
    <x v="8"/>
    <n v="7.0000000000000007E-2"/>
    <n v="137.78310000000002"/>
    <n v="6"/>
  </r>
  <r>
    <n v="672"/>
    <d v="2020-12-31T00:00:00"/>
    <n v="12"/>
    <x v="11"/>
    <x v="0"/>
    <n v="72"/>
    <s v="São Paulo"/>
    <n v="2"/>
    <n v="44"/>
    <n v="116"/>
    <n v="5104"/>
    <n v="0.11"/>
    <m/>
    <n v="4542.5599999999995"/>
    <d v="2021-01-15T00:00:00"/>
    <d v="2021-01-15T00:00:00"/>
    <n v="672"/>
    <n v="6"/>
    <x v="0"/>
    <x v="6"/>
    <n v="0.05"/>
    <n v="227.12799999999999"/>
    <n v="7"/>
  </r>
  <r>
    <n v="673"/>
    <d v="2020-12-31T00:00:00"/>
    <n v="12"/>
    <x v="11"/>
    <x v="0"/>
    <n v="86"/>
    <s v="Jataí"/>
    <n v="11"/>
    <n v="28"/>
    <n v="110"/>
    <n v="3080"/>
    <n v="0.12"/>
    <m/>
    <n v="2710.4"/>
    <d v="2021-01-03T00:00:00"/>
    <d v="2021-01-03T00:00:00"/>
    <n v="673"/>
    <n v="4"/>
    <x v="2"/>
    <x v="0"/>
    <n v="0.05"/>
    <n v="135.52000000000001"/>
    <n v="1"/>
  </r>
  <r>
    <n v="674"/>
    <d v="2021-01-03T00:00:00"/>
    <n v="1"/>
    <x v="0"/>
    <x v="1"/>
    <n v="13"/>
    <s v="Contagem"/>
    <n v="7"/>
    <n v="19"/>
    <n v="115"/>
    <n v="2185"/>
    <n v="0.06"/>
    <m/>
    <n v="2053.9"/>
    <d v="2021-01-14T00:00:00"/>
    <d v="2021-01-14T00:00:00"/>
    <n v="674"/>
    <n v="3"/>
    <x v="3"/>
    <x v="8"/>
    <n v="0.05"/>
    <n v="102.69500000000001"/>
    <n v="2"/>
  </r>
  <r>
    <n v="675"/>
    <d v="2021-01-03T00:00:00"/>
    <n v="1"/>
    <x v="0"/>
    <x v="1"/>
    <n v="64"/>
    <s v="Juazeiro"/>
    <n v="7"/>
    <n v="27"/>
    <n v="99"/>
    <n v="2673"/>
    <n v="0.08"/>
    <m/>
    <n v="2459.16"/>
    <d v="2021-01-12T00:00:00"/>
    <d v="2021-01-12T00:00:00"/>
    <n v="675"/>
    <n v="6"/>
    <x v="0"/>
    <x v="9"/>
    <n v="0.09"/>
    <n v="221.32439999999997"/>
    <n v="3"/>
  </r>
  <r>
    <n v="676"/>
    <d v="2021-01-03T00:00:00"/>
    <n v="1"/>
    <x v="0"/>
    <x v="1"/>
    <n v="20"/>
    <s v="São Bernardo do Campo"/>
    <n v="4"/>
    <n v="47"/>
    <n v="94"/>
    <n v="4418"/>
    <n v="0.08"/>
    <m/>
    <n v="4064.56"/>
    <d v="2021-01-19T00:00:00"/>
    <d v="2021-01-19T00:00:00"/>
    <n v="676"/>
    <n v="7"/>
    <x v="4"/>
    <x v="9"/>
    <n v="0.1"/>
    <n v="406.45600000000002"/>
    <n v="4"/>
  </r>
  <r>
    <n v="677"/>
    <d v="2021-01-04T00:00:00"/>
    <n v="1"/>
    <x v="0"/>
    <x v="1"/>
    <n v="47"/>
    <s v="Fortaleza"/>
    <n v="10"/>
    <n v="34"/>
    <n v="108"/>
    <n v="3672"/>
    <n v="0.01"/>
    <m/>
    <n v="3635.28"/>
    <d v="2021-01-08T00:00:00"/>
    <d v="2021-01-08T00:00:00"/>
    <n v="677"/>
    <n v="6"/>
    <x v="0"/>
    <x v="8"/>
    <n v="0.05"/>
    <n v="181.76400000000001"/>
    <n v="5"/>
  </r>
  <r>
    <n v="678"/>
    <d v="2021-01-05T00:00:00"/>
    <n v="1"/>
    <x v="0"/>
    <x v="1"/>
    <n v="92"/>
    <s v="Recife"/>
    <n v="8"/>
    <n v="30"/>
    <n v="95"/>
    <n v="2850"/>
    <n v="0.03"/>
    <m/>
    <n v="2764.5"/>
    <d v="2021-01-21T00:00:00"/>
    <d v="2021-01-21T00:00:00"/>
    <n v="678"/>
    <n v="7"/>
    <x v="4"/>
    <x v="7"/>
    <n v="0.08"/>
    <n v="221.16"/>
    <n v="6"/>
  </r>
  <r>
    <n v="679"/>
    <d v="2021-01-06T00:00:00"/>
    <n v="1"/>
    <x v="0"/>
    <x v="1"/>
    <n v="70"/>
    <s v="Rio de Janeiro"/>
    <n v="13"/>
    <n v="30"/>
    <n v="91"/>
    <n v="2730"/>
    <n v="0.05"/>
    <m/>
    <n v="2593.5"/>
    <d v="2021-02-01T00:00:00"/>
    <d v="2021-02-01T00:00:00"/>
    <n v="679"/>
    <n v="4"/>
    <x v="2"/>
    <x v="3"/>
    <n v="0.08"/>
    <n v="207.48000000000002"/>
    <n v="7"/>
  </r>
  <r>
    <n v="680"/>
    <d v="2021-01-06T00:00:00"/>
    <n v="1"/>
    <x v="0"/>
    <x v="1"/>
    <n v="33"/>
    <s v="Ituiutaba"/>
    <n v="13"/>
    <n v="29"/>
    <n v="92"/>
    <n v="2668"/>
    <n v="0.14000000000000001"/>
    <m/>
    <n v="2294.48"/>
    <d v="2021-01-08T00:00:00"/>
    <d v="2021-01-08T00:00:00"/>
    <n v="680"/>
    <n v="1"/>
    <x v="6"/>
    <x v="1"/>
    <n v="0.08"/>
    <n v="183.55840000000001"/>
    <n v="1"/>
  </r>
  <r>
    <n v="681"/>
    <d v="2021-01-06T00:00:00"/>
    <n v="1"/>
    <x v="0"/>
    <x v="1"/>
    <n v="50"/>
    <s v="Patos de Minas"/>
    <n v="11"/>
    <n v="19"/>
    <n v="111"/>
    <n v="2109"/>
    <n v="0.08"/>
    <m/>
    <n v="1940.28"/>
    <d v="2021-01-09T00:00:00"/>
    <d v="2021-01-09T00:00:00"/>
    <n v="681"/>
    <n v="7"/>
    <x v="4"/>
    <x v="6"/>
    <n v="0.08"/>
    <n v="155.22239999999999"/>
    <n v="2"/>
  </r>
  <r>
    <n v="682"/>
    <d v="2021-01-06T00:00:00"/>
    <n v="1"/>
    <x v="0"/>
    <x v="1"/>
    <n v="57"/>
    <s v="Campinas"/>
    <n v="5"/>
    <n v="27"/>
    <n v="111"/>
    <n v="2997"/>
    <n v="0.04"/>
    <m/>
    <n v="2877.12"/>
    <d v="2021-01-13T00:00:00"/>
    <d v="2021-01-13T00:00:00"/>
    <n v="682"/>
    <n v="3"/>
    <x v="3"/>
    <x v="5"/>
    <n v="0.06"/>
    <n v="172.62719999999999"/>
    <n v="3"/>
  </r>
  <r>
    <n v="683"/>
    <d v="2021-01-06T00:00:00"/>
    <n v="1"/>
    <x v="0"/>
    <x v="1"/>
    <n v="7"/>
    <s v="Cabo de Santo Agostinho"/>
    <n v="10"/>
    <n v="43"/>
    <n v="118"/>
    <n v="5074"/>
    <n v="0.15"/>
    <m/>
    <n v="4312.8999999999996"/>
    <d v="2021-01-09T00:00:00"/>
    <d v="2021-01-09T00:00:00"/>
    <n v="683"/>
    <n v="7"/>
    <x v="4"/>
    <x v="0"/>
    <n v="0.09"/>
    <n v="388.16099999999994"/>
    <n v="4"/>
  </r>
  <r>
    <n v="684"/>
    <d v="2021-01-07T00:00:00"/>
    <n v="1"/>
    <x v="0"/>
    <x v="1"/>
    <n v="62"/>
    <s v="São Paulo"/>
    <n v="10"/>
    <n v="13"/>
    <n v="101"/>
    <n v="1313"/>
    <n v="0.06"/>
    <m/>
    <n v="1234.22"/>
    <d v="2021-02-02T00:00:00"/>
    <d v="2021-02-02T00:00:00"/>
    <n v="684"/>
    <n v="3"/>
    <x v="3"/>
    <x v="2"/>
    <n v="0.1"/>
    <n v="123.42200000000001"/>
    <n v="5"/>
  </r>
  <r>
    <n v="685"/>
    <d v="2021-01-07T00:00:00"/>
    <n v="1"/>
    <x v="0"/>
    <x v="1"/>
    <n v="32"/>
    <s v="Vila Velha"/>
    <n v="10"/>
    <n v="32"/>
    <n v="112"/>
    <n v="3584"/>
    <n v="0.09"/>
    <m/>
    <n v="3261.44"/>
    <d v="2021-01-09T00:00:00"/>
    <d v="2021-01-09T00:00:00"/>
    <n v="685"/>
    <n v="2"/>
    <x v="1"/>
    <x v="5"/>
    <n v="0.06"/>
    <n v="195.68639999999999"/>
    <n v="6"/>
  </r>
  <r>
    <n v="686"/>
    <d v="2021-01-08T00:00:00"/>
    <n v="1"/>
    <x v="0"/>
    <x v="1"/>
    <n v="40"/>
    <s v="Goiânia"/>
    <n v="7"/>
    <n v="23"/>
    <n v="119"/>
    <n v="2737"/>
    <n v="0.01"/>
    <m/>
    <n v="2709.63"/>
    <d v="2021-01-14T00:00:00"/>
    <d v="2021-01-14T00:00:00"/>
    <n v="686"/>
    <n v="3"/>
    <x v="3"/>
    <x v="8"/>
    <n v="0.09"/>
    <n v="243.86670000000001"/>
    <n v="7"/>
  </r>
  <r>
    <n v="687"/>
    <d v="2021-01-09T00:00:00"/>
    <n v="1"/>
    <x v="0"/>
    <x v="1"/>
    <n v="5"/>
    <s v="São Paulo"/>
    <n v="13"/>
    <n v="36"/>
    <n v="101"/>
    <n v="3636"/>
    <n v="7.0000000000000007E-2"/>
    <m/>
    <n v="3381.48"/>
    <d v="2021-01-24T00:00:00"/>
    <d v="2021-01-24T00:00:00"/>
    <n v="687"/>
    <n v="4"/>
    <x v="2"/>
    <x v="0"/>
    <n v="7.0000000000000007E-2"/>
    <n v="236.70360000000002"/>
    <n v="1"/>
  </r>
  <r>
    <n v="688"/>
    <d v="2021-01-09T00:00:00"/>
    <n v="1"/>
    <x v="0"/>
    <x v="1"/>
    <n v="97"/>
    <s v="Franca"/>
    <n v="2"/>
    <n v="20"/>
    <n v="103"/>
    <n v="2060"/>
    <n v="7.0000000000000007E-2"/>
    <m/>
    <n v="1915.8"/>
    <d v="2021-01-09T00:00:00"/>
    <d v="2021-01-09T00:00:00"/>
    <n v="688"/>
    <n v="3"/>
    <x v="3"/>
    <x v="1"/>
    <n v="0.06"/>
    <n v="114.94799999999999"/>
    <n v="2"/>
  </r>
  <r>
    <n v="689"/>
    <d v="2021-01-10T00:00:00"/>
    <n v="1"/>
    <x v="0"/>
    <x v="1"/>
    <n v="69"/>
    <s v="Rio de Janeiro"/>
    <n v="15"/>
    <n v="14"/>
    <n v="109"/>
    <n v="1526"/>
    <n v="0.09"/>
    <m/>
    <n v="1388.66"/>
    <d v="2021-02-01T00:00:00"/>
    <d v="2021-02-01T00:00:00"/>
    <n v="689"/>
    <n v="2"/>
    <x v="1"/>
    <x v="9"/>
    <n v="0.06"/>
    <n v="83.319600000000008"/>
    <n v="3"/>
  </r>
  <r>
    <n v="690"/>
    <d v="2021-01-11T00:00:00"/>
    <n v="1"/>
    <x v="0"/>
    <x v="1"/>
    <n v="75"/>
    <s v="São Paulo"/>
    <n v="4"/>
    <n v="30"/>
    <n v="113"/>
    <n v="3390"/>
    <n v="7.0000000000000007E-2"/>
    <m/>
    <n v="3152.7"/>
    <d v="2021-02-01T00:00:00"/>
    <d v="2021-02-01T00:00:00"/>
    <n v="690"/>
    <n v="3"/>
    <x v="3"/>
    <x v="3"/>
    <n v="7.0000000000000007E-2"/>
    <n v="220.68900000000002"/>
    <n v="4"/>
  </r>
  <r>
    <n v="691"/>
    <d v="2021-01-11T00:00:00"/>
    <n v="1"/>
    <x v="0"/>
    <x v="1"/>
    <n v="4"/>
    <s v="João Pessoa"/>
    <n v="6"/>
    <n v="39"/>
    <n v="105"/>
    <n v="4095"/>
    <n v="7.0000000000000007E-2"/>
    <m/>
    <n v="3808.35"/>
    <d v="2021-02-05T00:00:00"/>
    <m/>
    <n v="691"/>
    <n v="6"/>
    <x v="0"/>
    <x v="8"/>
    <n v="0.1"/>
    <n v="380.83500000000004"/>
    <n v="5"/>
  </r>
  <r>
    <n v="692"/>
    <d v="2021-01-12T00:00:00"/>
    <n v="1"/>
    <x v="0"/>
    <x v="1"/>
    <n v="82"/>
    <s v="Rio de Janeiro"/>
    <n v="4"/>
    <n v="20"/>
    <n v="119"/>
    <n v="2380"/>
    <n v="0.13"/>
    <m/>
    <n v="2070.6"/>
    <d v="2021-02-11T00:00:00"/>
    <d v="2021-02-11T00:00:00"/>
    <n v="692"/>
    <n v="3"/>
    <x v="3"/>
    <x v="0"/>
    <n v="0.09"/>
    <n v="186.35399999999998"/>
    <n v="6"/>
  </r>
  <r>
    <n v="693"/>
    <d v="2021-01-12T00:00:00"/>
    <n v="1"/>
    <x v="0"/>
    <x v="1"/>
    <n v="54"/>
    <s v="São Gonçalo"/>
    <n v="13"/>
    <n v="36"/>
    <n v="112"/>
    <n v="4032"/>
    <n v="0.01"/>
    <m/>
    <n v="3991.68"/>
    <d v="2021-02-03T00:00:00"/>
    <d v="2021-02-03T00:00:00"/>
    <n v="693"/>
    <n v="7"/>
    <x v="4"/>
    <x v="1"/>
    <n v="0.08"/>
    <n v="319.33440000000002"/>
    <n v="7"/>
  </r>
  <r>
    <n v="694"/>
    <d v="2021-01-13T00:00:00"/>
    <n v="1"/>
    <x v="0"/>
    <x v="1"/>
    <n v="29"/>
    <s v="Teófilo Otoni"/>
    <n v="7"/>
    <n v="47"/>
    <n v="97"/>
    <n v="4559"/>
    <n v="7.0000000000000007E-2"/>
    <m/>
    <n v="4239.87"/>
    <d v="2021-02-03T00:00:00"/>
    <d v="2021-02-03T00:00:00"/>
    <n v="694"/>
    <n v="6"/>
    <x v="0"/>
    <x v="7"/>
    <n v="0.09"/>
    <n v="381.5883"/>
    <n v="1"/>
  </r>
  <r>
    <n v="695"/>
    <d v="2021-01-13T00:00:00"/>
    <n v="1"/>
    <x v="0"/>
    <x v="1"/>
    <n v="8"/>
    <s v="São Paulo"/>
    <n v="3"/>
    <n v="37"/>
    <n v="120"/>
    <n v="4440"/>
    <n v="0.06"/>
    <m/>
    <n v="4173.6000000000004"/>
    <d v="2021-01-15T00:00:00"/>
    <d v="2021-01-15T00:00:00"/>
    <n v="695"/>
    <n v="4"/>
    <x v="2"/>
    <x v="6"/>
    <n v="0.08"/>
    <n v="333.88800000000003"/>
    <n v="2"/>
  </r>
  <r>
    <n v="696"/>
    <d v="2021-01-13T00:00:00"/>
    <n v="1"/>
    <x v="0"/>
    <x v="1"/>
    <n v="40"/>
    <s v="Goiânia"/>
    <n v="7"/>
    <n v="29"/>
    <n v="108"/>
    <n v="3132"/>
    <n v="0"/>
    <m/>
    <n v="3132"/>
    <d v="2021-02-05T00:00:00"/>
    <d v="2021-02-05T00:00:00"/>
    <n v="696"/>
    <n v="5"/>
    <x v="5"/>
    <x v="6"/>
    <n v="0.06"/>
    <n v="187.92"/>
    <n v="3"/>
  </r>
  <r>
    <n v="697"/>
    <d v="2021-01-13T00:00:00"/>
    <n v="1"/>
    <x v="0"/>
    <x v="1"/>
    <n v="13"/>
    <s v="Contagem"/>
    <n v="3"/>
    <n v="24"/>
    <n v="93"/>
    <n v="2232"/>
    <n v="0.11"/>
    <m/>
    <n v="1986.48"/>
    <d v="2021-02-03T00:00:00"/>
    <d v="2021-02-03T00:00:00"/>
    <n v="697"/>
    <n v="3"/>
    <x v="3"/>
    <x v="3"/>
    <n v="0.08"/>
    <n v="158.91839999999999"/>
    <n v="4"/>
  </r>
  <r>
    <n v="698"/>
    <d v="2021-01-14T00:00:00"/>
    <n v="1"/>
    <x v="0"/>
    <x v="1"/>
    <n v="69"/>
    <s v="Rio de Janeiro"/>
    <n v="3"/>
    <n v="18"/>
    <n v="106"/>
    <n v="1908"/>
    <n v="0.15"/>
    <m/>
    <n v="1621.8"/>
    <d v="2021-01-22T00:00:00"/>
    <d v="2021-01-22T00:00:00"/>
    <n v="698"/>
    <n v="1"/>
    <x v="6"/>
    <x v="5"/>
    <n v="7.0000000000000007E-2"/>
    <n v="113.52600000000001"/>
    <n v="5"/>
  </r>
  <r>
    <n v="699"/>
    <d v="2021-01-14T00:00:00"/>
    <n v="1"/>
    <x v="0"/>
    <x v="1"/>
    <n v="63"/>
    <s v="Catanduva"/>
    <n v="1"/>
    <n v="26"/>
    <n v="107"/>
    <n v="2782"/>
    <n v="0.15"/>
    <m/>
    <n v="2364.6999999999998"/>
    <d v="2021-02-05T00:00:00"/>
    <d v="2021-02-05T00:00:00"/>
    <n v="699"/>
    <n v="1"/>
    <x v="6"/>
    <x v="7"/>
    <n v="0.1"/>
    <n v="236.47"/>
    <n v="6"/>
  </r>
  <r>
    <n v="700"/>
    <d v="2021-01-14T00:00:00"/>
    <n v="1"/>
    <x v="0"/>
    <x v="1"/>
    <n v="6"/>
    <s v="Jaú"/>
    <n v="15"/>
    <n v="49"/>
    <n v="103"/>
    <n v="5047"/>
    <n v="0.13"/>
    <m/>
    <n v="4390.8900000000003"/>
    <d v="2021-02-08T00:00:00"/>
    <d v="2021-02-08T00:00:00"/>
    <n v="700"/>
    <n v="1"/>
    <x v="6"/>
    <x v="9"/>
    <n v="0.1"/>
    <n v="439.08900000000006"/>
    <n v="7"/>
  </r>
  <r>
    <n v="701"/>
    <d v="2021-01-15T00:00:00"/>
    <n v="1"/>
    <x v="0"/>
    <x v="1"/>
    <n v="31"/>
    <s v="Juiz de Fora"/>
    <n v="10"/>
    <n v="25"/>
    <n v="92"/>
    <n v="2300"/>
    <n v="0.01"/>
    <m/>
    <n v="2277"/>
    <d v="2021-01-28T00:00:00"/>
    <d v="2021-01-28T00:00:00"/>
    <n v="701"/>
    <n v="1"/>
    <x v="6"/>
    <x v="1"/>
    <n v="0.05"/>
    <n v="113.85000000000001"/>
    <n v="1"/>
  </r>
  <r>
    <n v="702"/>
    <d v="2021-01-18T00:00:00"/>
    <n v="1"/>
    <x v="0"/>
    <x v="1"/>
    <n v="96"/>
    <s v="Santana de Parnaíba"/>
    <n v="7"/>
    <n v="16"/>
    <n v="98"/>
    <n v="1568"/>
    <n v="0.15"/>
    <m/>
    <n v="1332.8"/>
    <d v="2021-01-29T00:00:00"/>
    <d v="2021-01-29T00:00:00"/>
    <n v="702"/>
    <n v="5"/>
    <x v="5"/>
    <x v="5"/>
    <n v="7.0000000000000007E-2"/>
    <n v="93.296000000000006"/>
    <n v="2"/>
  </r>
  <r>
    <n v="703"/>
    <d v="2021-01-18T00:00:00"/>
    <n v="1"/>
    <x v="0"/>
    <x v="1"/>
    <n v="62"/>
    <s v="São Paulo"/>
    <n v="4"/>
    <n v="29"/>
    <n v="112"/>
    <n v="3248"/>
    <n v="0.03"/>
    <m/>
    <n v="3150.56"/>
    <d v="2021-02-06T00:00:00"/>
    <d v="2021-02-06T00:00:00"/>
    <n v="703"/>
    <n v="6"/>
    <x v="0"/>
    <x v="2"/>
    <n v="0.06"/>
    <n v="189.03359999999998"/>
    <n v="3"/>
  </r>
  <r>
    <n v="704"/>
    <d v="2021-01-18T00:00:00"/>
    <n v="1"/>
    <x v="0"/>
    <x v="1"/>
    <n v="85"/>
    <s v="Piraquara"/>
    <n v="2"/>
    <n v="32"/>
    <n v="97"/>
    <n v="3104"/>
    <n v="0.01"/>
    <m/>
    <n v="3072.96"/>
    <d v="2021-01-21T00:00:00"/>
    <d v="2021-01-21T00:00:00"/>
    <n v="704"/>
    <n v="2"/>
    <x v="1"/>
    <x v="0"/>
    <n v="0.1"/>
    <n v="307.29600000000005"/>
    <n v="4"/>
  </r>
  <r>
    <n v="705"/>
    <d v="2021-01-18T00:00:00"/>
    <n v="1"/>
    <x v="0"/>
    <x v="1"/>
    <n v="38"/>
    <s v="Belo Horizonte"/>
    <n v="10"/>
    <n v="46"/>
    <n v="102"/>
    <n v="4692"/>
    <n v="0.08"/>
    <m/>
    <n v="4316.6400000000003"/>
    <d v="2021-02-13T00:00:00"/>
    <d v="2021-02-13T00:00:00"/>
    <n v="705"/>
    <n v="1"/>
    <x v="6"/>
    <x v="5"/>
    <n v="0.05"/>
    <n v="215.83200000000002"/>
    <n v="5"/>
  </r>
  <r>
    <n v="706"/>
    <d v="2021-01-19T00:00:00"/>
    <n v="1"/>
    <x v="0"/>
    <x v="1"/>
    <n v="27"/>
    <s v="Praia Grande"/>
    <n v="4"/>
    <n v="14"/>
    <n v="110"/>
    <n v="1540"/>
    <n v="0.06"/>
    <m/>
    <n v="1447.6"/>
    <d v="2021-02-06T00:00:00"/>
    <d v="2021-02-06T00:00:00"/>
    <n v="706"/>
    <n v="1"/>
    <x v="6"/>
    <x v="6"/>
    <n v="0.06"/>
    <n v="86.855999999999995"/>
    <n v="6"/>
  </r>
  <r>
    <n v="707"/>
    <d v="2021-01-19T00:00:00"/>
    <n v="1"/>
    <x v="0"/>
    <x v="1"/>
    <n v="31"/>
    <s v="Juiz de Fora"/>
    <n v="14"/>
    <n v="14"/>
    <n v="116"/>
    <n v="1624"/>
    <n v="0.14000000000000001"/>
    <m/>
    <n v="1396.6399999999999"/>
    <d v="2021-01-21T00:00:00"/>
    <d v="2021-01-21T00:00:00"/>
    <n v="707"/>
    <n v="1"/>
    <x v="6"/>
    <x v="0"/>
    <n v="0.08"/>
    <n v="111.73119999999999"/>
    <n v="7"/>
  </r>
  <r>
    <n v="708"/>
    <d v="2021-01-19T00:00:00"/>
    <n v="1"/>
    <x v="0"/>
    <x v="1"/>
    <n v="84"/>
    <s v="Manaus"/>
    <n v="13"/>
    <n v="39"/>
    <n v="117"/>
    <n v="4563"/>
    <n v="0.12"/>
    <m/>
    <n v="4015.44"/>
    <d v="2021-02-06T00:00:00"/>
    <d v="2021-02-06T00:00:00"/>
    <n v="708"/>
    <n v="6"/>
    <x v="0"/>
    <x v="7"/>
    <n v="0.08"/>
    <n v="321.23520000000002"/>
    <n v="1"/>
  </r>
  <r>
    <n v="709"/>
    <d v="2021-01-19T00:00:00"/>
    <n v="1"/>
    <x v="0"/>
    <x v="1"/>
    <n v="2"/>
    <s v="Laranjeiras do Sul"/>
    <n v="11"/>
    <n v="13"/>
    <n v="97"/>
    <n v="1261"/>
    <n v="0"/>
    <m/>
    <n v="1261"/>
    <d v="2021-02-10T00:00:00"/>
    <d v="2021-02-10T00:00:00"/>
    <n v="709"/>
    <n v="2"/>
    <x v="1"/>
    <x v="7"/>
    <n v="0.06"/>
    <n v="75.66"/>
    <n v="2"/>
  </r>
  <r>
    <n v="710"/>
    <d v="2021-01-19T00:00:00"/>
    <n v="1"/>
    <x v="0"/>
    <x v="1"/>
    <n v="59"/>
    <s v="Garanhuns"/>
    <n v="12"/>
    <n v="21"/>
    <n v="114"/>
    <n v="2394"/>
    <n v="0.12"/>
    <m/>
    <n v="2106.7200000000003"/>
    <d v="2021-02-18T00:00:00"/>
    <d v="2021-02-18T00:00:00"/>
    <n v="710"/>
    <n v="7"/>
    <x v="4"/>
    <x v="8"/>
    <n v="0.05"/>
    <n v="105.33600000000001"/>
    <n v="3"/>
  </r>
  <r>
    <n v="711"/>
    <d v="2021-01-21T00:00:00"/>
    <n v="1"/>
    <x v="0"/>
    <x v="1"/>
    <n v="47"/>
    <s v="Fortaleza"/>
    <n v="11"/>
    <n v="32"/>
    <n v="119"/>
    <n v="3808"/>
    <n v="0"/>
    <m/>
    <n v="3808"/>
    <d v="2021-01-30T00:00:00"/>
    <d v="2021-01-30T00:00:00"/>
    <n v="711"/>
    <n v="3"/>
    <x v="3"/>
    <x v="0"/>
    <n v="0.1"/>
    <n v="380.8"/>
    <n v="4"/>
  </r>
  <r>
    <n v="712"/>
    <d v="2021-01-21T00:00:00"/>
    <n v="1"/>
    <x v="0"/>
    <x v="1"/>
    <n v="44"/>
    <s v="Atibaia"/>
    <n v="2"/>
    <n v="28"/>
    <n v="108"/>
    <n v="3024"/>
    <n v="0.14000000000000001"/>
    <m/>
    <n v="2600.64"/>
    <d v="2021-02-13T00:00:00"/>
    <d v="2021-02-13T00:00:00"/>
    <n v="712"/>
    <n v="7"/>
    <x v="4"/>
    <x v="5"/>
    <n v="0.1"/>
    <n v="260.06400000000002"/>
    <n v="5"/>
  </r>
  <r>
    <n v="713"/>
    <d v="2021-01-22T00:00:00"/>
    <n v="1"/>
    <x v="0"/>
    <x v="1"/>
    <n v="34"/>
    <s v="Brusque"/>
    <n v="3"/>
    <n v="31"/>
    <n v="119"/>
    <n v="3689"/>
    <n v="0.12"/>
    <m/>
    <n v="3246.32"/>
    <d v="2021-02-06T00:00:00"/>
    <d v="2021-02-06T00:00:00"/>
    <n v="713"/>
    <n v="6"/>
    <x v="0"/>
    <x v="8"/>
    <n v="0.09"/>
    <n v="292.16879999999998"/>
    <n v="6"/>
  </r>
  <r>
    <n v="714"/>
    <d v="2021-01-22T00:00:00"/>
    <n v="1"/>
    <x v="0"/>
    <x v="1"/>
    <n v="51"/>
    <s v="Avaré"/>
    <n v="13"/>
    <n v="15"/>
    <n v="116"/>
    <n v="1740"/>
    <n v="0.15"/>
    <m/>
    <n v="1479"/>
    <d v="2021-02-06T00:00:00"/>
    <d v="2021-02-06T00:00:00"/>
    <n v="714"/>
    <n v="6"/>
    <x v="0"/>
    <x v="4"/>
    <n v="0.06"/>
    <n v="88.74"/>
    <n v="7"/>
  </r>
  <r>
    <n v="715"/>
    <d v="2021-01-23T00:00:00"/>
    <n v="1"/>
    <x v="0"/>
    <x v="1"/>
    <n v="41"/>
    <s v="São João Del Rei"/>
    <n v="8"/>
    <n v="11"/>
    <n v="90"/>
    <n v="990"/>
    <n v="0.09"/>
    <m/>
    <n v="900.9"/>
    <d v="2021-02-02T00:00:00"/>
    <d v="2021-02-02T00:00:00"/>
    <n v="715"/>
    <n v="5"/>
    <x v="5"/>
    <x v="3"/>
    <n v="0.1"/>
    <n v="90.09"/>
    <n v="1"/>
  </r>
  <r>
    <n v="716"/>
    <d v="2021-01-23T00:00:00"/>
    <n v="1"/>
    <x v="0"/>
    <x v="1"/>
    <n v="89"/>
    <s v="Goiânia"/>
    <n v="2"/>
    <n v="26"/>
    <n v="116"/>
    <n v="3016"/>
    <n v="0.03"/>
    <m/>
    <n v="2925.52"/>
    <d v="2021-01-29T00:00:00"/>
    <d v="2021-01-29T00:00:00"/>
    <n v="716"/>
    <n v="4"/>
    <x v="2"/>
    <x v="3"/>
    <n v="0.1"/>
    <n v="292.55200000000002"/>
    <n v="2"/>
  </r>
  <r>
    <n v="717"/>
    <d v="2021-01-24T00:00:00"/>
    <n v="1"/>
    <x v="0"/>
    <x v="1"/>
    <n v="61"/>
    <s v="Petrópolis"/>
    <n v="9"/>
    <n v="29"/>
    <n v="97"/>
    <n v="2813"/>
    <n v="0"/>
    <m/>
    <n v="2813"/>
    <d v="2021-02-08T00:00:00"/>
    <d v="2021-02-08T00:00:00"/>
    <n v="717"/>
    <n v="1"/>
    <x v="6"/>
    <x v="0"/>
    <n v="0.06"/>
    <n v="168.78"/>
    <n v="3"/>
  </r>
  <r>
    <n v="718"/>
    <d v="2021-01-25T00:00:00"/>
    <n v="1"/>
    <x v="0"/>
    <x v="1"/>
    <n v="83"/>
    <s v="Queimados"/>
    <n v="1"/>
    <n v="16"/>
    <n v="92"/>
    <n v="1472"/>
    <n v="0.04"/>
    <m/>
    <n v="1413.12"/>
    <d v="2021-02-02T00:00:00"/>
    <d v="2021-02-02T00:00:00"/>
    <n v="718"/>
    <n v="1"/>
    <x v="6"/>
    <x v="5"/>
    <n v="0.08"/>
    <n v="113.0496"/>
    <n v="4"/>
  </r>
  <r>
    <n v="719"/>
    <d v="2021-01-26T00:00:00"/>
    <n v="1"/>
    <x v="0"/>
    <x v="1"/>
    <n v="30"/>
    <s v="Vitória da Conquista"/>
    <n v="15"/>
    <n v="23"/>
    <n v="109"/>
    <n v="2507"/>
    <n v="0.04"/>
    <m/>
    <n v="2406.7199999999998"/>
    <d v="2021-02-12T00:00:00"/>
    <d v="2021-02-12T00:00:00"/>
    <n v="719"/>
    <n v="4"/>
    <x v="2"/>
    <x v="8"/>
    <n v="0.1"/>
    <n v="240.672"/>
    <n v="5"/>
  </r>
  <r>
    <n v="720"/>
    <d v="2021-01-26T00:00:00"/>
    <n v="1"/>
    <x v="0"/>
    <x v="1"/>
    <n v="93"/>
    <s v="Salvador"/>
    <n v="9"/>
    <n v="50"/>
    <n v="120"/>
    <n v="6000"/>
    <n v="0.08"/>
    <m/>
    <n v="5520"/>
    <d v="2021-02-16T00:00:00"/>
    <d v="2021-02-16T00:00:00"/>
    <n v="720"/>
    <n v="1"/>
    <x v="6"/>
    <x v="8"/>
    <n v="0.1"/>
    <n v="552"/>
    <n v="6"/>
  </r>
  <r>
    <n v="721"/>
    <d v="2021-01-27T00:00:00"/>
    <n v="1"/>
    <x v="0"/>
    <x v="1"/>
    <n v="38"/>
    <s v="Belo Horizonte"/>
    <n v="2"/>
    <n v="37"/>
    <n v="109"/>
    <n v="4033"/>
    <n v="0.05"/>
    <m/>
    <n v="3831.35"/>
    <d v="2021-01-29T00:00:00"/>
    <d v="2021-01-29T00:00:00"/>
    <n v="721"/>
    <n v="5"/>
    <x v="5"/>
    <x v="5"/>
    <n v="0.05"/>
    <n v="191.5675"/>
    <n v="7"/>
  </r>
  <r>
    <n v="722"/>
    <d v="2021-01-27T00:00:00"/>
    <n v="1"/>
    <x v="0"/>
    <x v="1"/>
    <n v="95"/>
    <s v="São Paulo"/>
    <n v="1"/>
    <n v="23"/>
    <n v="108"/>
    <n v="2484"/>
    <n v="0.01"/>
    <m/>
    <n v="2459.16"/>
    <d v="2021-02-17T00:00:00"/>
    <d v="2021-02-17T00:00:00"/>
    <n v="722"/>
    <n v="2"/>
    <x v="1"/>
    <x v="4"/>
    <n v="0.05"/>
    <n v="122.958"/>
    <n v="1"/>
  </r>
  <r>
    <n v="723"/>
    <d v="2021-01-28T00:00:00"/>
    <n v="1"/>
    <x v="0"/>
    <x v="1"/>
    <n v="81"/>
    <s v="Duque de Caxias"/>
    <n v="12"/>
    <n v="11"/>
    <n v="91"/>
    <n v="1001"/>
    <n v="0.04"/>
    <m/>
    <n v="960.96"/>
    <d v="2021-02-23T00:00:00"/>
    <d v="2021-02-23T00:00:00"/>
    <n v="723"/>
    <n v="3"/>
    <x v="3"/>
    <x v="8"/>
    <n v="0.08"/>
    <n v="76.876800000000003"/>
    <n v="2"/>
  </r>
  <r>
    <n v="724"/>
    <d v="2021-01-30T00:00:00"/>
    <n v="1"/>
    <x v="0"/>
    <x v="1"/>
    <n v="84"/>
    <s v="Manaus"/>
    <n v="7"/>
    <n v="16"/>
    <n v="119"/>
    <n v="1904"/>
    <n v="0.08"/>
    <m/>
    <n v="1751.68"/>
    <d v="2021-02-26T00:00:00"/>
    <d v="2021-02-26T00:00:00"/>
    <n v="724"/>
    <n v="3"/>
    <x v="3"/>
    <x v="2"/>
    <n v="0.06"/>
    <n v="105.10080000000001"/>
    <n v="3"/>
  </r>
  <r>
    <n v="725"/>
    <d v="2021-01-30T00:00:00"/>
    <n v="1"/>
    <x v="0"/>
    <x v="1"/>
    <n v="96"/>
    <s v="Santana de Parnaíba"/>
    <n v="1"/>
    <n v="13"/>
    <n v="107"/>
    <n v="1391"/>
    <n v="0.14000000000000001"/>
    <m/>
    <n v="1196.26"/>
    <d v="2021-02-03T00:00:00"/>
    <d v="2021-02-03T00:00:00"/>
    <n v="725"/>
    <n v="7"/>
    <x v="4"/>
    <x v="5"/>
    <n v="0.09"/>
    <n v="107.6634"/>
    <n v="4"/>
  </r>
  <r>
    <n v="726"/>
    <d v="2021-02-01T00:00:00"/>
    <n v="2"/>
    <x v="1"/>
    <x v="1"/>
    <n v="18"/>
    <s v="Bagé"/>
    <n v="1"/>
    <n v="43"/>
    <n v="90"/>
    <n v="3870"/>
    <n v="0.06"/>
    <m/>
    <n v="3637.8"/>
    <d v="2021-02-26T00:00:00"/>
    <d v="2021-02-26T00:00:00"/>
    <n v="726"/>
    <n v="3"/>
    <x v="3"/>
    <x v="7"/>
    <n v="0.08"/>
    <n v="291.024"/>
    <n v="5"/>
  </r>
  <r>
    <n v="727"/>
    <d v="2021-02-01T00:00:00"/>
    <n v="2"/>
    <x v="1"/>
    <x v="1"/>
    <n v="6"/>
    <s v="Jaú"/>
    <n v="3"/>
    <n v="27"/>
    <n v="97"/>
    <n v="2619"/>
    <n v="0.02"/>
    <m/>
    <n v="2566.62"/>
    <d v="2021-03-01T00:00:00"/>
    <d v="2021-03-01T00:00:00"/>
    <n v="727"/>
    <n v="6"/>
    <x v="0"/>
    <x v="8"/>
    <n v="0.08"/>
    <n v="205.3296"/>
    <n v="6"/>
  </r>
  <r>
    <n v="728"/>
    <d v="2021-02-01T00:00:00"/>
    <n v="2"/>
    <x v="1"/>
    <x v="1"/>
    <n v="76"/>
    <s v="Coronel Fabriciano"/>
    <n v="13"/>
    <n v="34"/>
    <n v="120"/>
    <n v="4080"/>
    <n v="0.02"/>
    <m/>
    <n v="3998.4"/>
    <d v="2021-02-04T00:00:00"/>
    <d v="2021-02-04T00:00:00"/>
    <n v="728"/>
    <n v="7"/>
    <x v="4"/>
    <x v="4"/>
    <n v="0.09"/>
    <n v="359.85599999999999"/>
    <n v="7"/>
  </r>
  <r>
    <n v="729"/>
    <d v="2021-02-03T00:00:00"/>
    <n v="2"/>
    <x v="1"/>
    <x v="1"/>
    <n v="32"/>
    <s v="Vila Velha"/>
    <n v="9"/>
    <n v="46"/>
    <n v="93"/>
    <n v="4278"/>
    <n v="0"/>
    <m/>
    <n v="4278"/>
    <d v="2021-02-28T00:00:00"/>
    <d v="2021-02-28T00:00:00"/>
    <n v="729"/>
    <n v="6"/>
    <x v="0"/>
    <x v="0"/>
    <n v="0.09"/>
    <n v="385.02"/>
    <n v="1"/>
  </r>
  <r>
    <n v="730"/>
    <d v="2021-02-03T00:00:00"/>
    <n v="2"/>
    <x v="1"/>
    <x v="1"/>
    <n v="5"/>
    <s v="São Paulo"/>
    <n v="13"/>
    <n v="45"/>
    <n v="91"/>
    <n v="4095"/>
    <n v="0.03"/>
    <m/>
    <n v="3972.15"/>
    <d v="2021-02-26T00:00:00"/>
    <d v="2021-02-26T00:00:00"/>
    <n v="730"/>
    <n v="5"/>
    <x v="5"/>
    <x v="9"/>
    <n v="7.0000000000000007E-2"/>
    <n v="278.05050000000006"/>
    <n v="2"/>
  </r>
  <r>
    <n v="731"/>
    <d v="2021-02-05T00:00:00"/>
    <n v="2"/>
    <x v="1"/>
    <x v="1"/>
    <n v="31"/>
    <s v="Juiz de Fora"/>
    <n v="5"/>
    <n v="50"/>
    <n v="104"/>
    <n v="5200"/>
    <n v="0.15"/>
    <m/>
    <n v="4420"/>
    <d v="2021-02-25T00:00:00"/>
    <d v="2021-02-25T00:00:00"/>
    <n v="731"/>
    <n v="7"/>
    <x v="4"/>
    <x v="7"/>
    <n v="0.06"/>
    <n v="265.2"/>
    <n v="3"/>
  </r>
  <r>
    <n v="732"/>
    <d v="2021-02-05T00:00:00"/>
    <n v="2"/>
    <x v="1"/>
    <x v="1"/>
    <n v="72"/>
    <s v="São Paulo"/>
    <n v="1"/>
    <n v="32"/>
    <n v="99"/>
    <n v="3168"/>
    <n v="7.0000000000000007E-2"/>
    <m/>
    <n v="2946.24"/>
    <d v="2021-02-22T00:00:00"/>
    <d v="2021-02-22T00:00:00"/>
    <n v="732"/>
    <n v="5"/>
    <x v="5"/>
    <x v="1"/>
    <n v="7.0000000000000007E-2"/>
    <n v="206.23680000000002"/>
    <n v="4"/>
  </r>
  <r>
    <n v="733"/>
    <d v="2021-02-05T00:00:00"/>
    <n v="2"/>
    <x v="1"/>
    <x v="1"/>
    <n v="55"/>
    <s v="Manaus"/>
    <n v="6"/>
    <n v="19"/>
    <n v="111"/>
    <n v="2109"/>
    <n v="0.02"/>
    <m/>
    <n v="2066.8200000000002"/>
    <d v="2021-02-21T00:00:00"/>
    <d v="2021-02-21T00:00:00"/>
    <n v="733"/>
    <n v="4"/>
    <x v="2"/>
    <x v="6"/>
    <n v="0.06"/>
    <n v="124.00920000000001"/>
    <n v="5"/>
  </r>
  <r>
    <n v="734"/>
    <d v="2021-02-05T00:00:00"/>
    <n v="2"/>
    <x v="1"/>
    <x v="1"/>
    <n v="7"/>
    <s v="Cabo de Santo Agostinho"/>
    <n v="6"/>
    <n v="25"/>
    <n v="107"/>
    <n v="2675"/>
    <n v="0.02"/>
    <m/>
    <n v="2621.5"/>
    <d v="2021-03-04T00:00:00"/>
    <d v="2021-03-04T00:00:00"/>
    <n v="734"/>
    <n v="6"/>
    <x v="0"/>
    <x v="7"/>
    <n v="0.06"/>
    <n v="157.29"/>
    <n v="6"/>
  </r>
  <r>
    <n v="735"/>
    <d v="2021-02-06T00:00:00"/>
    <n v="2"/>
    <x v="1"/>
    <x v="1"/>
    <n v="19"/>
    <s v="São Paulo"/>
    <n v="6"/>
    <n v="20"/>
    <n v="107"/>
    <n v="2140"/>
    <n v="0.05"/>
    <m/>
    <n v="2033"/>
    <d v="2021-02-14T00:00:00"/>
    <d v="2021-02-14T00:00:00"/>
    <n v="735"/>
    <n v="2"/>
    <x v="1"/>
    <x v="0"/>
    <n v="0.09"/>
    <n v="182.97"/>
    <n v="7"/>
  </r>
  <r>
    <n v="736"/>
    <d v="2021-02-06T00:00:00"/>
    <n v="2"/>
    <x v="1"/>
    <x v="1"/>
    <n v="7"/>
    <s v="Cabo de Santo Agostinho"/>
    <n v="15"/>
    <n v="27"/>
    <n v="112"/>
    <n v="3024"/>
    <n v="0.04"/>
    <m/>
    <n v="2903.04"/>
    <d v="2021-02-06T00:00:00"/>
    <d v="2021-02-06T00:00:00"/>
    <n v="736"/>
    <n v="1"/>
    <x v="6"/>
    <x v="8"/>
    <n v="0.09"/>
    <n v="261.27359999999999"/>
    <n v="1"/>
  </r>
  <r>
    <n v="737"/>
    <d v="2021-02-06T00:00:00"/>
    <n v="2"/>
    <x v="1"/>
    <x v="1"/>
    <n v="47"/>
    <s v="Fortaleza"/>
    <n v="4"/>
    <n v="28"/>
    <n v="113"/>
    <n v="3164"/>
    <n v="0.04"/>
    <m/>
    <n v="3037.44"/>
    <d v="2021-02-06T00:00:00"/>
    <d v="2021-02-06T00:00:00"/>
    <n v="737"/>
    <n v="6"/>
    <x v="0"/>
    <x v="5"/>
    <n v="0.09"/>
    <n v="273.36959999999999"/>
    <n v="2"/>
  </r>
  <r>
    <n v="738"/>
    <d v="2021-02-06T00:00:00"/>
    <n v="2"/>
    <x v="1"/>
    <x v="1"/>
    <n v="48"/>
    <s v="Guarulhos"/>
    <n v="4"/>
    <n v="33"/>
    <n v="110"/>
    <n v="3630"/>
    <n v="0"/>
    <m/>
    <n v="3630"/>
    <d v="2021-02-28T00:00:00"/>
    <d v="2021-02-28T00:00:00"/>
    <n v="738"/>
    <n v="4"/>
    <x v="2"/>
    <x v="9"/>
    <n v="7.0000000000000007E-2"/>
    <n v="254.10000000000002"/>
    <n v="3"/>
  </r>
  <r>
    <n v="739"/>
    <d v="2021-02-07T00:00:00"/>
    <n v="2"/>
    <x v="1"/>
    <x v="1"/>
    <n v="37"/>
    <s v="Arcoverde"/>
    <n v="15"/>
    <n v="16"/>
    <n v="92"/>
    <n v="1472"/>
    <n v="0.14000000000000001"/>
    <m/>
    <n v="1265.92"/>
    <d v="2021-02-08T00:00:00"/>
    <d v="2021-02-08T00:00:00"/>
    <n v="739"/>
    <n v="7"/>
    <x v="4"/>
    <x v="5"/>
    <n v="0.08"/>
    <n v="101.2736"/>
    <n v="4"/>
  </r>
  <r>
    <n v="740"/>
    <d v="2021-02-08T00:00:00"/>
    <n v="2"/>
    <x v="1"/>
    <x v="1"/>
    <n v="65"/>
    <s v="Ariquemes"/>
    <n v="11"/>
    <n v="15"/>
    <n v="99"/>
    <n v="1485"/>
    <n v="0.12"/>
    <m/>
    <n v="1306.8"/>
    <d v="2021-02-23T00:00:00"/>
    <d v="2021-02-23T00:00:00"/>
    <n v="740"/>
    <n v="4"/>
    <x v="2"/>
    <x v="4"/>
    <n v="0.06"/>
    <n v="78.408000000000001"/>
    <n v="5"/>
  </r>
  <r>
    <n v="741"/>
    <d v="2021-02-09T00:00:00"/>
    <n v="2"/>
    <x v="1"/>
    <x v="1"/>
    <n v="7"/>
    <s v="Cabo de Santo Agostinho"/>
    <n v="8"/>
    <n v="44"/>
    <n v="101"/>
    <n v="4444"/>
    <n v="0.08"/>
    <m/>
    <n v="4088.48"/>
    <d v="2021-03-08T00:00:00"/>
    <d v="2021-03-08T00:00:00"/>
    <n v="741"/>
    <n v="1"/>
    <x v="6"/>
    <x v="0"/>
    <n v="0.06"/>
    <n v="245.30879999999999"/>
    <n v="6"/>
  </r>
  <r>
    <n v="742"/>
    <d v="2021-02-09T00:00:00"/>
    <n v="2"/>
    <x v="1"/>
    <x v="1"/>
    <n v="28"/>
    <s v="João Pessoa"/>
    <n v="9"/>
    <n v="30"/>
    <n v="119"/>
    <n v="3570"/>
    <n v="0.15"/>
    <m/>
    <n v="3034.5"/>
    <d v="2021-03-10T00:00:00"/>
    <d v="2021-03-10T00:00:00"/>
    <n v="742"/>
    <n v="4"/>
    <x v="2"/>
    <x v="2"/>
    <n v="7.0000000000000007E-2"/>
    <n v="212.41500000000002"/>
    <n v="7"/>
  </r>
  <r>
    <n v="743"/>
    <d v="2021-02-10T00:00:00"/>
    <n v="2"/>
    <x v="1"/>
    <x v="1"/>
    <n v="23"/>
    <s v="Santa Bárbara D'Oeste"/>
    <n v="13"/>
    <n v="19"/>
    <n v="98"/>
    <n v="1862"/>
    <n v="0"/>
    <m/>
    <n v="1862"/>
    <d v="2021-02-22T00:00:00"/>
    <d v="2021-02-22T00:00:00"/>
    <n v="743"/>
    <n v="5"/>
    <x v="5"/>
    <x v="5"/>
    <n v="7.0000000000000007E-2"/>
    <n v="130.34"/>
    <n v="1"/>
  </r>
  <r>
    <n v="744"/>
    <d v="2021-02-12T00:00:00"/>
    <n v="2"/>
    <x v="1"/>
    <x v="1"/>
    <n v="29"/>
    <s v="Teófilo Otoni"/>
    <n v="11"/>
    <n v="49"/>
    <n v="92"/>
    <n v="4508"/>
    <n v="0.02"/>
    <m/>
    <n v="4417.84"/>
    <d v="2021-02-12T00:00:00"/>
    <d v="2021-02-12T00:00:00"/>
    <n v="744"/>
    <n v="5"/>
    <x v="5"/>
    <x v="4"/>
    <n v="0.08"/>
    <n v="353.42720000000003"/>
    <n v="2"/>
  </r>
  <r>
    <n v="745"/>
    <d v="2021-02-13T00:00:00"/>
    <n v="2"/>
    <x v="1"/>
    <x v="1"/>
    <n v="42"/>
    <s v="Mauá"/>
    <n v="7"/>
    <n v="19"/>
    <n v="92"/>
    <n v="1748"/>
    <n v="0.03"/>
    <m/>
    <n v="1695.56"/>
    <d v="2021-03-03T00:00:00"/>
    <d v="2021-03-03T00:00:00"/>
    <n v="745"/>
    <n v="5"/>
    <x v="5"/>
    <x v="0"/>
    <n v="7.0000000000000007E-2"/>
    <n v="118.68920000000001"/>
    <n v="3"/>
  </r>
  <r>
    <n v="746"/>
    <d v="2021-02-14T00:00:00"/>
    <n v="2"/>
    <x v="1"/>
    <x v="1"/>
    <n v="16"/>
    <s v="Eunápolis"/>
    <n v="12"/>
    <n v="29"/>
    <n v="96"/>
    <n v="2784"/>
    <n v="7.0000000000000007E-2"/>
    <m/>
    <n v="2589.12"/>
    <d v="2021-03-11T00:00:00"/>
    <d v="2021-03-11T00:00:00"/>
    <n v="746"/>
    <n v="5"/>
    <x v="5"/>
    <x v="7"/>
    <n v="0.08"/>
    <n v="207.12959999999998"/>
    <n v="4"/>
  </r>
  <r>
    <n v="747"/>
    <d v="2021-02-14T00:00:00"/>
    <n v="2"/>
    <x v="1"/>
    <x v="1"/>
    <n v="74"/>
    <s v="São Paulo"/>
    <n v="3"/>
    <n v="32"/>
    <n v="103"/>
    <n v="3296"/>
    <n v="0.03"/>
    <m/>
    <n v="3197.12"/>
    <d v="2021-02-16T00:00:00"/>
    <d v="2021-02-16T00:00:00"/>
    <n v="747"/>
    <n v="1"/>
    <x v="6"/>
    <x v="3"/>
    <n v="0.08"/>
    <n v="255.7696"/>
    <n v="5"/>
  </r>
  <r>
    <n v="748"/>
    <d v="2021-02-14T00:00:00"/>
    <n v="2"/>
    <x v="1"/>
    <x v="1"/>
    <n v="30"/>
    <s v="Vitória da Conquista"/>
    <n v="12"/>
    <n v="38"/>
    <n v="117"/>
    <n v="4446"/>
    <n v="0.14000000000000001"/>
    <m/>
    <n v="3823.56"/>
    <d v="2021-02-25T00:00:00"/>
    <d v="2021-02-25T00:00:00"/>
    <n v="748"/>
    <n v="6"/>
    <x v="0"/>
    <x v="1"/>
    <n v="7.0000000000000007E-2"/>
    <n v="267.64920000000001"/>
    <n v="6"/>
  </r>
  <r>
    <n v="749"/>
    <d v="2021-02-15T00:00:00"/>
    <n v="2"/>
    <x v="1"/>
    <x v="1"/>
    <n v="94"/>
    <s v="Goiânia"/>
    <n v="8"/>
    <n v="18"/>
    <n v="97"/>
    <n v="1746"/>
    <n v="0.06"/>
    <m/>
    <n v="1641.24"/>
    <d v="2021-03-17T00:00:00"/>
    <d v="2021-03-17T00:00:00"/>
    <n v="749"/>
    <n v="7"/>
    <x v="4"/>
    <x v="5"/>
    <n v="0.08"/>
    <n v="131.29920000000001"/>
    <n v="7"/>
  </r>
  <r>
    <n v="750"/>
    <d v="2021-02-15T00:00:00"/>
    <n v="2"/>
    <x v="1"/>
    <x v="1"/>
    <n v="62"/>
    <s v="São Paulo"/>
    <n v="2"/>
    <n v="47"/>
    <n v="90"/>
    <n v="4230"/>
    <n v="0.06"/>
    <m/>
    <n v="3976.2"/>
    <d v="2021-03-11T00:00:00"/>
    <d v="2021-03-11T00:00:00"/>
    <n v="750"/>
    <n v="7"/>
    <x v="4"/>
    <x v="9"/>
    <n v="0.05"/>
    <n v="198.81"/>
    <n v="1"/>
  </r>
  <r>
    <n v="751"/>
    <d v="2021-02-16T00:00:00"/>
    <n v="2"/>
    <x v="1"/>
    <x v="1"/>
    <n v="12"/>
    <s v="São José do Rio Preto"/>
    <n v="4"/>
    <n v="49"/>
    <n v="117"/>
    <n v="5733"/>
    <n v="0.04"/>
    <m/>
    <n v="5503.68"/>
    <d v="2021-03-18T00:00:00"/>
    <d v="2021-03-18T00:00:00"/>
    <n v="751"/>
    <n v="1"/>
    <x v="6"/>
    <x v="3"/>
    <n v="0.09"/>
    <n v="495.33120000000002"/>
    <n v="2"/>
  </r>
  <r>
    <n v="752"/>
    <d v="2021-02-17T00:00:00"/>
    <n v="2"/>
    <x v="1"/>
    <x v="1"/>
    <n v="54"/>
    <s v="São Gonçalo"/>
    <n v="4"/>
    <n v="49"/>
    <n v="115"/>
    <n v="5635"/>
    <n v="0.15"/>
    <m/>
    <n v="4789.75"/>
    <d v="2021-03-15T00:00:00"/>
    <d v="2021-03-15T00:00:00"/>
    <n v="752"/>
    <n v="3"/>
    <x v="3"/>
    <x v="5"/>
    <n v="0.08"/>
    <n v="383.18"/>
    <n v="3"/>
  </r>
  <r>
    <n v="753"/>
    <d v="2021-02-18T00:00:00"/>
    <n v="2"/>
    <x v="1"/>
    <x v="1"/>
    <n v="84"/>
    <s v="Manaus"/>
    <n v="4"/>
    <n v="11"/>
    <n v="113"/>
    <n v="1243"/>
    <n v="0.13"/>
    <m/>
    <n v="1081.4100000000001"/>
    <d v="2021-03-10T00:00:00"/>
    <d v="2021-03-10T00:00:00"/>
    <n v="753"/>
    <n v="1"/>
    <x v="6"/>
    <x v="1"/>
    <n v="7.0000000000000007E-2"/>
    <n v="75.698700000000017"/>
    <n v="4"/>
  </r>
  <r>
    <n v="754"/>
    <d v="2021-02-18T00:00:00"/>
    <n v="2"/>
    <x v="1"/>
    <x v="1"/>
    <n v="79"/>
    <s v="Salvador"/>
    <n v="15"/>
    <n v="19"/>
    <n v="115"/>
    <n v="2185"/>
    <n v="7.0000000000000007E-2"/>
    <m/>
    <n v="2032.05"/>
    <d v="2021-03-16T00:00:00"/>
    <d v="2021-03-16T00:00:00"/>
    <n v="754"/>
    <n v="5"/>
    <x v="5"/>
    <x v="5"/>
    <n v="0.05"/>
    <n v="101.60250000000001"/>
    <n v="5"/>
  </r>
  <r>
    <n v="755"/>
    <d v="2021-02-19T00:00:00"/>
    <n v="2"/>
    <x v="1"/>
    <x v="1"/>
    <n v="93"/>
    <s v="Salvador"/>
    <n v="6"/>
    <n v="44"/>
    <n v="105"/>
    <n v="4620"/>
    <n v="0.04"/>
    <m/>
    <n v="4435.2"/>
    <d v="2021-03-14T00:00:00"/>
    <d v="2021-03-14T00:00:00"/>
    <n v="755"/>
    <n v="4"/>
    <x v="2"/>
    <x v="1"/>
    <n v="7.0000000000000007E-2"/>
    <n v="310.464"/>
    <n v="6"/>
  </r>
  <r>
    <n v="756"/>
    <d v="2021-02-19T00:00:00"/>
    <n v="2"/>
    <x v="1"/>
    <x v="1"/>
    <n v="83"/>
    <s v="Queimados"/>
    <n v="13"/>
    <n v="20"/>
    <n v="90"/>
    <n v="1800"/>
    <n v="0"/>
    <m/>
    <n v="1800"/>
    <d v="2021-03-03T00:00:00"/>
    <d v="2021-03-03T00:00:00"/>
    <n v="756"/>
    <n v="6"/>
    <x v="0"/>
    <x v="5"/>
    <n v="0.05"/>
    <n v="90"/>
    <n v="7"/>
  </r>
  <r>
    <n v="757"/>
    <d v="2021-02-19T00:00:00"/>
    <n v="2"/>
    <x v="1"/>
    <x v="1"/>
    <n v="87"/>
    <s v="Fortaleza"/>
    <n v="6"/>
    <n v="39"/>
    <n v="105"/>
    <n v="4095"/>
    <n v="0.08"/>
    <m/>
    <n v="3767.4"/>
    <d v="2021-02-28T00:00:00"/>
    <d v="2021-02-28T00:00:00"/>
    <n v="757"/>
    <n v="7"/>
    <x v="4"/>
    <x v="1"/>
    <n v="0.08"/>
    <n v="301.392"/>
    <n v="1"/>
  </r>
  <r>
    <n v="758"/>
    <d v="2021-02-19T00:00:00"/>
    <n v="2"/>
    <x v="1"/>
    <x v="1"/>
    <n v="34"/>
    <s v="Brusque"/>
    <n v="7"/>
    <n v="14"/>
    <n v="106"/>
    <n v="1484"/>
    <n v="0.12"/>
    <m/>
    <n v="1305.92"/>
    <d v="2021-02-24T00:00:00"/>
    <d v="2021-02-24T00:00:00"/>
    <n v="758"/>
    <n v="1"/>
    <x v="6"/>
    <x v="1"/>
    <n v="0.1"/>
    <n v="130.59200000000001"/>
    <n v="2"/>
  </r>
  <r>
    <n v="759"/>
    <d v="2021-02-20T00:00:00"/>
    <n v="2"/>
    <x v="1"/>
    <x v="1"/>
    <n v="94"/>
    <s v="Goiânia"/>
    <n v="10"/>
    <n v="12"/>
    <n v="90"/>
    <n v="1080"/>
    <n v="0.05"/>
    <m/>
    <n v="1026"/>
    <d v="2021-03-01T00:00:00"/>
    <d v="2021-03-01T00:00:00"/>
    <n v="759"/>
    <n v="7"/>
    <x v="4"/>
    <x v="9"/>
    <n v="0.08"/>
    <n v="82.08"/>
    <n v="3"/>
  </r>
  <r>
    <n v="760"/>
    <d v="2021-02-20T00:00:00"/>
    <n v="2"/>
    <x v="1"/>
    <x v="1"/>
    <n v="84"/>
    <s v="Manaus"/>
    <n v="12"/>
    <n v="27"/>
    <n v="100"/>
    <n v="2700"/>
    <n v="0.11"/>
    <m/>
    <n v="2403"/>
    <d v="2021-03-06T00:00:00"/>
    <d v="2021-03-06T00:00:00"/>
    <n v="760"/>
    <n v="3"/>
    <x v="3"/>
    <x v="6"/>
    <n v="7.0000000000000007E-2"/>
    <n v="168.21"/>
    <n v="4"/>
  </r>
  <r>
    <n v="761"/>
    <d v="2021-02-21T00:00:00"/>
    <n v="2"/>
    <x v="1"/>
    <x v="1"/>
    <n v="74"/>
    <s v="São Paulo"/>
    <n v="13"/>
    <n v="27"/>
    <n v="90"/>
    <n v="2430"/>
    <n v="0.14000000000000001"/>
    <m/>
    <n v="2089.8000000000002"/>
    <d v="2021-02-21T00:00:00"/>
    <d v="2021-02-21T00:00:00"/>
    <n v="761"/>
    <n v="5"/>
    <x v="5"/>
    <x v="2"/>
    <n v="0.08"/>
    <n v="167.18400000000003"/>
    <n v="5"/>
  </r>
  <r>
    <n v="762"/>
    <d v="2021-02-21T00:00:00"/>
    <n v="2"/>
    <x v="1"/>
    <x v="1"/>
    <n v="26"/>
    <s v="Araçatuba"/>
    <n v="9"/>
    <n v="48"/>
    <n v="96"/>
    <n v="4608"/>
    <n v="0.13"/>
    <m/>
    <n v="4008.96"/>
    <d v="2021-03-23T00:00:00"/>
    <d v="2021-03-23T00:00:00"/>
    <n v="762"/>
    <n v="2"/>
    <x v="1"/>
    <x v="7"/>
    <n v="7.0000000000000007E-2"/>
    <n v="280.62720000000002"/>
    <n v="6"/>
  </r>
  <r>
    <n v="763"/>
    <d v="2021-02-21T00:00:00"/>
    <n v="2"/>
    <x v="1"/>
    <x v="1"/>
    <n v="53"/>
    <s v="Jaú"/>
    <n v="11"/>
    <n v="41"/>
    <n v="100"/>
    <n v="4100"/>
    <n v="0"/>
    <m/>
    <n v="4100"/>
    <d v="2021-03-16T00:00:00"/>
    <d v="2021-03-16T00:00:00"/>
    <n v="763"/>
    <n v="5"/>
    <x v="5"/>
    <x v="6"/>
    <n v="0.06"/>
    <n v="246"/>
    <n v="7"/>
  </r>
  <r>
    <n v="764"/>
    <d v="2021-02-21T00:00:00"/>
    <n v="2"/>
    <x v="1"/>
    <x v="1"/>
    <n v="65"/>
    <s v="Ariquemes"/>
    <n v="15"/>
    <n v="45"/>
    <n v="112"/>
    <n v="5040"/>
    <n v="0.05"/>
    <m/>
    <n v="4788"/>
    <d v="2021-02-22T00:00:00"/>
    <d v="2021-02-22T00:00:00"/>
    <n v="764"/>
    <n v="3"/>
    <x v="3"/>
    <x v="1"/>
    <n v="0.09"/>
    <n v="430.91999999999996"/>
    <n v="1"/>
  </r>
  <r>
    <n v="765"/>
    <d v="2021-02-21T00:00:00"/>
    <n v="2"/>
    <x v="1"/>
    <x v="1"/>
    <n v="18"/>
    <s v="Bagé"/>
    <n v="10"/>
    <n v="20"/>
    <n v="92"/>
    <n v="1840"/>
    <n v="0.15"/>
    <m/>
    <n v="1564"/>
    <d v="2021-03-15T00:00:00"/>
    <d v="2021-03-15T00:00:00"/>
    <n v="765"/>
    <n v="3"/>
    <x v="3"/>
    <x v="4"/>
    <n v="0.05"/>
    <n v="78.2"/>
    <n v="2"/>
  </r>
  <r>
    <n v="766"/>
    <d v="2021-02-21T00:00:00"/>
    <n v="2"/>
    <x v="1"/>
    <x v="1"/>
    <n v="94"/>
    <s v="Goiânia"/>
    <n v="10"/>
    <n v="28"/>
    <n v="105"/>
    <n v="2940"/>
    <n v="0.02"/>
    <m/>
    <n v="2881.2"/>
    <d v="2021-02-23T00:00:00"/>
    <d v="2021-02-23T00:00:00"/>
    <n v="766"/>
    <n v="5"/>
    <x v="5"/>
    <x v="1"/>
    <n v="0.1"/>
    <n v="288.12"/>
    <n v="3"/>
  </r>
  <r>
    <n v="767"/>
    <d v="2021-02-22T00:00:00"/>
    <n v="2"/>
    <x v="1"/>
    <x v="1"/>
    <n v="38"/>
    <s v="Belo Horizonte"/>
    <n v="8"/>
    <n v="38"/>
    <n v="119"/>
    <n v="4522"/>
    <n v="0.04"/>
    <m/>
    <n v="4341.12"/>
    <d v="2021-03-04T00:00:00"/>
    <d v="2021-03-04T00:00:00"/>
    <n v="767"/>
    <n v="4"/>
    <x v="2"/>
    <x v="3"/>
    <n v="0.06"/>
    <n v="260.46719999999999"/>
    <n v="4"/>
  </r>
  <r>
    <n v="768"/>
    <d v="2021-02-22T00:00:00"/>
    <n v="2"/>
    <x v="1"/>
    <x v="1"/>
    <n v="23"/>
    <s v="Santa Bárbara D'Oeste"/>
    <n v="8"/>
    <n v="29"/>
    <n v="109"/>
    <n v="3161"/>
    <n v="0.09"/>
    <m/>
    <n v="2876.51"/>
    <d v="2021-03-23T00:00:00"/>
    <d v="2021-03-23T00:00:00"/>
    <n v="768"/>
    <n v="3"/>
    <x v="3"/>
    <x v="0"/>
    <n v="0.05"/>
    <n v="143.82550000000001"/>
    <n v="5"/>
  </r>
  <r>
    <n v="769"/>
    <d v="2021-02-22T00:00:00"/>
    <n v="2"/>
    <x v="1"/>
    <x v="1"/>
    <n v="89"/>
    <s v="Goiânia"/>
    <n v="15"/>
    <n v="11"/>
    <n v="106"/>
    <n v="1166"/>
    <n v="0.06"/>
    <m/>
    <n v="1096.04"/>
    <d v="2021-03-24T00:00:00"/>
    <d v="2021-03-24T00:00:00"/>
    <n v="769"/>
    <n v="7"/>
    <x v="4"/>
    <x v="4"/>
    <n v="0.05"/>
    <n v="54.802"/>
    <n v="6"/>
  </r>
  <r>
    <n v="770"/>
    <d v="2021-02-23T00:00:00"/>
    <n v="2"/>
    <x v="1"/>
    <x v="1"/>
    <n v="96"/>
    <s v="Santana de Parnaíba"/>
    <n v="3"/>
    <n v="20"/>
    <n v="102"/>
    <n v="2040"/>
    <n v="0.08"/>
    <m/>
    <n v="1876.8"/>
    <d v="2021-03-12T00:00:00"/>
    <d v="2021-03-12T00:00:00"/>
    <n v="770"/>
    <n v="5"/>
    <x v="5"/>
    <x v="7"/>
    <n v="0.08"/>
    <n v="150.14400000000001"/>
    <n v="7"/>
  </r>
  <r>
    <n v="771"/>
    <d v="2021-02-23T00:00:00"/>
    <n v="2"/>
    <x v="1"/>
    <x v="1"/>
    <n v="86"/>
    <s v="Jataí"/>
    <n v="9"/>
    <n v="33"/>
    <n v="118"/>
    <n v="3894"/>
    <n v="0.09"/>
    <m/>
    <n v="3543.54"/>
    <d v="2021-03-05T00:00:00"/>
    <d v="2021-03-05T00:00:00"/>
    <n v="771"/>
    <n v="7"/>
    <x v="4"/>
    <x v="6"/>
    <n v="0.05"/>
    <n v="177.17700000000002"/>
    <n v="1"/>
  </r>
  <r>
    <n v="772"/>
    <d v="2021-02-24T00:00:00"/>
    <n v="2"/>
    <x v="1"/>
    <x v="1"/>
    <n v="51"/>
    <s v="Avaré"/>
    <n v="14"/>
    <n v="19"/>
    <n v="99"/>
    <n v="1881"/>
    <n v="0.06"/>
    <m/>
    <n v="1768.14"/>
    <d v="2021-03-20T00:00:00"/>
    <d v="2021-03-20T00:00:00"/>
    <n v="772"/>
    <n v="6"/>
    <x v="0"/>
    <x v="8"/>
    <n v="0.08"/>
    <n v="141.4512"/>
    <n v="2"/>
  </r>
  <r>
    <n v="773"/>
    <d v="2021-02-24T00:00:00"/>
    <n v="2"/>
    <x v="1"/>
    <x v="1"/>
    <n v="33"/>
    <s v="Ituiutaba"/>
    <n v="6"/>
    <n v="36"/>
    <n v="98"/>
    <n v="3528"/>
    <n v="0.1"/>
    <m/>
    <n v="3175.2"/>
    <d v="2021-03-24T00:00:00"/>
    <d v="2021-03-24T00:00:00"/>
    <n v="773"/>
    <n v="1"/>
    <x v="6"/>
    <x v="8"/>
    <n v="0.09"/>
    <n v="285.76799999999997"/>
    <n v="3"/>
  </r>
  <r>
    <n v="774"/>
    <d v="2021-02-25T00:00:00"/>
    <n v="2"/>
    <x v="1"/>
    <x v="1"/>
    <n v="60"/>
    <s v="Serra"/>
    <n v="15"/>
    <n v="28"/>
    <n v="97"/>
    <n v="2716"/>
    <n v="0.06"/>
    <m/>
    <n v="2553.04"/>
    <d v="2021-03-05T00:00:00"/>
    <d v="2021-03-05T00:00:00"/>
    <n v="774"/>
    <n v="1"/>
    <x v="6"/>
    <x v="9"/>
    <n v="0.08"/>
    <n v="204.2432"/>
    <n v="4"/>
  </r>
  <r>
    <n v="775"/>
    <d v="2021-02-25T00:00:00"/>
    <n v="2"/>
    <x v="1"/>
    <x v="1"/>
    <n v="75"/>
    <s v="São Paulo"/>
    <n v="12"/>
    <n v="39"/>
    <n v="113"/>
    <n v="4407"/>
    <n v="0.1"/>
    <m/>
    <n v="3966.3"/>
    <d v="2021-03-27T00:00:00"/>
    <d v="2021-03-27T00:00:00"/>
    <n v="775"/>
    <n v="5"/>
    <x v="5"/>
    <x v="1"/>
    <n v="0.06"/>
    <n v="237.97800000000001"/>
    <n v="5"/>
  </r>
  <r>
    <n v="776"/>
    <d v="2021-02-25T00:00:00"/>
    <n v="2"/>
    <x v="1"/>
    <x v="1"/>
    <n v="62"/>
    <s v="São Paulo"/>
    <n v="11"/>
    <n v="35"/>
    <n v="98"/>
    <n v="3430"/>
    <n v="0.02"/>
    <m/>
    <n v="3361.4"/>
    <d v="2021-03-27T00:00:00"/>
    <d v="2021-03-27T00:00:00"/>
    <n v="776"/>
    <n v="7"/>
    <x v="4"/>
    <x v="6"/>
    <n v="0.05"/>
    <n v="168.07000000000002"/>
    <n v="6"/>
  </r>
  <r>
    <n v="777"/>
    <d v="2021-02-25T00:00:00"/>
    <n v="2"/>
    <x v="1"/>
    <x v="1"/>
    <n v="21"/>
    <s v="Vitória"/>
    <n v="14"/>
    <n v="13"/>
    <n v="106"/>
    <n v="1378"/>
    <n v="0"/>
    <m/>
    <n v="1378"/>
    <d v="2021-02-28T00:00:00"/>
    <d v="2021-02-28T00:00:00"/>
    <n v="777"/>
    <n v="4"/>
    <x v="2"/>
    <x v="1"/>
    <n v="0.05"/>
    <n v="68.900000000000006"/>
    <n v="7"/>
  </r>
  <r>
    <n v="778"/>
    <d v="2021-02-26T00:00:00"/>
    <n v="2"/>
    <x v="1"/>
    <x v="1"/>
    <n v="17"/>
    <s v="Rio de Janeiro"/>
    <n v="13"/>
    <n v="10"/>
    <n v="104"/>
    <n v="1040"/>
    <n v="0.12"/>
    <m/>
    <n v="915.2"/>
    <d v="2021-03-09T00:00:00"/>
    <d v="2021-03-09T00:00:00"/>
    <n v="778"/>
    <n v="2"/>
    <x v="1"/>
    <x v="7"/>
    <n v="0.09"/>
    <n v="82.367999999999995"/>
    <n v="1"/>
  </r>
  <r>
    <n v="779"/>
    <d v="2021-02-26T00:00:00"/>
    <n v="2"/>
    <x v="1"/>
    <x v="1"/>
    <n v="49"/>
    <s v="São Paulo"/>
    <n v="4"/>
    <n v="37"/>
    <n v="112"/>
    <n v="4144"/>
    <n v="0.03"/>
    <m/>
    <n v="4019.68"/>
    <d v="2021-03-14T00:00:00"/>
    <d v="2021-03-14T00:00:00"/>
    <n v="779"/>
    <n v="4"/>
    <x v="2"/>
    <x v="3"/>
    <n v="0.08"/>
    <n v="321.57439999999997"/>
    <n v="2"/>
  </r>
  <r>
    <n v="780"/>
    <d v="2021-02-26T00:00:00"/>
    <n v="2"/>
    <x v="1"/>
    <x v="1"/>
    <n v="24"/>
    <s v="Viamão"/>
    <n v="4"/>
    <n v="30"/>
    <n v="110"/>
    <n v="3300"/>
    <n v="0.01"/>
    <m/>
    <n v="3267"/>
    <d v="2021-03-21T00:00:00"/>
    <d v="2021-03-21T00:00:00"/>
    <n v="780"/>
    <n v="2"/>
    <x v="1"/>
    <x v="0"/>
    <n v="0.08"/>
    <n v="261.36"/>
    <n v="3"/>
  </r>
  <r>
    <n v="781"/>
    <d v="2021-02-27T00:00:00"/>
    <n v="2"/>
    <x v="1"/>
    <x v="1"/>
    <n v="14"/>
    <s v="Eunápolis"/>
    <n v="11"/>
    <n v="45"/>
    <n v="104"/>
    <n v="4680"/>
    <n v="0.13"/>
    <m/>
    <n v="4071.6"/>
    <d v="2021-03-29T00:00:00"/>
    <d v="2021-03-29T00:00:00"/>
    <n v="781"/>
    <n v="3"/>
    <x v="3"/>
    <x v="6"/>
    <n v="0.06"/>
    <n v="244.29599999999999"/>
    <n v="4"/>
  </r>
  <r>
    <n v="782"/>
    <d v="2021-02-27T00:00:00"/>
    <n v="2"/>
    <x v="1"/>
    <x v="1"/>
    <n v="21"/>
    <s v="Vitória"/>
    <n v="9"/>
    <n v="50"/>
    <n v="114"/>
    <n v="5700"/>
    <n v="0"/>
    <m/>
    <n v="5700"/>
    <d v="2021-03-27T00:00:00"/>
    <d v="2021-03-27T00:00:00"/>
    <n v="782"/>
    <n v="3"/>
    <x v="3"/>
    <x v="9"/>
    <n v="0.1"/>
    <n v="570"/>
    <n v="5"/>
  </r>
  <r>
    <n v="783"/>
    <d v="2021-02-28T00:00:00"/>
    <n v="2"/>
    <x v="1"/>
    <x v="1"/>
    <n v="15"/>
    <s v="Vila Velha"/>
    <n v="9"/>
    <n v="15"/>
    <n v="112"/>
    <n v="1680"/>
    <n v="0.14000000000000001"/>
    <m/>
    <n v="1444.8"/>
    <d v="2021-03-28T00:00:00"/>
    <d v="2021-03-28T00:00:00"/>
    <n v="783"/>
    <n v="1"/>
    <x v="6"/>
    <x v="4"/>
    <n v="7.0000000000000007E-2"/>
    <n v="101.13600000000001"/>
    <n v="6"/>
  </r>
  <r>
    <n v="784"/>
    <d v="2021-03-01T00:00:00"/>
    <n v="3"/>
    <x v="2"/>
    <x v="1"/>
    <n v="38"/>
    <s v="Belo Horizonte"/>
    <n v="6"/>
    <n v="47"/>
    <n v="105"/>
    <n v="4935"/>
    <n v="0.15"/>
    <m/>
    <n v="4194.75"/>
    <d v="2021-03-21T00:00:00"/>
    <d v="2021-03-21T00:00:00"/>
    <n v="784"/>
    <n v="6"/>
    <x v="0"/>
    <x v="9"/>
    <n v="0.1"/>
    <n v="419.47500000000002"/>
    <n v="7"/>
  </r>
  <r>
    <n v="785"/>
    <d v="2021-03-02T00:00:00"/>
    <n v="3"/>
    <x v="2"/>
    <x v="1"/>
    <n v="85"/>
    <s v="Piraquara"/>
    <n v="14"/>
    <n v="13"/>
    <n v="94"/>
    <n v="1222"/>
    <n v="0.02"/>
    <m/>
    <n v="1197.56"/>
    <d v="2021-03-28T00:00:00"/>
    <d v="2021-03-28T00:00:00"/>
    <n v="785"/>
    <n v="4"/>
    <x v="2"/>
    <x v="5"/>
    <n v="0.09"/>
    <n v="107.78039999999999"/>
    <n v="1"/>
  </r>
  <r>
    <n v="786"/>
    <d v="2021-03-02T00:00:00"/>
    <n v="3"/>
    <x v="2"/>
    <x v="1"/>
    <n v="70"/>
    <s v="Rio de Janeiro"/>
    <n v="6"/>
    <n v="29"/>
    <n v="96"/>
    <n v="2784"/>
    <n v="7.0000000000000007E-2"/>
    <m/>
    <n v="2589.12"/>
    <d v="2021-03-11T00:00:00"/>
    <d v="2021-03-11T00:00:00"/>
    <n v="786"/>
    <n v="1"/>
    <x v="6"/>
    <x v="2"/>
    <n v="7.0000000000000007E-2"/>
    <n v="181.23840000000001"/>
    <n v="2"/>
  </r>
  <r>
    <n v="787"/>
    <d v="2021-03-02T00:00:00"/>
    <n v="3"/>
    <x v="2"/>
    <x v="1"/>
    <n v="30"/>
    <s v="Vitória da Conquista"/>
    <n v="11"/>
    <n v="24"/>
    <n v="100"/>
    <n v="2400"/>
    <n v="0.15"/>
    <m/>
    <n v="2040"/>
    <d v="2021-03-24T00:00:00"/>
    <d v="2021-03-24T00:00:00"/>
    <n v="787"/>
    <n v="3"/>
    <x v="3"/>
    <x v="7"/>
    <n v="0.06"/>
    <n v="122.39999999999999"/>
    <n v="3"/>
  </r>
  <r>
    <n v="788"/>
    <d v="2021-03-02T00:00:00"/>
    <n v="3"/>
    <x v="2"/>
    <x v="1"/>
    <n v="66"/>
    <s v="Gurupi"/>
    <n v="7"/>
    <n v="34"/>
    <n v="111"/>
    <n v="3774"/>
    <n v="7.0000000000000007E-2"/>
    <m/>
    <n v="3509.82"/>
    <d v="2021-03-24T00:00:00"/>
    <d v="2021-03-24T00:00:00"/>
    <n v="788"/>
    <n v="2"/>
    <x v="1"/>
    <x v="6"/>
    <n v="0.06"/>
    <n v="210.58920000000001"/>
    <n v="4"/>
  </r>
  <r>
    <n v="789"/>
    <d v="2021-03-04T00:00:00"/>
    <n v="3"/>
    <x v="2"/>
    <x v="1"/>
    <n v="98"/>
    <s v="Recife"/>
    <n v="10"/>
    <n v="49"/>
    <n v="115"/>
    <n v="5635"/>
    <n v="0.09"/>
    <m/>
    <n v="5127.8500000000004"/>
    <d v="2021-04-01T00:00:00"/>
    <d v="2021-04-01T00:00:00"/>
    <n v="789"/>
    <n v="1"/>
    <x v="6"/>
    <x v="9"/>
    <n v="0.08"/>
    <n v="410.22800000000007"/>
    <n v="5"/>
  </r>
  <r>
    <n v="790"/>
    <d v="2021-03-05T00:00:00"/>
    <n v="3"/>
    <x v="2"/>
    <x v="1"/>
    <n v="1"/>
    <s v="Santos"/>
    <n v="8"/>
    <n v="37"/>
    <n v="97"/>
    <n v="3589"/>
    <n v="0.03"/>
    <m/>
    <n v="3481.33"/>
    <d v="2021-03-27T00:00:00"/>
    <d v="2021-03-27T00:00:00"/>
    <n v="790"/>
    <n v="4"/>
    <x v="2"/>
    <x v="7"/>
    <n v="0.09"/>
    <n v="313.31969999999995"/>
    <n v="6"/>
  </r>
  <r>
    <n v="791"/>
    <d v="2021-03-05T00:00:00"/>
    <n v="3"/>
    <x v="2"/>
    <x v="1"/>
    <n v="42"/>
    <s v="Mauá"/>
    <n v="8"/>
    <n v="47"/>
    <n v="98"/>
    <n v="4606"/>
    <n v="0.01"/>
    <m/>
    <n v="4559.9399999999996"/>
    <d v="2021-03-20T00:00:00"/>
    <d v="2021-03-20T00:00:00"/>
    <n v="791"/>
    <n v="5"/>
    <x v="5"/>
    <x v="8"/>
    <n v="0.06"/>
    <n v="273.59639999999996"/>
    <n v="7"/>
  </r>
  <r>
    <n v="792"/>
    <d v="2021-03-05T00:00:00"/>
    <n v="3"/>
    <x v="2"/>
    <x v="1"/>
    <n v="81"/>
    <s v="Duque de Caxias"/>
    <n v="1"/>
    <n v="12"/>
    <n v="101"/>
    <n v="1212"/>
    <n v="0.01"/>
    <m/>
    <n v="1199.8800000000001"/>
    <d v="2021-03-28T00:00:00"/>
    <d v="2021-03-28T00:00:00"/>
    <n v="792"/>
    <n v="3"/>
    <x v="3"/>
    <x v="0"/>
    <n v="7.0000000000000007E-2"/>
    <n v="83.99160000000002"/>
    <n v="1"/>
  </r>
  <r>
    <n v="793"/>
    <d v="2021-03-06T00:00:00"/>
    <n v="3"/>
    <x v="2"/>
    <x v="1"/>
    <n v="91"/>
    <s v="Itaquaquecetuba"/>
    <n v="14"/>
    <n v="49"/>
    <n v="112"/>
    <n v="5488"/>
    <n v="0.02"/>
    <m/>
    <n v="5378.24"/>
    <d v="2021-03-17T00:00:00"/>
    <d v="2021-03-17T00:00:00"/>
    <n v="793"/>
    <n v="2"/>
    <x v="1"/>
    <x v="3"/>
    <n v="0.1"/>
    <n v="537.82399999999996"/>
    <n v="2"/>
  </r>
  <r>
    <n v="794"/>
    <d v="2021-03-06T00:00:00"/>
    <n v="3"/>
    <x v="2"/>
    <x v="1"/>
    <n v="93"/>
    <s v="Salvador"/>
    <n v="9"/>
    <n v="30"/>
    <n v="90"/>
    <n v="2700"/>
    <n v="0.02"/>
    <m/>
    <n v="2646"/>
    <d v="2021-04-03T00:00:00"/>
    <d v="2021-04-03T00:00:00"/>
    <n v="794"/>
    <n v="5"/>
    <x v="5"/>
    <x v="9"/>
    <n v="0.05"/>
    <n v="132.30000000000001"/>
    <n v="3"/>
  </r>
  <r>
    <n v="795"/>
    <d v="2021-03-06T00:00:00"/>
    <n v="3"/>
    <x v="2"/>
    <x v="1"/>
    <n v="6"/>
    <s v="Jaú"/>
    <n v="8"/>
    <n v="41"/>
    <n v="110"/>
    <n v="4510"/>
    <n v="0.1"/>
    <m/>
    <n v="4059"/>
    <d v="2021-03-09T00:00:00"/>
    <m/>
    <n v="795"/>
    <n v="3"/>
    <x v="3"/>
    <x v="5"/>
    <n v="0.06"/>
    <n v="243.54"/>
    <n v="4"/>
  </r>
  <r>
    <n v="796"/>
    <d v="2021-03-06T00:00:00"/>
    <n v="3"/>
    <x v="2"/>
    <x v="1"/>
    <n v="11"/>
    <s v="Cachoeiro de Itapemirim"/>
    <n v="1"/>
    <n v="23"/>
    <n v="114"/>
    <n v="2622"/>
    <n v="0.15"/>
    <m/>
    <n v="2228.6999999999998"/>
    <d v="2021-03-13T00:00:00"/>
    <d v="2021-03-13T00:00:00"/>
    <n v="796"/>
    <n v="6"/>
    <x v="0"/>
    <x v="0"/>
    <n v="7.0000000000000007E-2"/>
    <n v="156.00900000000001"/>
    <n v="5"/>
  </r>
  <r>
    <n v="797"/>
    <d v="2021-03-06T00:00:00"/>
    <n v="3"/>
    <x v="2"/>
    <x v="1"/>
    <n v="15"/>
    <s v="Vila Velha"/>
    <n v="12"/>
    <n v="29"/>
    <n v="107"/>
    <n v="3103"/>
    <n v="0.15"/>
    <m/>
    <n v="2637.55"/>
    <d v="2021-03-26T00:00:00"/>
    <d v="2021-03-26T00:00:00"/>
    <n v="797"/>
    <n v="2"/>
    <x v="1"/>
    <x v="2"/>
    <n v="0.06"/>
    <n v="158.25300000000001"/>
    <n v="6"/>
  </r>
  <r>
    <n v="798"/>
    <d v="2021-03-07T00:00:00"/>
    <n v="3"/>
    <x v="2"/>
    <x v="1"/>
    <n v="89"/>
    <s v="Goiânia"/>
    <n v="2"/>
    <n v="39"/>
    <n v="109"/>
    <n v="4251"/>
    <n v="0"/>
    <m/>
    <n v="4251"/>
    <d v="2021-03-12T00:00:00"/>
    <d v="2021-03-12T00:00:00"/>
    <n v="798"/>
    <n v="5"/>
    <x v="5"/>
    <x v="9"/>
    <n v="0.08"/>
    <n v="340.08"/>
    <n v="7"/>
  </r>
  <r>
    <n v="799"/>
    <d v="2021-03-07T00:00:00"/>
    <n v="3"/>
    <x v="2"/>
    <x v="1"/>
    <n v="15"/>
    <s v="Vila Velha"/>
    <n v="6"/>
    <n v="27"/>
    <n v="109"/>
    <n v="2943"/>
    <n v="0.05"/>
    <m/>
    <n v="2795.85"/>
    <d v="2021-03-22T00:00:00"/>
    <d v="2021-03-22T00:00:00"/>
    <n v="799"/>
    <n v="5"/>
    <x v="5"/>
    <x v="8"/>
    <n v="7.0000000000000007E-2"/>
    <n v="195.70950000000002"/>
    <n v="1"/>
  </r>
  <r>
    <n v="800"/>
    <d v="2021-03-07T00:00:00"/>
    <n v="3"/>
    <x v="2"/>
    <x v="1"/>
    <n v="61"/>
    <s v="Petrópolis"/>
    <n v="1"/>
    <n v="25"/>
    <n v="119"/>
    <n v="2975"/>
    <n v="0.05"/>
    <m/>
    <n v="2826.25"/>
    <d v="2021-03-14T00:00:00"/>
    <d v="2021-03-14T00:00:00"/>
    <n v="800"/>
    <n v="4"/>
    <x v="2"/>
    <x v="5"/>
    <n v="0.09"/>
    <n v="254.36249999999998"/>
    <n v="2"/>
  </r>
  <r>
    <n v="801"/>
    <d v="2021-03-07T00:00:00"/>
    <n v="3"/>
    <x v="2"/>
    <x v="1"/>
    <n v="3"/>
    <s v="Barbacena"/>
    <n v="3"/>
    <n v="19"/>
    <n v="98"/>
    <n v="1862"/>
    <n v="0.02"/>
    <m/>
    <n v="1824.76"/>
    <d v="2021-04-03T00:00:00"/>
    <d v="2021-04-03T00:00:00"/>
    <n v="801"/>
    <n v="5"/>
    <x v="5"/>
    <x v="1"/>
    <n v="7.0000000000000007E-2"/>
    <n v="127.73320000000001"/>
    <n v="3"/>
  </r>
  <r>
    <n v="802"/>
    <d v="2021-03-07T00:00:00"/>
    <n v="3"/>
    <x v="2"/>
    <x v="1"/>
    <n v="22"/>
    <s v="Núcleo Bandeirante"/>
    <n v="12"/>
    <n v="10"/>
    <n v="97"/>
    <n v="970"/>
    <n v="0.01"/>
    <m/>
    <n v="960.3"/>
    <d v="2021-03-12T00:00:00"/>
    <d v="2021-03-12T00:00:00"/>
    <n v="802"/>
    <n v="7"/>
    <x v="4"/>
    <x v="5"/>
    <n v="0.1"/>
    <n v="96.03"/>
    <n v="4"/>
  </r>
  <r>
    <n v="803"/>
    <d v="2021-03-09T00:00:00"/>
    <n v="3"/>
    <x v="2"/>
    <x v="1"/>
    <n v="87"/>
    <s v="Fortaleza"/>
    <n v="13"/>
    <n v="25"/>
    <n v="119"/>
    <n v="2975"/>
    <n v="0.01"/>
    <m/>
    <n v="2945.25"/>
    <d v="2021-04-01T00:00:00"/>
    <d v="2021-04-01T00:00:00"/>
    <n v="803"/>
    <n v="3"/>
    <x v="3"/>
    <x v="2"/>
    <n v="0.05"/>
    <n v="147.26250000000002"/>
    <n v="5"/>
  </r>
  <r>
    <n v="804"/>
    <d v="2021-03-09T00:00:00"/>
    <n v="3"/>
    <x v="2"/>
    <x v="1"/>
    <n v="26"/>
    <s v="Araçatuba"/>
    <n v="8"/>
    <n v="45"/>
    <n v="116"/>
    <n v="5220"/>
    <n v="0.15"/>
    <m/>
    <n v="4437"/>
    <d v="2021-03-18T00:00:00"/>
    <d v="2021-03-18T00:00:00"/>
    <n v="804"/>
    <n v="1"/>
    <x v="6"/>
    <x v="3"/>
    <n v="0.06"/>
    <n v="266.21999999999997"/>
    <n v="6"/>
  </r>
  <r>
    <n v="805"/>
    <d v="2021-03-09T00:00:00"/>
    <n v="3"/>
    <x v="2"/>
    <x v="1"/>
    <n v="3"/>
    <s v="Barbacena"/>
    <n v="1"/>
    <n v="39"/>
    <n v="115"/>
    <n v="4485"/>
    <n v="0.14000000000000001"/>
    <m/>
    <n v="3857.1"/>
    <d v="2021-03-18T00:00:00"/>
    <d v="2021-03-18T00:00:00"/>
    <n v="805"/>
    <n v="6"/>
    <x v="0"/>
    <x v="2"/>
    <n v="0.06"/>
    <n v="231.42599999999999"/>
    <n v="7"/>
  </r>
  <r>
    <n v="806"/>
    <d v="2021-03-10T00:00:00"/>
    <n v="3"/>
    <x v="2"/>
    <x v="1"/>
    <n v="68"/>
    <s v="Goiânia"/>
    <n v="2"/>
    <n v="48"/>
    <n v="112"/>
    <n v="5376"/>
    <n v="0.09"/>
    <m/>
    <n v="4892.16"/>
    <d v="2021-03-25T00:00:00"/>
    <d v="2021-03-25T00:00:00"/>
    <n v="806"/>
    <n v="1"/>
    <x v="6"/>
    <x v="5"/>
    <n v="7.0000000000000007E-2"/>
    <n v="342.45120000000003"/>
    <n v="1"/>
  </r>
  <r>
    <n v="807"/>
    <d v="2021-03-10T00:00:00"/>
    <n v="3"/>
    <x v="2"/>
    <x v="1"/>
    <n v="46"/>
    <s v="Curitiba"/>
    <n v="7"/>
    <n v="38"/>
    <n v="102"/>
    <n v="3876"/>
    <n v="0.08"/>
    <m/>
    <n v="3565.92"/>
    <d v="2021-03-14T00:00:00"/>
    <d v="2021-03-14T00:00:00"/>
    <n v="807"/>
    <n v="7"/>
    <x v="4"/>
    <x v="8"/>
    <n v="0.09"/>
    <n v="320.93279999999999"/>
    <n v="2"/>
  </r>
  <r>
    <n v="808"/>
    <d v="2021-03-10T00:00:00"/>
    <n v="3"/>
    <x v="2"/>
    <x v="1"/>
    <n v="37"/>
    <s v="Arcoverde"/>
    <n v="10"/>
    <n v="14"/>
    <n v="113"/>
    <n v="1582"/>
    <n v="0.01"/>
    <m/>
    <n v="1566.18"/>
    <d v="2021-04-05T00:00:00"/>
    <m/>
    <n v="808"/>
    <n v="3"/>
    <x v="3"/>
    <x v="6"/>
    <n v="0.05"/>
    <n v="78.309000000000012"/>
    <n v="3"/>
  </r>
  <r>
    <n v="809"/>
    <d v="2021-03-10T00:00:00"/>
    <n v="3"/>
    <x v="2"/>
    <x v="1"/>
    <n v="11"/>
    <s v="Cachoeiro de Itapemirim"/>
    <n v="12"/>
    <n v="27"/>
    <n v="104"/>
    <n v="2808"/>
    <n v="0.02"/>
    <m/>
    <n v="2751.84"/>
    <d v="2021-03-21T00:00:00"/>
    <d v="2021-03-21T00:00:00"/>
    <n v="809"/>
    <n v="3"/>
    <x v="3"/>
    <x v="1"/>
    <n v="0.08"/>
    <n v="220.14720000000003"/>
    <n v="4"/>
  </r>
  <r>
    <n v="810"/>
    <d v="2021-03-11T00:00:00"/>
    <n v="3"/>
    <x v="2"/>
    <x v="1"/>
    <n v="100"/>
    <s v="São Paulo"/>
    <n v="4"/>
    <n v="48"/>
    <n v="96"/>
    <n v="4608"/>
    <n v="0.06"/>
    <m/>
    <n v="4331.5200000000004"/>
    <d v="2021-03-27T00:00:00"/>
    <d v="2021-03-27T00:00:00"/>
    <n v="810"/>
    <n v="5"/>
    <x v="5"/>
    <x v="8"/>
    <n v="0.05"/>
    <n v="216.57600000000002"/>
    <n v="5"/>
  </r>
  <r>
    <n v="811"/>
    <d v="2021-03-12T00:00:00"/>
    <n v="3"/>
    <x v="2"/>
    <x v="1"/>
    <n v="75"/>
    <s v="São Paulo"/>
    <n v="2"/>
    <n v="22"/>
    <n v="101"/>
    <n v="2222"/>
    <n v="0.02"/>
    <m/>
    <n v="2177.56"/>
    <d v="2021-04-03T00:00:00"/>
    <d v="2021-04-03T00:00:00"/>
    <n v="811"/>
    <n v="7"/>
    <x v="4"/>
    <x v="6"/>
    <n v="0.1"/>
    <n v="217.756"/>
    <n v="6"/>
  </r>
  <r>
    <n v="812"/>
    <d v="2021-03-12T00:00:00"/>
    <n v="3"/>
    <x v="2"/>
    <x v="1"/>
    <n v="35"/>
    <s v="São Paulo"/>
    <n v="3"/>
    <n v="30"/>
    <n v="118"/>
    <n v="3540"/>
    <n v="0.01"/>
    <m/>
    <n v="3504.6"/>
    <d v="2021-03-16T00:00:00"/>
    <d v="2021-03-16T00:00:00"/>
    <n v="812"/>
    <n v="1"/>
    <x v="6"/>
    <x v="1"/>
    <n v="0.06"/>
    <n v="210.27599999999998"/>
    <n v="7"/>
  </r>
  <r>
    <n v="813"/>
    <d v="2021-03-13T00:00:00"/>
    <n v="3"/>
    <x v="2"/>
    <x v="1"/>
    <n v="26"/>
    <s v="Araçatuba"/>
    <n v="10"/>
    <n v="17"/>
    <n v="111"/>
    <n v="1887"/>
    <n v="0"/>
    <m/>
    <n v="1887"/>
    <d v="2021-03-18T00:00:00"/>
    <d v="2021-03-18T00:00:00"/>
    <n v="813"/>
    <n v="5"/>
    <x v="5"/>
    <x v="8"/>
    <n v="0.05"/>
    <n v="94.350000000000009"/>
    <n v="1"/>
  </r>
  <r>
    <n v="814"/>
    <d v="2021-03-13T00:00:00"/>
    <n v="3"/>
    <x v="2"/>
    <x v="1"/>
    <n v="49"/>
    <s v="São Paulo"/>
    <n v="9"/>
    <n v="14"/>
    <n v="113"/>
    <n v="1582"/>
    <n v="0.11"/>
    <m/>
    <n v="1407.98"/>
    <d v="2021-03-13T00:00:00"/>
    <d v="2021-03-13T00:00:00"/>
    <n v="814"/>
    <n v="3"/>
    <x v="3"/>
    <x v="2"/>
    <n v="7.0000000000000007E-2"/>
    <n v="98.558600000000013"/>
    <n v="2"/>
  </r>
  <r>
    <n v="815"/>
    <d v="2021-03-14T00:00:00"/>
    <n v="3"/>
    <x v="2"/>
    <x v="1"/>
    <n v="14"/>
    <s v="Eunápolis"/>
    <n v="13"/>
    <n v="15"/>
    <n v="118"/>
    <n v="1770"/>
    <n v="0.14000000000000001"/>
    <m/>
    <n v="1522.2"/>
    <d v="2021-03-24T00:00:00"/>
    <d v="2021-03-24T00:00:00"/>
    <n v="815"/>
    <n v="3"/>
    <x v="3"/>
    <x v="3"/>
    <n v="0.09"/>
    <n v="136.99799999999999"/>
    <n v="3"/>
  </r>
  <r>
    <n v="816"/>
    <d v="2021-03-15T00:00:00"/>
    <n v="3"/>
    <x v="2"/>
    <x v="1"/>
    <n v="69"/>
    <s v="Rio de Janeiro"/>
    <n v="7"/>
    <n v="10"/>
    <n v="100"/>
    <n v="1000"/>
    <n v="0.08"/>
    <m/>
    <n v="920"/>
    <d v="2021-04-11T00:00:00"/>
    <d v="2021-04-11T00:00:00"/>
    <n v="816"/>
    <n v="2"/>
    <x v="1"/>
    <x v="8"/>
    <n v="0.08"/>
    <n v="73.600000000000009"/>
    <n v="4"/>
  </r>
  <r>
    <n v="817"/>
    <d v="2021-03-16T00:00:00"/>
    <n v="3"/>
    <x v="2"/>
    <x v="1"/>
    <n v="66"/>
    <s v="Gurupi"/>
    <n v="15"/>
    <n v="48"/>
    <n v="102"/>
    <n v="4896"/>
    <n v="0.05"/>
    <m/>
    <n v="4651.2"/>
    <d v="2021-04-05T00:00:00"/>
    <d v="2021-04-05T00:00:00"/>
    <n v="817"/>
    <n v="1"/>
    <x v="6"/>
    <x v="6"/>
    <n v="0.08"/>
    <n v="372.096"/>
    <n v="5"/>
  </r>
  <r>
    <n v="818"/>
    <d v="2021-03-16T00:00:00"/>
    <n v="3"/>
    <x v="2"/>
    <x v="1"/>
    <n v="21"/>
    <s v="Vitória"/>
    <n v="11"/>
    <n v="11"/>
    <n v="92"/>
    <n v="1012"/>
    <n v="0.14000000000000001"/>
    <m/>
    <n v="870.31999999999994"/>
    <d v="2021-04-02T00:00:00"/>
    <d v="2021-04-02T00:00:00"/>
    <n v="818"/>
    <n v="5"/>
    <x v="5"/>
    <x v="4"/>
    <n v="7.0000000000000007E-2"/>
    <n v="60.922400000000003"/>
    <n v="6"/>
  </r>
  <r>
    <n v="819"/>
    <d v="2021-03-16T00:00:00"/>
    <n v="3"/>
    <x v="2"/>
    <x v="1"/>
    <n v="50"/>
    <s v="Patos de Minas"/>
    <n v="15"/>
    <n v="23"/>
    <n v="119"/>
    <n v="2737"/>
    <n v="0.02"/>
    <m/>
    <n v="2682.26"/>
    <d v="2021-03-29T00:00:00"/>
    <d v="2021-03-29T00:00:00"/>
    <n v="819"/>
    <n v="4"/>
    <x v="2"/>
    <x v="5"/>
    <n v="0.08"/>
    <n v="214.58080000000001"/>
    <n v="7"/>
  </r>
  <r>
    <n v="820"/>
    <d v="2021-03-17T00:00:00"/>
    <n v="3"/>
    <x v="2"/>
    <x v="1"/>
    <n v="87"/>
    <s v="Fortaleza"/>
    <n v="6"/>
    <n v="14"/>
    <n v="117"/>
    <n v="1638"/>
    <n v="0.09"/>
    <m/>
    <n v="1490.58"/>
    <d v="2021-04-04T00:00:00"/>
    <d v="2021-04-04T00:00:00"/>
    <n v="820"/>
    <n v="3"/>
    <x v="3"/>
    <x v="8"/>
    <n v="0.06"/>
    <n v="89.434799999999996"/>
    <n v="1"/>
  </r>
  <r>
    <n v="821"/>
    <d v="2021-03-18T00:00:00"/>
    <n v="3"/>
    <x v="2"/>
    <x v="1"/>
    <n v="19"/>
    <s v="São Paulo"/>
    <n v="12"/>
    <n v="45"/>
    <n v="96"/>
    <n v="4320"/>
    <n v="0.1"/>
    <m/>
    <n v="3888"/>
    <d v="2021-04-04T00:00:00"/>
    <d v="2021-04-04T00:00:00"/>
    <n v="821"/>
    <n v="2"/>
    <x v="1"/>
    <x v="5"/>
    <n v="0.08"/>
    <n v="311.04000000000002"/>
    <n v="2"/>
  </r>
  <r>
    <n v="822"/>
    <d v="2021-03-18T00:00:00"/>
    <n v="3"/>
    <x v="2"/>
    <x v="1"/>
    <n v="61"/>
    <s v="Petrópolis"/>
    <n v="12"/>
    <n v="30"/>
    <n v="112"/>
    <n v="3360"/>
    <n v="0.09"/>
    <m/>
    <n v="3057.6"/>
    <d v="2021-04-14T00:00:00"/>
    <d v="2021-04-14T00:00:00"/>
    <n v="822"/>
    <n v="6"/>
    <x v="0"/>
    <x v="1"/>
    <n v="0.09"/>
    <n v="275.18399999999997"/>
    <n v="3"/>
  </r>
  <r>
    <n v="823"/>
    <d v="2021-03-18T00:00:00"/>
    <n v="3"/>
    <x v="2"/>
    <x v="1"/>
    <n v="73"/>
    <s v="São Paulo"/>
    <n v="8"/>
    <n v="34"/>
    <n v="92"/>
    <n v="3128"/>
    <n v="0.14000000000000001"/>
    <m/>
    <n v="2690.08"/>
    <d v="2021-03-22T00:00:00"/>
    <d v="2021-03-22T00:00:00"/>
    <n v="823"/>
    <n v="4"/>
    <x v="2"/>
    <x v="6"/>
    <n v="0.05"/>
    <n v="134.50399999999999"/>
    <n v="4"/>
  </r>
  <r>
    <n v="824"/>
    <d v="2021-03-18T00:00:00"/>
    <n v="3"/>
    <x v="2"/>
    <x v="1"/>
    <n v="37"/>
    <s v="Arcoverde"/>
    <n v="10"/>
    <n v="12"/>
    <n v="118"/>
    <n v="1416"/>
    <n v="0.06"/>
    <m/>
    <n v="1331.04"/>
    <d v="2021-03-28T00:00:00"/>
    <d v="2021-03-28T00:00:00"/>
    <n v="824"/>
    <n v="3"/>
    <x v="3"/>
    <x v="4"/>
    <n v="0.05"/>
    <n v="66.552000000000007"/>
    <n v="5"/>
  </r>
  <r>
    <n v="825"/>
    <d v="2021-03-19T00:00:00"/>
    <n v="3"/>
    <x v="2"/>
    <x v="1"/>
    <n v="86"/>
    <s v="Jataí"/>
    <n v="13"/>
    <n v="40"/>
    <n v="90"/>
    <n v="3600"/>
    <n v="0.13"/>
    <m/>
    <n v="3132"/>
    <d v="2021-03-27T00:00:00"/>
    <d v="2021-03-27T00:00:00"/>
    <n v="825"/>
    <n v="4"/>
    <x v="2"/>
    <x v="0"/>
    <n v="0.09"/>
    <n v="281.88"/>
    <n v="6"/>
  </r>
  <r>
    <n v="826"/>
    <d v="2021-03-20T00:00:00"/>
    <n v="3"/>
    <x v="2"/>
    <x v="1"/>
    <n v="6"/>
    <s v="Jaú"/>
    <n v="11"/>
    <n v="34"/>
    <n v="117"/>
    <n v="3978"/>
    <n v="0.01"/>
    <m/>
    <n v="3938.22"/>
    <d v="2021-03-22T00:00:00"/>
    <d v="2021-03-22T00:00:00"/>
    <n v="826"/>
    <n v="6"/>
    <x v="0"/>
    <x v="3"/>
    <n v="7.0000000000000007E-2"/>
    <n v="275.67540000000002"/>
    <n v="7"/>
  </r>
  <r>
    <n v="827"/>
    <d v="2021-03-23T00:00:00"/>
    <n v="3"/>
    <x v="2"/>
    <x v="1"/>
    <n v="63"/>
    <s v="Catanduva"/>
    <n v="13"/>
    <n v="48"/>
    <n v="108"/>
    <n v="5184"/>
    <n v="0.04"/>
    <m/>
    <n v="4976.6400000000003"/>
    <d v="2021-04-20T00:00:00"/>
    <d v="2021-04-20T00:00:00"/>
    <n v="827"/>
    <n v="5"/>
    <x v="5"/>
    <x v="2"/>
    <n v="0.09"/>
    <n v="447.89760000000001"/>
    <n v="1"/>
  </r>
  <r>
    <n v="828"/>
    <d v="2021-03-24T00:00:00"/>
    <n v="3"/>
    <x v="2"/>
    <x v="1"/>
    <n v="37"/>
    <s v="Arcoverde"/>
    <n v="10"/>
    <n v="47"/>
    <n v="108"/>
    <n v="5076"/>
    <n v="0"/>
    <m/>
    <n v="5076"/>
    <d v="2021-04-09T00:00:00"/>
    <d v="2021-04-09T00:00:00"/>
    <n v="828"/>
    <n v="5"/>
    <x v="5"/>
    <x v="4"/>
    <n v="7.0000000000000007E-2"/>
    <n v="355.32000000000005"/>
    <n v="2"/>
  </r>
  <r>
    <n v="829"/>
    <d v="2021-03-24T00:00:00"/>
    <n v="3"/>
    <x v="2"/>
    <x v="1"/>
    <n v="10"/>
    <s v="Campinas"/>
    <n v="12"/>
    <n v="20"/>
    <n v="117"/>
    <n v="2340"/>
    <n v="0.08"/>
    <m/>
    <n v="2152.8000000000002"/>
    <d v="2021-04-08T00:00:00"/>
    <d v="2021-04-08T00:00:00"/>
    <n v="829"/>
    <n v="3"/>
    <x v="3"/>
    <x v="2"/>
    <n v="0.1"/>
    <n v="215.28000000000003"/>
    <n v="3"/>
  </r>
  <r>
    <n v="830"/>
    <d v="2021-03-24T00:00:00"/>
    <n v="3"/>
    <x v="2"/>
    <x v="1"/>
    <n v="85"/>
    <s v="Piraquara"/>
    <n v="2"/>
    <n v="50"/>
    <n v="107"/>
    <n v="5350"/>
    <n v="0.15"/>
    <m/>
    <n v="4547.5"/>
    <d v="2021-04-05T00:00:00"/>
    <d v="2021-04-05T00:00:00"/>
    <n v="830"/>
    <n v="6"/>
    <x v="0"/>
    <x v="3"/>
    <n v="0.05"/>
    <n v="227.375"/>
    <n v="4"/>
  </r>
  <r>
    <n v="831"/>
    <d v="2021-03-26T00:00:00"/>
    <n v="3"/>
    <x v="2"/>
    <x v="1"/>
    <n v="39"/>
    <s v="São Paulo"/>
    <n v="9"/>
    <n v="27"/>
    <n v="116"/>
    <n v="3132"/>
    <n v="0.09"/>
    <m/>
    <n v="2850.12"/>
    <d v="2021-04-09T00:00:00"/>
    <d v="2021-04-09T00:00:00"/>
    <n v="831"/>
    <n v="2"/>
    <x v="1"/>
    <x v="5"/>
    <n v="0.1"/>
    <n v="285.012"/>
    <n v="5"/>
  </r>
  <r>
    <n v="832"/>
    <d v="2021-03-26T00:00:00"/>
    <n v="3"/>
    <x v="2"/>
    <x v="1"/>
    <n v="46"/>
    <s v="Curitiba"/>
    <n v="13"/>
    <n v="50"/>
    <n v="93"/>
    <n v="4650"/>
    <n v="0.13"/>
    <m/>
    <n v="4045.5"/>
    <d v="2021-04-13T00:00:00"/>
    <d v="2021-04-13T00:00:00"/>
    <n v="832"/>
    <n v="1"/>
    <x v="6"/>
    <x v="8"/>
    <n v="0.1"/>
    <n v="404.55"/>
    <n v="6"/>
  </r>
  <r>
    <n v="833"/>
    <d v="2021-03-26T00:00:00"/>
    <n v="3"/>
    <x v="2"/>
    <x v="1"/>
    <n v="72"/>
    <s v="São Paulo"/>
    <n v="6"/>
    <n v="21"/>
    <n v="115"/>
    <n v="2415"/>
    <n v="0.12"/>
    <m/>
    <n v="2125.1999999999998"/>
    <d v="2021-03-27T00:00:00"/>
    <d v="2021-03-27T00:00:00"/>
    <n v="833"/>
    <n v="7"/>
    <x v="4"/>
    <x v="9"/>
    <n v="0.09"/>
    <n v="191.26799999999997"/>
    <n v="7"/>
  </r>
  <r>
    <n v="834"/>
    <d v="2021-03-26T00:00:00"/>
    <n v="3"/>
    <x v="2"/>
    <x v="1"/>
    <n v="29"/>
    <s v="Teófilo Otoni"/>
    <n v="2"/>
    <n v="12"/>
    <n v="97"/>
    <n v="1164"/>
    <n v="0.03"/>
    <m/>
    <n v="1129.08"/>
    <d v="2021-04-06T00:00:00"/>
    <d v="2021-04-06T00:00:00"/>
    <n v="834"/>
    <n v="5"/>
    <x v="5"/>
    <x v="4"/>
    <n v="0.05"/>
    <n v="56.454000000000001"/>
    <n v="1"/>
  </r>
  <r>
    <n v="835"/>
    <d v="2021-03-27T00:00:00"/>
    <n v="3"/>
    <x v="2"/>
    <x v="1"/>
    <n v="66"/>
    <s v="Gurupi"/>
    <n v="12"/>
    <n v="23"/>
    <n v="99"/>
    <n v="2277"/>
    <n v="0.02"/>
    <m/>
    <n v="2231.46"/>
    <d v="2021-04-02T00:00:00"/>
    <d v="2021-04-02T00:00:00"/>
    <n v="835"/>
    <n v="1"/>
    <x v="6"/>
    <x v="9"/>
    <n v="7.0000000000000007E-2"/>
    <n v="156.2022"/>
    <n v="2"/>
  </r>
  <r>
    <n v="836"/>
    <d v="2021-03-27T00:00:00"/>
    <n v="3"/>
    <x v="2"/>
    <x v="1"/>
    <n v="70"/>
    <s v="Rio de Janeiro"/>
    <n v="10"/>
    <n v="45"/>
    <n v="98"/>
    <n v="4410"/>
    <n v="0.14000000000000001"/>
    <m/>
    <n v="3792.6"/>
    <d v="2021-04-21T00:00:00"/>
    <d v="2021-04-21T00:00:00"/>
    <n v="836"/>
    <n v="7"/>
    <x v="4"/>
    <x v="5"/>
    <n v="0.09"/>
    <n v="341.334"/>
    <n v="3"/>
  </r>
  <r>
    <n v="837"/>
    <d v="2021-03-27T00:00:00"/>
    <n v="3"/>
    <x v="2"/>
    <x v="1"/>
    <n v="75"/>
    <s v="São Paulo"/>
    <n v="8"/>
    <n v="26"/>
    <n v="94"/>
    <n v="2444"/>
    <n v="0.09"/>
    <m/>
    <n v="2224.04"/>
    <d v="2021-04-01T00:00:00"/>
    <d v="2021-04-01T00:00:00"/>
    <n v="837"/>
    <n v="3"/>
    <x v="3"/>
    <x v="4"/>
    <n v="0.09"/>
    <n v="200.1636"/>
    <n v="4"/>
  </r>
  <r>
    <n v="838"/>
    <d v="2021-03-27T00:00:00"/>
    <n v="3"/>
    <x v="2"/>
    <x v="1"/>
    <n v="17"/>
    <s v="Rio de Janeiro"/>
    <n v="1"/>
    <n v="23"/>
    <n v="115"/>
    <n v="2645"/>
    <n v="7.0000000000000007E-2"/>
    <m/>
    <n v="2459.85"/>
    <d v="2021-03-29T00:00:00"/>
    <d v="2021-03-29T00:00:00"/>
    <n v="838"/>
    <n v="3"/>
    <x v="3"/>
    <x v="7"/>
    <n v="0.06"/>
    <n v="147.59099999999998"/>
    <n v="5"/>
  </r>
  <r>
    <n v="839"/>
    <d v="2021-03-28T00:00:00"/>
    <n v="3"/>
    <x v="2"/>
    <x v="1"/>
    <n v="68"/>
    <s v="Goiânia"/>
    <n v="4"/>
    <n v="22"/>
    <n v="116"/>
    <n v="2552"/>
    <n v="0.09"/>
    <m/>
    <n v="2322.3200000000002"/>
    <d v="2021-04-26T00:00:00"/>
    <d v="2021-04-26T00:00:00"/>
    <n v="839"/>
    <n v="5"/>
    <x v="5"/>
    <x v="2"/>
    <n v="0.06"/>
    <n v="139.33920000000001"/>
    <n v="6"/>
  </r>
  <r>
    <n v="840"/>
    <d v="2021-03-28T00:00:00"/>
    <n v="3"/>
    <x v="2"/>
    <x v="1"/>
    <n v="50"/>
    <s v="Patos de Minas"/>
    <n v="6"/>
    <n v="37"/>
    <n v="91"/>
    <n v="3367"/>
    <n v="0.02"/>
    <m/>
    <n v="3299.66"/>
    <d v="2021-03-29T00:00:00"/>
    <d v="2021-03-29T00:00:00"/>
    <n v="840"/>
    <n v="7"/>
    <x v="4"/>
    <x v="2"/>
    <n v="7.0000000000000007E-2"/>
    <n v="230.97620000000001"/>
    <n v="7"/>
  </r>
  <r>
    <n v="841"/>
    <d v="2021-03-28T00:00:00"/>
    <n v="3"/>
    <x v="2"/>
    <x v="1"/>
    <n v="23"/>
    <s v="Santa Bárbara D'Oeste"/>
    <n v="3"/>
    <n v="47"/>
    <n v="99"/>
    <n v="4653"/>
    <n v="0.03"/>
    <m/>
    <n v="4513.41"/>
    <d v="2021-04-21T00:00:00"/>
    <d v="2021-04-21T00:00:00"/>
    <n v="841"/>
    <n v="3"/>
    <x v="3"/>
    <x v="2"/>
    <n v="0.09"/>
    <n v="406.20689999999996"/>
    <n v="1"/>
  </r>
  <r>
    <n v="842"/>
    <d v="2021-03-29T00:00:00"/>
    <n v="3"/>
    <x v="2"/>
    <x v="1"/>
    <n v="85"/>
    <s v="Piraquara"/>
    <n v="12"/>
    <n v="20"/>
    <n v="93"/>
    <n v="1860"/>
    <n v="0.1"/>
    <m/>
    <n v="1674"/>
    <d v="2021-04-02T00:00:00"/>
    <d v="2021-04-02T00:00:00"/>
    <n v="842"/>
    <n v="2"/>
    <x v="1"/>
    <x v="1"/>
    <n v="0.06"/>
    <n v="100.44"/>
    <n v="2"/>
  </r>
  <r>
    <n v="843"/>
    <d v="2021-03-29T00:00:00"/>
    <n v="3"/>
    <x v="2"/>
    <x v="1"/>
    <n v="1"/>
    <s v="Santos"/>
    <n v="4"/>
    <n v="13"/>
    <n v="92"/>
    <n v="1196"/>
    <n v="7.0000000000000007E-2"/>
    <m/>
    <n v="1112.28"/>
    <d v="2021-04-25T00:00:00"/>
    <d v="2021-04-25T00:00:00"/>
    <n v="843"/>
    <n v="4"/>
    <x v="2"/>
    <x v="6"/>
    <n v="0.05"/>
    <n v="55.614000000000004"/>
    <n v="3"/>
  </r>
  <r>
    <n v="844"/>
    <d v="2021-03-29T00:00:00"/>
    <n v="3"/>
    <x v="2"/>
    <x v="1"/>
    <n v="68"/>
    <s v="Goiânia"/>
    <n v="4"/>
    <n v="46"/>
    <n v="104"/>
    <n v="4784"/>
    <n v="0.08"/>
    <m/>
    <n v="4401.28"/>
    <d v="2021-04-28T00:00:00"/>
    <d v="2021-04-28T00:00:00"/>
    <n v="844"/>
    <n v="1"/>
    <x v="6"/>
    <x v="6"/>
    <n v="0.06"/>
    <n v="264.07679999999999"/>
    <n v="4"/>
  </r>
  <r>
    <n v="845"/>
    <d v="2021-03-30T00:00:00"/>
    <n v="3"/>
    <x v="2"/>
    <x v="1"/>
    <n v="85"/>
    <s v="Piraquara"/>
    <n v="4"/>
    <n v="14"/>
    <n v="93"/>
    <n v="1302"/>
    <n v="0.02"/>
    <m/>
    <n v="1275.96"/>
    <d v="2021-04-04T00:00:00"/>
    <d v="2021-04-04T00:00:00"/>
    <n v="845"/>
    <n v="2"/>
    <x v="1"/>
    <x v="4"/>
    <n v="0.1"/>
    <n v="127.596"/>
    <n v="5"/>
  </r>
  <r>
    <n v="846"/>
    <d v="2021-03-30T00:00:00"/>
    <n v="3"/>
    <x v="2"/>
    <x v="1"/>
    <n v="86"/>
    <s v="Jataí"/>
    <n v="8"/>
    <n v="50"/>
    <n v="118"/>
    <n v="5900"/>
    <n v="0.12"/>
    <m/>
    <n v="5192"/>
    <d v="2021-04-27T00:00:00"/>
    <d v="2021-04-27T00:00:00"/>
    <n v="846"/>
    <n v="7"/>
    <x v="4"/>
    <x v="5"/>
    <n v="0.05"/>
    <n v="259.60000000000002"/>
    <n v="6"/>
  </r>
  <r>
    <n v="847"/>
    <d v="2021-03-31T00:00:00"/>
    <n v="3"/>
    <x v="2"/>
    <x v="1"/>
    <n v="57"/>
    <s v="Campinas"/>
    <n v="3"/>
    <n v="26"/>
    <n v="103"/>
    <n v="2678"/>
    <n v="0.05"/>
    <m/>
    <n v="2544.1"/>
    <d v="2021-04-28T00:00:00"/>
    <d v="2021-04-28T00:00:00"/>
    <n v="847"/>
    <n v="6"/>
    <x v="0"/>
    <x v="5"/>
    <n v="0.1"/>
    <n v="254.41"/>
    <n v="7"/>
  </r>
  <r>
    <n v="848"/>
    <d v="2021-03-31T00:00:00"/>
    <n v="3"/>
    <x v="2"/>
    <x v="1"/>
    <n v="84"/>
    <s v="Manaus"/>
    <n v="12"/>
    <n v="42"/>
    <n v="91"/>
    <n v="3822"/>
    <n v="0.01"/>
    <m/>
    <n v="3783.78"/>
    <d v="2021-04-08T00:00:00"/>
    <d v="2021-04-08T00:00:00"/>
    <n v="848"/>
    <n v="6"/>
    <x v="0"/>
    <x v="4"/>
    <n v="0.06"/>
    <n v="227.02680000000001"/>
    <n v="1"/>
  </r>
  <r>
    <n v="849"/>
    <d v="2021-03-31T00:00:00"/>
    <n v="3"/>
    <x v="2"/>
    <x v="1"/>
    <n v="58"/>
    <s v="Natal"/>
    <n v="1"/>
    <n v="21"/>
    <n v="93"/>
    <n v="1953"/>
    <n v="0"/>
    <m/>
    <n v="1953"/>
    <d v="2021-04-22T00:00:00"/>
    <d v="2021-04-22T00:00:00"/>
    <n v="849"/>
    <n v="2"/>
    <x v="1"/>
    <x v="2"/>
    <n v="0.1"/>
    <n v="195.3"/>
    <n v="2"/>
  </r>
  <r>
    <n v="850"/>
    <d v="2021-04-01T00:00:00"/>
    <n v="4"/>
    <x v="3"/>
    <x v="1"/>
    <n v="11"/>
    <s v="Cachoeiro de Itapemirim"/>
    <n v="1"/>
    <n v="49"/>
    <n v="114"/>
    <n v="5586"/>
    <n v="0.14000000000000001"/>
    <m/>
    <n v="4803.96"/>
    <d v="2021-04-23T00:00:00"/>
    <d v="2021-04-23T00:00:00"/>
    <n v="850"/>
    <n v="1"/>
    <x v="6"/>
    <x v="5"/>
    <n v="0.08"/>
    <n v="384.3168"/>
    <n v="3"/>
  </r>
  <r>
    <n v="851"/>
    <d v="2021-04-01T00:00:00"/>
    <n v="4"/>
    <x v="3"/>
    <x v="1"/>
    <n v="58"/>
    <s v="Natal"/>
    <n v="11"/>
    <n v="23"/>
    <n v="106"/>
    <n v="2438"/>
    <n v="0.08"/>
    <m/>
    <n v="2242.96"/>
    <d v="2021-04-28T00:00:00"/>
    <d v="2021-04-28T00:00:00"/>
    <n v="851"/>
    <n v="2"/>
    <x v="1"/>
    <x v="8"/>
    <n v="0.08"/>
    <n v="179.43680000000001"/>
    <n v="4"/>
  </r>
  <r>
    <n v="852"/>
    <d v="2021-04-02T00:00:00"/>
    <n v="4"/>
    <x v="3"/>
    <x v="1"/>
    <n v="2"/>
    <s v="Laranjeiras do Sul"/>
    <n v="5"/>
    <n v="17"/>
    <n v="102"/>
    <n v="1734"/>
    <n v="0.06"/>
    <m/>
    <n v="1629.96"/>
    <d v="2021-04-26T00:00:00"/>
    <d v="2021-04-26T00:00:00"/>
    <n v="852"/>
    <n v="3"/>
    <x v="3"/>
    <x v="8"/>
    <n v="0.1"/>
    <n v="162.99600000000001"/>
    <n v="5"/>
  </r>
  <r>
    <n v="853"/>
    <d v="2021-04-02T00:00:00"/>
    <n v="4"/>
    <x v="3"/>
    <x v="1"/>
    <n v="14"/>
    <s v="Eunápolis"/>
    <n v="1"/>
    <n v="39"/>
    <n v="118"/>
    <n v="4602"/>
    <n v="0.08"/>
    <m/>
    <n v="4233.84"/>
    <d v="2021-05-01T00:00:00"/>
    <d v="2021-05-01T00:00:00"/>
    <n v="853"/>
    <n v="5"/>
    <x v="5"/>
    <x v="4"/>
    <n v="0.05"/>
    <n v="211.69200000000001"/>
    <n v="6"/>
  </r>
  <r>
    <n v="854"/>
    <d v="2021-04-02T00:00:00"/>
    <n v="4"/>
    <x v="3"/>
    <x v="1"/>
    <n v="85"/>
    <s v="Piraquara"/>
    <n v="4"/>
    <n v="35"/>
    <n v="101"/>
    <n v="3535"/>
    <n v="0.09"/>
    <m/>
    <n v="3216.85"/>
    <d v="2021-04-09T00:00:00"/>
    <d v="2021-04-09T00:00:00"/>
    <n v="854"/>
    <n v="7"/>
    <x v="4"/>
    <x v="0"/>
    <n v="7.0000000000000007E-2"/>
    <n v="225.17950000000002"/>
    <n v="7"/>
  </r>
  <r>
    <n v="855"/>
    <d v="2021-04-03T00:00:00"/>
    <n v="4"/>
    <x v="3"/>
    <x v="1"/>
    <n v="7"/>
    <s v="Cabo de Santo Agostinho"/>
    <n v="14"/>
    <n v="27"/>
    <n v="109"/>
    <n v="2943"/>
    <n v="0.06"/>
    <m/>
    <n v="2766.42"/>
    <d v="2021-04-22T00:00:00"/>
    <d v="2021-04-22T00:00:00"/>
    <n v="855"/>
    <n v="2"/>
    <x v="1"/>
    <x v="3"/>
    <n v="0.05"/>
    <n v="138.321"/>
    <n v="1"/>
  </r>
  <r>
    <n v="856"/>
    <d v="2021-04-03T00:00:00"/>
    <n v="4"/>
    <x v="3"/>
    <x v="1"/>
    <n v="46"/>
    <s v="Curitiba"/>
    <n v="11"/>
    <n v="45"/>
    <n v="109"/>
    <n v="4905"/>
    <n v="0.13"/>
    <m/>
    <n v="4267.3500000000004"/>
    <d v="2021-04-12T00:00:00"/>
    <d v="2021-04-12T00:00:00"/>
    <n v="856"/>
    <n v="3"/>
    <x v="3"/>
    <x v="8"/>
    <n v="7.0000000000000007E-2"/>
    <n v="298.71450000000004"/>
    <n v="2"/>
  </r>
  <r>
    <n v="857"/>
    <d v="2021-04-03T00:00:00"/>
    <n v="4"/>
    <x v="3"/>
    <x v="1"/>
    <n v="38"/>
    <s v="Belo Horizonte"/>
    <n v="10"/>
    <n v="48"/>
    <n v="101"/>
    <n v="4848"/>
    <n v="0.02"/>
    <m/>
    <n v="4751.04"/>
    <d v="2021-04-15T00:00:00"/>
    <d v="2021-04-15T00:00:00"/>
    <n v="857"/>
    <n v="2"/>
    <x v="1"/>
    <x v="5"/>
    <n v="0.06"/>
    <n v="285.06239999999997"/>
    <n v="3"/>
  </r>
  <r>
    <n v="858"/>
    <d v="2021-04-04T00:00:00"/>
    <n v="4"/>
    <x v="3"/>
    <x v="1"/>
    <n v="33"/>
    <s v="Ituiutaba"/>
    <n v="4"/>
    <n v="46"/>
    <n v="118"/>
    <n v="5428"/>
    <n v="0"/>
    <m/>
    <n v="5428"/>
    <d v="2021-04-27T00:00:00"/>
    <d v="2021-04-27T00:00:00"/>
    <n v="858"/>
    <n v="1"/>
    <x v="6"/>
    <x v="4"/>
    <n v="0.09"/>
    <n v="488.52"/>
    <n v="4"/>
  </r>
  <r>
    <n v="859"/>
    <d v="2021-04-04T00:00:00"/>
    <n v="4"/>
    <x v="3"/>
    <x v="1"/>
    <n v="48"/>
    <s v="Guarulhos"/>
    <n v="15"/>
    <n v="11"/>
    <n v="98"/>
    <n v="1078"/>
    <n v="0.08"/>
    <m/>
    <n v="991.76"/>
    <d v="2021-04-04T00:00:00"/>
    <d v="2021-04-04T00:00:00"/>
    <n v="859"/>
    <n v="1"/>
    <x v="6"/>
    <x v="3"/>
    <n v="0.1"/>
    <n v="99.176000000000002"/>
    <n v="5"/>
  </r>
  <r>
    <n v="860"/>
    <d v="2021-04-04T00:00:00"/>
    <n v="4"/>
    <x v="3"/>
    <x v="1"/>
    <n v="13"/>
    <s v="Contagem"/>
    <n v="6"/>
    <n v="45"/>
    <n v="95"/>
    <n v="4275"/>
    <n v="0.12"/>
    <m/>
    <n v="3762"/>
    <d v="2021-04-09T00:00:00"/>
    <d v="2021-04-09T00:00:00"/>
    <n v="860"/>
    <n v="2"/>
    <x v="1"/>
    <x v="1"/>
    <n v="0.08"/>
    <n v="300.95999999999998"/>
    <n v="6"/>
  </r>
  <r>
    <n v="861"/>
    <d v="2021-04-04T00:00:00"/>
    <n v="4"/>
    <x v="3"/>
    <x v="1"/>
    <n v="45"/>
    <s v="São Paulo"/>
    <n v="5"/>
    <n v="41"/>
    <n v="101"/>
    <n v="4141"/>
    <n v="0.15"/>
    <m/>
    <n v="3519.85"/>
    <d v="2021-04-11T00:00:00"/>
    <d v="2021-04-11T00:00:00"/>
    <n v="861"/>
    <n v="1"/>
    <x v="6"/>
    <x v="9"/>
    <n v="7.0000000000000007E-2"/>
    <n v="246.38950000000003"/>
    <n v="7"/>
  </r>
  <r>
    <n v="862"/>
    <d v="2021-04-05T00:00:00"/>
    <n v="4"/>
    <x v="3"/>
    <x v="1"/>
    <n v="27"/>
    <s v="Praia Grande"/>
    <n v="4"/>
    <n v="23"/>
    <n v="110"/>
    <n v="2530"/>
    <n v="7.0000000000000007E-2"/>
    <m/>
    <n v="2352.9"/>
    <d v="2021-04-22T00:00:00"/>
    <d v="2021-04-22T00:00:00"/>
    <n v="862"/>
    <n v="1"/>
    <x v="6"/>
    <x v="4"/>
    <n v="0.06"/>
    <n v="141.17400000000001"/>
    <n v="1"/>
  </r>
  <r>
    <n v="863"/>
    <d v="2021-04-05T00:00:00"/>
    <n v="4"/>
    <x v="3"/>
    <x v="1"/>
    <n v="32"/>
    <s v="Vila Velha"/>
    <n v="2"/>
    <n v="46"/>
    <n v="106"/>
    <n v="4876"/>
    <n v="0.01"/>
    <m/>
    <n v="4827.24"/>
    <d v="2021-04-26T00:00:00"/>
    <d v="2021-04-26T00:00:00"/>
    <n v="863"/>
    <n v="1"/>
    <x v="6"/>
    <x v="3"/>
    <n v="0.08"/>
    <n v="386.17919999999998"/>
    <n v="2"/>
  </r>
  <r>
    <n v="864"/>
    <d v="2021-04-06T00:00:00"/>
    <n v="4"/>
    <x v="3"/>
    <x v="1"/>
    <n v="16"/>
    <s v="Eunápolis"/>
    <n v="1"/>
    <n v="28"/>
    <n v="106"/>
    <n v="2968"/>
    <n v="7.0000000000000007E-2"/>
    <m/>
    <n v="2760.24"/>
    <d v="2021-04-06T00:00:00"/>
    <d v="2021-04-06T00:00:00"/>
    <n v="864"/>
    <n v="4"/>
    <x v="2"/>
    <x v="5"/>
    <n v="0.1"/>
    <n v="276.024"/>
    <n v="3"/>
  </r>
  <r>
    <n v="865"/>
    <d v="2021-04-07T00:00:00"/>
    <n v="4"/>
    <x v="3"/>
    <x v="1"/>
    <n v="29"/>
    <s v="Teófilo Otoni"/>
    <n v="2"/>
    <n v="30"/>
    <n v="112"/>
    <n v="3360"/>
    <n v="0"/>
    <m/>
    <n v="3360"/>
    <d v="2021-04-26T00:00:00"/>
    <d v="2021-04-26T00:00:00"/>
    <n v="865"/>
    <n v="4"/>
    <x v="2"/>
    <x v="7"/>
    <n v="7.0000000000000007E-2"/>
    <n v="235.20000000000002"/>
    <n v="4"/>
  </r>
  <r>
    <n v="866"/>
    <d v="2021-04-07T00:00:00"/>
    <n v="4"/>
    <x v="3"/>
    <x v="1"/>
    <n v="86"/>
    <s v="Jataí"/>
    <n v="13"/>
    <n v="39"/>
    <n v="108"/>
    <n v="4212"/>
    <n v="0.15"/>
    <m/>
    <n v="3580.2"/>
    <d v="2021-04-21T00:00:00"/>
    <d v="2021-04-21T00:00:00"/>
    <n v="866"/>
    <n v="7"/>
    <x v="4"/>
    <x v="6"/>
    <n v="0.05"/>
    <n v="179.01"/>
    <n v="5"/>
  </r>
  <r>
    <n v="867"/>
    <d v="2021-04-08T00:00:00"/>
    <n v="4"/>
    <x v="3"/>
    <x v="1"/>
    <n v="18"/>
    <s v="Bagé"/>
    <n v="3"/>
    <n v="14"/>
    <n v="97"/>
    <n v="1358"/>
    <n v="0.03"/>
    <m/>
    <n v="1317.26"/>
    <d v="2021-04-11T00:00:00"/>
    <d v="2021-04-11T00:00:00"/>
    <n v="867"/>
    <n v="2"/>
    <x v="1"/>
    <x v="9"/>
    <n v="0.09"/>
    <n v="118.5534"/>
    <n v="6"/>
  </r>
  <r>
    <n v="868"/>
    <d v="2021-04-08T00:00:00"/>
    <n v="4"/>
    <x v="3"/>
    <x v="1"/>
    <n v="81"/>
    <s v="Duque de Caxias"/>
    <n v="8"/>
    <n v="15"/>
    <n v="90"/>
    <n v="1350"/>
    <n v="0.09"/>
    <m/>
    <n v="1228.5"/>
    <d v="2021-05-08T00:00:00"/>
    <d v="2021-05-08T00:00:00"/>
    <n v="868"/>
    <n v="6"/>
    <x v="0"/>
    <x v="4"/>
    <n v="0.06"/>
    <n v="73.709999999999994"/>
    <n v="7"/>
  </r>
  <r>
    <n v="869"/>
    <d v="2021-04-09T00:00:00"/>
    <n v="4"/>
    <x v="3"/>
    <x v="1"/>
    <n v="49"/>
    <s v="São Paulo"/>
    <n v="5"/>
    <n v="29"/>
    <n v="102"/>
    <n v="2958"/>
    <n v="0.13"/>
    <m/>
    <n v="2573.46"/>
    <d v="2021-04-14T00:00:00"/>
    <d v="2021-04-14T00:00:00"/>
    <n v="869"/>
    <n v="3"/>
    <x v="3"/>
    <x v="0"/>
    <n v="0.1"/>
    <n v="257.346"/>
    <n v="1"/>
  </r>
  <r>
    <n v="870"/>
    <d v="2021-04-09T00:00:00"/>
    <n v="4"/>
    <x v="3"/>
    <x v="1"/>
    <n v="59"/>
    <s v="Garanhuns"/>
    <n v="9"/>
    <n v="29"/>
    <n v="94"/>
    <n v="2726"/>
    <n v="0"/>
    <m/>
    <n v="2726"/>
    <d v="2021-04-27T00:00:00"/>
    <d v="2021-04-27T00:00:00"/>
    <n v="870"/>
    <n v="1"/>
    <x v="6"/>
    <x v="3"/>
    <n v="0.05"/>
    <n v="136.30000000000001"/>
    <n v="2"/>
  </r>
  <r>
    <n v="871"/>
    <d v="2021-04-10T00:00:00"/>
    <n v="4"/>
    <x v="3"/>
    <x v="1"/>
    <n v="15"/>
    <s v="Vila Velha"/>
    <n v="8"/>
    <n v="35"/>
    <n v="109"/>
    <n v="3815"/>
    <n v="0.01"/>
    <m/>
    <n v="3776.85"/>
    <d v="2021-04-30T00:00:00"/>
    <d v="2021-04-30T00:00:00"/>
    <n v="871"/>
    <n v="6"/>
    <x v="0"/>
    <x v="3"/>
    <n v="0.06"/>
    <n v="226.61099999999999"/>
    <n v="3"/>
  </r>
  <r>
    <n v="872"/>
    <d v="2021-04-10T00:00:00"/>
    <n v="4"/>
    <x v="3"/>
    <x v="1"/>
    <n v="62"/>
    <s v="São Paulo"/>
    <n v="9"/>
    <n v="41"/>
    <n v="115"/>
    <n v="4715"/>
    <n v="0.02"/>
    <m/>
    <n v="4620.7"/>
    <d v="2021-04-23T00:00:00"/>
    <d v="2021-04-23T00:00:00"/>
    <n v="872"/>
    <n v="1"/>
    <x v="6"/>
    <x v="9"/>
    <n v="0.09"/>
    <n v="415.86299999999994"/>
    <n v="4"/>
  </r>
  <r>
    <n v="873"/>
    <d v="2021-04-10T00:00:00"/>
    <n v="4"/>
    <x v="3"/>
    <x v="1"/>
    <n v="2"/>
    <s v="Laranjeiras do Sul"/>
    <n v="11"/>
    <n v="30"/>
    <n v="108"/>
    <n v="3240"/>
    <n v="0.05"/>
    <m/>
    <n v="3078"/>
    <d v="2021-04-16T00:00:00"/>
    <d v="2021-04-16T00:00:00"/>
    <n v="873"/>
    <n v="6"/>
    <x v="0"/>
    <x v="7"/>
    <n v="0.05"/>
    <n v="153.9"/>
    <n v="5"/>
  </r>
  <r>
    <n v="874"/>
    <d v="2021-04-13T00:00:00"/>
    <n v="4"/>
    <x v="3"/>
    <x v="1"/>
    <n v="41"/>
    <s v="São João Del Rei"/>
    <n v="11"/>
    <n v="17"/>
    <n v="115"/>
    <n v="1955"/>
    <n v="0"/>
    <m/>
    <n v="1955"/>
    <d v="2021-04-21T00:00:00"/>
    <d v="2021-04-21T00:00:00"/>
    <n v="874"/>
    <n v="6"/>
    <x v="0"/>
    <x v="7"/>
    <n v="0.1"/>
    <n v="195.5"/>
    <n v="6"/>
  </r>
  <r>
    <n v="875"/>
    <d v="2021-04-16T00:00:00"/>
    <n v="4"/>
    <x v="3"/>
    <x v="1"/>
    <n v="31"/>
    <s v="Juiz de Fora"/>
    <n v="13"/>
    <n v="37"/>
    <n v="111"/>
    <n v="4107"/>
    <n v="0"/>
    <m/>
    <n v="4107"/>
    <d v="2021-04-28T00:00:00"/>
    <d v="2021-04-28T00:00:00"/>
    <n v="875"/>
    <n v="5"/>
    <x v="5"/>
    <x v="1"/>
    <n v="0.1"/>
    <n v="410.70000000000005"/>
    <n v="7"/>
  </r>
  <r>
    <n v="876"/>
    <d v="2021-04-18T00:00:00"/>
    <n v="4"/>
    <x v="3"/>
    <x v="1"/>
    <n v="34"/>
    <s v="Brusque"/>
    <n v="7"/>
    <n v="38"/>
    <n v="108"/>
    <n v="4104"/>
    <n v="0.06"/>
    <m/>
    <n v="3857.76"/>
    <d v="2021-04-20T00:00:00"/>
    <d v="2021-04-20T00:00:00"/>
    <n v="876"/>
    <n v="1"/>
    <x v="6"/>
    <x v="8"/>
    <n v="0.1"/>
    <n v="385.77600000000007"/>
    <n v="1"/>
  </r>
  <r>
    <n v="877"/>
    <d v="2021-04-18T00:00:00"/>
    <n v="4"/>
    <x v="3"/>
    <x v="1"/>
    <n v="28"/>
    <s v="João Pessoa"/>
    <n v="15"/>
    <n v="42"/>
    <n v="96"/>
    <n v="4032"/>
    <n v="0.12"/>
    <m/>
    <n v="3548.16"/>
    <d v="2021-04-21T00:00:00"/>
    <d v="2021-04-21T00:00:00"/>
    <n v="877"/>
    <n v="6"/>
    <x v="0"/>
    <x v="7"/>
    <n v="0.08"/>
    <n v="283.8528"/>
    <n v="2"/>
  </r>
  <r>
    <n v="878"/>
    <d v="2021-04-20T00:00:00"/>
    <n v="4"/>
    <x v="3"/>
    <x v="1"/>
    <n v="6"/>
    <s v="Jaú"/>
    <n v="14"/>
    <n v="16"/>
    <n v="93"/>
    <n v="1488"/>
    <n v="0.12"/>
    <m/>
    <n v="1309.44"/>
    <d v="2021-05-14T00:00:00"/>
    <d v="2021-05-14T00:00:00"/>
    <n v="878"/>
    <n v="1"/>
    <x v="6"/>
    <x v="2"/>
    <n v="0.05"/>
    <n v="65.472000000000008"/>
    <n v="3"/>
  </r>
  <r>
    <n v="879"/>
    <d v="2021-04-20T00:00:00"/>
    <n v="4"/>
    <x v="3"/>
    <x v="1"/>
    <n v="37"/>
    <s v="Arcoverde"/>
    <n v="9"/>
    <n v="44"/>
    <n v="96"/>
    <n v="4224"/>
    <n v="0.05"/>
    <m/>
    <n v="4012.8"/>
    <d v="2021-05-02T00:00:00"/>
    <d v="2021-05-02T00:00:00"/>
    <n v="879"/>
    <n v="7"/>
    <x v="4"/>
    <x v="1"/>
    <n v="0.08"/>
    <n v="321.024"/>
    <n v="4"/>
  </r>
  <r>
    <n v="880"/>
    <d v="2021-04-20T00:00:00"/>
    <n v="4"/>
    <x v="3"/>
    <x v="1"/>
    <n v="45"/>
    <s v="São Paulo"/>
    <n v="10"/>
    <n v="43"/>
    <n v="110"/>
    <n v="4730"/>
    <n v="0.03"/>
    <m/>
    <n v="4588.1000000000004"/>
    <d v="2021-05-17T00:00:00"/>
    <d v="2021-05-17T00:00:00"/>
    <n v="880"/>
    <n v="2"/>
    <x v="1"/>
    <x v="0"/>
    <n v="0.08"/>
    <n v="367.04800000000006"/>
    <n v="5"/>
  </r>
  <r>
    <n v="881"/>
    <d v="2021-04-20T00:00:00"/>
    <n v="4"/>
    <x v="3"/>
    <x v="1"/>
    <n v="53"/>
    <s v="Jaú"/>
    <n v="6"/>
    <n v="31"/>
    <n v="120"/>
    <n v="3720"/>
    <n v="0.14000000000000001"/>
    <m/>
    <n v="3199.2"/>
    <d v="2021-05-01T00:00:00"/>
    <d v="2021-05-01T00:00:00"/>
    <n v="881"/>
    <n v="3"/>
    <x v="3"/>
    <x v="0"/>
    <n v="0.1"/>
    <n v="319.92"/>
    <n v="6"/>
  </r>
  <r>
    <n v="882"/>
    <d v="2021-04-21T00:00:00"/>
    <n v="4"/>
    <x v="3"/>
    <x v="1"/>
    <n v="9"/>
    <s v="Governador Valadares"/>
    <n v="7"/>
    <n v="33"/>
    <n v="109"/>
    <n v="3597"/>
    <n v="0.03"/>
    <m/>
    <n v="3489.09"/>
    <d v="2021-04-25T00:00:00"/>
    <d v="2021-04-25T00:00:00"/>
    <n v="882"/>
    <n v="1"/>
    <x v="6"/>
    <x v="0"/>
    <n v="0.1"/>
    <n v="348.90900000000005"/>
    <n v="7"/>
  </r>
  <r>
    <n v="883"/>
    <d v="2021-04-23T00:00:00"/>
    <n v="4"/>
    <x v="3"/>
    <x v="1"/>
    <n v="65"/>
    <s v="Ariquemes"/>
    <n v="15"/>
    <n v="32"/>
    <n v="118"/>
    <n v="3776"/>
    <n v="0"/>
    <m/>
    <n v="3776"/>
    <d v="2021-05-21T00:00:00"/>
    <d v="2021-05-21T00:00:00"/>
    <n v="883"/>
    <n v="7"/>
    <x v="4"/>
    <x v="6"/>
    <n v="7.0000000000000007E-2"/>
    <n v="264.32000000000005"/>
    <n v="1"/>
  </r>
  <r>
    <n v="884"/>
    <d v="2021-04-23T00:00:00"/>
    <n v="4"/>
    <x v="3"/>
    <x v="1"/>
    <n v="36"/>
    <s v="Campo Largo"/>
    <n v="15"/>
    <n v="34"/>
    <n v="111"/>
    <n v="3774"/>
    <n v="0.08"/>
    <m/>
    <n v="3472.08"/>
    <d v="2021-05-18T00:00:00"/>
    <d v="2021-05-18T00:00:00"/>
    <n v="884"/>
    <n v="3"/>
    <x v="3"/>
    <x v="5"/>
    <n v="0.05"/>
    <n v="173.60400000000001"/>
    <n v="2"/>
  </r>
  <r>
    <n v="885"/>
    <d v="2021-04-23T00:00:00"/>
    <n v="4"/>
    <x v="3"/>
    <x v="1"/>
    <n v="78"/>
    <s v="Governador Valadares"/>
    <n v="11"/>
    <n v="44"/>
    <n v="99"/>
    <n v="4356"/>
    <n v="0.11"/>
    <m/>
    <n v="3876.84"/>
    <d v="2021-05-10T00:00:00"/>
    <d v="2021-05-10T00:00:00"/>
    <n v="885"/>
    <n v="4"/>
    <x v="2"/>
    <x v="6"/>
    <n v="0.05"/>
    <n v="193.84200000000001"/>
    <n v="3"/>
  </r>
  <r>
    <n v="886"/>
    <d v="2021-04-24T00:00:00"/>
    <n v="4"/>
    <x v="3"/>
    <x v="1"/>
    <n v="86"/>
    <s v="Jataí"/>
    <n v="12"/>
    <n v="29"/>
    <n v="114"/>
    <n v="3306"/>
    <n v="7.0000000000000007E-2"/>
    <m/>
    <n v="3074.58"/>
    <d v="2021-05-23T00:00:00"/>
    <d v="2021-05-23T00:00:00"/>
    <n v="886"/>
    <n v="2"/>
    <x v="1"/>
    <x v="2"/>
    <n v="7.0000000000000007E-2"/>
    <n v="215.22060000000002"/>
    <n v="4"/>
  </r>
  <r>
    <n v="887"/>
    <d v="2021-04-24T00:00:00"/>
    <n v="4"/>
    <x v="3"/>
    <x v="1"/>
    <n v="70"/>
    <s v="Rio de Janeiro"/>
    <n v="10"/>
    <n v="29"/>
    <n v="117"/>
    <n v="3393"/>
    <n v="0.01"/>
    <m/>
    <n v="3359.07"/>
    <d v="2021-05-09T00:00:00"/>
    <d v="2021-05-09T00:00:00"/>
    <n v="887"/>
    <n v="4"/>
    <x v="2"/>
    <x v="8"/>
    <n v="0.06"/>
    <n v="201.54419999999999"/>
    <n v="5"/>
  </r>
  <r>
    <n v="888"/>
    <d v="2021-04-25T00:00:00"/>
    <n v="4"/>
    <x v="3"/>
    <x v="1"/>
    <n v="18"/>
    <s v="Bagé"/>
    <n v="8"/>
    <n v="25"/>
    <n v="107"/>
    <n v="2675"/>
    <n v="0.06"/>
    <m/>
    <n v="2514.5"/>
    <d v="2021-04-26T00:00:00"/>
    <d v="2021-04-26T00:00:00"/>
    <n v="888"/>
    <n v="7"/>
    <x v="4"/>
    <x v="3"/>
    <n v="0.05"/>
    <n v="125.72500000000001"/>
    <n v="6"/>
  </r>
  <r>
    <n v="889"/>
    <d v="2021-04-26T00:00:00"/>
    <n v="4"/>
    <x v="3"/>
    <x v="1"/>
    <n v="12"/>
    <s v="São José do Rio Preto"/>
    <n v="11"/>
    <n v="30"/>
    <n v="95"/>
    <n v="2850"/>
    <n v="0.12"/>
    <m/>
    <n v="2508"/>
    <d v="2021-05-17T00:00:00"/>
    <d v="2021-05-17T00:00:00"/>
    <n v="889"/>
    <n v="1"/>
    <x v="6"/>
    <x v="7"/>
    <n v="0.08"/>
    <n v="200.64000000000001"/>
    <n v="7"/>
  </r>
  <r>
    <n v="890"/>
    <d v="2021-04-26T00:00:00"/>
    <n v="4"/>
    <x v="3"/>
    <x v="1"/>
    <n v="33"/>
    <s v="Ituiutaba"/>
    <n v="1"/>
    <n v="27"/>
    <n v="99"/>
    <n v="2673"/>
    <n v="7.0000000000000007E-2"/>
    <m/>
    <n v="2485.89"/>
    <d v="2021-05-19T00:00:00"/>
    <d v="2021-05-19T00:00:00"/>
    <n v="890"/>
    <n v="1"/>
    <x v="6"/>
    <x v="8"/>
    <n v="0.09"/>
    <n v="223.73009999999999"/>
    <n v="1"/>
  </r>
  <r>
    <n v="891"/>
    <d v="2021-04-26T00:00:00"/>
    <n v="4"/>
    <x v="3"/>
    <x v="1"/>
    <n v="44"/>
    <s v="Atibaia"/>
    <n v="1"/>
    <n v="26"/>
    <n v="111"/>
    <n v="2886"/>
    <n v="0.09"/>
    <m/>
    <n v="2626.26"/>
    <d v="2021-05-12T00:00:00"/>
    <d v="2021-05-12T00:00:00"/>
    <n v="891"/>
    <n v="1"/>
    <x v="6"/>
    <x v="9"/>
    <n v="7.0000000000000007E-2"/>
    <n v="183.83820000000003"/>
    <n v="2"/>
  </r>
  <r>
    <n v="892"/>
    <d v="2021-04-26T00:00:00"/>
    <n v="4"/>
    <x v="3"/>
    <x v="1"/>
    <n v="67"/>
    <s v="Barra do Piraí"/>
    <n v="14"/>
    <n v="14"/>
    <n v="95"/>
    <n v="1330"/>
    <n v="0.15"/>
    <m/>
    <n v="1130.5"/>
    <d v="2021-05-05T00:00:00"/>
    <d v="2021-05-05T00:00:00"/>
    <n v="892"/>
    <n v="1"/>
    <x v="6"/>
    <x v="9"/>
    <n v="0.08"/>
    <n v="90.44"/>
    <n v="3"/>
  </r>
  <r>
    <n v="893"/>
    <d v="2021-04-27T00:00:00"/>
    <n v="4"/>
    <x v="3"/>
    <x v="1"/>
    <n v="43"/>
    <s v="Dourados"/>
    <n v="9"/>
    <n v="33"/>
    <n v="99"/>
    <n v="3267"/>
    <n v="0.11"/>
    <m/>
    <n v="2907.63"/>
    <d v="2021-04-28T00:00:00"/>
    <d v="2021-04-28T00:00:00"/>
    <n v="893"/>
    <n v="3"/>
    <x v="3"/>
    <x v="1"/>
    <n v="0.1"/>
    <n v="290.76300000000003"/>
    <n v="4"/>
  </r>
  <r>
    <n v="894"/>
    <d v="2021-04-27T00:00:00"/>
    <n v="4"/>
    <x v="3"/>
    <x v="1"/>
    <n v="80"/>
    <s v="São Paulo"/>
    <n v="1"/>
    <n v="10"/>
    <n v="92"/>
    <n v="920"/>
    <n v="0.03"/>
    <m/>
    <n v="892.4"/>
    <d v="2021-05-18T00:00:00"/>
    <d v="2021-05-18T00:00:00"/>
    <n v="894"/>
    <n v="4"/>
    <x v="2"/>
    <x v="4"/>
    <n v="0.09"/>
    <n v="80.315999999999988"/>
    <n v="5"/>
  </r>
  <r>
    <n v="895"/>
    <d v="2021-04-28T00:00:00"/>
    <n v="4"/>
    <x v="3"/>
    <x v="1"/>
    <n v="87"/>
    <s v="Fortaleza"/>
    <n v="12"/>
    <n v="43"/>
    <n v="96"/>
    <n v="4128"/>
    <n v="7.0000000000000007E-2"/>
    <m/>
    <n v="3839.04"/>
    <d v="2021-04-29T00:00:00"/>
    <d v="2021-04-29T00:00:00"/>
    <n v="895"/>
    <n v="2"/>
    <x v="1"/>
    <x v="4"/>
    <n v="0.06"/>
    <n v="230.3424"/>
    <n v="6"/>
  </r>
  <r>
    <n v="896"/>
    <d v="2021-04-28T00:00:00"/>
    <n v="4"/>
    <x v="3"/>
    <x v="1"/>
    <n v="42"/>
    <s v="Mauá"/>
    <n v="6"/>
    <n v="18"/>
    <n v="105"/>
    <n v="1890"/>
    <n v="7.0000000000000007E-2"/>
    <m/>
    <n v="1757.7"/>
    <d v="2021-05-20T00:00:00"/>
    <d v="2021-05-20T00:00:00"/>
    <n v="896"/>
    <n v="2"/>
    <x v="1"/>
    <x v="1"/>
    <n v="7.0000000000000007E-2"/>
    <n v="123.03900000000002"/>
    <n v="7"/>
  </r>
  <r>
    <n v="897"/>
    <d v="2021-04-28T00:00:00"/>
    <n v="4"/>
    <x v="3"/>
    <x v="1"/>
    <n v="31"/>
    <s v="Juiz de Fora"/>
    <n v="11"/>
    <n v="32"/>
    <n v="100"/>
    <n v="3200"/>
    <n v="0.09"/>
    <m/>
    <n v="2912"/>
    <d v="2021-05-05T00:00:00"/>
    <d v="2021-05-05T00:00:00"/>
    <n v="897"/>
    <n v="6"/>
    <x v="0"/>
    <x v="0"/>
    <n v="0.1"/>
    <n v="291.2"/>
    <n v="1"/>
  </r>
  <r>
    <n v="898"/>
    <d v="2021-04-29T00:00:00"/>
    <n v="4"/>
    <x v="3"/>
    <x v="1"/>
    <n v="7"/>
    <s v="Cabo de Santo Agostinho"/>
    <n v="10"/>
    <n v="35"/>
    <n v="113"/>
    <n v="3955"/>
    <n v="0.05"/>
    <m/>
    <n v="3757.25"/>
    <d v="2021-05-06T00:00:00"/>
    <m/>
    <n v="898"/>
    <n v="1"/>
    <x v="6"/>
    <x v="7"/>
    <n v="0.09"/>
    <n v="338.15249999999997"/>
    <n v="2"/>
  </r>
  <r>
    <n v="899"/>
    <d v="2021-04-29T00:00:00"/>
    <n v="4"/>
    <x v="3"/>
    <x v="1"/>
    <n v="54"/>
    <s v="São Gonçalo"/>
    <n v="8"/>
    <n v="48"/>
    <n v="102"/>
    <n v="4896"/>
    <n v="0.15"/>
    <m/>
    <n v="4161.6000000000004"/>
    <d v="2021-05-03T00:00:00"/>
    <d v="2021-05-03T00:00:00"/>
    <n v="899"/>
    <n v="1"/>
    <x v="6"/>
    <x v="4"/>
    <n v="0.09"/>
    <n v="374.54400000000004"/>
    <n v="3"/>
  </r>
  <r>
    <n v="900"/>
    <d v="2021-04-29T00:00:00"/>
    <n v="4"/>
    <x v="3"/>
    <x v="1"/>
    <n v="22"/>
    <s v="Núcleo Bandeirante"/>
    <n v="11"/>
    <n v="35"/>
    <n v="111"/>
    <n v="3885"/>
    <n v="0.06"/>
    <m/>
    <n v="3651.9"/>
    <d v="2021-05-06T00:00:00"/>
    <d v="2021-05-06T00:00:00"/>
    <n v="900"/>
    <n v="5"/>
    <x v="5"/>
    <x v="3"/>
    <n v="0.1"/>
    <n v="365.19000000000005"/>
    <n v="4"/>
  </r>
  <r>
    <n v="901"/>
    <d v="2021-04-29T00:00:00"/>
    <n v="4"/>
    <x v="3"/>
    <x v="1"/>
    <n v="39"/>
    <s v="São Paulo"/>
    <n v="10"/>
    <n v="46"/>
    <n v="112"/>
    <n v="5152"/>
    <n v="0.02"/>
    <m/>
    <n v="5048.96"/>
    <d v="2021-05-14T00:00:00"/>
    <d v="2021-05-14T00:00:00"/>
    <n v="901"/>
    <n v="4"/>
    <x v="2"/>
    <x v="6"/>
    <n v="0.05"/>
    <n v="252.44800000000001"/>
    <n v="5"/>
  </r>
  <r>
    <n v="902"/>
    <d v="2021-04-30T00:00:00"/>
    <n v="4"/>
    <x v="3"/>
    <x v="1"/>
    <n v="100"/>
    <s v="São Paulo"/>
    <n v="3"/>
    <n v="31"/>
    <n v="109"/>
    <n v="3379"/>
    <n v="0.08"/>
    <m/>
    <n v="3108.68"/>
    <d v="2021-05-28T00:00:00"/>
    <d v="2021-05-28T00:00:00"/>
    <n v="902"/>
    <n v="6"/>
    <x v="0"/>
    <x v="8"/>
    <n v="7.0000000000000007E-2"/>
    <n v="217.60760000000002"/>
    <n v="6"/>
  </r>
  <r>
    <n v="903"/>
    <d v="2021-04-30T00:00:00"/>
    <n v="4"/>
    <x v="3"/>
    <x v="1"/>
    <n v="28"/>
    <s v="João Pessoa"/>
    <n v="8"/>
    <n v="40"/>
    <n v="103"/>
    <n v="4120"/>
    <n v="0.08"/>
    <m/>
    <n v="3790.4"/>
    <d v="2021-05-12T00:00:00"/>
    <d v="2021-05-12T00:00:00"/>
    <n v="903"/>
    <n v="6"/>
    <x v="0"/>
    <x v="8"/>
    <n v="7.0000000000000007E-2"/>
    <n v="265.32800000000003"/>
    <n v="7"/>
  </r>
  <r>
    <n v="904"/>
    <d v="2021-04-30T00:00:00"/>
    <n v="4"/>
    <x v="3"/>
    <x v="1"/>
    <n v="65"/>
    <s v="Ariquemes"/>
    <n v="14"/>
    <n v="20"/>
    <n v="90"/>
    <n v="1800"/>
    <n v="0.01"/>
    <m/>
    <n v="1782"/>
    <d v="2021-05-21T00:00:00"/>
    <d v="2021-05-21T00:00:00"/>
    <n v="904"/>
    <n v="5"/>
    <x v="5"/>
    <x v="3"/>
    <n v="0.08"/>
    <n v="142.56"/>
    <n v="1"/>
  </r>
  <r>
    <n v="905"/>
    <d v="2021-05-02T00:00:00"/>
    <n v="5"/>
    <x v="4"/>
    <x v="1"/>
    <n v="20"/>
    <s v="São Bernardo do Campo"/>
    <n v="6"/>
    <n v="11"/>
    <n v="105"/>
    <n v="1155"/>
    <n v="0.04"/>
    <m/>
    <n v="1108.8"/>
    <d v="2021-05-22T00:00:00"/>
    <m/>
    <n v="905"/>
    <n v="6"/>
    <x v="0"/>
    <x v="1"/>
    <n v="0.1"/>
    <n v="110.88"/>
    <n v="2"/>
  </r>
  <r>
    <n v="906"/>
    <d v="2021-05-02T00:00:00"/>
    <n v="5"/>
    <x v="4"/>
    <x v="1"/>
    <n v="83"/>
    <s v="Queimados"/>
    <n v="2"/>
    <n v="29"/>
    <n v="109"/>
    <n v="3161"/>
    <n v="0.11"/>
    <m/>
    <n v="2813.29"/>
    <d v="2021-05-25T00:00:00"/>
    <d v="2021-05-25T00:00:00"/>
    <n v="906"/>
    <n v="7"/>
    <x v="4"/>
    <x v="9"/>
    <n v="0.06"/>
    <n v="168.79739999999998"/>
    <n v="3"/>
  </r>
  <r>
    <n v="907"/>
    <d v="2021-05-03T00:00:00"/>
    <n v="5"/>
    <x v="4"/>
    <x v="1"/>
    <n v="17"/>
    <s v="Rio de Janeiro"/>
    <n v="13"/>
    <n v="15"/>
    <n v="110"/>
    <n v="1650"/>
    <n v="0.13"/>
    <m/>
    <n v="1435.5"/>
    <d v="2021-05-24T00:00:00"/>
    <d v="2021-05-24T00:00:00"/>
    <n v="907"/>
    <n v="4"/>
    <x v="2"/>
    <x v="2"/>
    <n v="0.06"/>
    <n v="86.13"/>
    <n v="4"/>
  </r>
  <r>
    <n v="908"/>
    <d v="2021-05-03T00:00:00"/>
    <n v="5"/>
    <x v="4"/>
    <x v="1"/>
    <n v="95"/>
    <s v="São Paulo"/>
    <n v="8"/>
    <n v="12"/>
    <n v="103"/>
    <n v="1236"/>
    <n v="0.1"/>
    <m/>
    <n v="1112.4000000000001"/>
    <d v="2021-05-13T00:00:00"/>
    <d v="2021-05-13T00:00:00"/>
    <n v="908"/>
    <n v="7"/>
    <x v="4"/>
    <x v="7"/>
    <n v="0.09"/>
    <n v="100.116"/>
    <n v="5"/>
  </r>
  <r>
    <n v="909"/>
    <d v="2021-05-03T00:00:00"/>
    <n v="5"/>
    <x v="4"/>
    <x v="1"/>
    <n v="64"/>
    <s v="Juazeiro"/>
    <n v="1"/>
    <n v="40"/>
    <n v="92"/>
    <n v="3680"/>
    <n v="0.1"/>
    <m/>
    <n v="3312"/>
    <d v="2021-05-23T00:00:00"/>
    <d v="2021-05-23T00:00:00"/>
    <n v="909"/>
    <n v="2"/>
    <x v="1"/>
    <x v="7"/>
    <n v="7.0000000000000007E-2"/>
    <n v="231.84000000000003"/>
    <n v="6"/>
  </r>
  <r>
    <n v="910"/>
    <d v="2021-05-05T00:00:00"/>
    <n v="5"/>
    <x v="4"/>
    <x v="1"/>
    <n v="12"/>
    <s v="São José do Rio Preto"/>
    <n v="6"/>
    <n v="23"/>
    <n v="104"/>
    <n v="2392"/>
    <n v="0.14000000000000001"/>
    <m/>
    <n v="2057.12"/>
    <d v="2021-05-16T00:00:00"/>
    <d v="2021-05-16T00:00:00"/>
    <n v="910"/>
    <n v="6"/>
    <x v="0"/>
    <x v="9"/>
    <n v="0.05"/>
    <n v="102.85599999999999"/>
    <n v="7"/>
  </r>
  <r>
    <n v="911"/>
    <d v="2021-05-05T00:00:00"/>
    <n v="5"/>
    <x v="4"/>
    <x v="1"/>
    <n v="67"/>
    <s v="Barra do Piraí"/>
    <n v="3"/>
    <n v="12"/>
    <n v="92"/>
    <n v="1104"/>
    <n v="0.05"/>
    <m/>
    <n v="1048.8"/>
    <d v="2021-05-30T00:00:00"/>
    <d v="2021-05-30T00:00:00"/>
    <n v="911"/>
    <n v="1"/>
    <x v="6"/>
    <x v="6"/>
    <n v="0.09"/>
    <n v="94.391999999999996"/>
    <n v="1"/>
  </r>
  <r>
    <n v="912"/>
    <d v="2021-05-06T00:00:00"/>
    <n v="5"/>
    <x v="4"/>
    <x v="1"/>
    <n v="50"/>
    <s v="Patos de Minas"/>
    <n v="4"/>
    <n v="11"/>
    <n v="119"/>
    <n v="1309"/>
    <n v="0.14000000000000001"/>
    <m/>
    <n v="1125.74"/>
    <d v="2021-05-07T00:00:00"/>
    <d v="2021-05-07T00:00:00"/>
    <n v="912"/>
    <n v="4"/>
    <x v="2"/>
    <x v="6"/>
    <n v="0.1"/>
    <n v="112.57400000000001"/>
    <n v="2"/>
  </r>
  <r>
    <n v="913"/>
    <d v="2021-05-06T00:00:00"/>
    <n v="5"/>
    <x v="4"/>
    <x v="1"/>
    <n v="86"/>
    <s v="Jataí"/>
    <n v="7"/>
    <n v="18"/>
    <n v="102"/>
    <n v="1836"/>
    <n v="0.06"/>
    <m/>
    <n v="1725.84"/>
    <d v="2021-05-06T00:00:00"/>
    <d v="2021-05-06T00:00:00"/>
    <n v="913"/>
    <n v="1"/>
    <x v="6"/>
    <x v="1"/>
    <n v="0.1"/>
    <n v="172.584"/>
    <n v="3"/>
  </r>
  <r>
    <n v="914"/>
    <d v="2021-05-07T00:00:00"/>
    <n v="5"/>
    <x v="4"/>
    <x v="1"/>
    <n v="86"/>
    <s v="Jataí"/>
    <n v="9"/>
    <n v="40"/>
    <n v="107"/>
    <n v="4280"/>
    <n v="0.12"/>
    <m/>
    <n v="3766.4"/>
    <d v="2021-05-26T00:00:00"/>
    <d v="2021-05-26T00:00:00"/>
    <n v="914"/>
    <n v="3"/>
    <x v="3"/>
    <x v="7"/>
    <n v="0.06"/>
    <n v="225.98400000000001"/>
    <n v="4"/>
  </r>
  <r>
    <n v="915"/>
    <d v="2021-05-07T00:00:00"/>
    <n v="5"/>
    <x v="4"/>
    <x v="1"/>
    <n v="42"/>
    <s v="Mauá"/>
    <n v="10"/>
    <n v="20"/>
    <n v="115"/>
    <n v="2300"/>
    <n v="0.05"/>
    <m/>
    <n v="2185"/>
    <d v="2021-05-26T00:00:00"/>
    <d v="2021-05-26T00:00:00"/>
    <n v="915"/>
    <n v="5"/>
    <x v="5"/>
    <x v="5"/>
    <n v="0.05"/>
    <n v="109.25"/>
    <n v="5"/>
  </r>
  <r>
    <n v="916"/>
    <d v="2021-05-08T00:00:00"/>
    <n v="5"/>
    <x v="4"/>
    <x v="1"/>
    <n v="58"/>
    <s v="Natal"/>
    <n v="15"/>
    <n v="16"/>
    <n v="116"/>
    <n v="1856"/>
    <n v="0.14000000000000001"/>
    <m/>
    <n v="1596.1599999999999"/>
    <d v="2021-06-07T00:00:00"/>
    <d v="2021-06-07T00:00:00"/>
    <n v="916"/>
    <n v="3"/>
    <x v="3"/>
    <x v="1"/>
    <n v="0.1"/>
    <n v="159.61599999999999"/>
    <n v="6"/>
  </r>
  <r>
    <n v="917"/>
    <d v="2021-05-08T00:00:00"/>
    <n v="5"/>
    <x v="4"/>
    <x v="1"/>
    <n v="30"/>
    <s v="Vitória da Conquista"/>
    <n v="6"/>
    <n v="36"/>
    <n v="119"/>
    <n v="4284"/>
    <n v="0.04"/>
    <m/>
    <n v="4112.6400000000003"/>
    <d v="2021-05-10T00:00:00"/>
    <d v="2021-05-10T00:00:00"/>
    <n v="917"/>
    <n v="2"/>
    <x v="1"/>
    <x v="4"/>
    <n v="0.09"/>
    <n v="370.13760000000002"/>
    <n v="7"/>
  </r>
  <r>
    <n v="918"/>
    <d v="2021-05-10T00:00:00"/>
    <n v="5"/>
    <x v="4"/>
    <x v="1"/>
    <n v="99"/>
    <s v="Foz do Iguaçu"/>
    <n v="15"/>
    <n v="37"/>
    <n v="119"/>
    <n v="4403"/>
    <n v="0.08"/>
    <m/>
    <n v="4050.76"/>
    <d v="2021-05-31T00:00:00"/>
    <d v="2021-05-31T00:00:00"/>
    <n v="918"/>
    <n v="3"/>
    <x v="3"/>
    <x v="2"/>
    <n v="0.05"/>
    <n v="202.53800000000001"/>
    <n v="1"/>
  </r>
  <r>
    <n v="919"/>
    <d v="2021-05-11T00:00:00"/>
    <n v="5"/>
    <x v="4"/>
    <x v="1"/>
    <n v="1"/>
    <s v="Santos"/>
    <n v="4"/>
    <n v="43"/>
    <n v="91"/>
    <n v="3913"/>
    <n v="0.06"/>
    <m/>
    <n v="3678.22"/>
    <d v="2021-06-08T00:00:00"/>
    <d v="2021-06-08T00:00:00"/>
    <n v="919"/>
    <n v="3"/>
    <x v="3"/>
    <x v="4"/>
    <n v="7.0000000000000007E-2"/>
    <n v="257.47540000000004"/>
    <n v="2"/>
  </r>
  <r>
    <n v="920"/>
    <d v="2021-05-11T00:00:00"/>
    <n v="5"/>
    <x v="4"/>
    <x v="1"/>
    <n v="29"/>
    <s v="Teófilo Otoni"/>
    <n v="12"/>
    <n v="21"/>
    <n v="115"/>
    <n v="2415"/>
    <n v="0.02"/>
    <m/>
    <n v="2366.6999999999998"/>
    <d v="2021-05-21T00:00:00"/>
    <d v="2021-05-21T00:00:00"/>
    <n v="920"/>
    <n v="2"/>
    <x v="1"/>
    <x v="4"/>
    <n v="0.05"/>
    <n v="118.33499999999999"/>
    <n v="3"/>
  </r>
  <r>
    <n v="921"/>
    <d v="2021-05-11T00:00:00"/>
    <n v="5"/>
    <x v="4"/>
    <x v="1"/>
    <n v="79"/>
    <s v="Salvador"/>
    <n v="15"/>
    <n v="48"/>
    <n v="106"/>
    <n v="5088"/>
    <n v="0.11"/>
    <m/>
    <n v="4528.32"/>
    <d v="2021-06-09T00:00:00"/>
    <d v="2021-06-09T00:00:00"/>
    <n v="921"/>
    <n v="3"/>
    <x v="3"/>
    <x v="6"/>
    <n v="0.09"/>
    <n v="407.54879999999997"/>
    <n v="4"/>
  </r>
  <r>
    <n v="922"/>
    <d v="2021-05-11T00:00:00"/>
    <n v="5"/>
    <x v="4"/>
    <x v="1"/>
    <n v="44"/>
    <s v="Atibaia"/>
    <n v="8"/>
    <n v="25"/>
    <n v="117"/>
    <n v="2925"/>
    <n v="7.0000000000000007E-2"/>
    <m/>
    <n v="2720.25"/>
    <d v="2021-05-24T00:00:00"/>
    <d v="2021-05-24T00:00:00"/>
    <n v="922"/>
    <n v="5"/>
    <x v="5"/>
    <x v="5"/>
    <n v="7.0000000000000007E-2"/>
    <n v="190.41750000000002"/>
    <n v="5"/>
  </r>
  <r>
    <n v="923"/>
    <d v="2021-05-12T00:00:00"/>
    <n v="5"/>
    <x v="4"/>
    <x v="1"/>
    <n v="27"/>
    <s v="Praia Grande"/>
    <n v="2"/>
    <n v="45"/>
    <n v="100"/>
    <n v="4500"/>
    <n v="0.08"/>
    <m/>
    <n v="4140"/>
    <d v="2021-05-30T00:00:00"/>
    <d v="2021-05-30T00:00:00"/>
    <n v="923"/>
    <n v="1"/>
    <x v="6"/>
    <x v="9"/>
    <n v="0.06"/>
    <n v="248.39999999999998"/>
    <n v="6"/>
  </r>
  <r>
    <n v="924"/>
    <d v="2021-05-12T00:00:00"/>
    <n v="5"/>
    <x v="4"/>
    <x v="1"/>
    <n v="9"/>
    <s v="Governador Valadares"/>
    <n v="12"/>
    <n v="24"/>
    <n v="106"/>
    <n v="2544"/>
    <n v="0.01"/>
    <m/>
    <n v="2518.56"/>
    <d v="2021-06-07T00:00:00"/>
    <d v="2021-06-07T00:00:00"/>
    <n v="924"/>
    <n v="6"/>
    <x v="0"/>
    <x v="9"/>
    <n v="0.09"/>
    <n v="226.6704"/>
    <n v="7"/>
  </r>
  <r>
    <n v="925"/>
    <d v="2021-05-13T00:00:00"/>
    <n v="5"/>
    <x v="4"/>
    <x v="1"/>
    <n v="32"/>
    <s v="Vila Velha"/>
    <n v="7"/>
    <n v="48"/>
    <n v="113"/>
    <n v="5424"/>
    <n v="0.01"/>
    <m/>
    <n v="5369.76"/>
    <d v="2021-06-10T00:00:00"/>
    <d v="2021-06-10T00:00:00"/>
    <n v="925"/>
    <n v="6"/>
    <x v="0"/>
    <x v="1"/>
    <n v="0.09"/>
    <n v="483.27839999999998"/>
    <n v="1"/>
  </r>
  <r>
    <n v="926"/>
    <d v="2021-05-14T00:00:00"/>
    <n v="5"/>
    <x v="4"/>
    <x v="1"/>
    <n v="97"/>
    <s v="Franca"/>
    <n v="2"/>
    <n v="30"/>
    <n v="99"/>
    <n v="2970"/>
    <n v="0"/>
    <m/>
    <n v="2970"/>
    <d v="2021-05-20T00:00:00"/>
    <d v="2021-05-20T00:00:00"/>
    <n v="926"/>
    <n v="4"/>
    <x v="2"/>
    <x v="0"/>
    <n v="0.1"/>
    <n v="297"/>
    <n v="2"/>
  </r>
  <r>
    <n v="927"/>
    <d v="2021-05-15T00:00:00"/>
    <n v="5"/>
    <x v="4"/>
    <x v="1"/>
    <n v="42"/>
    <s v="Mauá"/>
    <n v="12"/>
    <n v="48"/>
    <n v="108"/>
    <n v="5184"/>
    <n v="0.09"/>
    <m/>
    <n v="4717.4399999999996"/>
    <d v="2021-06-12T00:00:00"/>
    <d v="2021-06-12T00:00:00"/>
    <n v="927"/>
    <n v="5"/>
    <x v="5"/>
    <x v="9"/>
    <n v="7.0000000000000007E-2"/>
    <n v="330.2208"/>
    <n v="3"/>
  </r>
  <r>
    <n v="928"/>
    <d v="2021-05-15T00:00:00"/>
    <n v="5"/>
    <x v="4"/>
    <x v="1"/>
    <n v="44"/>
    <s v="Atibaia"/>
    <n v="10"/>
    <n v="19"/>
    <n v="91"/>
    <n v="1729"/>
    <n v="0.04"/>
    <m/>
    <n v="1659.84"/>
    <d v="2021-06-05T00:00:00"/>
    <d v="2021-06-05T00:00:00"/>
    <n v="928"/>
    <n v="4"/>
    <x v="2"/>
    <x v="2"/>
    <n v="0.1"/>
    <n v="165.98400000000001"/>
    <n v="4"/>
  </r>
  <r>
    <n v="929"/>
    <d v="2021-05-16T00:00:00"/>
    <n v="5"/>
    <x v="4"/>
    <x v="1"/>
    <n v="85"/>
    <s v="Piraquara"/>
    <n v="10"/>
    <n v="18"/>
    <n v="94"/>
    <n v="1692"/>
    <n v="0.01"/>
    <m/>
    <n v="1675.08"/>
    <d v="2021-06-13T00:00:00"/>
    <d v="2021-06-13T00:00:00"/>
    <n v="929"/>
    <n v="7"/>
    <x v="4"/>
    <x v="5"/>
    <n v="0.08"/>
    <n v="134.00639999999999"/>
    <n v="5"/>
  </r>
  <r>
    <n v="930"/>
    <d v="2021-05-16T00:00:00"/>
    <n v="5"/>
    <x v="4"/>
    <x v="1"/>
    <n v="62"/>
    <s v="São Paulo"/>
    <n v="5"/>
    <n v="43"/>
    <n v="95"/>
    <n v="4085"/>
    <n v="0.02"/>
    <m/>
    <n v="4003.3"/>
    <d v="2021-05-24T00:00:00"/>
    <d v="2021-05-24T00:00:00"/>
    <n v="930"/>
    <n v="2"/>
    <x v="1"/>
    <x v="1"/>
    <n v="0.06"/>
    <n v="240.19800000000001"/>
    <n v="6"/>
  </r>
  <r>
    <n v="931"/>
    <d v="2021-05-16T00:00:00"/>
    <n v="5"/>
    <x v="4"/>
    <x v="1"/>
    <n v="75"/>
    <s v="São Paulo"/>
    <n v="10"/>
    <n v="38"/>
    <n v="104"/>
    <n v="3952"/>
    <n v="0.14000000000000001"/>
    <m/>
    <n v="3398.72"/>
    <d v="2021-05-25T00:00:00"/>
    <d v="2021-05-25T00:00:00"/>
    <n v="931"/>
    <n v="1"/>
    <x v="6"/>
    <x v="2"/>
    <n v="0.06"/>
    <n v="203.92319999999998"/>
    <n v="7"/>
  </r>
  <r>
    <n v="932"/>
    <d v="2021-05-18T00:00:00"/>
    <n v="5"/>
    <x v="4"/>
    <x v="1"/>
    <n v="47"/>
    <s v="Fortaleza"/>
    <n v="12"/>
    <n v="10"/>
    <n v="104"/>
    <n v="1040"/>
    <n v="0.14000000000000001"/>
    <m/>
    <n v="894.4"/>
    <d v="2021-06-03T00:00:00"/>
    <d v="2021-06-03T00:00:00"/>
    <n v="932"/>
    <n v="2"/>
    <x v="1"/>
    <x v="4"/>
    <n v="0.06"/>
    <n v="53.663999999999994"/>
    <n v="1"/>
  </r>
  <r>
    <n v="933"/>
    <d v="2021-05-19T00:00:00"/>
    <n v="5"/>
    <x v="4"/>
    <x v="1"/>
    <n v="24"/>
    <s v="Viamão"/>
    <n v="5"/>
    <n v="23"/>
    <n v="90"/>
    <n v="2070"/>
    <n v="0.15"/>
    <m/>
    <n v="1759.5"/>
    <d v="2021-05-29T00:00:00"/>
    <d v="2021-05-29T00:00:00"/>
    <n v="933"/>
    <n v="2"/>
    <x v="1"/>
    <x v="8"/>
    <n v="0.08"/>
    <n v="140.76"/>
    <n v="2"/>
  </r>
  <r>
    <n v="934"/>
    <d v="2021-05-19T00:00:00"/>
    <n v="5"/>
    <x v="4"/>
    <x v="1"/>
    <n v="38"/>
    <s v="Belo Horizonte"/>
    <n v="7"/>
    <n v="37"/>
    <n v="91"/>
    <n v="3367"/>
    <n v="7.0000000000000007E-2"/>
    <m/>
    <n v="3131.31"/>
    <d v="2021-05-21T00:00:00"/>
    <d v="2021-05-21T00:00:00"/>
    <n v="934"/>
    <n v="7"/>
    <x v="4"/>
    <x v="9"/>
    <n v="7.0000000000000007E-2"/>
    <n v="219.19170000000003"/>
    <n v="3"/>
  </r>
  <r>
    <n v="935"/>
    <d v="2021-05-20T00:00:00"/>
    <n v="5"/>
    <x v="4"/>
    <x v="1"/>
    <n v="91"/>
    <s v="Itaquaquecetuba"/>
    <n v="6"/>
    <n v="15"/>
    <n v="91"/>
    <n v="1365"/>
    <n v="0"/>
    <m/>
    <n v="1365"/>
    <d v="2021-05-30T00:00:00"/>
    <d v="2021-05-30T00:00:00"/>
    <n v="935"/>
    <n v="1"/>
    <x v="6"/>
    <x v="6"/>
    <n v="0.06"/>
    <n v="81.899999999999991"/>
    <n v="4"/>
  </r>
  <r>
    <n v="936"/>
    <d v="2021-05-21T00:00:00"/>
    <n v="5"/>
    <x v="4"/>
    <x v="1"/>
    <n v="77"/>
    <s v="Sorocaba"/>
    <n v="8"/>
    <n v="19"/>
    <n v="119"/>
    <n v="2261"/>
    <n v="0.14000000000000001"/>
    <m/>
    <n v="1944.46"/>
    <d v="2021-06-03T00:00:00"/>
    <d v="2021-06-03T00:00:00"/>
    <n v="936"/>
    <n v="2"/>
    <x v="1"/>
    <x v="6"/>
    <n v="0.08"/>
    <n v="155.55680000000001"/>
    <n v="5"/>
  </r>
  <r>
    <n v="937"/>
    <d v="2021-05-21T00:00:00"/>
    <n v="5"/>
    <x v="4"/>
    <x v="1"/>
    <n v="18"/>
    <s v="Bagé"/>
    <n v="13"/>
    <n v="23"/>
    <n v="102"/>
    <n v="2346"/>
    <n v="0.08"/>
    <m/>
    <n v="2158.3200000000002"/>
    <d v="2021-06-08T00:00:00"/>
    <d v="2021-06-08T00:00:00"/>
    <n v="937"/>
    <n v="5"/>
    <x v="5"/>
    <x v="9"/>
    <n v="0.1"/>
    <n v="215.83200000000002"/>
    <n v="6"/>
  </r>
  <r>
    <n v="938"/>
    <d v="2021-05-21T00:00:00"/>
    <n v="5"/>
    <x v="4"/>
    <x v="1"/>
    <n v="81"/>
    <s v="Duque de Caxias"/>
    <n v="15"/>
    <n v="48"/>
    <n v="113"/>
    <n v="5424"/>
    <n v="7.0000000000000007E-2"/>
    <m/>
    <n v="5044.32"/>
    <d v="2021-05-21T00:00:00"/>
    <d v="2021-05-21T00:00:00"/>
    <n v="938"/>
    <n v="6"/>
    <x v="0"/>
    <x v="6"/>
    <n v="0.06"/>
    <n v="302.6592"/>
    <n v="7"/>
  </r>
  <r>
    <n v="939"/>
    <d v="2021-05-22T00:00:00"/>
    <n v="5"/>
    <x v="4"/>
    <x v="1"/>
    <n v="27"/>
    <s v="Praia Grande"/>
    <n v="14"/>
    <n v="36"/>
    <n v="102"/>
    <n v="3672"/>
    <n v="0.11"/>
    <m/>
    <n v="3268.08"/>
    <d v="2021-06-04T00:00:00"/>
    <d v="2021-06-04T00:00:00"/>
    <n v="939"/>
    <n v="7"/>
    <x v="4"/>
    <x v="7"/>
    <n v="0.08"/>
    <n v="261.44639999999998"/>
    <n v="1"/>
  </r>
  <r>
    <n v="940"/>
    <d v="2021-05-22T00:00:00"/>
    <n v="5"/>
    <x v="4"/>
    <x v="1"/>
    <n v="3"/>
    <s v="Barbacena"/>
    <n v="3"/>
    <n v="49"/>
    <n v="111"/>
    <n v="5439"/>
    <n v="0.09"/>
    <m/>
    <n v="4949.49"/>
    <d v="2021-06-01T00:00:00"/>
    <d v="2021-06-01T00:00:00"/>
    <n v="940"/>
    <n v="5"/>
    <x v="5"/>
    <x v="0"/>
    <n v="0.08"/>
    <n v="395.95920000000001"/>
    <n v="2"/>
  </r>
  <r>
    <n v="941"/>
    <d v="2021-05-22T00:00:00"/>
    <n v="5"/>
    <x v="4"/>
    <x v="1"/>
    <n v="22"/>
    <s v="Núcleo Bandeirante"/>
    <n v="11"/>
    <n v="33"/>
    <n v="91"/>
    <n v="3003"/>
    <n v="7.0000000000000007E-2"/>
    <m/>
    <n v="2792.79"/>
    <d v="2021-06-19T00:00:00"/>
    <d v="2021-06-19T00:00:00"/>
    <n v="941"/>
    <n v="3"/>
    <x v="3"/>
    <x v="4"/>
    <n v="0.1"/>
    <n v="279.279"/>
    <n v="3"/>
  </r>
  <r>
    <n v="942"/>
    <d v="2021-05-23T00:00:00"/>
    <n v="5"/>
    <x v="4"/>
    <x v="1"/>
    <n v="55"/>
    <s v="Manaus"/>
    <n v="6"/>
    <n v="11"/>
    <n v="111"/>
    <n v="1221"/>
    <n v="0.1"/>
    <m/>
    <n v="1098.9000000000001"/>
    <d v="2021-06-09T00:00:00"/>
    <d v="2021-06-09T00:00:00"/>
    <n v="942"/>
    <n v="6"/>
    <x v="0"/>
    <x v="4"/>
    <n v="0.05"/>
    <n v="54.945000000000007"/>
    <n v="4"/>
  </r>
  <r>
    <n v="943"/>
    <d v="2021-05-23T00:00:00"/>
    <n v="5"/>
    <x v="4"/>
    <x v="1"/>
    <n v="59"/>
    <s v="Garanhuns"/>
    <n v="2"/>
    <n v="45"/>
    <n v="117"/>
    <n v="5265"/>
    <n v="0.02"/>
    <m/>
    <n v="5159.7"/>
    <d v="2021-05-27T00:00:00"/>
    <d v="2021-05-27T00:00:00"/>
    <n v="943"/>
    <n v="5"/>
    <x v="5"/>
    <x v="4"/>
    <n v="0.09"/>
    <n v="464.37299999999999"/>
    <n v="5"/>
  </r>
  <r>
    <n v="944"/>
    <d v="2021-05-23T00:00:00"/>
    <n v="5"/>
    <x v="4"/>
    <x v="1"/>
    <n v="10"/>
    <s v="Campinas"/>
    <n v="11"/>
    <n v="35"/>
    <n v="117"/>
    <n v="4095"/>
    <n v="0.09"/>
    <m/>
    <n v="3726.45"/>
    <d v="2021-06-06T00:00:00"/>
    <d v="2021-06-06T00:00:00"/>
    <n v="944"/>
    <n v="4"/>
    <x v="2"/>
    <x v="9"/>
    <n v="0.05"/>
    <n v="186.32249999999999"/>
    <n v="6"/>
  </r>
  <r>
    <n v="945"/>
    <d v="2021-05-23T00:00:00"/>
    <n v="5"/>
    <x v="4"/>
    <x v="1"/>
    <n v="98"/>
    <s v="Recife"/>
    <n v="3"/>
    <n v="14"/>
    <n v="120"/>
    <n v="1680"/>
    <n v="0.1"/>
    <m/>
    <n v="1512"/>
    <d v="2021-06-05T00:00:00"/>
    <d v="2021-06-05T00:00:00"/>
    <n v="945"/>
    <n v="7"/>
    <x v="4"/>
    <x v="8"/>
    <n v="0.09"/>
    <n v="136.07999999999998"/>
    <n v="7"/>
  </r>
  <r>
    <n v="946"/>
    <d v="2021-05-23T00:00:00"/>
    <n v="5"/>
    <x v="4"/>
    <x v="1"/>
    <n v="60"/>
    <s v="Serra"/>
    <n v="8"/>
    <n v="26"/>
    <n v="112"/>
    <n v="2912"/>
    <n v="0"/>
    <m/>
    <n v="2912"/>
    <d v="2021-06-02T00:00:00"/>
    <d v="2021-06-02T00:00:00"/>
    <n v="946"/>
    <n v="6"/>
    <x v="0"/>
    <x v="0"/>
    <n v="0.09"/>
    <n v="262.08"/>
    <n v="1"/>
  </r>
  <r>
    <n v="947"/>
    <d v="2021-05-24T00:00:00"/>
    <n v="5"/>
    <x v="4"/>
    <x v="1"/>
    <n v="48"/>
    <s v="Guarulhos"/>
    <n v="3"/>
    <n v="20"/>
    <n v="116"/>
    <n v="2320"/>
    <n v="0.04"/>
    <m/>
    <n v="2227.1999999999998"/>
    <d v="2021-06-12T00:00:00"/>
    <d v="2021-06-12T00:00:00"/>
    <n v="947"/>
    <n v="1"/>
    <x v="6"/>
    <x v="0"/>
    <n v="0.1"/>
    <n v="222.72"/>
    <n v="2"/>
  </r>
  <r>
    <n v="948"/>
    <d v="2021-05-24T00:00:00"/>
    <n v="5"/>
    <x v="4"/>
    <x v="1"/>
    <n v="62"/>
    <s v="São Paulo"/>
    <n v="1"/>
    <n v="37"/>
    <n v="102"/>
    <n v="3774"/>
    <n v="0.13"/>
    <m/>
    <n v="3283.38"/>
    <d v="2021-06-15T00:00:00"/>
    <d v="2021-06-15T00:00:00"/>
    <n v="948"/>
    <n v="3"/>
    <x v="3"/>
    <x v="4"/>
    <n v="0.06"/>
    <n v="197.00280000000001"/>
    <n v="3"/>
  </r>
  <r>
    <n v="949"/>
    <d v="2021-05-25T00:00:00"/>
    <n v="5"/>
    <x v="4"/>
    <x v="1"/>
    <n v="84"/>
    <s v="Manaus"/>
    <n v="9"/>
    <n v="39"/>
    <n v="95"/>
    <n v="3705"/>
    <n v="7.0000000000000007E-2"/>
    <m/>
    <n v="3445.65"/>
    <d v="2021-06-23T00:00:00"/>
    <d v="2021-06-23T00:00:00"/>
    <n v="949"/>
    <n v="2"/>
    <x v="1"/>
    <x v="5"/>
    <n v="0.1"/>
    <n v="344.56500000000005"/>
    <n v="4"/>
  </r>
  <r>
    <n v="950"/>
    <d v="2021-05-25T00:00:00"/>
    <n v="5"/>
    <x v="4"/>
    <x v="1"/>
    <n v="13"/>
    <s v="Contagem"/>
    <n v="2"/>
    <n v="26"/>
    <n v="116"/>
    <n v="3016"/>
    <n v="0.14000000000000001"/>
    <m/>
    <n v="2593.7599999999998"/>
    <d v="2021-06-18T00:00:00"/>
    <d v="2021-06-18T00:00:00"/>
    <n v="950"/>
    <n v="1"/>
    <x v="6"/>
    <x v="3"/>
    <n v="0.09"/>
    <n v="233.43839999999997"/>
    <n v="5"/>
  </r>
  <r>
    <n v="951"/>
    <d v="2021-05-26T00:00:00"/>
    <n v="5"/>
    <x v="4"/>
    <x v="1"/>
    <n v="42"/>
    <s v="Mauá"/>
    <n v="10"/>
    <n v="12"/>
    <n v="94"/>
    <n v="1128"/>
    <n v="0.06"/>
    <m/>
    <n v="1060.32"/>
    <d v="2021-06-23T00:00:00"/>
    <d v="2021-06-23T00:00:00"/>
    <n v="951"/>
    <n v="7"/>
    <x v="4"/>
    <x v="3"/>
    <n v="0.06"/>
    <n v="63.619199999999992"/>
    <n v="6"/>
  </r>
  <r>
    <n v="952"/>
    <d v="2021-05-26T00:00:00"/>
    <n v="5"/>
    <x v="4"/>
    <x v="1"/>
    <n v="60"/>
    <s v="Serra"/>
    <n v="2"/>
    <n v="42"/>
    <n v="99"/>
    <n v="4158"/>
    <n v="0.01"/>
    <m/>
    <n v="4116.42"/>
    <d v="2021-06-22T00:00:00"/>
    <d v="2021-06-22T00:00:00"/>
    <n v="952"/>
    <n v="1"/>
    <x v="6"/>
    <x v="0"/>
    <n v="7.0000000000000007E-2"/>
    <n v="288.14940000000001"/>
    <n v="7"/>
  </r>
  <r>
    <n v="953"/>
    <d v="2021-05-27T00:00:00"/>
    <n v="5"/>
    <x v="4"/>
    <x v="1"/>
    <n v="98"/>
    <s v="Recife"/>
    <n v="6"/>
    <n v="42"/>
    <n v="98"/>
    <n v="4116"/>
    <n v="0.02"/>
    <m/>
    <n v="4033.68"/>
    <d v="2021-06-17T00:00:00"/>
    <d v="2021-06-17T00:00:00"/>
    <n v="953"/>
    <n v="4"/>
    <x v="2"/>
    <x v="4"/>
    <n v="0.1"/>
    <n v="403.36799999999999"/>
    <n v="1"/>
  </r>
  <r>
    <n v="954"/>
    <d v="2021-05-27T00:00:00"/>
    <n v="5"/>
    <x v="4"/>
    <x v="1"/>
    <n v="74"/>
    <s v="São Paulo"/>
    <n v="4"/>
    <n v="25"/>
    <n v="96"/>
    <n v="2400"/>
    <n v="0.15"/>
    <m/>
    <n v="2040"/>
    <d v="2021-06-19T00:00:00"/>
    <d v="2021-06-19T00:00:00"/>
    <n v="954"/>
    <n v="2"/>
    <x v="1"/>
    <x v="2"/>
    <n v="0.05"/>
    <n v="102"/>
    <n v="2"/>
  </r>
  <r>
    <n v="955"/>
    <d v="2021-05-27T00:00:00"/>
    <n v="5"/>
    <x v="4"/>
    <x v="1"/>
    <n v="90"/>
    <s v="Cachoeiro de Itapemirim"/>
    <n v="13"/>
    <n v="50"/>
    <n v="109"/>
    <n v="5450"/>
    <n v="0.04"/>
    <m/>
    <n v="5232"/>
    <d v="2021-06-26T00:00:00"/>
    <d v="2021-06-26T00:00:00"/>
    <n v="955"/>
    <n v="1"/>
    <x v="6"/>
    <x v="3"/>
    <n v="0.08"/>
    <n v="418.56"/>
    <n v="3"/>
  </r>
  <r>
    <n v="956"/>
    <d v="2021-05-27T00:00:00"/>
    <n v="5"/>
    <x v="4"/>
    <x v="1"/>
    <n v="91"/>
    <s v="Itaquaquecetuba"/>
    <n v="7"/>
    <n v="43"/>
    <n v="111"/>
    <n v="4773"/>
    <n v="0.14000000000000001"/>
    <m/>
    <n v="4104.78"/>
    <d v="2021-06-11T00:00:00"/>
    <d v="2021-06-11T00:00:00"/>
    <n v="956"/>
    <n v="2"/>
    <x v="1"/>
    <x v="8"/>
    <n v="0.1"/>
    <n v="410.47800000000001"/>
    <n v="4"/>
  </r>
  <r>
    <n v="957"/>
    <d v="2021-05-27T00:00:00"/>
    <n v="5"/>
    <x v="4"/>
    <x v="1"/>
    <n v="49"/>
    <s v="São Paulo"/>
    <n v="13"/>
    <n v="46"/>
    <n v="112"/>
    <n v="5152"/>
    <n v="0.14000000000000001"/>
    <m/>
    <n v="4430.72"/>
    <d v="2021-05-27T00:00:00"/>
    <d v="2021-05-27T00:00:00"/>
    <n v="957"/>
    <n v="1"/>
    <x v="6"/>
    <x v="6"/>
    <n v="0.06"/>
    <n v="265.84320000000002"/>
    <n v="5"/>
  </r>
  <r>
    <n v="958"/>
    <d v="2021-05-27T00:00:00"/>
    <n v="5"/>
    <x v="4"/>
    <x v="1"/>
    <n v="87"/>
    <s v="Fortaleza"/>
    <n v="14"/>
    <n v="36"/>
    <n v="104"/>
    <n v="3744"/>
    <n v="0.1"/>
    <m/>
    <n v="3369.6"/>
    <d v="2021-06-17T00:00:00"/>
    <d v="2021-06-17T00:00:00"/>
    <n v="958"/>
    <n v="4"/>
    <x v="2"/>
    <x v="5"/>
    <n v="0.08"/>
    <n v="269.56799999999998"/>
    <n v="6"/>
  </r>
  <r>
    <n v="959"/>
    <d v="2021-05-29T00:00:00"/>
    <n v="5"/>
    <x v="4"/>
    <x v="1"/>
    <n v="23"/>
    <s v="Santa Bárbara D'Oeste"/>
    <n v="13"/>
    <n v="50"/>
    <n v="97"/>
    <n v="4850"/>
    <n v="0.03"/>
    <m/>
    <n v="4704.5"/>
    <d v="2021-06-04T00:00:00"/>
    <d v="2021-06-04T00:00:00"/>
    <n v="959"/>
    <n v="6"/>
    <x v="0"/>
    <x v="6"/>
    <n v="0.05"/>
    <n v="235.22500000000002"/>
    <n v="7"/>
  </r>
  <r>
    <n v="960"/>
    <d v="2021-05-31T00:00:00"/>
    <n v="5"/>
    <x v="4"/>
    <x v="1"/>
    <n v="8"/>
    <s v="São Paulo"/>
    <n v="1"/>
    <n v="23"/>
    <n v="111"/>
    <n v="2553"/>
    <n v="0.1"/>
    <m/>
    <n v="2297.6999999999998"/>
    <d v="2021-06-25T00:00:00"/>
    <d v="2021-06-25T00:00:00"/>
    <n v="960"/>
    <n v="2"/>
    <x v="1"/>
    <x v="2"/>
    <n v="0.06"/>
    <n v="137.86199999999999"/>
    <n v="1"/>
  </r>
  <r>
    <n v="961"/>
    <d v="2021-06-02T00:00:00"/>
    <n v="6"/>
    <x v="5"/>
    <x v="1"/>
    <n v="26"/>
    <s v="Araçatuba"/>
    <n v="2"/>
    <n v="32"/>
    <n v="100"/>
    <n v="3200"/>
    <n v="0"/>
    <m/>
    <n v="3200"/>
    <d v="2021-06-17T00:00:00"/>
    <d v="2021-06-17T00:00:00"/>
    <n v="961"/>
    <n v="3"/>
    <x v="3"/>
    <x v="8"/>
    <n v="0.06"/>
    <n v="192"/>
    <n v="2"/>
  </r>
  <r>
    <n v="962"/>
    <d v="2021-06-02T00:00:00"/>
    <n v="6"/>
    <x v="5"/>
    <x v="1"/>
    <n v="41"/>
    <s v="São João Del Rei"/>
    <n v="3"/>
    <n v="31"/>
    <n v="111"/>
    <n v="3441"/>
    <n v="0.09"/>
    <m/>
    <n v="3131.31"/>
    <d v="2021-07-01T00:00:00"/>
    <d v="2021-07-01T00:00:00"/>
    <n v="962"/>
    <n v="2"/>
    <x v="1"/>
    <x v="6"/>
    <n v="0.05"/>
    <n v="156.56550000000001"/>
    <n v="3"/>
  </r>
  <r>
    <n v="963"/>
    <d v="2021-06-03T00:00:00"/>
    <n v="6"/>
    <x v="5"/>
    <x v="1"/>
    <n v="43"/>
    <s v="Dourados"/>
    <n v="5"/>
    <n v="42"/>
    <n v="91"/>
    <n v="3822"/>
    <n v="7.0000000000000007E-2"/>
    <m/>
    <n v="3554.46"/>
    <d v="2021-06-29T00:00:00"/>
    <d v="2021-06-29T00:00:00"/>
    <n v="963"/>
    <n v="1"/>
    <x v="6"/>
    <x v="6"/>
    <n v="0.1"/>
    <n v="355.44600000000003"/>
    <n v="4"/>
  </r>
  <r>
    <n v="964"/>
    <d v="2021-06-03T00:00:00"/>
    <n v="6"/>
    <x v="5"/>
    <x v="1"/>
    <n v="25"/>
    <s v="Belém"/>
    <n v="5"/>
    <n v="20"/>
    <n v="94"/>
    <n v="1880"/>
    <n v="0.08"/>
    <m/>
    <n v="1729.6"/>
    <d v="2021-06-21T00:00:00"/>
    <d v="2021-06-21T00:00:00"/>
    <n v="964"/>
    <n v="1"/>
    <x v="6"/>
    <x v="4"/>
    <n v="0.08"/>
    <n v="138.36799999999999"/>
    <n v="5"/>
  </r>
  <r>
    <n v="965"/>
    <d v="2021-06-04T00:00:00"/>
    <n v="6"/>
    <x v="5"/>
    <x v="1"/>
    <n v="67"/>
    <s v="Barra do Piraí"/>
    <n v="10"/>
    <n v="21"/>
    <n v="114"/>
    <n v="2394"/>
    <n v="0.09"/>
    <m/>
    <n v="2178.54"/>
    <d v="2021-06-15T00:00:00"/>
    <d v="2021-06-15T00:00:00"/>
    <n v="965"/>
    <n v="6"/>
    <x v="0"/>
    <x v="0"/>
    <n v="0.1"/>
    <n v="217.85400000000001"/>
    <n v="6"/>
  </r>
  <r>
    <n v="966"/>
    <d v="2021-06-05T00:00:00"/>
    <n v="6"/>
    <x v="5"/>
    <x v="1"/>
    <n v="3"/>
    <s v="Barbacena"/>
    <n v="2"/>
    <n v="35"/>
    <n v="114"/>
    <n v="3990"/>
    <n v="0.02"/>
    <m/>
    <n v="3910.2"/>
    <d v="2021-06-17T00:00:00"/>
    <d v="2021-06-17T00:00:00"/>
    <n v="966"/>
    <n v="6"/>
    <x v="0"/>
    <x v="0"/>
    <n v="0.05"/>
    <n v="195.51"/>
    <n v="7"/>
  </r>
  <r>
    <n v="967"/>
    <d v="2021-06-05T00:00:00"/>
    <n v="6"/>
    <x v="5"/>
    <x v="1"/>
    <n v="57"/>
    <s v="Campinas"/>
    <n v="3"/>
    <n v="14"/>
    <n v="91"/>
    <n v="1274"/>
    <n v="0.15"/>
    <m/>
    <n v="1082.9000000000001"/>
    <d v="2021-07-01T00:00:00"/>
    <d v="2021-07-01T00:00:00"/>
    <n v="967"/>
    <n v="1"/>
    <x v="6"/>
    <x v="2"/>
    <n v="0.08"/>
    <n v="86.632000000000005"/>
    <n v="1"/>
  </r>
  <r>
    <n v="968"/>
    <d v="2021-06-05T00:00:00"/>
    <n v="6"/>
    <x v="5"/>
    <x v="1"/>
    <n v="19"/>
    <s v="São Paulo"/>
    <n v="14"/>
    <n v="40"/>
    <n v="105"/>
    <n v="4200"/>
    <n v="7.0000000000000007E-2"/>
    <m/>
    <n v="3906"/>
    <d v="2021-06-23T00:00:00"/>
    <d v="2021-06-23T00:00:00"/>
    <n v="968"/>
    <n v="4"/>
    <x v="2"/>
    <x v="3"/>
    <n v="0.05"/>
    <n v="195.3"/>
    <n v="2"/>
  </r>
  <r>
    <n v="969"/>
    <d v="2021-06-05T00:00:00"/>
    <n v="6"/>
    <x v="5"/>
    <x v="1"/>
    <n v="51"/>
    <s v="Avaré"/>
    <n v="4"/>
    <n v="50"/>
    <n v="102"/>
    <n v="5100"/>
    <n v="0.14000000000000001"/>
    <m/>
    <n v="4386"/>
    <d v="2021-06-18T00:00:00"/>
    <d v="2021-06-18T00:00:00"/>
    <n v="969"/>
    <n v="7"/>
    <x v="4"/>
    <x v="5"/>
    <n v="0.06"/>
    <n v="263.15999999999997"/>
    <n v="3"/>
  </r>
  <r>
    <n v="970"/>
    <d v="2021-06-06T00:00:00"/>
    <n v="6"/>
    <x v="5"/>
    <x v="1"/>
    <n v="1"/>
    <s v="Santos"/>
    <n v="10"/>
    <n v="32"/>
    <n v="114"/>
    <n v="3648"/>
    <n v="0.06"/>
    <m/>
    <n v="3429.12"/>
    <d v="2021-06-07T00:00:00"/>
    <d v="2021-06-07T00:00:00"/>
    <n v="970"/>
    <n v="4"/>
    <x v="2"/>
    <x v="7"/>
    <n v="0.05"/>
    <n v="171.45600000000002"/>
    <n v="4"/>
  </r>
  <r>
    <n v="971"/>
    <d v="2021-06-07T00:00:00"/>
    <n v="6"/>
    <x v="5"/>
    <x v="1"/>
    <n v="19"/>
    <s v="São Paulo"/>
    <n v="10"/>
    <n v="48"/>
    <n v="107"/>
    <n v="5136"/>
    <n v="0.04"/>
    <m/>
    <n v="4930.5600000000004"/>
    <d v="2021-06-30T00:00:00"/>
    <d v="2021-06-30T00:00:00"/>
    <n v="971"/>
    <n v="7"/>
    <x v="4"/>
    <x v="3"/>
    <n v="0.08"/>
    <n v="394.44480000000004"/>
    <n v="5"/>
  </r>
  <r>
    <n v="972"/>
    <d v="2021-06-07T00:00:00"/>
    <n v="6"/>
    <x v="5"/>
    <x v="1"/>
    <n v="33"/>
    <s v="Ituiutaba"/>
    <n v="13"/>
    <n v="23"/>
    <n v="116"/>
    <n v="2668"/>
    <n v="0.08"/>
    <m/>
    <n v="2454.56"/>
    <d v="2021-07-02T00:00:00"/>
    <d v="2021-07-02T00:00:00"/>
    <n v="972"/>
    <n v="6"/>
    <x v="0"/>
    <x v="1"/>
    <n v="0.08"/>
    <n v="196.3648"/>
    <n v="6"/>
  </r>
  <r>
    <n v="973"/>
    <d v="2021-06-07T00:00:00"/>
    <n v="6"/>
    <x v="5"/>
    <x v="1"/>
    <n v="22"/>
    <s v="Núcleo Bandeirante"/>
    <n v="15"/>
    <n v="33"/>
    <n v="103"/>
    <n v="3399"/>
    <n v="0.08"/>
    <m/>
    <n v="3127.08"/>
    <d v="2021-06-26T00:00:00"/>
    <d v="2021-06-26T00:00:00"/>
    <n v="973"/>
    <n v="7"/>
    <x v="4"/>
    <x v="4"/>
    <n v="0.1"/>
    <n v="312.70800000000003"/>
    <n v="7"/>
  </r>
  <r>
    <n v="974"/>
    <d v="2021-06-07T00:00:00"/>
    <n v="6"/>
    <x v="5"/>
    <x v="1"/>
    <n v="84"/>
    <s v="Manaus"/>
    <n v="13"/>
    <n v="15"/>
    <n v="120"/>
    <n v="1800"/>
    <n v="0.08"/>
    <m/>
    <n v="1656"/>
    <d v="2021-06-18T00:00:00"/>
    <d v="2021-06-18T00:00:00"/>
    <n v="974"/>
    <n v="3"/>
    <x v="3"/>
    <x v="0"/>
    <n v="0.08"/>
    <n v="132.47999999999999"/>
    <n v="1"/>
  </r>
  <r>
    <n v="975"/>
    <d v="2021-06-07T00:00:00"/>
    <n v="6"/>
    <x v="5"/>
    <x v="1"/>
    <n v="89"/>
    <s v="Goiânia"/>
    <n v="9"/>
    <n v="34"/>
    <n v="101"/>
    <n v="3434"/>
    <n v="0.11"/>
    <m/>
    <n v="3056.26"/>
    <d v="2021-06-25T00:00:00"/>
    <d v="2021-06-25T00:00:00"/>
    <n v="975"/>
    <n v="1"/>
    <x v="6"/>
    <x v="9"/>
    <n v="0.09"/>
    <n v="275.0634"/>
    <n v="2"/>
  </r>
  <r>
    <n v="976"/>
    <d v="2021-06-07T00:00:00"/>
    <n v="6"/>
    <x v="5"/>
    <x v="1"/>
    <n v="43"/>
    <s v="Dourados"/>
    <n v="3"/>
    <n v="35"/>
    <n v="91"/>
    <n v="3185"/>
    <n v="0.02"/>
    <m/>
    <n v="3121.3"/>
    <d v="2021-07-03T00:00:00"/>
    <d v="2021-07-03T00:00:00"/>
    <n v="976"/>
    <n v="3"/>
    <x v="3"/>
    <x v="3"/>
    <n v="7.0000000000000007E-2"/>
    <n v="218.49100000000004"/>
    <n v="3"/>
  </r>
  <r>
    <n v="977"/>
    <d v="2021-06-08T00:00:00"/>
    <n v="6"/>
    <x v="5"/>
    <x v="1"/>
    <n v="26"/>
    <s v="Araçatuba"/>
    <n v="14"/>
    <n v="23"/>
    <n v="114"/>
    <n v="2622"/>
    <n v="0.11"/>
    <m/>
    <n v="2333.58"/>
    <d v="2021-06-10T00:00:00"/>
    <d v="2021-06-10T00:00:00"/>
    <n v="977"/>
    <n v="2"/>
    <x v="1"/>
    <x v="9"/>
    <n v="0.06"/>
    <n v="140.01479999999998"/>
    <n v="4"/>
  </r>
  <r>
    <n v="978"/>
    <d v="2021-06-08T00:00:00"/>
    <n v="6"/>
    <x v="5"/>
    <x v="1"/>
    <n v="71"/>
    <s v="Paranavaí"/>
    <n v="8"/>
    <n v="29"/>
    <n v="106"/>
    <n v="3074"/>
    <n v="0.11"/>
    <m/>
    <n v="2735.86"/>
    <d v="2021-06-08T00:00:00"/>
    <d v="2021-06-08T00:00:00"/>
    <n v="978"/>
    <n v="5"/>
    <x v="5"/>
    <x v="1"/>
    <n v="7.0000000000000007E-2"/>
    <n v="191.51020000000003"/>
    <n v="5"/>
  </r>
  <r>
    <n v="979"/>
    <d v="2021-06-08T00:00:00"/>
    <n v="6"/>
    <x v="5"/>
    <x v="1"/>
    <n v="76"/>
    <s v="Coronel Fabriciano"/>
    <n v="6"/>
    <n v="29"/>
    <n v="117"/>
    <n v="3393"/>
    <n v="0.03"/>
    <m/>
    <n v="3291.21"/>
    <d v="2021-06-08T00:00:00"/>
    <d v="2021-06-08T00:00:00"/>
    <n v="979"/>
    <n v="4"/>
    <x v="2"/>
    <x v="5"/>
    <n v="0.05"/>
    <n v="164.56050000000002"/>
    <n v="6"/>
  </r>
  <r>
    <n v="980"/>
    <d v="2021-06-09T00:00:00"/>
    <n v="6"/>
    <x v="5"/>
    <x v="1"/>
    <n v="58"/>
    <s v="Natal"/>
    <n v="8"/>
    <n v="20"/>
    <n v="96"/>
    <n v="1920"/>
    <n v="0.08"/>
    <m/>
    <n v="1766.4"/>
    <d v="2021-06-28T00:00:00"/>
    <d v="2021-06-28T00:00:00"/>
    <n v="980"/>
    <n v="7"/>
    <x v="4"/>
    <x v="4"/>
    <n v="0.08"/>
    <n v="141.31200000000001"/>
    <n v="7"/>
  </r>
  <r>
    <n v="981"/>
    <d v="2021-06-11T00:00:00"/>
    <n v="6"/>
    <x v="5"/>
    <x v="1"/>
    <n v="70"/>
    <s v="Rio de Janeiro"/>
    <n v="1"/>
    <n v="41"/>
    <n v="102"/>
    <n v="4182"/>
    <n v="0.15"/>
    <m/>
    <n v="3554.7"/>
    <d v="2021-06-19T00:00:00"/>
    <d v="2021-06-19T00:00:00"/>
    <n v="981"/>
    <n v="6"/>
    <x v="0"/>
    <x v="7"/>
    <n v="0.05"/>
    <n v="177.73500000000001"/>
    <n v="1"/>
  </r>
  <r>
    <n v="982"/>
    <d v="2021-06-11T00:00:00"/>
    <n v="6"/>
    <x v="5"/>
    <x v="1"/>
    <n v="34"/>
    <s v="Brusque"/>
    <n v="2"/>
    <n v="38"/>
    <n v="97"/>
    <n v="3686"/>
    <n v="7.0000000000000007E-2"/>
    <m/>
    <n v="3427.98"/>
    <d v="2021-06-17T00:00:00"/>
    <d v="2021-06-17T00:00:00"/>
    <n v="982"/>
    <n v="1"/>
    <x v="6"/>
    <x v="5"/>
    <n v="7.0000000000000007E-2"/>
    <n v="239.95860000000002"/>
    <n v="2"/>
  </r>
  <r>
    <n v="983"/>
    <d v="2021-06-11T00:00:00"/>
    <n v="6"/>
    <x v="5"/>
    <x v="1"/>
    <n v="72"/>
    <s v="São Paulo"/>
    <n v="3"/>
    <n v="25"/>
    <n v="91"/>
    <n v="2275"/>
    <n v="7.0000000000000007E-2"/>
    <m/>
    <n v="2115.75"/>
    <d v="2021-06-26T00:00:00"/>
    <d v="2021-06-26T00:00:00"/>
    <n v="983"/>
    <n v="1"/>
    <x v="6"/>
    <x v="1"/>
    <n v="0.05"/>
    <n v="105.78750000000001"/>
    <n v="3"/>
  </r>
  <r>
    <n v="984"/>
    <d v="2021-06-11T00:00:00"/>
    <n v="6"/>
    <x v="5"/>
    <x v="1"/>
    <n v="74"/>
    <s v="São Paulo"/>
    <n v="10"/>
    <n v="13"/>
    <n v="115"/>
    <n v="1495"/>
    <n v="0.04"/>
    <m/>
    <n v="1435.2"/>
    <d v="2021-06-26T00:00:00"/>
    <d v="2021-06-26T00:00:00"/>
    <n v="984"/>
    <n v="4"/>
    <x v="2"/>
    <x v="8"/>
    <n v="0.05"/>
    <n v="71.760000000000005"/>
    <n v="4"/>
  </r>
  <r>
    <n v="985"/>
    <d v="2021-06-11T00:00:00"/>
    <n v="6"/>
    <x v="5"/>
    <x v="1"/>
    <n v="44"/>
    <s v="Atibaia"/>
    <n v="4"/>
    <n v="26"/>
    <n v="114"/>
    <n v="2964"/>
    <n v="0.09"/>
    <m/>
    <n v="2697.24"/>
    <d v="2021-06-19T00:00:00"/>
    <d v="2021-06-19T00:00:00"/>
    <n v="985"/>
    <n v="6"/>
    <x v="0"/>
    <x v="8"/>
    <n v="0.06"/>
    <n v="161.83439999999999"/>
    <n v="5"/>
  </r>
  <r>
    <n v="986"/>
    <d v="2021-06-11T00:00:00"/>
    <n v="6"/>
    <x v="5"/>
    <x v="1"/>
    <n v="47"/>
    <s v="Fortaleza"/>
    <n v="7"/>
    <n v="32"/>
    <n v="98"/>
    <n v="3136"/>
    <n v="0.08"/>
    <m/>
    <n v="2885.12"/>
    <d v="2021-07-02T00:00:00"/>
    <d v="2021-07-02T00:00:00"/>
    <n v="986"/>
    <n v="3"/>
    <x v="3"/>
    <x v="2"/>
    <n v="7.0000000000000007E-2"/>
    <n v="201.95840000000001"/>
    <n v="6"/>
  </r>
  <r>
    <n v="987"/>
    <d v="2021-06-13T00:00:00"/>
    <n v="6"/>
    <x v="5"/>
    <x v="1"/>
    <n v="43"/>
    <s v="Dourados"/>
    <n v="8"/>
    <n v="15"/>
    <n v="95"/>
    <n v="1425"/>
    <n v="0.11"/>
    <m/>
    <n v="1268.25"/>
    <d v="2021-07-10T00:00:00"/>
    <d v="2021-07-10T00:00:00"/>
    <n v="987"/>
    <n v="2"/>
    <x v="1"/>
    <x v="1"/>
    <n v="0.09"/>
    <n v="114.1425"/>
    <n v="7"/>
  </r>
  <r>
    <n v="988"/>
    <d v="2021-06-13T00:00:00"/>
    <n v="6"/>
    <x v="5"/>
    <x v="1"/>
    <n v="73"/>
    <s v="São Paulo"/>
    <n v="6"/>
    <n v="30"/>
    <n v="97"/>
    <n v="2910"/>
    <n v="0.09"/>
    <m/>
    <n v="2648.1"/>
    <d v="2021-07-08T00:00:00"/>
    <d v="2021-07-08T00:00:00"/>
    <n v="988"/>
    <n v="3"/>
    <x v="3"/>
    <x v="0"/>
    <n v="0.1"/>
    <n v="264.81"/>
    <n v="1"/>
  </r>
  <r>
    <n v="989"/>
    <d v="2021-06-14T00:00:00"/>
    <n v="6"/>
    <x v="5"/>
    <x v="1"/>
    <n v="93"/>
    <s v="Salvador"/>
    <n v="12"/>
    <n v="12"/>
    <n v="96"/>
    <n v="1152"/>
    <n v="0.03"/>
    <m/>
    <n v="1117.44"/>
    <d v="2021-06-29T00:00:00"/>
    <d v="2021-06-29T00:00:00"/>
    <n v="989"/>
    <n v="2"/>
    <x v="1"/>
    <x v="5"/>
    <n v="0.06"/>
    <n v="67.046400000000006"/>
    <n v="2"/>
  </r>
  <r>
    <n v="990"/>
    <d v="2021-06-14T00:00:00"/>
    <n v="6"/>
    <x v="5"/>
    <x v="1"/>
    <n v="6"/>
    <s v="Jaú"/>
    <n v="8"/>
    <n v="36"/>
    <n v="92"/>
    <n v="3312"/>
    <n v="0.15"/>
    <m/>
    <n v="2815.2"/>
    <d v="2021-07-13T00:00:00"/>
    <d v="2021-07-13T00:00:00"/>
    <n v="990"/>
    <n v="7"/>
    <x v="4"/>
    <x v="5"/>
    <n v="0.09"/>
    <n v="253.36799999999997"/>
    <n v="3"/>
  </r>
  <r>
    <n v="991"/>
    <d v="2021-06-15T00:00:00"/>
    <n v="6"/>
    <x v="5"/>
    <x v="1"/>
    <n v="11"/>
    <s v="Cachoeiro de Itapemirim"/>
    <n v="10"/>
    <n v="50"/>
    <n v="118"/>
    <n v="5900"/>
    <n v="0.13"/>
    <m/>
    <n v="5133"/>
    <d v="2021-06-19T00:00:00"/>
    <d v="2021-06-19T00:00:00"/>
    <n v="991"/>
    <n v="1"/>
    <x v="6"/>
    <x v="5"/>
    <n v="0.09"/>
    <n v="461.96999999999997"/>
    <n v="4"/>
  </r>
  <r>
    <n v="992"/>
    <d v="2021-06-16T00:00:00"/>
    <n v="6"/>
    <x v="5"/>
    <x v="1"/>
    <n v="42"/>
    <s v="Mauá"/>
    <n v="12"/>
    <n v="12"/>
    <n v="111"/>
    <n v="1332"/>
    <n v="0.11"/>
    <m/>
    <n v="1185.48"/>
    <d v="2021-06-19T00:00:00"/>
    <d v="2021-06-19T00:00:00"/>
    <n v="992"/>
    <n v="7"/>
    <x v="4"/>
    <x v="4"/>
    <n v="0.09"/>
    <n v="106.6932"/>
    <n v="5"/>
  </r>
  <r>
    <n v="993"/>
    <d v="2021-06-17T00:00:00"/>
    <n v="6"/>
    <x v="5"/>
    <x v="1"/>
    <n v="60"/>
    <s v="Serra"/>
    <n v="6"/>
    <n v="24"/>
    <n v="107"/>
    <n v="2568"/>
    <n v="0.05"/>
    <m/>
    <n v="2439.6"/>
    <d v="2021-06-18T00:00:00"/>
    <d v="2021-06-18T00:00:00"/>
    <n v="993"/>
    <n v="7"/>
    <x v="4"/>
    <x v="9"/>
    <n v="0.06"/>
    <n v="146.37599999999998"/>
    <n v="6"/>
  </r>
  <r>
    <n v="994"/>
    <d v="2021-06-17T00:00:00"/>
    <n v="6"/>
    <x v="5"/>
    <x v="1"/>
    <n v="79"/>
    <s v="Salvador"/>
    <n v="7"/>
    <n v="13"/>
    <n v="117"/>
    <n v="1521"/>
    <n v="7.0000000000000007E-2"/>
    <m/>
    <n v="1414.53"/>
    <d v="2021-07-05T00:00:00"/>
    <d v="2021-07-05T00:00:00"/>
    <n v="994"/>
    <n v="5"/>
    <x v="5"/>
    <x v="7"/>
    <n v="0.08"/>
    <n v="113.16240000000001"/>
    <n v="7"/>
  </r>
  <r>
    <n v="995"/>
    <d v="2021-06-17T00:00:00"/>
    <n v="6"/>
    <x v="5"/>
    <x v="1"/>
    <n v="21"/>
    <s v="Vitória"/>
    <n v="10"/>
    <n v="14"/>
    <n v="119"/>
    <n v="1666"/>
    <n v="0.13"/>
    <m/>
    <n v="1449.42"/>
    <d v="2021-06-27T00:00:00"/>
    <d v="2021-06-27T00:00:00"/>
    <n v="995"/>
    <n v="5"/>
    <x v="5"/>
    <x v="5"/>
    <n v="0.06"/>
    <n v="86.965199999999996"/>
    <n v="1"/>
  </r>
  <r>
    <n v="996"/>
    <d v="2021-06-17T00:00:00"/>
    <n v="6"/>
    <x v="5"/>
    <x v="1"/>
    <n v="77"/>
    <s v="Sorocaba"/>
    <n v="11"/>
    <n v="16"/>
    <n v="113"/>
    <n v="1808"/>
    <n v="0.03"/>
    <m/>
    <n v="1753.76"/>
    <d v="2021-06-17T00:00:00"/>
    <d v="2021-06-17T00:00:00"/>
    <n v="996"/>
    <n v="5"/>
    <x v="5"/>
    <x v="1"/>
    <n v="0.09"/>
    <n v="157.83840000000001"/>
    <n v="2"/>
  </r>
  <r>
    <n v="997"/>
    <d v="2021-06-18T00:00:00"/>
    <n v="6"/>
    <x v="5"/>
    <x v="1"/>
    <n v="28"/>
    <s v="João Pessoa"/>
    <n v="7"/>
    <n v="33"/>
    <n v="97"/>
    <n v="3201"/>
    <n v="0.11"/>
    <m/>
    <n v="2848.89"/>
    <d v="2021-06-26T00:00:00"/>
    <d v="2021-06-26T00:00:00"/>
    <n v="997"/>
    <n v="3"/>
    <x v="3"/>
    <x v="7"/>
    <n v="7.0000000000000007E-2"/>
    <n v="199.42230000000001"/>
    <n v="3"/>
  </r>
  <r>
    <n v="998"/>
    <d v="2021-06-18T00:00:00"/>
    <n v="6"/>
    <x v="5"/>
    <x v="1"/>
    <n v="97"/>
    <s v="Franca"/>
    <n v="4"/>
    <n v="13"/>
    <n v="99"/>
    <n v="1287"/>
    <n v="0.06"/>
    <m/>
    <n v="1209.78"/>
    <d v="2021-07-05T00:00:00"/>
    <d v="2021-07-05T00:00:00"/>
    <n v="998"/>
    <n v="3"/>
    <x v="3"/>
    <x v="2"/>
    <n v="7.0000000000000007E-2"/>
    <n v="84.684600000000003"/>
    <n v="4"/>
  </r>
  <r>
    <n v="999"/>
    <d v="2021-06-18T00:00:00"/>
    <n v="6"/>
    <x v="5"/>
    <x v="1"/>
    <n v="8"/>
    <s v="São Paulo"/>
    <n v="8"/>
    <n v="21"/>
    <n v="93"/>
    <n v="1953"/>
    <n v="0.03"/>
    <m/>
    <n v="1894.41"/>
    <d v="2021-07-15T00:00:00"/>
    <d v="2021-07-15T00:00:00"/>
    <n v="999"/>
    <n v="5"/>
    <x v="5"/>
    <x v="9"/>
    <n v="7.0000000000000007E-2"/>
    <n v="132.60870000000003"/>
    <n v="5"/>
  </r>
  <r>
    <n v="1000"/>
    <d v="2021-06-19T00:00:00"/>
    <n v="6"/>
    <x v="5"/>
    <x v="1"/>
    <n v="1"/>
    <s v="Santos"/>
    <n v="12"/>
    <n v="41"/>
    <n v="92"/>
    <n v="3772"/>
    <n v="0.1"/>
    <m/>
    <n v="3394.8"/>
    <d v="2021-07-16T00:00:00"/>
    <d v="2021-07-16T00:00:00"/>
    <n v="1000"/>
    <n v="7"/>
    <x v="4"/>
    <x v="4"/>
    <n v="0.08"/>
    <n v="271.584"/>
    <n v="6"/>
  </r>
  <r>
    <n v="1001"/>
    <d v="2021-06-20T00:00:00"/>
    <n v="6"/>
    <x v="5"/>
    <x v="1"/>
    <n v="98"/>
    <s v="Recife"/>
    <n v="9"/>
    <n v="47"/>
    <n v="108"/>
    <n v="5076"/>
    <n v="0"/>
    <m/>
    <n v="5076"/>
    <d v="2021-07-20T00:00:00"/>
    <d v="2021-07-20T00:00:00"/>
    <n v="1001"/>
    <n v="2"/>
    <x v="1"/>
    <x v="3"/>
    <n v="0.05"/>
    <n v="253.8"/>
    <n v="7"/>
  </r>
  <r>
    <n v="1002"/>
    <d v="2021-06-22T00:00:00"/>
    <n v="6"/>
    <x v="5"/>
    <x v="1"/>
    <n v="28"/>
    <s v="João Pessoa"/>
    <n v="13"/>
    <n v="27"/>
    <n v="105"/>
    <n v="2835"/>
    <n v="0.01"/>
    <m/>
    <n v="2806.65"/>
    <d v="2021-07-08T00:00:00"/>
    <d v="2021-07-08T00:00:00"/>
    <n v="1002"/>
    <n v="7"/>
    <x v="4"/>
    <x v="0"/>
    <n v="0.06"/>
    <n v="168.399"/>
    <n v="1"/>
  </r>
  <r>
    <n v="1003"/>
    <d v="2021-06-22T00:00:00"/>
    <n v="6"/>
    <x v="5"/>
    <x v="1"/>
    <n v="11"/>
    <s v="Cachoeiro de Itapemirim"/>
    <n v="8"/>
    <n v="41"/>
    <n v="107"/>
    <n v="4387"/>
    <n v="0"/>
    <m/>
    <n v="4387"/>
    <d v="2021-07-06T00:00:00"/>
    <d v="2021-07-06T00:00:00"/>
    <n v="1003"/>
    <n v="4"/>
    <x v="2"/>
    <x v="0"/>
    <n v="0.09"/>
    <n v="394.83"/>
    <n v="2"/>
  </r>
  <r>
    <n v="1004"/>
    <d v="2021-06-23T00:00:00"/>
    <n v="6"/>
    <x v="5"/>
    <x v="1"/>
    <n v="62"/>
    <s v="São Paulo"/>
    <n v="1"/>
    <n v="20"/>
    <n v="113"/>
    <n v="2260"/>
    <n v="0.05"/>
    <m/>
    <n v="2147"/>
    <d v="2021-07-17T00:00:00"/>
    <d v="2021-07-17T00:00:00"/>
    <n v="1004"/>
    <n v="2"/>
    <x v="1"/>
    <x v="2"/>
    <n v="0.06"/>
    <n v="128.82"/>
    <n v="3"/>
  </r>
  <r>
    <n v="1005"/>
    <d v="2021-06-24T00:00:00"/>
    <n v="6"/>
    <x v="5"/>
    <x v="1"/>
    <n v="48"/>
    <s v="Guarulhos"/>
    <n v="7"/>
    <n v="39"/>
    <n v="105"/>
    <n v="4095"/>
    <n v="0.03"/>
    <m/>
    <n v="3972.15"/>
    <d v="2021-06-24T00:00:00"/>
    <d v="2021-06-24T00:00:00"/>
    <n v="1005"/>
    <n v="6"/>
    <x v="0"/>
    <x v="3"/>
    <n v="0.1"/>
    <n v="397.21500000000003"/>
    <n v="4"/>
  </r>
  <r>
    <n v="1006"/>
    <d v="2021-06-24T00:00:00"/>
    <n v="6"/>
    <x v="5"/>
    <x v="1"/>
    <n v="62"/>
    <s v="São Paulo"/>
    <n v="3"/>
    <n v="13"/>
    <n v="103"/>
    <n v="1339"/>
    <n v="0.14000000000000001"/>
    <m/>
    <n v="1151.54"/>
    <d v="2021-07-20T00:00:00"/>
    <d v="2021-07-20T00:00:00"/>
    <n v="1006"/>
    <n v="6"/>
    <x v="0"/>
    <x v="4"/>
    <n v="0.08"/>
    <n v="92.123199999999997"/>
    <n v="5"/>
  </r>
  <r>
    <n v="1007"/>
    <d v="2021-06-26T00:00:00"/>
    <n v="6"/>
    <x v="5"/>
    <x v="1"/>
    <n v="70"/>
    <s v="Rio de Janeiro"/>
    <n v="15"/>
    <n v="38"/>
    <n v="117"/>
    <n v="4446"/>
    <n v="0.02"/>
    <m/>
    <n v="4357.08"/>
    <d v="2021-07-13T00:00:00"/>
    <d v="2021-07-13T00:00:00"/>
    <n v="1007"/>
    <n v="4"/>
    <x v="2"/>
    <x v="5"/>
    <n v="0.05"/>
    <n v="217.85400000000001"/>
    <n v="6"/>
  </r>
  <r>
    <n v="1008"/>
    <d v="2021-06-27T00:00:00"/>
    <n v="6"/>
    <x v="5"/>
    <x v="1"/>
    <n v="81"/>
    <s v="Duque de Caxias"/>
    <n v="4"/>
    <n v="20"/>
    <n v="111"/>
    <n v="2220"/>
    <n v="0.05"/>
    <m/>
    <n v="2109"/>
    <d v="2021-07-06T00:00:00"/>
    <d v="2021-07-06T00:00:00"/>
    <n v="1008"/>
    <n v="5"/>
    <x v="5"/>
    <x v="9"/>
    <n v="0.05"/>
    <n v="105.45"/>
    <n v="7"/>
  </r>
  <r>
    <n v="1009"/>
    <d v="2021-06-28T00:00:00"/>
    <n v="6"/>
    <x v="5"/>
    <x v="1"/>
    <n v="42"/>
    <s v="Mauá"/>
    <n v="1"/>
    <n v="48"/>
    <n v="98"/>
    <n v="4704"/>
    <n v="7.0000000000000007E-2"/>
    <m/>
    <n v="4374.72"/>
    <d v="2021-07-07T00:00:00"/>
    <d v="2021-07-07T00:00:00"/>
    <n v="1009"/>
    <n v="4"/>
    <x v="2"/>
    <x v="5"/>
    <n v="0.1"/>
    <n v="437.47200000000004"/>
    <n v="1"/>
  </r>
  <r>
    <n v="1010"/>
    <d v="2021-06-28T00:00:00"/>
    <n v="6"/>
    <x v="5"/>
    <x v="1"/>
    <n v="17"/>
    <s v="Rio de Janeiro"/>
    <n v="5"/>
    <n v="35"/>
    <n v="114"/>
    <n v="3990"/>
    <n v="0.03"/>
    <m/>
    <n v="3870.3"/>
    <d v="2021-07-05T00:00:00"/>
    <d v="2021-07-05T00:00:00"/>
    <n v="1010"/>
    <n v="1"/>
    <x v="6"/>
    <x v="5"/>
    <n v="0.06"/>
    <n v="232.21799999999999"/>
    <n v="2"/>
  </r>
  <r>
    <n v="1011"/>
    <d v="2021-06-28T00:00:00"/>
    <n v="6"/>
    <x v="5"/>
    <x v="1"/>
    <n v="60"/>
    <s v="Serra"/>
    <n v="8"/>
    <n v="45"/>
    <n v="116"/>
    <n v="5220"/>
    <n v="7.0000000000000007E-2"/>
    <m/>
    <n v="4854.6000000000004"/>
    <d v="2021-07-23T00:00:00"/>
    <d v="2021-07-23T00:00:00"/>
    <n v="1011"/>
    <n v="6"/>
    <x v="0"/>
    <x v="9"/>
    <n v="0.08"/>
    <n v="388.36800000000005"/>
    <n v="3"/>
  </r>
  <r>
    <n v="1012"/>
    <d v="2021-06-29T00:00:00"/>
    <n v="6"/>
    <x v="5"/>
    <x v="1"/>
    <n v="35"/>
    <s v="São Paulo"/>
    <n v="11"/>
    <n v="30"/>
    <n v="114"/>
    <n v="3420"/>
    <n v="0.15"/>
    <m/>
    <n v="2907"/>
    <d v="2021-07-23T00:00:00"/>
    <d v="2021-07-23T00:00:00"/>
    <n v="1012"/>
    <n v="4"/>
    <x v="2"/>
    <x v="2"/>
    <n v="0.05"/>
    <n v="145.35"/>
    <n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2">
  <r>
    <n v="1"/>
    <d v="2020-01-01T00:00:00"/>
    <n v="2020"/>
    <n v="71"/>
    <s v="Mateus Dias"/>
    <s v="Resende"/>
    <n v="1"/>
    <s v="Bota Infantil Klin Rock 071 Transparente/Preto"/>
    <s v="Infantil Feminino"/>
    <s v="Klin"/>
    <n v="37"/>
    <n v="101"/>
    <n v="3737"/>
    <n v="0.02"/>
    <n v="74.739999999999995"/>
    <n v="3662.26"/>
    <d v="2020-01-12T00:00:00"/>
    <d v="2020-01-12T00:00:00"/>
    <s v="Mercado Livre"/>
    <x v="0"/>
    <n v="7.0000000000000007E-2"/>
    <n v="256.35820000000007"/>
    <n v="0"/>
  </r>
  <r>
    <n v="2"/>
    <d v="2020-01-01T00:00:00"/>
    <n v="2020"/>
    <n v="52"/>
    <s v="João Oliveira"/>
    <s v="São Paulo"/>
    <n v="7"/>
    <s v="Tênis Infantil Tipo Toey Joey Freestyle Mamãe e Eu 059 Jeans"/>
    <s v="Infantil Masculino"/>
    <s v="Tipo Toey Joey"/>
    <n v="47"/>
    <n v="93"/>
    <n v="4371"/>
    <n v="0.04"/>
    <n v="174.84"/>
    <n v="4196.16"/>
    <d v="2020-01-03T00:00:00"/>
    <d v="2020-01-03T00:00:00"/>
    <s v="Americanas"/>
    <x v="1"/>
    <n v="0.08"/>
    <n v="335.69279999999998"/>
    <n v="0"/>
  </r>
  <r>
    <n v="3"/>
    <d v="2020-01-01T00:00:00"/>
    <n v="2020"/>
    <n v="92"/>
    <s v="Paulo Alves"/>
    <s v="Cruzeiro"/>
    <n v="12"/>
    <s v="Tênis Infantil Converse Walk 071 Branco/Rose"/>
    <s v="Infantil Feminino"/>
    <s v="Converse"/>
    <n v="34"/>
    <n v="116"/>
    <n v="3944"/>
    <n v="0.01"/>
    <n v="39.44"/>
    <n v="3904.56"/>
    <d v="2020-01-24T00:00:00"/>
    <d v="2020-01-24T00:00:00"/>
    <s v="Instagram"/>
    <x v="1"/>
    <n v="7.0000000000000007E-2"/>
    <n v="273.31920000000002"/>
    <n v="0"/>
  </r>
  <r>
    <n v="4"/>
    <d v="2020-01-04T00:00:00"/>
    <n v="2020"/>
    <n v="16"/>
    <s v="Julieta Cardoso"/>
    <s v="Blumenau"/>
    <n v="14"/>
    <s v="Bota Infantil Gambo Baby Rock 017 Vinho"/>
    <s v="Infantil Feminino"/>
    <s v="Gambo Baby"/>
    <n v="44"/>
    <n v="113"/>
    <n v="4972"/>
    <n v="0.08"/>
    <n v="397.76"/>
    <n v="4574.24"/>
    <d v="2023-01-04T00:00:00"/>
    <m/>
    <s v="Facebook"/>
    <x v="2"/>
    <n v="0.08"/>
    <n v="365.93919999999997"/>
    <n v="1"/>
  </r>
  <r>
    <n v="5"/>
    <d v="2020-01-05T00:00:00"/>
    <n v="2020"/>
    <n v="66"/>
    <s v="Carolina Rocha"/>
    <s v="São Paulo"/>
    <n v="15"/>
    <s v="Tênis Infantil Melissa Moon 048 Preto"/>
    <s v="Infantil Masculino"/>
    <s v="Melissa"/>
    <n v="24"/>
    <n v="97"/>
    <n v="2328"/>
    <n v="0.02"/>
    <n v="46.56"/>
    <n v="2281.44"/>
    <d v="2020-01-12T00:00:00"/>
    <d v="2020-01-12T00:00:00"/>
    <s v="Mercado Livre"/>
    <x v="3"/>
    <n v="0.06"/>
    <n v="136.88640000000001"/>
    <n v="0"/>
  </r>
  <r>
    <n v="6"/>
    <d v="2020-01-06T00:00:00"/>
    <n v="2020"/>
    <n v="93"/>
    <s v="Fábio Melo"/>
    <s v="Campinas"/>
    <n v="12"/>
    <s v="Tênis Infantil Kidsplash Walk 071 Branco/Rose"/>
    <s v="Infantil Feminino"/>
    <s v="Kidsplash"/>
    <n v="11"/>
    <n v="96"/>
    <n v="1056"/>
    <n v="0"/>
    <n v="0"/>
    <n v="1056"/>
    <d v="2020-01-27T00:00:00"/>
    <d v="2020-01-27T00:00:00"/>
    <s v="Americanas"/>
    <x v="4"/>
    <n v="0.05"/>
    <n v="52.800000000000004"/>
    <n v="0"/>
  </r>
  <r>
    <n v="7"/>
    <d v="2020-01-06T00:00:00"/>
    <n v="2020"/>
    <n v="2"/>
    <s v="Lavinia Barbosa"/>
    <s v="Rondonópolis"/>
    <n v="10"/>
    <s v="Tênis Infantil Kea Freestyle Colorir 060 Branco/Preto"/>
    <s v="Infantil Masculino"/>
    <s v="Kea"/>
    <n v="20"/>
    <n v="112"/>
    <n v="2240"/>
    <n v="0.13"/>
    <n v="291.2"/>
    <n v="1948.8"/>
    <d v="2020-02-04T00:00:00"/>
    <d v="2020-02-04T00:00:00"/>
    <s v="Instagram"/>
    <x v="2"/>
    <n v="0.05"/>
    <n v="97.44"/>
    <n v="0"/>
  </r>
  <r>
    <n v="8"/>
    <d v="2020-01-06T00:00:00"/>
    <n v="2020"/>
    <n v="9"/>
    <s v="Júlia Gomes"/>
    <s v="Itumbiara"/>
    <n v="15"/>
    <s v="Tênis Infantil uFrog Moon 048 Preto"/>
    <s v="Infantil Masculino"/>
    <s v="uFrog"/>
    <n v="10"/>
    <n v="92"/>
    <n v="920"/>
    <n v="0"/>
    <n v="0"/>
    <n v="920"/>
    <d v="2020-01-31T00:00:00"/>
    <d v="2020-01-31T00:00:00"/>
    <s v="Instagram"/>
    <x v="5"/>
    <n v="0.04"/>
    <n v="36.800000000000004"/>
    <n v="0"/>
  </r>
  <r>
    <n v="9"/>
    <d v="2020-01-06T00:00:00"/>
    <n v="2020"/>
    <n v="39"/>
    <s v="Bruna Castro"/>
    <s v="Santo André"/>
    <n v="12"/>
    <s v="Tênis Infantil Perkyds Walk 071 Branco/Rose"/>
    <s v="Infantil Feminino"/>
    <s v="Perkyds"/>
    <n v="22"/>
    <n v="99"/>
    <n v="2178"/>
    <n v="0.02"/>
    <n v="43.56"/>
    <n v="2134.44"/>
    <d v="2020-01-25T00:00:00"/>
    <d v="2020-01-25T00:00:00"/>
    <s v="Venda direta"/>
    <x v="4"/>
    <n v="0.06"/>
    <n v="128.06639999999999"/>
    <n v="0"/>
  </r>
  <r>
    <n v="10"/>
    <d v="2020-01-07T00:00:00"/>
    <n v="2020"/>
    <n v="20"/>
    <s v="Emilly Araujo"/>
    <s v="João Pessoa"/>
    <n v="10"/>
    <s v="Tênis Infantil New Balance Freestyle Colorir 060 Branco/Preto"/>
    <s v="Infantil Masculino"/>
    <s v="New Balance"/>
    <n v="45"/>
    <n v="107"/>
    <n v="4815"/>
    <n v="0.02"/>
    <n v="96.3"/>
    <n v="4718.7"/>
    <d v="2020-01-12T00:00:00"/>
    <d v="2020-01-12T00:00:00"/>
    <s v="Magazine Luiza"/>
    <x v="1"/>
    <n v="0.08"/>
    <n v="377.49599999999998"/>
    <n v="0"/>
  </r>
  <r>
    <n v="11"/>
    <d v="2020-01-07T00:00:00"/>
    <n v="2020"/>
    <n v="87"/>
    <s v="Alice Pinto"/>
    <s v="Belo Horizonte"/>
    <n v="5"/>
    <s v="Tênis Infantil Keds Freestyle 010 Glitter Branco/Preto"/>
    <s v="Infantil Masculino"/>
    <s v="Keds"/>
    <n v="14"/>
    <n v="105"/>
    <n v="1470"/>
    <n v="0"/>
    <n v="0"/>
    <n v="1470"/>
    <d v="2020-01-13T00:00:00"/>
    <d v="2020-01-13T00:00:00"/>
    <s v="Mercado Livre"/>
    <x v="2"/>
    <n v="0.05"/>
    <n v="73.5"/>
    <n v="0"/>
  </r>
  <r>
    <n v="12"/>
    <d v="2020-01-07T00:00:00"/>
    <n v="2020"/>
    <n v="96"/>
    <s v="Carolina Barros"/>
    <s v="Aparecida de Goiânia"/>
    <n v="10"/>
    <s v="Tênis Infantil Klin Freestyle Colorir 060 Branco/Preto"/>
    <s v="Infantil Masculino"/>
    <s v="Klin"/>
    <n v="27"/>
    <n v="105"/>
    <n v="2835"/>
    <n v="0.09"/>
    <n v="255.14999999999998"/>
    <n v="2579.85"/>
    <d v="2020-01-12T00:00:00"/>
    <d v="2020-01-12T00:00:00"/>
    <s v="Facebook"/>
    <x v="6"/>
    <n v="0.06"/>
    <n v="154.791"/>
    <n v="0"/>
  </r>
  <r>
    <n v="13"/>
    <d v="2020-01-09T00:00:00"/>
    <n v="2020"/>
    <n v="55"/>
    <s v="Camila Correia"/>
    <s v="São João da Boa Vista"/>
    <n v="15"/>
    <s v="Tênis Infantil Tipo Toey Joey Moon 048 Preto"/>
    <s v="Infantil Masculino"/>
    <s v="Tipo Toey Joey"/>
    <n v="18"/>
    <n v="110"/>
    <n v="1980"/>
    <n v="0.14000000000000001"/>
    <n v="277.20000000000005"/>
    <n v="1702.8"/>
    <d v="2020-02-07T00:00:00"/>
    <d v="2020-02-07T00:00:00"/>
    <s v="Magazine Luiza"/>
    <x v="0"/>
    <n v="0.05"/>
    <n v="85.14"/>
    <n v="0"/>
  </r>
  <r>
    <n v="14"/>
    <d v="2020-01-09T00:00:00"/>
    <n v="2020"/>
    <n v="73"/>
    <s v="Douglas Fernandes"/>
    <s v="Garanhuns"/>
    <n v="7"/>
    <s v="Tênis Infantil Converse Freestyle Mamãe e Eu 059 Jeans"/>
    <s v="Infantil Masculino"/>
    <s v="Converse"/>
    <n v="31"/>
    <n v="117"/>
    <n v="3627"/>
    <n v="0.02"/>
    <n v="72.540000000000006"/>
    <n v="3554.46"/>
    <d v="2020-01-09T00:00:00"/>
    <d v="2020-01-09T00:00:00"/>
    <s v="Instagram"/>
    <x v="1"/>
    <n v="7.0000000000000007E-2"/>
    <n v="248.81220000000002"/>
    <n v="0"/>
  </r>
  <r>
    <n v="15"/>
    <d v="2020-01-09T00:00:00"/>
    <n v="2020"/>
    <n v="74"/>
    <s v="Douglas Cunha"/>
    <s v="São Paulo"/>
    <n v="14"/>
    <s v="Bota Infantil Gambo Baby Rock 017 Vinho"/>
    <s v="Infantil Feminino"/>
    <s v="Gambo Baby"/>
    <n v="11"/>
    <n v="114"/>
    <n v="1254"/>
    <n v="0.04"/>
    <n v="50.160000000000004"/>
    <n v="1203.8399999999999"/>
    <d v="2020-01-17T00:00:00"/>
    <d v="2020-01-17T00:00:00"/>
    <s v="Instagram"/>
    <x v="3"/>
    <n v="0.05"/>
    <n v="60.192"/>
    <n v="0"/>
  </r>
  <r>
    <n v="16"/>
    <d v="2020-01-11T00:00:00"/>
    <n v="2020"/>
    <n v="12"/>
    <s v="Fernanda Cardoso"/>
    <s v="Barueri"/>
    <n v="15"/>
    <s v="Tênis Infantil Melissa Moon 048 Preto"/>
    <s v="Infantil Masculino"/>
    <s v="Melissa"/>
    <n v="25"/>
    <n v="110"/>
    <n v="2750"/>
    <n v="0.01"/>
    <n v="27.5"/>
    <n v="2722.5"/>
    <d v="2020-01-13T00:00:00"/>
    <d v="2020-01-13T00:00:00"/>
    <s v="Mercado Livre"/>
    <x v="3"/>
    <n v="0.06"/>
    <n v="163.35"/>
    <n v="0"/>
  </r>
  <r>
    <n v="17"/>
    <d v="2020-01-12T00:00:00"/>
    <n v="2020"/>
    <n v="92"/>
    <s v="Paulo Alves"/>
    <s v="Cruzeiro"/>
    <n v="8"/>
    <s v="Tênis Infantil Kidsplash Freestyle Colorir 057 Branco/Preto/Amarelo"/>
    <s v="Infantil Masculino"/>
    <s v="Kidsplash"/>
    <n v="30"/>
    <n v="108"/>
    <n v="3240"/>
    <n v="0.06"/>
    <n v="194.4"/>
    <n v="3045.6"/>
    <d v="2020-02-04T00:00:00"/>
    <d v="2020-02-04T00:00:00"/>
    <s v="Amazon"/>
    <x v="7"/>
    <n v="7.0000000000000007E-2"/>
    <n v="213.19200000000001"/>
    <n v="0"/>
  </r>
  <r>
    <n v="18"/>
    <d v="2020-01-15T00:00:00"/>
    <n v="2020"/>
    <n v="37"/>
    <s v="Ágatha Pinto"/>
    <s v="Santa Bárbara D'Oeste"/>
    <n v="14"/>
    <s v="Bota Infantil Kea Rock 017 Vinho"/>
    <s v="Infantil Feminino"/>
    <s v="Kea"/>
    <n v="21"/>
    <n v="109"/>
    <n v="2289"/>
    <n v="0.1"/>
    <n v="228.9"/>
    <n v="2060.1"/>
    <d v="2020-02-12T00:00:00"/>
    <d v="2020-02-12T00:00:00"/>
    <s v="Instagram"/>
    <x v="7"/>
    <n v="0.06"/>
    <n v="123.60599999999999"/>
    <n v="0"/>
  </r>
  <r>
    <n v="19"/>
    <d v="2020-01-15T00:00:00"/>
    <n v="2020"/>
    <n v="100"/>
    <s v="Diogo Alves"/>
    <s v="Porto Alegre"/>
    <n v="10"/>
    <s v="Tênis Infantil uFrog Freestyle Colorir 060 Branco/Preto"/>
    <s v="Infantil Masculino"/>
    <s v="uFrog"/>
    <n v="37"/>
    <n v="99"/>
    <n v="3663"/>
    <n v="0.12"/>
    <n v="439.56"/>
    <n v="3223.44"/>
    <d v="2020-02-02T00:00:00"/>
    <d v="2020-02-02T00:00:00"/>
    <s v="Facebook"/>
    <x v="6"/>
    <n v="7.0000000000000007E-2"/>
    <n v="225.64080000000001"/>
    <n v="0"/>
  </r>
  <r>
    <n v="20"/>
    <d v="2020-01-15T00:00:00"/>
    <n v="2020"/>
    <n v="94"/>
    <s v="Caio Oliveira"/>
    <s v="Porto Alegre"/>
    <n v="11"/>
    <s v="Tênis Infantil Perkyds College 009 Branco"/>
    <s v="Infantil Feminino"/>
    <s v="Perkyds"/>
    <n v="39"/>
    <n v="103"/>
    <n v="4017"/>
    <n v="0.15"/>
    <n v="602.54999999999995"/>
    <n v="3414.45"/>
    <d v="2020-01-30T00:00:00"/>
    <d v="2020-01-30T00:00:00"/>
    <s v="Mercado Livre"/>
    <x v="4"/>
    <n v="7.0000000000000007E-2"/>
    <n v="239.01150000000001"/>
    <n v="0"/>
  </r>
  <r>
    <n v="21"/>
    <d v="2020-01-15T00:00:00"/>
    <n v="2020"/>
    <n v="22"/>
    <s v="Júlia Fernandes"/>
    <s v="Ananindeua"/>
    <n v="11"/>
    <s v="Tênis Infantil New Balance College 009 Branco"/>
    <s v="Infantil Feminino"/>
    <s v="New Balance"/>
    <n v="27"/>
    <n v="115"/>
    <n v="3105"/>
    <n v="0.12"/>
    <n v="372.59999999999997"/>
    <n v="2732.4"/>
    <d v="2020-01-25T00:00:00"/>
    <d v="2020-01-25T00:00:00"/>
    <s v="Amazon"/>
    <x v="2"/>
    <n v="0.06"/>
    <n v="163.94399999999999"/>
    <n v="0"/>
  </r>
  <r>
    <n v="22"/>
    <d v="2020-01-16T00:00:00"/>
    <n v="2020"/>
    <n v="35"/>
    <s v="Raissa Pereira"/>
    <s v="Montes Claros"/>
    <n v="15"/>
    <s v="Tênis Infantil Keds Moon 048 Preto"/>
    <s v="Infantil Masculino"/>
    <s v="Keds"/>
    <n v="49"/>
    <n v="105"/>
    <n v="5145"/>
    <n v="0.03"/>
    <n v="154.35"/>
    <n v="4990.6499999999996"/>
    <d v="2020-01-22T00:00:00"/>
    <d v="2020-01-22T00:00:00"/>
    <s v="Americanas"/>
    <x v="2"/>
    <n v="0.08"/>
    <n v="399.25199999999995"/>
    <n v="0"/>
  </r>
  <r>
    <n v="23"/>
    <d v="2020-01-16T00:00:00"/>
    <n v="2020"/>
    <n v="88"/>
    <s v="Julian Alves"/>
    <s v="Luziânia"/>
    <n v="6"/>
    <s v="Tênis Infantil Klin Algodão Doce 158 Rosa"/>
    <s v="Infantil Feminino"/>
    <s v="Klin"/>
    <n v="29"/>
    <n v="91"/>
    <n v="2639"/>
    <n v="0.1"/>
    <n v="263.90000000000003"/>
    <n v="2375.1"/>
    <d v="2020-02-12T00:00:00"/>
    <d v="2020-02-12T00:00:00"/>
    <s v="Americanas"/>
    <x v="8"/>
    <n v="0.06"/>
    <n v="142.506"/>
    <n v="0"/>
  </r>
  <r>
    <n v="24"/>
    <d v="2020-01-16T00:00:00"/>
    <n v="2020"/>
    <n v="51"/>
    <s v="Joao Gomes"/>
    <s v="João Pessoa"/>
    <n v="4"/>
    <s v="Tênis Infantil Tipo Toey Joey Baby Walk 069 Preto/Grafite/Vermelho"/>
    <s v="Infantil Masculino"/>
    <s v="Tipo Toey Joey"/>
    <n v="23"/>
    <n v="90"/>
    <n v="2070"/>
    <n v="7.0000000000000007E-2"/>
    <n v="144.9"/>
    <n v="1925.1"/>
    <d v="2020-02-04T00:00:00"/>
    <d v="2020-02-04T00:00:00"/>
    <s v="Magazine Luiza"/>
    <x v="1"/>
    <n v="0.05"/>
    <n v="96.254999999999995"/>
    <n v="0"/>
  </r>
  <r>
    <n v="25"/>
    <d v="2020-01-18T00:00:00"/>
    <n v="2020"/>
    <n v="51"/>
    <s v="Joao Gomes"/>
    <s v="João Pessoa"/>
    <n v="3"/>
    <s v="Bota Infantil Converse Baby Flyer 131 Preto/Carvalho"/>
    <s v="Infantil Masculino"/>
    <s v="Converse"/>
    <n v="17"/>
    <n v="116"/>
    <n v="1972"/>
    <n v="0.08"/>
    <n v="157.76"/>
    <n v="1814.24"/>
    <d v="2020-01-23T00:00:00"/>
    <d v="2020-01-23T00:00:00"/>
    <s v="Magazine Luiza"/>
    <x v="4"/>
    <n v="0.05"/>
    <n v="90.712000000000003"/>
    <n v="0"/>
  </r>
  <r>
    <n v="26"/>
    <d v="2020-01-18T00:00:00"/>
    <n v="2020"/>
    <n v="61"/>
    <s v="Júlia Barbosa"/>
    <s v="Maringá"/>
    <n v="3"/>
    <s v="Bota Infantil Gambo Baby Baby Flyer 131 Preto/Carvalho"/>
    <s v="Infantil Masculino"/>
    <s v="Gambo Baby"/>
    <n v="28"/>
    <n v="109"/>
    <n v="3052"/>
    <n v="0.09"/>
    <n v="274.68"/>
    <n v="2777.32"/>
    <d v="2020-02-08T00:00:00"/>
    <d v="2020-02-08T00:00:00"/>
    <s v="Magazine Luiza"/>
    <x v="7"/>
    <n v="0.06"/>
    <n v="166.63920000000002"/>
    <n v="0"/>
  </r>
  <r>
    <n v="27"/>
    <d v="2020-01-18T00:00:00"/>
    <n v="2020"/>
    <n v="85"/>
    <s v="Thaís Araujo"/>
    <s v="Cariacica"/>
    <n v="14"/>
    <s v="Bota Infantil Melissa Rock 017 Vinho"/>
    <s v="Infantil Feminino"/>
    <s v="Melissa"/>
    <n v="11"/>
    <n v="101"/>
    <n v="1111"/>
    <n v="0.11"/>
    <n v="122.21"/>
    <n v="988.79"/>
    <d v="2020-02-17T00:00:00"/>
    <d v="2020-02-17T00:00:00"/>
    <s v="Mercado Livre"/>
    <x v="1"/>
    <n v="0.04"/>
    <n v="39.551600000000001"/>
    <n v="0"/>
  </r>
  <r>
    <n v="28"/>
    <d v="2020-01-19T00:00:00"/>
    <n v="2020"/>
    <n v="34"/>
    <s v="Alice Goncalves"/>
    <s v="Campo Grande"/>
    <n v="2"/>
    <s v="Tênis Infantil Kidsplash Freestyle 004 Preto/Branco"/>
    <s v="Infantil Masculino"/>
    <s v="Kidsplash"/>
    <n v="27"/>
    <n v="96"/>
    <n v="2592"/>
    <n v="0.13"/>
    <n v="336.96000000000004"/>
    <n v="2255.04"/>
    <d v="2020-02-07T00:00:00"/>
    <d v="2020-02-07T00:00:00"/>
    <s v="Mercado Livre"/>
    <x v="3"/>
    <n v="0.06"/>
    <n v="135.30240000000001"/>
    <n v="0"/>
  </r>
  <r>
    <n v="29"/>
    <d v="2020-01-19T00:00:00"/>
    <n v="2020"/>
    <n v="90"/>
    <s v="Felipe Ribeiro"/>
    <s v="Feira de Santana"/>
    <n v="9"/>
    <s v="Tênis Infantil Kea Freestyle Colorir 058 Branco/Preto"/>
    <s v="Infantil Masculino"/>
    <s v="Kea"/>
    <n v="20"/>
    <n v="95"/>
    <n v="1900"/>
    <n v="7.0000000000000007E-2"/>
    <n v="133"/>
    <n v="1767"/>
    <d v="2020-01-24T00:00:00"/>
    <d v="2020-01-24T00:00:00"/>
    <s v="Venda direta"/>
    <x v="6"/>
    <n v="0.05"/>
    <n v="88.350000000000009"/>
    <n v="0"/>
  </r>
  <r>
    <n v="30"/>
    <d v="2020-01-20T00:00:00"/>
    <n v="2020"/>
    <n v="48"/>
    <s v="Lavinia Rodrigues"/>
    <s v="São Paulo"/>
    <n v="11"/>
    <s v="Tênis Infantil uFrog College 009 Branco"/>
    <s v="Infantil Feminino"/>
    <s v="uFrog"/>
    <n v="19"/>
    <n v="114"/>
    <n v="2166"/>
    <n v="0.05"/>
    <n v="108.30000000000001"/>
    <n v="2057.6999999999998"/>
    <d v="2020-02-18T00:00:00"/>
    <d v="2020-02-18T00:00:00"/>
    <s v="Magazine Luiza"/>
    <x v="3"/>
    <n v="0.06"/>
    <n v="123.46199999999999"/>
    <n v="0"/>
  </r>
  <r>
    <n v="31"/>
    <d v="2020-01-20T00:00:00"/>
    <n v="2020"/>
    <n v="91"/>
    <s v="Marcos Almeida"/>
    <s v="Montes Claros"/>
    <n v="4"/>
    <s v="Tênis Infantil Perkyds Baby Walk 069 Preto/Grafite/Vermelho"/>
    <s v="Infantil Masculino"/>
    <s v="Perkyds"/>
    <n v="50"/>
    <n v="96"/>
    <n v="4800"/>
    <n v="0.05"/>
    <n v="240"/>
    <n v="4560"/>
    <d v="2020-02-18T00:00:00"/>
    <d v="2020-02-18T00:00:00"/>
    <s v="Facebook"/>
    <x v="0"/>
    <n v="0.08"/>
    <n v="364.8"/>
    <n v="0"/>
  </r>
  <r>
    <n v="32"/>
    <d v="2020-01-20T00:00:00"/>
    <n v="2020"/>
    <n v="25"/>
    <s v="Emilly Araujo"/>
    <s v="Belo Horizonte"/>
    <n v="6"/>
    <s v="Tênis Infantil New Balance Algodão Doce 158 Rosa"/>
    <s v="Infantil Feminino"/>
    <s v="New Balance"/>
    <n v="20"/>
    <n v="108"/>
    <n v="2160"/>
    <n v="0"/>
    <n v="0"/>
    <n v="2160"/>
    <d v="2020-02-01T00:00:00"/>
    <d v="2020-02-01T00:00:00"/>
    <s v="Mercado Livre"/>
    <x v="3"/>
    <n v="0.06"/>
    <n v="129.6"/>
    <n v="0"/>
  </r>
  <r>
    <n v="33"/>
    <d v="2020-01-21T00:00:00"/>
    <n v="2020"/>
    <n v="65"/>
    <s v="Marina Goncalves"/>
    <s v="Salvador"/>
    <n v="15"/>
    <s v="Tênis Infantil Keds Moon 048 Preto"/>
    <s v="Infantil Masculino"/>
    <s v="Keds"/>
    <n v="18"/>
    <n v="102"/>
    <n v="1836"/>
    <n v="0.11"/>
    <n v="201.96"/>
    <n v="1634.04"/>
    <d v="2020-02-17T00:00:00"/>
    <d v="2020-02-17T00:00:00"/>
    <s v="Facebook"/>
    <x v="0"/>
    <n v="0.05"/>
    <n v="81.701999999999998"/>
    <n v="0"/>
  </r>
  <r>
    <n v="34"/>
    <d v="2020-01-21T00:00:00"/>
    <n v="2020"/>
    <n v="52"/>
    <s v="João Oliveira"/>
    <s v="São Paulo"/>
    <n v="15"/>
    <s v="Tênis Infantil Klin Moon 048 Preto"/>
    <s v="Infantil Masculino"/>
    <s v="Klin"/>
    <n v="44"/>
    <n v="106"/>
    <n v="4664"/>
    <n v="0.08"/>
    <n v="373.12"/>
    <n v="4290.88"/>
    <d v="2020-02-02T00:00:00"/>
    <d v="2020-02-02T00:00:00"/>
    <s v="Amazon"/>
    <x v="3"/>
    <n v="0.08"/>
    <n v="343.2704"/>
    <n v="0"/>
  </r>
  <r>
    <n v="35"/>
    <d v="2020-01-21T00:00:00"/>
    <n v="2020"/>
    <n v="74"/>
    <s v="Douglas Cunha"/>
    <s v="São Paulo"/>
    <n v="11"/>
    <s v="Tênis Infantil Tipo Toey Joey College 009 Branco"/>
    <s v="Infantil Feminino"/>
    <s v="Tipo Toey Joey"/>
    <n v="41"/>
    <n v="105"/>
    <n v="4305"/>
    <n v="0.13"/>
    <n v="559.65"/>
    <n v="3745.35"/>
    <d v="2020-02-18T00:00:00"/>
    <d v="2020-02-18T00:00:00"/>
    <s v="Mercado Livre"/>
    <x v="8"/>
    <n v="7.0000000000000007E-2"/>
    <n v="262.17450000000002"/>
    <n v="0"/>
  </r>
  <r>
    <n v="36"/>
    <d v="2020-01-22T00:00:00"/>
    <n v="2020"/>
    <n v="77"/>
    <s v="Luiza Melo"/>
    <s v="Serra Talhada"/>
    <n v="7"/>
    <s v="Tênis Infantil Converse Freestyle Mamãe e Eu 059 Jeans"/>
    <s v="Infantil Masculino"/>
    <s v="Converse"/>
    <n v="19"/>
    <n v="111"/>
    <n v="2109"/>
    <n v="0.08"/>
    <n v="168.72"/>
    <n v="1940.28"/>
    <d v="2020-02-05T00:00:00"/>
    <d v="2020-02-05T00:00:00"/>
    <s v="Americanas"/>
    <x v="5"/>
    <n v="0.05"/>
    <n v="97.01400000000001"/>
    <n v="0"/>
  </r>
  <r>
    <n v="37"/>
    <d v="2020-01-22T00:00:00"/>
    <n v="2020"/>
    <n v="72"/>
    <s v="Luís Rocha"/>
    <s v="Araraquara"/>
    <n v="15"/>
    <s v="Tênis Infantil Gambo Baby Moon 048 Preto"/>
    <s v="Infantil Masculino"/>
    <s v="Gambo Baby"/>
    <n v="14"/>
    <n v="94"/>
    <n v="1316"/>
    <n v="0.09"/>
    <n v="118.44"/>
    <n v="1197.56"/>
    <d v="2020-02-09T00:00:00"/>
    <d v="2020-02-09T00:00:00"/>
    <s v="Venda direta"/>
    <x v="7"/>
    <n v="0.05"/>
    <n v="59.878"/>
    <n v="0"/>
  </r>
  <r>
    <n v="38"/>
    <d v="2020-01-23T00:00:00"/>
    <n v="2020"/>
    <n v="97"/>
    <s v="Martim Ferreira"/>
    <s v="Cuiabá"/>
    <n v="1"/>
    <s v="Bota Infantil Melissa Rock 071 Transparente/Preto"/>
    <s v="Infantil Feminino"/>
    <s v="Melissa"/>
    <n v="16"/>
    <n v="108"/>
    <n v="1728"/>
    <n v="0.08"/>
    <n v="138.24"/>
    <n v="1589.76"/>
    <d v="2023-02-01T00:00:00"/>
    <m/>
    <s v="Instagram"/>
    <x v="7"/>
    <n v="0.05"/>
    <n v="79.488"/>
    <n v="1"/>
  </r>
  <r>
    <n v="39"/>
    <d v="2020-01-23T00:00:00"/>
    <n v="2020"/>
    <n v="82"/>
    <s v="Júlio Azevedo"/>
    <s v="Uberaba"/>
    <n v="7"/>
    <s v="Tênis Infantil Kidsplash Freestyle Mamãe e Eu 059 Jeans"/>
    <s v="Infantil Masculino"/>
    <s v="Kidsplash"/>
    <n v="41"/>
    <n v="102"/>
    <n v="4182"/>
    <n v="0.04"/>
    <n v="167.28"/>
    <n v="4014.72"/>
    <d v="2020-02-17T00:00:00"/>
    <d v="2020-02-17T00:00:00"/>
    <s v="Venda direta"/>
    <x v="2"/>
    <n v="0.08"/>
    <n v="321.17759999999998"/>
    <n v="0"/>
  </r>
  <r>
    <n v="40"/>
    <d v="2020-01-24T00:00:00"/>
    <n v="2020"/>
    <n v="47"/>
    <s v="Aline Martins"/>
    <s v="Rio de Janeiro"/>
    <n v="2"/>
    <s v="Tênis Infantil Kea Freestyle 004 Preto/Branco"/>
    <s v="Infantil Masculino"/>
    <s v="Kea"/>
    <n v="46"/>
    <n v="107"/>
    <n v="4922"/>
    <n v="0.15"/>
    <n v="738.3"/>
    <n v="4183.7"/>
    <d v="2020-02-06T00:00:00"/>
    <d v="2020-02-06T00:00:00"/>
    <s v="Mercado Livre"/>
    <x v="1"/>
    <n v="0.08"/>
    <n v="334.69599999999997"/>
    <n v="0"/>
  </r>
  <r>
    <n v="41"/>
    <d v="2020-01-24T00:00:00"/>
    <n v="2020"/>
    <n v="77"/>
    <s v="Luiza Melo"/>
    <s v="Serra Talhada"/>
    <n v="11"/>
    <s v="Tênis Infantil uFrog College 009 Branco"/>
    <s v="Infantil Feminino"/>
    <s v="uFrog"/>
    <n v="38"/>
    <n v="105"/>
    <n v="3990"/>
    <n v="0.05"/>
    <n v="199.5"/>
    <n v="3790.5"/>
    <d v="2020-02-20T00:00:00"/>
    <d v="2020-02-20T00:00:00"/>
    <s v="Venda direta"/>
    <x v="6"/>
    <n v="7.0000000000000007E-2"/>
    <n v="265.33500000000004"/>
    <n v="0"/>
  </r>
  <r>
    <n v="42"/>
    <d v="2020-01-24T00:00:00"/>
    <n v="2020"/>
    <n v="8"/>
    <s v="Sofia Martins"/>
    <s v="Belo Horizonte"/>
    <n v="5"/>
    <s v="Tênis Infantil Perkyds Freestyle 010 Glitter Branco/Preto"/>
    <s v="Infantil Masculino"/>
    <s v="Perkyds"/>
    <n v="48"/>
    <n v="111"/>
    <n v="5328"/>
    <n v="0.11"/>
    <n v="586.08000000000004"/>
    <n v="4741.92"/>
    <d v="2020-02-06T00:00:00"/>
    <d v="2020-02-06T00:00:00"/>
    <s v="Venda direta"/>
    <x v="5"/>
    <n v="0.08"/>
    <n v="379.35360000000003"/>
    <n v="0"/>
  </r>
  <r>
    <n v="43"/>
    <d v="2020-01-24T00:00:00"/>
    <n v="2020"/>
    <n v="41"/>
    <s v="Paulo Fernandes"/>
    <s v="Belém"/>
    <n v="9"/>
    <s v="Tênis Infantil New Balance Freestyle Colorir 058 Branco/Preto"/>
    <s v="Infantil Masculino"/>
    <s v="New Balance"/>
    <n v="33"/>
    <n v="99"/>
    <n v="3267"/>
    <n v="0.02"/>
    <n v="65.34"/>
    <n v="3201.66"/>
    <d v="2020-02-16T00:00:00"/>
    <d v="2020-02-16T00:00:00"/>
    <s v="Magazine Luiza"/>
    <x v="0"/>
    <n v="7.0000000000000007E-2"/>
    <n v="224.11620000000002"/>
    <n v="0"/>
  </r>
  <r>
    <n v="44"/>
    <d v="2020-01-25T00:00:00"/>
    <n v="2020"/>
    <n v="41"/>
    <s v="Paulo Fernandes"/>
    <s v="Belém"/>
    <n v="8"/>
    <s v="Tênis Infantil Keds Freestyle Colorir 057 Branco/Preto/Amarelo"/>
    <s v="Infantil Masculino"/>
    <s v="Keds"/>
    <n v="22"/>
    <n v="117"/>
    <n v="2574"/>
    <n v="0.12"/>
    <n v="308.88"/>
    <n v="2265.12"/>
    <d v="2020-02-23T00:00:00"/>
    <d v="2020-02-23T00:00:00"/>
    <s v="Venda direta"/>
    <x v="2"/>
    <n v="0.06"/>
    <n v="135.90719999999999"/>
    <n v="0"/>
  </r>
  <r>
    <n v="45"/>
    <d v="2020-01-25T00:00:00"/>
    <n v="2020"/>
    <n v="55"/>
    <s v="Camila Correia"/>
    <s v="São João da Boa Vista"/>
    <n v="5"/>
    <s v="Tênis Infantil Klin Freestyle 010 Glitter Branco/Preto"/>
    <s v="Infantil Masculino"/>
    <s v="Klin"/>
    <n v="31"/>
    <n v="110"/>
    <n v="3410"/>
    <n v="0.04"/>
    <n v="136.4"/>
    <n v="3273.6"/>
    <d v="2020-01-28T00:00:00"/>
    <d v="2020-01-28T00:00:00"/>
    <s v="Mercado Livre"/>
    <x v="6"/>
    <n v="7.0000000000000007E-2"/>
    <n v="229.15200000000002"/>
    <n v="0"/>
  </r>
  <r>
    <n v="46"/>
    <d v="2020-01-25T00:00:00"/>
    <n v="2020"/>
    <n v="40"/>
    <s v="Miguel Almeida"/>
    <s v="São José"/>
    <n v="5"/>
    <s v="Tênis Infantil Tipo Toey Joey Freestyle 010 Glitter Branco/Preto"/>
    <s v="Infantil Masculino"/>
    <s v="Tipo Toey Joey"/>
    <n v="37"/>
    <n v="90"/>
    <n v="3330"/>
    <n v="0.15"/>
    <n v="499.5"/>
    <n v="2830.5"/>
    <d v="2020-02-15T00:00:00"/>
    <d v="2020-02-15T00:00:00"/>
    <s v="Amazon"/>
    <x v="4"/>
    <n v="0.06"/>
    <n v="169.82999999999998"/>
    <n v="0"/>
  </r>
  <r>
    <n v="47"/>
    <d v="2020-01-25T00:00:00"/>
    <n v="2020"/>
    <n v="47"/>
    <s v="Aline Martins"/>
    <s v="Rio de Janeiro"/>
    <n v="5"/>
    <s v="Tênis Infantil Converse Freestyle 010 Glitter Branco/Preto"/>
    <s v="Infantil Masculino"/>
    <s v="Converse"/>
    <n v="45"/>
    <n v="108"/>
    <n v="4860"/>
    <n v="0.11"/>
    <n v="534.6"/>
    <n v="4325.3999999999996"/>
    <d v="2020-01-30T00:00:00"/>
    <d v="2020-01-30T00:00:00"/>
    <s v="Mercado Livre"/>
    <x v="9"/>
    <n v="0.08"/>
    <n v="346.03199999999998"/>
    <n v="0"/>
  </r>
  <r>
    <n v="48"/>
    <d v="2020-01-27T00:00:00"/>
    <n v="2020"/>
    <n v="36"/>
    <s v="Vitor Carvalho"/>
    <s v="São Paulo"/>
    <n v="13"/>
    <s v="Tênis Infantil Gambo Baby Walk 086 Branco/Rosa"/>
    <s v="Infantil Feminino"/>
    <s v="Gambo Baby"/>
    <n v="26"/>
    <n v="93"/>
    <n v="2418"/>
    <n v="0.05"/>
    <n v="120.9"/>
    <n v="2297.1"/>
    <d v="2020-02-17T00:00:00"/>
    <d v="2020-02-17T00:00:00"/>
    <s v="Venda direta"/>
    <x v="4"/>
    <n v="0.06"/>
    <n v="137.82599999999999"/>
    <n v="0"/>
  </r>
  <r>
    <n v="49"/>
    <d v="2020-01-29T00:00:00"/>
    <n v="2020"/>
    <n v="44"/>
    <s v="Tânia Fernandes"/>
    <s v="São Paulo"/>
    <n v="3"/>
    <s v="Bota Infantil Melissa Baby Flyer 131 Preto/Carvalho"/>
    <s v="Infantil Masculino"/>
    <s v="Melissa"/>
    <n v="44"/>
    <n v="92"/>
    <n v="4048"/>
    <n v="0.04"/>
    <n v="161.92000000000002"/>
    <n v="3886.08"/>
    <d v="2020-02-28T00:00:00"/>
    <d v="2020-02-28T00:00:00"/>
    <s v="Magazine Luiza"/>
    <x v="8"/>
    <n v="7.0000000000000007E-2"/>
    <n v="272.0256"/>
    <n v="0"/>
  </r>
  <r>
    <n v="50"/>
    <d v="2020-01-29T00:00:00"/>
    <n v="2020"/>
    <n v="58"/>
    <s v="Carla Dias"/>
    <s v="Rio de Janeiro"/>
    <n v="13"/>
    <s v="Tênis Infantil Kidsplash Walk 086 Branco/Rosa"/>
    <s v="Infantil Feminino"/>
    <s v="Kidsplash"/>
    <n v="26"/>
    <n v="116"/>
    <n v="3016"/>
    <n v="0"/>
    <n v="0"/>
    <n v="3016"/>
    <d v="2020-02-23T00:00:00"/>
    <d v="2020-02-23T00:00:00"/>
    <s v="Amazon"/>
    <x v="1"/>
    <n v="7.0000000000000007E-2"/>
    <n v="211.12000000000003"/>
    <n v="0"/>
  </r>
  <r>
    <n v="51"/>
    <d v="2020-01-29T00:00:00"/>
    <n v="2020"/>
    <n v="38"/>
    <s v="Marina Barros"/>
    <s v="Guarulhos"/>
    <n v="10"/>
    <s v="Tênis Infantil Kea Freestyle Colorir 060 Branco/Preto"/>
    <s v="Infantil Masculino"/>
    <s v="Kea"/>
    <n v="50"/>
    <n v="91"/>
    <n v="4550"/>
    <n v="0.12"/>
    <n v="546"/>
    <n v="4004"/>
    <d v="2020-01-30T00:00:00"/>
    <d v="2020-01-30T00:00:00"/>
    <s v="Venda direta"/>
    <x v="0"/>
    <n v="0.08"/>
    <n v="320.32"/>
    <n v="0"/>
  </r>
  <r>
    <n v="52"/>
    <d v="2020-01-29T00:00:00"/>
    <n v="2020"/>
    <n v="94"/>
    <s v="Caio Oliveira"/>
    <s v="Porto Alegre"/>
    <n v="11"/>
    <s v="Tênis Infantil uFrog College 009 Branco"/>
    <s v="Infantil Feminino"/>
    <s v="uFrog"/>
    <n v="30"/>
    <n v="103"/>
    <n v="3090"/>
    <n v="0.06"/>
    <n v="185.4"/>
    <n v="2904.6"/>
    <d v="2020-02-10T00:00:00"/>
    <d v="2020-02-10T00:00:00"/>
    <s v="Facebook"/>
    <x v="9"/>
    <n v="0.06"/>
    <n v="174.27599999999998"/>
    <n v="0"/>
  </r>
  <r>
    <n v="53"/>
    <d v="2020-01-30T00:00:00"/>
    <n v="2020"/>
    <n v="24"/>
    <s v="Giovanna Gomes"/>
    <s v="Lins"/>
    <n v="10"/>
    <s v="Tênis Infantil Perkyds Freestyle Colorir 060 Branco/Preto"/>
    <s v="Infantil Masculino"/>
    <s v="Perkyds"/>
    <n v="44"/>
    <n v="94"/>
    <n v="4136"/>
    <n v="0.08"/>
    <n v="330.88"/>
    <n v="3805.12"/>
    <d v="2020-02-25T00:00:00"/>
    <d v="2020-02-25T00:00:00"/>
    <s v="Mercado Livre"/>
    <x v="5"/>
    <n v="7.0000000000000007E-2"/>
    <n v="266.35840000000002"/>
    <n v="0"/>
  </r>
  <r>
    <n v="54"/>
    <d v="2020-01-31T00:00:00"/>
    <n v="2020"/>
    <n v="93"/>
    <s v="Fábio Melo"/>
    <s v="Campinas"/>
    <n v="13"/>
    <s v="Tênis Infantil New Balance Walk 086 Branco/Rosa"/>
    <s v="Infantil Feminino"/>
    <s v="New Balance"/>
    <n v="41"/>
    <n v="103"/>
    <n v="4223"/>
    <n v="0.1"/>
    <n v="422.3"/>
    <n v="3800.7"/>
    <d v="2020-02-08T00:00:00"/>
    <d v="2020-02-08T00:00:00"/>
    <s v="Americanas"/>
    <x v="0"/>
    <n v="7.0000000000000007E-2"/>
    <n v="266.04900000000004"/>
    <n v="0"/>
  </r>
  <r>
    <n v="55"/>
    <d v="2020-01-31T00:00:00"/>
    <n v="2020"/>
    <n v="95"/>
    <s v="Breno Gomes"/>
    <s v="Foz do Iguaçu"/>
    <n v="5"/>
    <s v="Tênis Infantil Keds Freestyle 010 Glitter Branco/Preto"/>
    <s v="Infantil Masculino"/>
    <s v="Keds"/>
    <n v="11"/>
    <n v="105"/>
    <n v="1155"/>
    <n v="0.06"/>
    <n v="69.3"/>
    <n v="1085.7"/>
    <d v="2020-02-11T00:00:00"/>
    <d v="2020-02-11T00:00:00"/>
    <s v="Instagram"/>
    <x v="2"/>
    <n v="0.05"/>
    <n v="54.285000000000004"/>
    <n v="0"/>
  </r>
  <r>
    <n v="56"/>
    <d v="2020-01-31T00:00:00"/>
    <n v="2020"/>
    <n v="13"/>
    <s v="Carlos Goncalves"/>
    <s v="Belo Horizonte"/>
    <n v="12"/>
    <s v="Tênis Infantil Klin Walk 071 Branco/Rose"/>
    <s v="Infantil Feminino"/>
    <s v="Klin"/>
    <n v="45"/>
    <n v="106"/>
    <n v="4770"/>
    <n v="0.12"/>
    <n v="572.4"/>
    <n v="4197.6000000000004"/>
    <d v="2020-02-25T00:00:00"/>
    <d v="2020-02-25T00:00:00"/>
    <s v="Mercado Livre"/>
    <x v="1"/>
    <n v="0.08"/>
    <n v="335.80800000000005"/>
    <n v="0"/>
  </r>
  <r>
    <n v="57"/>
    <d v="2020-02-01T00:00:00"/>
    <n v="2020"/>
    <n v="33"/>
    <s v="Melissa Correia"/>
    <s v="São Paulo"/>
    <n v="6"/>
    <s v="Tênis Infantil Tipo Toey Joey Algodão Doce 158 Rosa"/>
    <s v="Infantil Feminino"/>
    <s v="Tipo Toey Joey"/>
    <n v="35"/>
    <n v="101"/>
    <n v="3535"/>
    <n v="0.13"/>
    <n v="459.55"/>
    <n v="3075.45"/>
    <d v="2020-02-27T00:00:00"/>
    <d v="2020-02-27T00:00:00"/>
    <s v="Instagram"/>
    <x v="3"/>
    <n v="7.0000000000000007E-2"/>
    <n v="215.28149999999999"/>
    <n v="0"/>
  </r>
  <r>
    <n v="58"/>
    <d v="2020-02-01T00:00:00"/>
    <n v="2020"/>
    <n v="52"/>
    <s v="João Oliveira"/>
    <s v="São Paulo"/>
    <n v="4"/>
    <s v="Tênis Infantil Converse Baby Walk 069 Preto/Grafite/Vermelho"/>
    <s v="Infantil Masculino"/>
    <s v="Converse"/>
    <n v="15"/>
    <n v="104"/>
    <n v="1560"/>
    <n v="0.12"/>
    <n v="187.2"/>
    <n v="1372.8"/>
    <d v="2020-02-21T00:00:00"/>
    <d v="2020-02-21T00:00:00"/>
    <s v="Instagram"/>
    <x v="6"/>
    <n v="0.05"/>
    <n v="68.64"/>
    <n v="0"/>
  </r>
  <r>
    <n v="59"/>
    <d v="2020-02-02T00:00:00"/>
    <n v="2020"/>
    <n v="15"/>
    <s v="Samuel Dias"/>
    <s v="Campinas"/>
    <n v="7"/>
    <s v="Tênis Infantil Gambo Baby Freestyle Mamãe e Eu 059 Jeans"/>
    <s v="Infantil Masculino"/>
    <s v="Gambo Baby"/>
    <n v="13"/>
    <n v="116"/>
    <n v="1508"/>
    <n v="0.14000000000000001"/>
    <n v="211.12000000000003"/>
    <n v="1296.8799999999999"/>
    <d v="2020-03-01T00:00:00"/>
    <d v="2020-03-01T00:00:00"/>
    <s v="Facebook"/>
    <x v="2"/>
    <n v="0.05"/>
    <n v="64.843999999999994"/>
    <n v="0"/>
  </r>
  <r>
    <n v="60"/>
    <d v="2020-02-03T00:00:00"/>
    <n v="2020"/>
    <n v="13"/>
    <s v="Carlos Goncalves"/>
    <s v="Belo Horizonte"/>
    <n v="15"/>
    <s v="Tênis Infantil Melissa Moon 048 Preto"/>
    <s v="Infantil Masculino"/>
    <s v="Melissa"/>
    <n v="43"/>
    <n v="98"/>
    <n v="4214"/>
    <n v="0.08"/>
    <n v="337.12"/>
    <n v="3876.88"/>
    <d v="2020-02-18T00:00:00"/>
    <d v="2020-02-18T00:00:00"/>
    <s v="Amazon"/>
    <x v="4"/>
    <n v="7.0000000000000007E-2"/>
    <n v="271.38160000000005"/>
    <n v="0"/>
  </r>
  <r>
    <n v="61"/>
    <d v="2020-02-03T00:00:00"/>
    <n v="2020"/>
    <n v="89"/>
    <s v="Breno Cunha"/>
    <s v="Sabará"/>
    <n v="5"/>
    <s v="Tênis Infantil Kidsplash Freestyle 010 Glitter Branco/Preto"/>
    <s v="Infantil Masculino"/>
    <s v="Kidsplash"/>
    <n v="28"/>
    <n v="102"/>
    <n v="2856"/>
    <n v="0"/>
    <n v="0"/>
    <n v="2856"/>
    <d v="2020-02-29T00:00:00"/>
    <d v="2020-02-29T00:00:00"/>
    <s v="Americanas"/>
    <x v="7"/>
    <n v="0.06"/>
    <n v="171.35999999999999"/>
    <n v="0"/>
  </r>
  <r>
    <n v="62"/>
    <d v="2020-02-04T00:00:00"/>
    <n v="2020"/>
    <n v="64"/>
    <s v="Leonor Dias"/>
    <s v="Ribeirão Pires"/>
    <n v="6"/>
    <s v="Tênis Infantil Kea Algodão Doce 158 Rosa"/>
    <s v="Infantil Feminino"/>
    <s v="Kea"/>
    <n v="16"/>
    <n v="112"/>
    <n v="1792"/>
    <n v="0.04"/>
    <n v="71.680000000000007"/>
    <n v="1720.32"/>
    <d v="2020-02-08T00:00:00"/>
    <d v="2020-02-08T00:00:00"/>
    <s v="Instagram"/>
    <x v="8"/>
    <n v="0.05"/>
    <n v="86.016000000000005"/>
    <n v="0"/>
  </r>
  <r>
    <n v="63"/>
    <d v="2020-02-04T00:00:00"/>
    <n v="2020"/>
    <n v="54"/>
    <s v="Thiago Castro"/>
    <s v="Guarujá"/>
    <n v="4"/>
    <s v="Tênis Infantil uFrog Baby Walk 069 Preto/Grafite/Vermelho"/>
    <s v="Infantil Masculino"/>
    <s v="uFrog"/>
    <n v="42"/>
    <n v="102"/>
    <n v="4284"/>
    <n v="0.05"/>
    <n v="214.20000000000002"/>
    <n v="4069.8"/>
    <d v="2020-02-24T00:00:00"/>
    <d v="2020-02-24T00:00:00"/>
    <s v="Americanas"/>
    <x v="6"/>
    <n v="0.08"/>
    <n v="325.584"/>
    <n v="0"/>
  </r>
  <r>
    <n v="64"/>
    <d v="2020-02-05T00:00:00"/>
    <n v="2020"/>
    <n v="41"/>
    <s v="Paulo Fernandes"/>
    <s v="Belém"/>
    <n v="14"/>
    <s v="Bota Infantil Perkyds Rock 017 Vinho"/>
    <s v="Infantil Feminino"/>
    <s v="Perkyds"/>
    <n v="32"/>
    <n v="110"/>
    <n v="3520"/>
    <n v="0"/>
    <n v="0"/>
    <n v="3520"/>
    <d v="2020-02-16T00:00:00"/>
    <d v="2020-02-16T00:00:00"/>
    <s v="Instagram"/>
    <x v="6"/>
    <n v="7.0000000000000007E-2"/>
    <n v="246.40000000000003"/>
    <n v="0"/>
  </r>
  <r>
    <n v="65"/>
    <d v="2020-02-05T00:00:00"/>
    <n v="2020"/>
    <n v="65"/>
    <s v="Marina Goncalves"/>
    <s v="Salvador"/>
    <n v="1"/>
    <s v="Bota Infantil New Balance Rock 071 Transparente/Preto"/>
    <s v="Infantil Feminino"/>
    <s v="New Balance"/>
    <n v="17"/>
    <n v="93"/>
    <n v="1581"/>
    <n v="0.02"/>
    <n v="31.62"/>
    <n v="1549.38"/>
    <d v="2020-02-10T00:00:00"/>
    <d v="2020-02-10T00:00:00"/>
    <s v="Magazine Luiza"/>
    <x v="4"/>
    <n v="0.05"/>
    <n v="77.469000000000008"/>
    <n v="0"/>
  </r>
  <r>
    <n v="66"/>
    <d v="2020-02-05T00:00:00"/>
    <n v="2020"/>
    <n v="94"/>
    <s v="Caio Oliveira"/>
    <s v="Porto Alegre"/>
    <n v="10"/>
    <s v="Tênis Infantil Keds Freestyle Colorir 060 Branco/Preto"/>
    <s v="Infantil Masculino"/>
    <s v="Keds"/>
    <n v="23"/>
    <n v="107"/>
    <n v="2461"/>
    <n v="0.1"/>
    <n v="246.10000000000002"/>
    <n v="2214.9"/>
    <d v="2020-02-16T00:00:00"/>
    <d v="2020-02-16T00:00:00"/>
    <s v="Amazon"/>
    <x v="1"/>
    <n v="0.06"/>
    <n v="132.89400000000001"/>
    <n v="0"/>
  </r>
  <r>
    <n v="67"/>
    <d v="2020-02-05T00:00:00"/>
    <n v="2020"/>
    <n v="47"/>
    <s v="Aline Martins"/>
    <s v="Rio de Janeiro"/>
    <n v="10"/>
    <s v="Tênis Infantil Klin Freestyle Colorir 060 Branco/Preto"/>
    <s v="Infantil Masculino"/>
    <s v="Klin"/>
    <n v="35"/>
    <n v="93"/>
    <n v="3255"/>
    <n v="0.14000000000000001"/>
    <n v="455.70000000000005"/>
    <n v="2799.3"/>
    <d v="2020-02-25T00:00:00"/>
    <d v="2020-02-25T00:00:00"/>
    <s v="Magazine Luiza"/>
    <x v="8"/>
    <n v="0.06"/>
    <n v="167.958"/>
    <n v="0"/>
  </r>
  <r>
    <n v="68"/>
    <d v="2020-02-05T00:00:00"/>
    <n v="2020"/>
    <n v="69"/>
    <s v="Renan Souza"/>
    <s v="Salvador"/>
    <n v="11"/>
    <s v="Tênis Infantil Tipo Toey Joey College 009 Branco"/>
    <s v="Infantil Feminino"/>
    <s v="Tipo Toey Joey"/>
    <n v="45"/>
    <n v="119"/>
    <n v="5355"/>
    <n v="0.05"/>
    <n v="267.75"/>
    <n v="5087.25"/>
    <d v="2020-02-24T00:00:00"/>
    <d v="2020-02-24T00:00:00"/>
    <s v="Amazon"/>
    <x v="1"/>
    <n v="0.09"/>
    <n v="457.85249999999996"/>
    <n v="0"/>
  </r>
  <r>
    <n v="69"/>
    <d v="2020-02-05T00:00:00"/>
    <n v="2020"/>
    <n v="39"/>
    <s v="Bruna Castro"/>
    <s v="Santo André"/>
    <n v="4"/>
    <s v="Tênis Infantil Converse Baby Walk 069 Preto/Grafite/Vermelho"/>
    <s v="Infantil Masculino"/>
    <s v="Converse"/>
    <n v="32"/>
    <n v="117"/>
    <n v="3744"/>
    <n v="0.14000000000000001"/>
    <n v="524.16000000000008"/>
    <n v="3219.84"/>
    <d v="2020-02-23T00:00:00"/>
    <d v="2020-02-23T00:00:00"/>
    <s v="Amazon"/>
    <x v="7"/>
    <n v="7.0000000000000007E-2"/>
    <n v="225.38880000000003"/>
    <n v="0"/>
  </r>
  <r>
    <n v="70"/>
    <d v="2020-02-06T00:00:00"/>
    <n v="2020"/>
    <n v="94"/>
    <s v="Caio Oliveira"/>
    <s v="Porto Alegre"/>
    <n v="15"/>
    <s v="Tênis Infantil Gambo Baby Moon 048 Preto"/>
    <s v="Infantil Masculino"/>
    <s v="Gambo Baby"/>
    <n v="40"/>
    <n v="99"/>
    <n v="3960"/>
    <n v="0.01"/>
    <n v="39.6"/>
    <n v="3920.4"/>
    <d v="2020-02-14T00:00:00"/>
    <d v="2020-02-14T00:00:00"/>
    <s v="Facebook"/>
    <x v="4"/>
    <n v="7.0000000000000007E-2"/>
    <n v="274.42800000000005"/>
    <n v="0"/>
  </r>
  <r>
    <n v="71"/>
    <d v="2020-02-06T00:00:00"/>
    <n v="2020"/>
    <n v="17"/>
    <s v="Gustavo Barbosa"/>
    <s v="Porto Alegre"/>
    <n v="2"/>
    <s v="Tênis Infantil Melissa Freestyle 004 Preto/Branco"/>
    <s v="Infantil Masculino"/>
    <s v="Melissa"/>
    <n v="43"/>
    <n v="106"/>
    <n v="4558"/>
    <n v="0.08"/>
    <n v="364.64"/>
    <n v="4193.3599999999997"/>
    <d v="2020-02-19T00:00:00"/>
    <d v="2020-02-19T00:00:00"/>
    <s v="Venda direta"/>
    <x v="0"/>
    <n v="0.08"/>
    <n v="335.46879999999999"/>
    <n v="0"/>
  </r>
  <r>
    <n v="72"/>
    <d v="2020-02-07T00:00:00"/>
    <n v="2020"/>
    <n v="73"/>
    <s v="Douglas Fernandes"/>
    <s v="Garanhuns"/>
    <n v="5"/>
    <s v="Tênis Infantil Kidsplash Freestyle 010 Glitter Branco/Preto"/>
    <s v="Infantil Masculino"/>
    <s v="Kidsplash"/>
    <n v="11"/>
    <n v="120"/>
    <n v="1320"/>
    <n v="0.02"/>
    <n v="26.400000000000002"/>
    <n v="1293.5999999999999"/>
    <d v="2020-02-26T00:00:00"/>
    <d v="2020-02-26T00:00:00"/>
    <s v="Instagram"/>
    <x v="2"/>
    <n v="0.05"/>
    <n v="64.679999999999993"/>
    <n v="0"/>
  </r>
  <r>
    <n v="73"/>
    <d v="2020-02-07T00:00:00"/>
    <n v="2020"/>
    <n v="63"/>
    <s v="Joao Souza"/>
    <s v="Porto Alegre"/>
    <n v="7"/>
    <s v="Tênis Infantil Kea Freestyle Mamãe e Eu 059 Jeans"/>
    <s v="Infantil Masculino"/>
    <s v="Kea"/>
    <n v="30"/>
    <n v="107"/>
    <n v="3210"/>
    <n v="0"/>
    <n v="0"/>
    <n v="3210"/>
    <d v="2020-02-18T00:00:00"/>
    <d v="2020-02-18T00:00:00"/>
    <s v="Amazon"/>
    <x v="8"/>
    <n v="7.0000000000000007E-2"/>
    <n v="224.70000000000002"/>
    <n v="0"/>
  </r>
  <r>
    <n v="74"/>
    <d v="2020-02-10T00:00:00"/>
    <n v="2020"/>
    <n v="69"/>
    <s v="Renan Souza"/>
    <s v="Salvador"/>
    <n v="9"/>
    <s v="Tênis Infantil uFrog Freestyle Colorir 058 Branco/Preto"/>
    <s v="Infantil Masculino"/>
    <s v="uFrog"/>
    <n v="23"/>
    <n v="94"/>
    <n v="2162"/>
    <n v="0.12"/>
    <n v="259.44"/>
    <n v="1902.56"/>
    <d v="2020-02-24T00:00:00"/>
    <d v="2020-02-24T00:00:00"/>
    <s v="Facebook"/>
    <x v="2"/>
    <n v="0.05"/>
    <n v="95.128"/>
    <n v="0"/>
  </r>
  <r>
    <n v="75"/>
    <d v="2020-02-10T00:00:00"/>
    <n v="2020"/>
    <n v="19"/>
    <s v="Thaís Barbosa"/>
    <s v="Recife"/>
    <n v="1"/>
    <s v="Bota Infantil Perkyds Rock 071 Transparente/Preto"/>
    <s v="Infantil Feminino"/>
    <s v="Perkyds"/>
    <n v="34"/>
    <n v="104"/>
    <n v="3536"/>
    <n v="0.1"/>
    <n v="353.6"/>
    <n v="3182.4"/>
    <d v="2020-02-24T00:00:00"/>
    <m/>
    <s v="Americanas"/>
    <x v="7"/>
    <n v="7.0000000000000007E-2"/>
    <n v="222.76800000000003"/>
    <n v="1"/>
  </r>
  <r>
    <n v="76"/>
    <d v="2020-02-11T00:00:00"/>
    <n v="2020"/>
    <n v="87"/>
    <s v="Alice Pinto"/>
    <s v="Belo Horizonte"/>
    <n v="3"/>
    <s v="Bota Infantil New Balance Baby Flyer 131 Preto/Carvalho"/>
    <s v="Infantil Masculino"/>
    <s v="New Balance"/>
    <n v="42"/>
    <n v="106"/>
    <n v="4452"/>
    <n v="0.06"/>
    <n v="267.12"/>
    <n v="4184.88"/>
    <d v="2020-03-12T00:00:00"/>
    <d v="2020-03-12T00:00:00"/>
    <s v="Facebook"/>
    <x v="6"/>
    <n v="0.08"/>
    <n v="334.79040000000003"/>
    <n v="0"/>
  </r>
  <r>
    <n v="77"/>
    <d v="2020-02-11T00:00:00"/>
    <n v="2020"/>
    <n v="33"/>
    <s v="Melissa Correia"/>
    <s v="São Paulo"/>
    <n v="12"/>
    <s v="Tênis Infantil Keds Walk 071 Branco/Rose"/>
    <s v="Infantil Feminino"/>
    <s v="Keds"/>
    <n v="10"/>
    <n v="91"/>
    <n v="910"/>
    <n v="0.1"/>
    <n v="91"/>
    <n v="819"/>
    <d v="2020-03-07T00:00:00"/>
    <d v="2020-03-07T00:00:00"/>
    <s v="Instagram"/>
    <x v="8"/>
    <n v="0.04"/>
    <n v="32.76"/>
    <n v="0"/>
  </r>
  <r>
    <n v="78"/>
    <d v="2020-02-14T00:00:00"/>
    <n v="2020"/>
    <n v="9"/>
    <s v="Júlia Gomes"/>
    <s v="Itumbiara"/>
    <n v="1"/>
    <s v="Bota Infantil Klin Rock 071 Transparente/Preto"/>
    <s v="Infantil Feminino"/>
    <s v="Klin"/>
    <n v="34"/>
    <n v="99"/>
    <n v="3366"/>
    <n v="0.14000000000000001"/>
    <n v="471.24000000000007"/>
    <n v="2894.7599999999998"/>
    <d v="2020-02-25T00:00:00"/>
    <d v="2020-02-25T00:00:00"/>
    <s v="Amazon"/>
    <x v="3"/>
    <n v="0.06"/>
    <n v="173.68559999999997"/>
    <n v="0"/>
  </r>
  <r>
    <n v="79"/>
    <d v="2020-02-15T00:00:00"/>
    <n v="2020"/>
    <n v="50"/>
    <s v="Julieta Cavalcanti"/>
    <s v="Jequié"/>
    <n v="4"/>
    <s v="Tênis Infantil Tipo Toey Joey Baby Walk 069 Preto/Grafite/Vermelho"/>
    <s v="Infantil Masculino"/>
    <s v="Tipo Toey Joey"/>
    <n v="13"/>
    <n v="112"/>
    <n v="1456"/>
    <n v="0.05"/>
    <n v="72.8"/>
    <n v="1383.2"/>
    <d v="2020-03-02T00:00:00"/>
    <d v="2020-03-02T00:00:00"/>
    <s v="Americanas"/>
    <x v="5"/>
    <n v="0.05"/>
    <n v="69.160000000000011"/>
    <n v="0"/>
  </r>
  <r>
    <n v="80"/>
    <d v="2020-02-16T00:00:00"/>
    <n v="2020"/>
    <n v="75"/>
    <s v="Davi Correia"/>
    <s v="Sorocaba"/>
    <n v="2"/>
    <s v="Tênis Infantil Converse Freestyle 004 Preto/Branco"/>
    <s v="Infantil Masculino"/>
    <s v="Converse"/>
    <n v="36"/>
    <n v="105"/>
    <n v="3780"/>
    <n v="0.04"/>
    <n v="151.20000000000002"/>
    <n v="3628.8"/>
    <d v="2020-03-11T00:00:00"/>
    <d v="2020-03-11T00:00:00"/>
    <s v="Amazon"/>
    <x v="7"/>
    <n v="7.0000000000000007E-2"/>
    <n v="254.01600000000005"/>
    <n v="0"/>
  </r>
  <r>
    <n v="81"/>
    <d v="2020-02-16T00:00:00"/>
    <n v="2020"/>
    <n v="40"/>
    <s v="Miguel Almeida"/>
    <s v="São José"/>
    <n v="3"/>
    <s v="Bota Infantil Gambo Baby Baby Flyer 131 Preto/Carvalho"/>
    <s v="Infantil Masculino"/>
    <s v="Gambo Baby"/>
    <n v="17"/>
    <n v="95"/>
    <n v="1615"/>
    <n v="0.1"/>
    <n v="161.5"/>
    <n v="1453.5"/>
    <d v="2020-02-23T00:00:00"/>
    <d v="2020-02-23T00:00:00"/>
    <s v="Amazon"/>
    <x v="7"/>
    <n v="0.05"/>
    <n v="72.674999999999997"/>
    <n v="0"/>
  </r>
  <r>
    <n v="82"/>
    <d v="2020-02-16T00:00:00"/>
    <n v="2020"/>
    <n v="60"/>
    <s v="Lara Costa"/>
    <s v="Rio de Janeiro"/>
    <n v="1"/>
    <s v="Bota Infantil Melissa Rock 071 Transparente/Preto"/>
    <s v="Infantil Feminino"/>
    <s v="Melissa"/>
    <n v="44"/>
    <n v="97"/>
    <n v="4268"/>
    <n v="0.08"/>
    <n v="341.44"/>
    <n v="3926.56"/>
    <d v="2020-03-17T00:00:00"/>
    <d v="2020-03-17T00:00:00"/>
    <s v="Amazon"/>
    <x v="5"/>
    <n v="7.0000000000000007E-2"/>
    <n v="274.85920000000004"/>
    <n v="0"/>
  </r>
  <r>
    <n v="83"/>
    <d v="2020-02-18T00:00:00"/>
    <n v="2020"/>
    <n v="95"/>
    <s v="Breno Gomes"/>
    <s v="Foz do Iguaçu"/>
    <n v="5"/>
    <s v="Tênis Infantil Kidsplash Freestyle 010 Glitter Branco/Preto"/>
    <s v="Infantil Masculino"/>
    <s v="Kidsplash"/>
    <n v="35"/>
    <n v="99"/>
    <n v="3465"/>
    <n v="0.15"/>
    <n v="519.75"/>
    <n v="2945.25"/>
    <d v="2020-03-19T00:00:00"/>
    <d v="2020-03-19T00:00:00"/>
    <s v="Mercado Livre"/>
    <x v="8"/>
    <n v="0.06"/>
    <n v="176.715"/>
    <n v="0"/>
  </r>
  <r>
    <n v="84"/>
    <d v="2020-02-18T00:00:00"/>
    <n v="2020"/>
    <n v="79"/>
    <s v="Isabela Sousa"/>
    <s v="Crato"/>
    <n v="12"/>
    <s v="Tênis Infantil Kea Walk 071 Branco/Rose"/>
    <s v="Infantil Feminino"/>
    <s v="Kea"/>
    <n v="11"/>
    <n v="102"/>
    <n v="1122"/>
    <n v="0.13"/>
    <n v="145.86000000000001"/>
    <n v="976.14"/>
    <d v="2020-03-17T00:00:00"/>
    <d v="2020-03-17T00:00:00"/>
    <s v="Magazine Luiza"/>
    <x v="3"/>
    <n v="0.04"/>
    <n v="39.0456"/>
    <n v="0"/>
  </r>
  <r>
    <n v="85"/>
    <d v="2020-02-18T00:00:00"/>
    <n v="2020"/>
    <n v="60"/>
    <s v="Lara Costa"/>
    <s v="Rio de Janeiro"/>
    <n v="10"/>
    <s v="Tênis Infantil uFrog Freestyle Colorir 060 Branco/Preto"/>
    <s v="Infantil Masculino"/>
    <s v="uFrog"/>
    <n v="27"/>
    <n v="103"/>
    <n v="2781"/>
    <n v="0.08"/>
    <n v="222.48000000000002"/>
    <n v="2558.52"/>
    <d v="2020-02-24T00:00:00"/>
    <d v="2020-02-24T00:00:00"/>
    <s v="Instagram"/>
    <x v="4"/>
    <n v="0.06"/>
    <n v="153.5112"/>
    <n v="0"/>
  </r>
  <r>
    <n v="86"/>
    <d v="2020-02-18T00:00:00"/>
    <n v="2020"/>
    <n v="47"/>
    <s v="Aline Martins"/>
    <s v="Rio de Janeiro"/>
    <n v="2"/>
    <s v="Tênis Infantil Perkyds Freestyle 004 Preto/Branco"/>
    <s v="Infantil Masculino"/>
    <s v="Perkyds"/>
    <n v="14"/>
    <n v="94"/>
    <n v="1316"/>
    <n v="0.08"/>
    <n v="105.28"/>
    <n v="1210.72"/>
    <d v="2020-03-15T00:00:00"/>
    <d v="2020-03-15T00:00:00"/>
    <s v="Facebook"/>
    <x v="1"/>
    <n v="0.05"/>
    <n v="60.536000000000001"/>
    <n v="0"/>
  </r>
  <r>
    <n v="87"/>
    <d v="2020-02-19T00:00:00"/>
    <n v="2020"/>
    <n v="38"/>
    <s v="Marina Barros"/>
    <s v="Guarulhos"/>
    <n v="2"/>
    <s v="Tênis Infantil New Balance Freestyle 004 Preto/Branco"/>
    <s v="Infantil Masculino"/>
    <s v="New Balance"/>
    <n v="44"/>
    <n v="118"/>
    <n v="5192"/>
    <n v="0.15"/>
    <n v="778.8"/>
    <n v="4413.2"/>
    <d v="2020-03-20T00:00:00"/>
    <d v="2020-03-20T00:00:00"/>
    <s v="Americanas"/>
    <x v="2"/>
    <n v="0.08"/>
    <n v="353.05599999999998"/>
    <n v="0"/>
  </r>
  <r>
    <n v="88"/>
    <d v="2020-02-19T00:00:00"/>
    <n v="2020"/>
    <n v="47"/>
    <s v="Aline Martins"/>
    <s v="Rio de Janeiro"/>
    <n v="11"/>
    <s v="Tênis Infantil Keds College 009 Branco"/>
    <s v="Infantil Feminino"/>
    <s v="Keds"/>
    <n v="44"/>
    <n v="111"/>
    <n v="4884"/>
    <n v="0.03"/>
    <n v="146.51999999999998"/>
    <n v="4737.4799999999996"/>
    <d v="2020-03-18T00:00:00"/>
    <d v="2020-03-18T00:00:00"/>
    <s v="Mercado Livre"/>
    <x v="8"/>
    <n v="0.08"/>
    <n v="378.99839999999995"/>
    <n v="0"/>
  </r>
  <r>
    <n v="89"/>
    <d v="2020-02-19T00:00:00"/>
    <n v="2020"/>
    <n v="18"/>
    <s v="Davi Almeida"/>
    <s v="Campinas"/>
    <n v="8"/>
    <s v="Tênis Infantil Klin Freestyle Colorir 057 Branco/Preto/Amarelo"/>
    <s v="Infantil Masculino"/>
    <s v="Klin"/>
    <n v="24"/>
    <n v="116"/>
    <n v="2784"/>
    <n v="0.13"/>
    <n v="361.92"/>
    <n v="2422.08"/>
    <d v="2020-03-09T00:00:00"/>
    <d v="2020-03-09T00:00:00"/>
    <s v="Instagram"/>
    <x v="4"/>
    <n v="0.06"/>
    <n v="145.32479999999998"/>
    <n v="0"/>
  </r>
  <r>
    <n v="90"/>
    <d v="2020-02-19T00:00:00"/>
    <n v="2020"/>
    <n v="99"/>
    <s v="Luís Azevedo"/>
    <s v="Cuiabá"/>
    <n v="5"/>
    <s v="Tênis Infantil Tipo Toey Joey Freestyle 010 Glitter Branco/Preto"/>
    <s v="Infantil Masculino"/>
    <s v="Tipo Toey Joey"/>
    <n v="47"/>
    <n v="105"/>
    <n v="4935"/>
    <n v="0.02"/>
    <n v="98.7"/>
    <n v="4836.3"/>
    <d v="2020-02-19T00:00:00"/>
    <d v="2020-02-19T00:00:00"/>
    <s v="Amazon"/>
    <x v="9"/>
    <n v="0.08"/>
    <n v="386.904"/>
    <n v="0"/>
  </r>
  <r>
    <n v="91"/>
    <d v="2020-02-20T00:00:00"/>
    <n v="2020"/>
    <n v="31"/>
    <s v="Kauan Cardoso"/>
    <s v="Fortaleza"/>
    <n v="7"/>
    <s v="Tênis Infantil Converse Freestyle Mamãe e Eu 059 Jeans"/>
    <s v="Infantil Masculino"/>
    <s v="Converse"/>
    <n v="18"/>
    <n v="100"/>
    <n v="1800"/>
    <n v="0.02"/>
    <n v="36"/>
    <n v="1764"/>
    <d v="2020-02-23T00:00:00"/>
    <d v="2020-02-23T00:00:00"/>
    <s v="Americanas"/>
    <x v="0"/>
    <n v="0.05"/>
    <n v="88.2"/>
    <n v="0"/>
  </r>
  <r>
    <n v="92"/>
    <d v="2020-02-21T00:00:00"/>
    <n v="2020"/>
    <n v="61"/>
    <s v="Júlia Barbosa"/>
    <s v="Maringá"/>
    <n v="2"/>
    <s v="Tênis Infantil Gambo Baby Freestyle 004 Preto/Branco"/>
    <s v="Infantil Masculino"/>
    <s v="Gambo Baby"/>
    <n v="37"/>
    <n v="96"/>
    <n v="3552"/>
    <n v="0.15"/>
    <n v="532.79999999999995"/>
    <n v="3019.2"/>
    <d v="2020-02-21T00:00:00"/>
    <d v="2020-02-21T00:00:00"/>
    <s v="Instagram"/>
    <x v="0"/>
    <n v="7.0000000000000007E-2"/>
    <n v="211.34399999999999"/>
    <n v="0"/>
  </r>
  <r>
    <n v="93"/>
    <d v="2020-02-22T00:00:00"/>
    <n v="2020"/>
    <n v="52"/>
    <s v="João Oliveira"/>
    <s v="São Paulo"/>
    <n v="15"/>
    <s v="Tênis Infantil Melissa Moon 048 Preto"/>
    <s v="Infantil Masculino"/>
    <s v="Melissa"/>
    <n v="34"/>
    <n v="112"/>
    <n v="3808"/>
    <n v="0.08"/>
    <n v="304.64"/>
    <n v="3503.36"/>
    <d v="2020-03-14T00:00:00"/>
    <d v="2020-03-14T00:00:00"/>
    <s v="Facebook"/>
    <x v="8"/>
    <n v="7.0000000000000007E-2"/>
    <n v="245.23520000000002"/>
    <n v="0"/>
  </r>
  <r>
    <n v="94"/>
    <d v="2020-02-22T00:00:00"/>
    <n v="2020"/>
    <n v="41"/>
    <s v="Paulo Fernandes"/>
    <s v="Belém"/>
    <n v="1"/>
    <s v="Bota Infantil Kidsplash Rock 071 Transparente/Preto"/>
    <s v="Infantil Feminino"/>
    <s v="Kidsplash"/>
    <n v="41"/>
    <n v="107"/>
    <n v="4387"/>
    <n v="7.0000000000000007E-2"/>
    <n v="307.09000000000003"/>
    <n v="4079.91"/>
    <d v="2020-02-29T00:00:00"/>
    <d v="2020-02-29T00:00:00"/>
    <s v="Magazine Luiza"/>
    <x v="7"/>
    <n v="0.08"/>
    <n v="326.39280000000002"/>
    <n v="0"/>
  </r>
  <r>
    <n v="95"/>
    <d v="2020-02-22T00:00:00"/>
    <n v="2020"/>
    <n v="35"/>
    <s v="Raissa Pereira"/>
    <s v="Montes Claros"/>
    <n v="15"/>
    <s v="Tênis Infantil Kea Moon 048 Preto"/>
    <s v="Infantil Masculino"/>
    <s v="Kea"/>
    <n v="32"/>
    <n v="118"/>
    <n v="3776"/>
    <n v="0.01"/>
    <n v="37.76"/>
    <n v="3738.24"/>
    <d v="2020-03-05T00:00:00"/>
    <d v="2020-03-05T00:00:00"/>
    <s v="Mercado Livre"/>
    <x v="1"/>
    <n v="7.0000000000000007E-2"/>
    <n v="261.67680000000001"/>
    <n v="0"/>
  </r>
  <r>
    <n v="96"/>
    <d v="2020-02-23T00:00:00"/>
    <n v="2020"/>
    <n v="89"/>
    <s v="Breno Cunha"/>
    <s v="Sabará"/>
    <n v="10"/>
    <s v="Tênis Infantil uFrog Freestyle Colorir 060 Branco/Preto"/>
    <s v="Infantil Masculino"/>
    <s v="uFrog"/>
    <n v="44"/>
    <n v="96"/>
    <n v="4224"/>
    <n v="0.13"/>
    <n v="549.12"/>
    <n v="3674.88"/>
    <d v="2020-02-24T00:00:00"/>
    <d v="2020-02-24T00:00:00"/>
    <s v="Mercado Livre"/>
    <x v="8"/>
    <n v="7.0000000000000007E-2"/>
    <n v="257.24160000000001"/>
    <n v="0"/>
  </r>
  <r>
    <n v="97"/>
    <d v="2020-02-23T00:00:00"/>
    <n v="2020"/>
    <n v="8"/>
    <s v="Sofia Martins"/>
    <s v="Belo Horizonte"/>
    <n v="9"/>
    <s v="Tênis Infantil Perkyds Freestyle Colorir 058 Branco/Preto"/>
    <s v="Infantil Masculino"/>
    <s v="Perkyds"/>
    <n v="35"/>
    <n v="90"/>
    <n v="3150"/>
    <n v="0.02"/>
    <n v="63"/>
    <n v="3087"/>
    <d v="2020-03-24T00:00:00"/>
    <d v="2020-03-24T00:00:00"/>
    <s v="Mercado Livre"/>
    <x v="0"/>
    <n v="7.0000000000000007E-2"/>
    <n v="216.09000000000003"/>
    <n v="0"/>
  </r>
  <r>
    <n v="98"/>
    <d v="2020-02-23T00:00:00"/>
    <n v="2020"/>
    <n v="28"/>
    <s v="Livia Pinto"/>
    <s v="Avaré"/>
    <n v="15"/>
    <s v="Tênis Infantil New Balance Moon 048 Preto"/>
    <s v="Infantil Masculino"/>
    <s v="New Balance"/>
    <n v="14"/>
    <n v="112"/>
    <n v="1568"/>
    <n v="0.14000000000000001"/>
    <n v="219.52"/>
    <n v="1348.48"/>
    <d v="2020-02-27T00:00:00"/>
    <d v="2020-02-27T00:00:00"/>
    <s v="Mercado Livre"/>
    <x v="7"/>
    <n v="0.05"/>
    <n v="67.424000000000007"/>
    <n v="0"/>
  </r>
  <r>
    <n v="99"/>
    <d v="2020-02-23T00:00:00"/>
    <n v="2020"/>
    <n v="31"/>
    <s v="Kauan Cardoso"/>
    <s v="Fortaleza"/>
    <n v="2"/>
    <s v="Tênis Infantil Keds Freestyle 004 Preto/Branco"/>
    <s v="Infantil Masculino"/>
    <s v="Keds"/>
    <n v="13"/>
    <n v="111"/>
    <n v="1443"/>
    <n v="0.02"/>
    <n v="28.86"/>
    <n v="1414.14"/>
    <d v="2020-02-25T00:00:00"/>
    <d v="2020-02-25T00:00:00"/>
    <s v="Amazon"/>
    <x v="6"/>
    <n v="0.05"/>
    <n v="70.707000000000008"/>
    <n v="0"/>
  </r>
  <r>
    <n v="100"/>
    <d v="2020-02-24T00:00:00"/>
    <n v="2020"/>
    <n v="25"/>
    <s v="Emilly Araujo"/>
    <s v="Belo Horizonte"/>
    <n v="6"/>
    <s v="Tênis Infantil Klin Algodão Doce 158 Rosa"/>
    <s v="Infantil Feminino"/>
    <s v="Klin"/>
    <n v="20"/>
    <n v="116"/>
    <n v="2320"/>
    <n v="0.1"/>
    <n v="232"/>
    <n v="2088"/>
    <d v="2020-02-25T00:00:00"/>
    <d v="2020-02-25T00:00:00"/>
    <s v="Americanas"/>
    <x v="8"/>
    <n v="0.06"/>
    <n v="125.28"/>
    <n v="0"/>
  </r>
  <r>
    <n v="101"/>
    <d v="2020-02-25T00:00:00"/>
    <n v="2020"/>
    <n v="85"/>
    <s v="Thaís Araujo"/>
    <s v="Cariacica"/>
    <n v="3"/>
    <s v="Bota Infantil Tipo Toey Joey Baby Flyer 131 Preto/Carvalho"/>
    <s v="Infantil Masculino"/>
    <s v="Tipo Toey Joey"/>
    <n v="27"/>
    <n v="119"/>
    <n v="3213"/>
    <n v="0.1"/>
    <n v="321.3"/>
    <n v="2891.7"/>
    <d v="2020-03-26T00:00:00"/>
    <d v="2020-03-26T00:00:00"/>
    <s v="Instagram"/>
    <x v="1"/>
    <n v="0.06"/>
    <n v="173.50199999999998"/>
    <n v="0"/>
  </r>
  <r>
    <n v="102"/>
    <d v="2020-02-25T00:00:00"/>
    <n v="2020"/>
    <n v="8"/>
    <s v="Sofia Martins"/>
    <s v="Belo Horizonte"/>
    <n v="14"/>
    <s v="Bota Infantil Converse Rock 017 Vinho"/>
    <s v="Infantil Feminino"/>
    <s v="Converse"/>
    <n v="10"/>
    <n v="111"/>
    <n v="1110"/>
    <n v="0.11"/>
    <n v="122.1"/>
    <n v="987.9"/>
    <d v="2020-03-16T00:00:00"/>
    <d v="2020-03-16T00:00:00"/>
    <s v="Amazon"/>
    <x v="6"/>
    <n v="0.04"/>
    <n v="39.515999999999998"/>
    <n v="0"/>
  </r>
  <r>
    <n v="103"/>
    <d v="2020-02-26T00:00:00"/>
    <n v="2020"/>
    <n v="21"/>
    <s v="Gabriel Ribeiro"/>
    <s v="Rio de Janeiro"/>
    <n v="11"/>
    <s v="Tênis Infantil Gambo Baby College 009 Branco"/>
    <s v="Infantil Feminino"/>
    <s v="Gambo Baby"/>
    <n v="13"/>
    <n v="112"/>
    <n v="1456"/>
    <n v="0.15"/>
    <n v="218.4"/>
    <n v="1237.5999999999999"/>
    <d v="2020-03-16T00:00:00"/>
    <d v="2020-03-16T00:00:00"/>
    <s v="Facebook"/>
    <x v="6"/>
    <n v="0.05"/>
    <n v="61.879999999999995"/>
    <n v="0"/>
  </r>
  <r>
    <n v="104"/>
    <d v="2020-02-27T00:00:00"/>
    <n v="2020"/>
    <n v="34"/>
    <s v="Alice Goncalves"/>
    <s v="Campo Grande"/>
    <n v="8"/>
    <s v="Tênis Infantil Melissa Freestyle Colorir 057 Branco/Preto/Amarelo"/>
    <s v="Infantil Masculino"/>
    <s v="Melissa"/>
    <n v="17"/>
    <n v="96"/>
    <n v="1632"/>
    <n v="7.0000000000000007E-2"/>
    <n v="114.24000000000001"/>
    <n v="1517.76"/>
    <d v="2020-03-01T00:00:00"/>
    <d v="2020-03-01T00:00:00"/>
    <s v="Instagram"/>
    <x v="1"/>
    <n v="0.05"/>
    <n v="75.888000000000005"/>
    <n v="0"/>
  </r>
  <r>
    <n v="105"/>
    <d v="2020-02-27T00:00:00"/>
    <n v="2020"/>
    <n v="53"/>
    <s v="Leila Silva"/>
    <s v="Cachoeirinha"/>
    <n v="5"/>
    <s v="Tênis Infantil Kidsplash Freestyle 010 Glitter Branco/Preto"/>
    <s v="Infantil Masculino"/>
    <s v="Kidsplash"/>
    <n v="29"/>
    <n v="102"/>
    <n v="2958"/>
    <n v="0.13"/>
    <n v="384.54"/>
    <n v="2573.46"/>
    <d v="2020-03-21T00:00:00"/>
    <d v="2020-03-21T00:00:00"/>
    <s v="Venda direta"/>
    <x v="7"/>
    <n v="0.06"/>
    <n v="154.4076"/>
    <n v="0"/>
  </r>
  <r>
    <n v="106"/>
    <d v="2020-03-01T00:00:00"/>
    <n v="2020"/>
    <n v="10"/>
    <s v="Luís Goncalves"/>
    <s v="Rio de Janeiro"/>
    <n v="3"/>
    <s v="Bota Infantil Kea Baby Flyer 131 Preto/Carvalho"/>
    <s v="Infantil Masculino"/>
    <s v="Kea"/>
    <n v="10"/>
    <n v="98"/>
    <n v="980"/>
    <n v="7.0000000000000007E-2"/>
    <n v="68.600000000000009"/>
    <n v="911.4"/>
    <d v="2020-03-09T00:00:00"/>
    <d v="2020-03-09T00:00:00"/>
    <s v="Amazon"/>
    <x v="0"/>
    <n v="0.04"/>
    <n v="36.456000000000003"/>
    <n v="0"/>
  </r>
  <r>
    <n v="107"/>
    <d v="2020-03-02T00:00:00"/>
    <n v="2020"/>
    <n v="70"/>
    <s v="Tiago Pereira"/>
    <s v="Curitiba"/>
    <n v="14"/>
    <s v="Bota Infantil uFrog Rock 017 Vinho"/>
    <s v="Infantil Feminino"/>
    <s v="uFrog"/>
    <n v="20"/>
    <n v="119"/>
    <n v="2380"/>
    <n v="0.05"/>
    <n v="119"/>
    <n v="2261"/>
    <d v="2020-03-24T00:00:00"/>
    <d v="2020-03-24T00:00:00"/>
    <s v="Facebook"/>
    <x v="9"/>
    <n v="0.06"/>
    <n v="135.66"/>
    <n v="0"/>
  </r>
  <r>
    <n v="108"/>
    <d v="2020-03-03T00:00:00"/>
    <n v="2020"/>
    <n v="95"/>
    <s v="Breno Gomes"/>
    <s v="Foz do Iguaçu"/>
    <n v="1"/>
    <s v="Bota Infantil Perkyds Rock 071 Transparente/Preto"/>
    <s v="Infantil Feminino"/>
    <s v="Perkyds"/>
    <n v="31"/>
    <n v="115"/>
    <n v="3565"/>
    <n v="0.09"/>
    <n v="320.84999999999997"/>
    <n v="3244.15"/>
    <d v="2020-03-19T00:00:00"/>
    <d v="2020-03-19T00:00:00"/>
    <s v="Instagram"/>
    <x v="6"/>
    <n v="7.0000000000000007E-2"/>
    <n v="227.09050000000002"/>
    <n v="0"/>
  </r>
  <r>
    <n v="109"/>
    <d v="2020-03-04T00:00:00"/>
    <n v="2020"/>
    <n v="69"/>
    <s v="Renan Souza"/>
    <s v="Salvador"/>
    <n v="1"/>
    <s v="Bota Infantil New Balance Rock 071 Transparente/Preto"/>
    <s v="Infantil Feminino"/>
    <s v="New Balance"/>
    <n v="35"/>
    <n v="116"/>
    <n v="4060"/>
    <n v="0.14000000000000001"/>
    <n v="568.40000000000009"/>
    <n v="3491.6"/>
    <d v="2020-03-27T00:00:00"/>
    <d v="2020-03-27T00:00:00"/>
    <s v="Amazon"/>
    <x v="1"/>
    <n v="7.0000000000000007E-2"/>
    <n v="244.41200000000001"/>
    <n v="0"/>
  </r>
  <r>
    <n v="110"/>
    <d v="2020-03-04T00:00:00"/>
    <n v="2020"/>
    <n v="18"/>
    <s v="Davi Almeida"/>
    <s v="Campinas"/>
    <n v="13"/>
    <s v="Tênis Infantil Keds Walk 086 Branco/Rosa"/>
    <s v="Infantil Feminino"/>
    <s v="Keds"/>
    <n v="33"/>
    <n v="105"/>
    <n v="3465"/>
    <n v="0.03"/>
    <n v="103.95"/>
    <n v="3361.05"/>
    <d v="2020-04-03T00:00:00"/>
    <d v="2020-04-03T00:00:00"/>
    <s v="Facebook"/>
    <x v="6"/>
    <n v="7.0000000000000007E-2"/>
    <n v="235.27350000000004"/>
    <n v="0"/>
  </r>
  <r>
    <n v="111"/>
    <d v="2020-03-04T00:00:00"/>
    <n v="2020"/>
    <n v="86"/>
    <s v="Paulo Goncalves"/>
    <s v="Timóteo"/>
    <n v="15"/>
    <s v="Tênis Infantil Klin Moon 048 Preto"/>
    <s v="Infantil Masculino"/>
    <s v="Klin"/>
    <n v="50"/>
    <n v="103"/>
    <n v="5150"/>
    <n v="0.11"/>
    <n v="566.5"/>
    <n v="4583.5"/>
    <d v="2020-03-25T00:00:00"/>
    <d v="2020-03-25T00:00:00"/>
    <s v="Americanas"/>
    <x v="7"/>
    <n v="0.08"/>
    <n v="366.68"/>
    <n v="0"/>
  </r>
  <r>
    <n v="112"/>
    <d v="2020-03-05T00:00:00"/>
    <n v="2020"/>
    <n v="18"/>
    <s v="Davi Almeida"/>
    <s v="Campinas"/>
    <n v="12"/>
    <s v="Tênis Infantil Tipo Toey Joey Walk 071 Branco/Rose"/>
    <s v="Infantil Feminino"/>
    <s v="Tipo Toey Joey"/>
    <n v="42"/>
    <n v="98"/>
    <n v="4116"/>
    <n v="0.11"/>
    <n v="452.76"/>
    <n v="3663.24"/>
    <d v="2020-03-10T00:00:00"/>
    <m/>
    <s v="Magazine Luiza"/>
    <x v="1"/>
    <n v="7.0000000000000007E-2"/>
    <n v="256.42680000000001"/>
    <n v="1"/>
  </r>
  <r>
    <n v="113"/>
    <d v="2020-03-05T00:00:00"/>
    <n v="2020"/>
    <n v="41"/>
    <s v="Paulo Fernandes"/>
    <s v="Belém"/>
    <n v="4"/>
    <s v="Tênis Infantil Converse Baby Walk 069 Preto/Grafite/Vermelho"/>
    <s v="Infantil Masculino"/>
    <s v="Converse"/>
    <n v="49"/>
    <n v="102"/>
    <n v="4998"/>
    <n v="0.09"/>
    <n v="449.82"/>
    <n v="4548.18"/>
    <d v="2020-03-15T00:00:00"/>
    <d v="2020-03-15T00:00:00"/>
    <s v="Instagram"/>
    <x v="5"/>
    <n v="0.08"/>
    <n v="363.85440000000006"/>
    <n v="0"/>
  </r>
  <r>
    <n v="114"/>
    <d v="2020-03-05T00:00:00"/>
    <n v="2020"/>
    <n v="3"/>
    <s v="Vinicius Cardoso"/>
    <s v="São Gonçalo"/>
    <n v="12"/>
    <s v="Tênis Infantil Gambo Baby Walk 071 Branco/Rose"/>
    <s v="Infantil Feminino"/>
    <s v="Gambo Baby"/>
    <n v="11"/>
    <n v="109"/>
    <n v="1199"/>
    <n v="0.02"/>
    <n v="23.98"/>
    <n v="1175.02"/>
    <d v="2020-03-17T00:00:00"/>
    <d v="2020-03-17T00:00:00"/>
    <s v="Magazine Luiza"/>
    <x v="2"/>
    <n v="0.05"/>
    <n v="58.751000000000005"/>
    <n v="0"/>
  </r>
  <r>
    <n v="115"/>
    <d v="2020-03-06T00:00:00"/>
    <n v="2020"/>
    <n v="56"/>
    <s v="Carlos Araujo"/>
    <s v="Belford Roxo"/>
    <n v="1"/>
    <s v="Bota Infantil Melissa Rock 071 Transparente/Preto"/>
    <s v="Infantil Feminino"/>
    <s v="Melissa"/>
    <n v="50"/>
    <n v="98"/>
    <n v="4900"/>
    <n v="0.04"/>
    <n v="196"/>
    <n v="4704"/>
    <d v="2020-03-26T00:00:00"/>
    <d v="2020-03-26T00:00:00"/>
    <s v="Americanas"/>
    <x v="6"/>
    <n v="0.08"/>
    <n v="376.32"/>
    <n v="0"/>
  </r>
  <r>
    <n v="116"/>
    <d v="2020-03-06T00:00:00"/>
    <n v="2020"/>
    <n v="42"/>
    <s v="Beatrice Melo"/>
    <s v="São Paulo"/>
    <n v="1"/>
    <s v="Bota Infantil Kidsplash Rock 071 Transparente/Preto"/>
    <s v="Infantil Feminino"/>
    <s v="Kidsplash"/>
    <n v="50"/>
    <n v="99"/>
    <n v="4950"/>
    <n v="0.08"/>
    <n v="396"/>
    <n v="4554"/>
    <d v="2020-03-28T00:00:00"/>
    <d v="2020-03-28T00:00:00"/>
    <s v="Instagram"/>
    <x v="1"/>
    <n v="0.08"/>
    <n v="364.32"/>
    <n v="0"/>
  </r>
  <r>
    <n v="117"/>
    <d v="2020-03-07T00:00:00"/>
    <n v="2020"/>
    <n v="32"/>
    <s v="Ágatha Rodrigues"/>
    <s v="Campinas"/>
    <n v="10"/>
    <s v="Tênis Infantil Kea Freestyle Colorir 060 Branco/Preto"/>
    <s v="Infantil Masculino"/>
    <s v="Kea"/>
    <n v="31"/>
    <n v="117"/>
    <n v="3627"/>
    <n v="0.14000000000000001"/>
    <n v="507.78000000000003"/>
    <n v="3119.22"/>
    <d v="2020-03-15T00:00:00"/>
    <d v="2020-03-15T00:00:00"/>
    <s v="Instagram"/>
    <x v="1"/>
    <n v="7.0000000000000007E-2"/>
    <n v="218.34540000000001"/>
    <n v="0"/>
  </r>
  <r>
    <n v="118"/>
    <d v="2020-03-07T00:00:00"/>
    <n v="2020"/>
    <n v="36"/>
    <s v="Vitor Carvalho"/>
    <s v="São Paulo"/>
    <n v="7"/>
    <s v="Tênis Infantil uFrog Freestyle Mamãe e Eu 059 Jeans"/>
    <s v="Infantil Masculino"/>
    <s v="uFrog"/>
    <n v="30"/>
    <n v="99"/>
    <n v="2970"/>
    <n v="7.0000000000000007E-2"/>
    <n v="207.9"/>
    <n v="2762.1"/>
    <d v="2020-03-08T00:00:00"/>
    <d v="2020-03-08T00:00:00"/>
    <s v="Magazine Luiza"/>
    <x v="5"/>
    <n v="0.06"/>
    <n v="165.726"/>
    <n v="0"/>
  </r>
  <r>
    <n v="119"/>
    <d v="2020-03-07T00:00:00"/>
    <n v="2020"/>
    <n v="78"/>
    <s v="Rafaela Alves"/>
    <s v="Araçatuba"/>
    <n v="14"/>
    <s v="Bota Infantil Perkyds Rock 017 Vinho"/>
    <s v="Infantil Feminino"/>
    <s v="Perkyds"/>
    <n v="23"/>
    <n v="92"/>
    <n v="2116"/>
    <n v="0.02"/>
    <n v="42.32"/>
    <n v="2073.6799999999998"/>
    <d v="2020-04-05T00:00:00"/>
    <d v="2020-04-05T00:00:00"/>
    <s v="Facebook"/>
    <x v="4"/>
    <n v="0.06"/>
    <n v="124.42079999999999"/>
    <n v="0"/>
  </r>
  <r>
    <n v="120"/>
    <d v="2020-03-07T00:00:00"/>
    <n v="2020"/>
    <n v="13"/>
    <s v="Carlos Goncalves"/>
    <s v="Belo Horizonte"/>
    <n v="8"/>
    <s v="Tênis Infantil New Balance Freestyle Colorir 057 Branco/Preto/Amarelo"/>
    <s v="Infantil Masculino"/>
    <s v="New Balance"/>
    <n v="32"/>
    <n v="99"/>
    <n v="3168"/>
    <n v="0.11"/>
    <n v="348.48"/>
    <n v="2819.52"/>
    <d v="2020-03-12T00:00:00"/>
    <d v="2020-03-12T00:00:00"/>
    <s v="Mercado Livre"/>
    <x v="7"/>
    <n v="0.06"/>
    <n v="169.1712"/>
    <n v="0"/>
  </r>
  <r>
    <n v="121"/>
    <d v="2020-03-08T00:00:00"/>
    <n v="2020"/>
    <n v="49"/>
    <s v="Marcos Correia"/>
    <s v="Esteio"/>
    <n v="6"/>
    <s v="Tênis Infantil Keds Algodão Doce 158 Rosa"/>
    <s v="Infantil Feminino"/>
    <s v="Keds"/>
    <n v="31"/>
    <n v="103"/>
    <n v="3193"/>
    <n v="0.09"/>
    <n v="287.37"/>
    <n v="2905.63"/>
    <d v="2020-03-12T00:00:00"/>
    <d v="2020-03-12T00:00:00"/>
    <s v="Magazine Luiza"/>
    <x v="5"/>
    <n v="0.06"/>
    <n v="174.33779999999999"/>
    <n v="0"/>
  </r>
  <r>
    <n v="122"/>
    <d v="2020-03-08T00:00:00"/>
    <n v="2020"/>
    <n v="1"/>
    <s v="Ágatha Carvalho"/>
    <s v="Sabará"/>
    <n v="13"/>
    <s v="Tênis Infantil Klin Walk 086 Branco/Rosa"/>
    <s v="Infantil Feminino"/>
    <s v="Klin"/>
    <n v="26"/>
    <n v="97"/>
    <n v="2522"/>
    <n v="0.14000000000000001"/>
    <n v="353.08000000000004"/>
    <n v="2168.92"/>
    <d v="2020-03-09T00:00:00"/>
    <d v="2020-03-09T00:00:00"/>
    <s v="Americanas"/>
    <x v="7"/>
    <n v="0.06"/>
    <n v="130.1352"/>
    <n v="0"/>
  </r>
  <r>
    <n v="123"/>
    <d v="2020-03-08T00:00:00"/>
    <n v="2020"/>
    <n v="33"/>
    <s v="Melissa Correia"/>
    <s v="São Paulo"/>
    <n v="12"/>
    <s v="Tênis Infantil Tipo Toey Joey Walk 071 Branco/Rose"/>
    <s v="Infantil Feminino"/>
    <s v="Tipo Toey Joey"/>
    <n v="13"/>
    <n v="111"/>
    <n v="1443"/>
    <n v="0.01"/>
    <n v="14.43"/>
    <n v="1428.57"/>
    <d v="2020-03-11T00:00:00"/>
    <d v="2020-03-11T00:00:00"/>
    <s v="Instagram"/>
    <x v="3"/>
    <n v="0.05"/>
    <n v="71.4285"/>
    <n v="0"/>
  </r>
  <r>
    <n v="124"/>
    <d v="2020-03-08T00:00:00"/>
    <n v="2020"/>
    <n v="50"/>
    <s v="Julieta Cavalcanti"/>
    <s v="Jequié"/>
    <n v="14"/>
    <s v="Bota Infantil Converse Rock 017 Vinho"/>
    <s v="Infantil Feminino"/>
    <s v="Converse"/>
    <n v="35"/>
    <n v="102"/>
    <n v="3570"/>
    <n v="0.09"/>
    <n v="321.3"/>
    <n v="3248.7"/>
    <d v="2023-03-23T00:00:00"/>
    <m/>
    <s v="Venda direta"/>
    <x v="1"/>
    <n v="7.0000000000000007E-2"/>
    <n v="227.40900000000002"/>
    <n v="1"/>
  </r>
  <r>
    <n v="125"/>
    <d v="2020-03-09T00:00:00"/>
    <n v="2020"/>
    <n v="46"/>
    <s v="Marina Oliveira"/>
    <s v="Criciúma"/>
    <n v="4"/>
    <s v="Tênis Infantil Gambo Baby Baby Walk 069 Preto/Grafite/Vermelho"/>
    <s v="Infantil Masculino"/>
    <s v="Gambo Baby"/>
    <n v="19"/>
    <n v="104"/>
    <n v="1976"/>
    <n v="0.09"/>
    <n v="177.84"/>
    <n v="1798.16"/>
    <d v="2020-04-07T00:00:00"/>
    <d v="2020-04-07T00:00:00"/>
    <s v="Magazine Luiza"/>
    <x v="8"/>
    <n v="0.05"/>
    <n v="89.908000000000015"/>
    <n v="0"/>
  </r>
  <r>
    <n v="126"/>
    <d v="2020-03-09T00:00:00"/>
    <n v="2020"/>
    <n v="26"/>
    <s v="Tiago Correia"/>
    <s v="Araçatuba"/>
    <n v="9"/>
    <s v="Tênis Infantil Melissa Freestyle Colorir 058 Branco/Preto"/>
    <s v="Infantil Masculino"/>
    <s v="Melissa"/>
    <n v="15"/>
    <n v="119"/>
    <n v="1785"/>
    <n v="0.15"/>
    <n v="267.75"/>
    <n v="1517.25"/>
    <d v="2020-03-22T00:00:00"/>
    <d v="2020-03-22T00:00:00"/>
    <s v="Venda direta"/>
    <x v="5"/>
    <n v="0.05"/>
    <n v="75.862499999999997"/>
    <n v="0"/>
  </r>
  <r>
    <n v="127"/>
    <d v="2020-03-11T00:00:00"/>
    <n v="2020"/>
    <n v="48"/>
    <s v="Lavinia Rodrigues"/>
    <s v="São Paulo"/>
    <n v="10"/>
    <s v="Tênis Infantil Kidsplash Freestyle Colorir 060 Branco/Preto"/>
    <s v="Infantil Masculino"/>
    <s v="Kidsplash"/>
    <n v="13"/>
    <n v="99"/>
    <n v="1287"/>
    <n v="0.15"/>
    <n v="193.04999999999998"/>
    <n v="1093.95"/>
    <d v="2020-04-08T00:00:00"/>
    <d v="2020-04-08T00:00:00"/>
    <s v="Mercado Livre"/>
    <x v="5"/>
    <n v="0.05"/>
    <n v="54.697500000000005"/>
    <n v="0"/>
  </r>
  <r>
    <n v="128"/>
    <d v="2020-03-11T00:00:00"/>
    <n v="2020"/>
    <n v="22"/>
    <s v="Júlia Fernandes"/>
    <s v="Ananindeua"/>
    <n v="15"/>
    <s v="Tênis Infantil Kea Moon 048 Preto"/>
    <s v="Infantil Masculino"/>
    <s v="Kea"/>
    <n v="31"/>
    <n v="104"/>
    <n v="3224"/>
    <n v="0.13"/>
    <n v="419.12"/>
    <n v="2804.88"/>
    <d v="2020-03-29T00:00:00"/>
    <d v="2020-03-29T00:00:00"/>
    <s v="Mercado Livre"/>
    <x v="9"/>
    <n v="0.06"/>
    <n v="168.2928"/>
    <n v="0"/>
  </r>
  <r>
    <n v="129"/>
    <d v="2020-03-12T00:00:00"/>
    <n v="2020"/>
    <n v="30"/>
    <s v="Luan Gomes"/>
    <s v="Salvador"/>
    <n v="8"/>
    <s v="Tênis Infantil uFrog Freestyle Colorir 057 Branco/Preto/Amarelo"/>
    <s v="Infantil Masculino"/>
    <s v="uFrog"/>
    <n v="36"/>
    <n v="109"/>
    <n v="3924"/>
    <n v="7.0000000000000007E-2"/>
    <n v="274.68"/>
    <n v="3649.32"/>
    <d v="2020-03-14T00:00:00"/>
    <d v="2020-03-14T00:00:00"/>
    <s v="Facebook"/>
    <x v="4"/>
    <n v="7.0000000000000007E-2"/>
    <n v="255.45240000000004"/>
    <n v="0"/>
  </r>
  <r>
    <n v="130"/>
    <d v="2020-03-12T00:00:00"/>
    <n v="2020"/>
    <n v="97"/>
    <s v="Martim Ferreira"/>
    <s v="Cuiabá"/>
    <n v="2"/>
    <s v="Tênis Infantil Perkyds Freestyle 004 Preto/Branco"/>
    <s v="Infantil Masculino"/>
    <s v="Perkyds"/>
    <n v="24"/>
    <n v="105"/>
    <n v="2520"/>
    <n v="0.03"/>
    <n v="75.599999999999994"/>
    <n v="2444.4"/>
    <d v="2020-03-16T00:00:00"/>
    <d v="2020-03-16T00:00:00"/>
    <s v="Amazon"/>
    <x v="6"/>
    <n v="0.06"/>
    <n v="146.66399999999999"/>
    <n v="0"/>
  </r>
  <r>
    <n v="131"/>
    <d v="2020-03-12T00:00:00"/>
    <n v="2020"/>
    <n v="64"/>
    <s v="Leonor Dias"/>
    <s v="Ribeirão Pires"/>
    <n v="9"/>
    <s v="Tênis Infantil New Balance Freestyle Colorir 058 Branco/Preto"/>
    <s v="Infantil Masculino"/>
    <s v="New Balance"/>
    <n v="24"/>
    <n v="118"/>
    <n v="2832"/>
    <n v="0.13"/>
    <n v="368.16"/>
    <n v="2463.84"/>
    <d v="2020-04-09T00:00:00"/>
    <d v="2020-04-09T00:00:00"/>
    <s v="Magazine Luiza"/>
    <x v="8"/>
    <n v="0.06"/>
    <n v="147.8304"/>
    <n v="0"/>
  </r>
  <r>
    <n v="132"/>
    <d v="2020-03-13T00:00:00"/>
    <n v="2020"/>
    <n v="98"/>
    <s v="Rebeca Carvalho"/>
    <s v="Petrolina"/>
    <n v="14"/>
    <s v="Bota Infantil Keds Rock 017 Vinho"/>
    <s v="Infantil Feminino"/>
    <s v="Keds"/>
    <n v="48"/>
    <n v="119"/>
    <n v="5712"/>
    <n v="0"/>
    <n v="0"/>
    <n v="5712"/>
    <d v="2020-04-10T00:00:00"/>
    <d v="2020-04-10T00:00:00"/>
    <s v="Amazon"/>
    <x v="7"/>
    <n v="0.09"/>
    <n v="514.07999999999993"/>
    <n v="0"/>
  </r>
  <r>
    <n v="133"/>
    <d v="2020-03-13T00:00:00"/>
    <n v="2020"/>
    <n v="37"/>
    <s v="Ágatha Pinto"/>
    <s v="Santa Bárbara D'Oeste"/>
    <n v="9"/>
    <s v="Tênis Infantil Klin Freestyle Colorir 058 Branco/Preto"/>
    <s v="Infantil Masculino"/>
    <s v="Klin"/>
    <n v="13"/>
    <n v="120"/>
    <n v="1560"/>
    <n v="0.14000000000000001"/>
    <n v="218.40000000000003"/>
    <n v="1341.6"/>
    <d v="2020-04-06T00:00:00"/>
    <d v="2020-04-06T00:00:00"/>
    <s v="Instagram"/>
    <x v="0"/>
    <n v="0.05"/>
    <n v="67.08"/>
    <n v="0"/>
  </r>
  <r>
    <n v="134"/>
    <d v="2020-03-13T00:00:00"/>
    <n v="2020"/>
    <n v="15"/>
    <s v="Samuel Dias"/>
    <s v="Campinas"/>
    <n v="9"/>
    <s v="Tênis Infantil Tipo Toey Joey Freestyle Colorir 058 Branco/Preto"/>
    <s v="Infantil Masculino"/>
    <s v="Tipo Toey Joey"/>
    <n v="11"/>
    <n v="113"/>
    <n v="1243"/>
    <n v="0.12"/>
    <n v="149.16"/>
    <n v="1093.8399999999999"/>
    <d v="2020-04-03T00:00:00"/>
    <d v="2020-04-03T00:00:00"/>
    <s v="Venda direta"/>
    <x v="6"/>
    <n v="0.05"/>
    <n v="54.692"/>
    <n v="0"/>
  </r>
  <r>
    <n v="135"/>
    <d v="2020-03-15T00:00:00"/>
    <n v="2020"/>
    <n v="6"/>
    <s v="Nicolas Castro"/>
    <s v="Rio de Janeiro"/>
    <n v="8"/>
    <s v="Tênis Infantil Converse Freestyle Colorir 057 Branco/Preto/Amarelo"/>
    <s v="Infantil Masculino"/>
    <s v="Converse"/>
    <n v="18"/>
    <n v="104"/>
    <n v="1872"/>
    <n v="0.01"/>
    <n v="18.72"/>
    <n v="1853.28"/>
    <d v="2020-04-07T00:00:00"/>
    <d v="2020-04-07T00:00:00"/>
    <s v="Amazon"/>
    <x v="7"/>
    <n v="0.05"/>
    <n v="92.664000000000001"/>
    <n v="0"/>
  </r>
  <r>
    <n v="136"/>
    <d v="2020-03-16T00:00:00"/>
    <n v="2020"/>
    <n v="94"/>
    <s v="Caio Oliveira"/>
    <s v="Porto Alegre"/>
    <n v="1"/>
    <s v="Bota Infantil Gambo Baby Rock 071 Transparente/Preto"/>
    <s v="Infantil Feminino"/>
    <s v="Gambo Baby"/>
    <n v="25"/>
    <n v="115"/>
    <n v="2875"/>
    <n v="7.0000000000000007E-2"/>
    <n v="201.25000000000003"/>
    <n v="2673.75"/>
    <d v="2020-04-09T00:00:00"/>
    <d v="2020-04-09T00:00:00"/>
    <s v="Amazon"/>
    <x v="6"/>
    <n v="0.06"/>
    <n v="160.42499999999998"/>
    <n v="0"/>
  </r>
  <r>
    <n v="137"/>
    <d v="2020-03-17T00:00:00"/>
    <n v="2020"/>
    <n v="80"/>
    <s v="Martim Souza"/>
    <s v="Olinda"/>
    <n v="13"/>
    <s v="Tênis Infantil Melissa Walk 086 Branco/Rosa"/>
    <s v="Infantil Feminino"/>
    <s v="Melissa"/>
    <n v="49"/>
    <n v="107"/>
    <n v="5243"/>
    <n v="0.04"/>
    <n v="209.72"/>
    <n v="5033.28"/>
    <d v="2020-04-09T00:00:00"/>
    <d v="2020-04-09T00:00:00"/>
    <s v="Facebook"/>
    <x v="3"/>
    <n v="0.09"/>
    <n v="452.99519999999995"/>
    <n v="0"/>
  </r>
  <r>
    <n v="138"/>
    <d v="2020-03-17T00:00:00"/>
    <n v="2020"/>
    <n v="94"/>
    <s v="Caio Oliveira"/>
    <s v="Porto Alegre"/>
    <n v="6"/>
    <s v="Tênis Infantil Kidsplash Algodão Doce 158 Rosa"/>
    <s v="Infantil Feminino"/>
    <s v="Kidsplash"/>
    <n v="16"/>
    <n v="106"/>
    <n v="1696"/>
    <n v="0.11"/>
    <n v="186.56"/>
    <n v="1509.44"/>
    <d v="2020-04-03T00:00:00"/>
    <d v="2020-04-03T00:00:00"/>
    <s v="Venda direta"/>
    <x v="9"/>
    <n v="0.05"/>
    <n v="75.472000000000008"/>
    <n v="0"/>
  </r>
  <r>
    <n v="139"/>
    <d v="2020-03-18T00:00:00"/>
    <n v="2020"/>
    <n v="80"/>
    <s v="Martim Souza"/>
    <s v="Olinda"/>
    <n v="2"/>
    <s v="Tênis Infantil Kea Freestyle 004 Preto/Branco"/>
    <s v="Infantil Masculino"/>
    <s v="Kea"/>
    <n v="50"/>
    <n v="119"/>
    <n v="5950"/>
    <n v="0.1"/>
    <n v="595"/>
    <n v="5355"/>
    <d v="2020-03-21T00:00:00"/>
    <d v="2020-03-21T00:00:00"/>
    <s v="Facebook"/>
    <x v="5"/>
    <n v="0.09"/>
    <n v="481.95"/>
    <n v="0"/>
  </r>
  <r>
    <n v="140"/>
    <d v="2020-03-19T00:00:00"/>
    <n v="2020"/>
    <n v="73"/>
    <s v="Douglas Fernandes"/>
    <s v="Garanhuns"/>
    <n v="5"/>
    <s v="Tênis Infantil uFrog Freestyle 010 Glitter Branco/Preto"/>
    <s v="Infantil Masculino"/>
    <s v="uFrog"/>
    <n v="36"/>
    <n v="111"/>
    <n v="3996"/>
    <n v="0.08"/>
    <n v="319.68"/>
    <n v="3676.32"/>
    <d v="2020-04-10T00:00:00"/>
    <d v="2020-04-10T00:00:00"/>
    <s v="Amazon"/>
    <x v="5"/>
    <n v="7.0000000000000007E-2"/>
    <n v="257.34240000000005"/>
    <n v="0"/>
  </r>
  <r>
    <n v="141"/>
    <d v="2020-03-19T00:00:00"/>
    <n v="2020"/>
    <n v="17"/>
    <s v="Gustavo Barbosa"/>
    <s v="Porto Alegre"/>
    <n v="2"/>
    <s v="Tênis Infantil Perkyds Freestyle 004 Preto/Branco"/>
    <s v="Infantil Masculino"/>
    <s v="Perkyds"/>
    <n v="10"/>
    <n v="96"/>
    <n v="960"/>
    <n v="0.1"/>
    <n v="96"/>
    <n v="864"/>
    <d v="2020-04-01T00:00:00"/>
    <d v="2020-04-01T00:00:00"/>
    <s v="Americanas"/>
    <x v="3"/>
    <n v="0.04"/>
    <n v="34.56"/>
    <n v="0"/>
  </r>
  <r>
    <n v="142"/>
    <d v="2020-03-21T00:00:00"/>
    <n v="2020"/>
    <n v="14"/>
    <s v="Luan Sousa"/>
    <s v="Campinas"/>
    <n v="11"/>
    <s v="Tênis Infantil New Balance College 009 Branco"/>
    <s v="Infantil Feminino"/>
    <s v="New Balance"/>
    <n v="20"/>
    <n v="113"/>
    <n v="2260"/>
    <n v="0.09"/>
    <n v="203.4"/>
    <n v="2056.6"/>
    <d v="2020-03-23T00:00:00"/>
    <d v="2020-03-23T00:00:00"/>
    <s v="Mercado Livre"/>
    <x v="1"/>
    <n v="0.06"/>
    <n v="123.39599999999999"/>
    <n v="0"/>
  </r>
  <r>
    <n v="143"/>
    <d v="2020-03-21T00:00:00"/>
    <n v="2020"/>
    <n v="16"/>
    <s v="Julieta Cardoso"/>
    <s v="Blumenau"/>
    <n v="13"/>
    <s v="Tênis Infantil Keds Walk 086 Branco/Rosa"/>
    <s v="Infantil Feminino"/>
    <s v="Keds"/>
    <n v="46"/>
    <n v="98"/>
    <n v="4508"/>
    <n v="0"/>
    <n v="0"/>
    <n v="4508"/>
    <d v="2020-04-11T00:00:00"/>
    <d v="2020-04-11T00:00:00"/>
    <s v="Amazon"/>
    <x v="4"/>
    <n v="0.08"/>
    <n v="360.64"/>
    <n v="0"/>
  </r>
  <r>
    <n v="144"/>
    <d v="2020-03-21T00:00:00"/>
    <n v="2020"/>
    <n v="41"/>
    <s v="Paulo Fernandes"/>
    <s v="Belém"/>
    <n v="5"/>
    <s v="Tênis Infantil Klin Freestyle 010 Glitter Branco/Preto"/>
    <s v="Infantil Masculino"/>
    <s v="Klin"/>
    <n v="14"/>
    <n v="92"/>
    <n v="1288"/>
    <n v="7.0000000000000007E-2"/>
    <n v="90.160000000000011"/>
    <n v="1197.8399999999999"/>
    <d v="2020-04-06T00:00:00"/>
    <d v="2020-04-06T00:00:00"/>
    <s v="Venda direta"/>
    <x v="4"/>
    <n v="0.05"/>
    <n v="59.891999999999996"/>
    <n v="0"/>
  </r>
  <r>
    <n v="145"/>
    <d v="2020-03-22T00:00:00"/>
    <n v="2020"/>
    <n v="34"/>
    <s v="Alice Goncalves"/>
    <s v="Campo Grande"/>
    <n v="6"/>
    <s v="Tênis Infantil Tipo Toey Joey Algodão Doce 158 Rosa"/>
    <s v="Infantil Feminino"/>
    <s v="Tipo Toey Joey"/>
    <n v="42"/>
    <n v="91"/>
    <n v="3822"/>
    <n v="0.14000000000000001"/>
    <n v="535.08000000000004"/>
    <n v="3286.92"/>
    <d v="2020-03-31T00:00:00"/>
    <d v="2020-03-31T00:00:00"/>
    <s v="Amazon"/>
    <x v="7"/>
    <n v="7.0000000000000007E-2"/>
    <n v="230.08440000000002"/>
    <n v="0"/>
  </r>
  <r>
    <n v="146"/>
    <d v="2020-03-22T00:00:00"/>
    <n v="2020"/>
    <n v="88"/>
    <s v="Julian Alves"/>
    <s v="Luziânia"/>
    <n v="15"/>
    <s v="Tênis Infantil Converse Moon 048 Preto"/>
    <s v="Infantil Masculino"/>
    <s v="Converse"/>
    <n v="49"/>
    <n v="113"/>
    <n v="5537"/>
    <n v="0.02"/>
    <n v="110.74000000000001"/>
    <n v="5426.26"/>
    <d v="2020-04-10T00:00:00"/>
    <d v="2020-04-10T00:00:00"/>
    <s v="Venda direta"/>
    <x v="8"/>
    <n v="0.09"/>
    <n v="488.36340000000001"/>
    <n v="0"/>
  </r>
  <r>
    <n v="147"/>
    <d v="2020-03-22T00:00:00"/>
    <n v="2020"/>
    <n v="59"/>
    <s v="Vinícius Sousa"/>
    <s v="Serra"/>
    <n v="11"/>
    <s v="Tênis Infantil Gambo Baby College 009 Branco"/>
    <s v="Infantil Feminino"/>
    <s v="Gambo Baby"/>
    <n v="50"/>
    <n v="103"/>
    <n v="5150"/>
    <n v="0.02"/>
    <n v="103"/>
    <n v="5047"/>
    <d v="2020-03-24T00:00:00"/>
    <d v="2020-03-24T00:00:00"/>
    <s v="Facebook"/>
    <x v="5"/>
    <n v="0.09"/>
    <n v="454.22999999999996"/>
    <n v="0"/>
  </r>
  <r>
    <n v="148"/>
    <d v="2020-03-22T00:00:00"/>
    <n v="2020"/>
    <n v="91"/>
    <s v="Marcos Almeida"/>
    <s v="Montes Claros"/>
    <n v="14"/>
    <s v="Bota Infantil Melissa Rock 017 Vinho"/>
    <s v="Infantil Feminino"/>
    <s v="Melissa"/>
    <n v="34"/>
    <n v="117"/>
    <n v="3978"/>
    <n v="0.14000000000000001"/>
    <n v="556.92000000000007"/>
    <n v="3421.08"/>
    <d v="2020-03-23T00:00:00"/>
    <d v="2020-03-23T00:00:00"/>
    <s v="Mercado Livre"/>
    <x v="9"/>
    <n v="7.0000000000000007E-2"/>
    <n v="239.47560000000001"/>
    <n v="0"/>
  </r>
  <r>
    <n v="149"/>
    <d v="2020-03-22T00:00:00"/>
    <n v="2020"/>
    <n v="54"/>
    <s v="Thiago Castro"/>
    <s v="Guarujá"/>
    <n v="9"/>
    <s v="Tênis Infantil Kidsplash Freestyle Colorir 058 Branco/Preto"/>
    <s v="Infantil Masculino"/>
    <s v="Kidsplash"/>
    <n v="35"/>
    <n v="93"/>
    <n v="3255"/>
    <n v="0.02"/>
    <n v="65.099999999999994"/>
    <n v="3189.9"/>
    <d v="2023-04-13T00:00:00"/>
    <m/>
    <s v="Mercado Livre"/>
    <x v="0"/>
    <n v="7.0000000000000007E-2"/>
    <n v="223.29300000000003"/>
    <n v="1"/>
  </r>
  <r>
    <n v="150"/>
    <d v="2020-03-23T00:00:00"/>
    <n v="2020"/>
    <n v="71"/>
    <s v="Mateus Dias"/>
    <s v="Resende"/>
    <n v="9"/>
    <s v="Tênis Infantil Kea Freestyle Colorir 058 Branco/Preto"/>
    <s v="Infantil Masculino"/>
    <s v="Kea"/>
    <n v="40"/>
    <n v="113"/>
    <n v="4520"/>
    <n v="0"/>
    <n v="0"/>
    <n v="4520"/>
    <d v="2020-04-21T00:00:00"/>
    <d v="2020-04-21T00:00:00"/>
    <s v="Mercado Livre"/>
    <x v="9"/>
    <n v="0.08"/>
    <n v="361.6"/>
    <n v="0"/>
  </r>
  <r>
    <n v="151"/>
    <d v="2020-03-25T00:00:00"/>
    <n v="2020"/>
    <n v="29"/>
    <s v="Brenda Melo"/>
    <s v="Caruaru"/>
    <n v="4"/>
    <s v="Tênis Infantil uFrog Baby Walk 069 Preto/Grafite/Vermelho"/>
    <s v="Infantil Masculino"/>
    <s v="uFrog"/>
    <n v="14"/>
    <n v="119"/>
    <n v="1666"/>
    <n v="7.0000000000000007E-2"/>
    <n v="116.62"/>
    <n v="1549.38"/>
    <d v="2020-04-12T00:00:00"/>
    <d v="2020-04-12T00:00:00"/>
    <s v="Facebook"/>
    <x v="2"/>
    <n v="0.05"/>
    <n v="77.469000000000008"/>
    <n v="0"/>
  </r>
  <r>
    <n v="152"/>
    <d v="2020-03-25T00:00:00"/>
    <n v="2020"/>
    <n v="91"/>
    <s v="Marcos Almeida"/>
    <s v="Montes Claros"/>
    <n v="2"/>
    <s v="Tênis Infantil Perkyds Freestyle 004 Preto/Branco"/>
    <s v="Infantil Masculino"/>
    <s v="Perkyds"/>
    <n v="11"/>
    <n v="109"/>
    <n v="1199"/>
    <n v="0.06"/>
    <n v="71.94"/>
    <n v="1127.06"/>
    <d v="2020-04-01T00:00:00"/>
    <d v="2020-04-01T00:00:00"/>
    <s v="Amazon"/>
    <x v="7"/>
    <n v="0.05"/>
    <n v="56.353000000000002"/>
    <n v="0"/>
  </r>
  <r>
    <n v="153"/>
    <d v="2020-03-25T00:00:00"/>
    <n v="2020"/>
    <n v="36"/>
    <s v="Vitor Carvalho"/>
    <s v="São Paulo"/>
    <n v="8"/>
    <s v="Tênis Infantil New Balance Freestyle Colorir 057 Branco/Preto/Amarelo"/>
    <s v="Infantil Masculino"/>
    <s v="New Balance"/>
    <n v="34"/>
    <n v="112"/>
    <n v="3808"/>
    <n v="0.12"/>
    <n v="456.96"/>
    <n v="3351.04"/>
    <d v="2020-04-08T00:00:00"/>
    <m/>
    <s v="Amazon"/>
    <x v="4"/>
    <n v="7.0000000000000007E-2"/>
    <n v="234.57280000000003"/>
    <n v="1"/>
  </r>
  <r>
    <n v="154"/>
    <d v="2020-03-25T00:00:00"/>
    <n v="2020"/>
    <n v="71"/>
    <s v="Mateus Dias"/>
    <s v="Resende"/>
    <n v="6"/>
    <s v="Tênis Infantil Keds Algodão Doce 158 Rosa"/>
    <s v="Infantil Feminino"/>
    <s v="Keds"/>
    <n v="23"/>
    <n v="117"/>
    <n v="2691"/>
    <n v="0.03"/>
    <n v="80.73"/>
    <n v="2610.27"/>
    <d v="2020-04-24T00:00:00"/>
    <d v="2020-04-24T00:00:00"/>
    <s v="Instagram"/>
    <x v="2"/>
    <n v="0.06"/>
    <n v="156.61619999999999"/>
    <n v="0"/>
  </r>
  <r>
    <n v="155"/>
    <d v="2020-03-25T00:00:00"/>
    <n v="2020"/>
    <n v="4"/>
    <s v="Diego Cavalcanti"/>
    <s v="Petrolina"/>
    <n v="5"/>
    <s v="Tênis Infantil Klin Freestyle 010 Glitter Branco/Preto"/>
    <s v="Infantil Masculino"/>
    <s v="Klin"/>
    <n v="31"/>
    <n v="94"/>
    <n v="2914"/>
    <n v="0.11"/>
    <n v="320.54000000000002"/>
    <n v="2593.46"/>
    <d v="2020-04-05T00:00:00"/>
    <d v="2020-04-05T00:00:00"/>
    <s v="Facebook"/>
    <x v="0"/>
    <n v="0.06"/>
    <n v="155.60759999999999"/>
    <n v="0"/>
  </r>
  <r>
    <n v="156"/>
    <d v="2020-03-25T00:00:00"/>
    <n v="2020"/>
    <n v="75"/>
    <s v="Davi Correia"/>
    <s v="Sorocaba"/>
    <n v="2"/>
    <s v="Tênis Infantil Tipo Toey Joey Freestyle 004 Preto/Branco"/>
    <s v="Infantil Masculino"/>
    <s v="Tipo Toey Joey"/>
    <n v="42"/>
    <n v="98"/>
    <n v="4116"/>
    <n v="0.15"/>
    <n v="617.4"/>
    <n v="3498.6"/>
    <d v="2020-03-27T00:00:00"/>
    <d v="2020-03-27T00:00:00"/>
    <s v="Mercado Livre"/>
    <x v="4"/>
    <n v="7.0000000000000007E-2"/>
    <n v="244.90200000000002"/>
    <n v="0"/>
  </r>
  <r>
    <n v="157"/>
    <d v="2020-03-27T00:00:00"/>
    <n v="2020"/>
    <n v="12"/>
    <s v="Fernanda Cardoso"/>
    <s v="Barueri"/>
    <n v="13"/>
    <s v="Tênis Infantil Converse Walk 086 Branco/Rosa"/>
    <s v="Infantil Feminino"/>
    <s v="Converse"/>
    <n v="48"/>
    <n v="109"/>
    <n v="5232"/>
    <n v="0.04"/>
    <n v="209.28"/>
    <n v="5022.72"/>
    <d v="2020-04-24T00:00:00"/>
    <d v="2020-04-24T00:00:00"/>
    <s v="Amazon"/>
    <x v="0"/>
    <n v="0.09"/>
    <n v="452.04480000000001"/>
    <n v="0"/>
  </r>
  <r>
    <n v="158"/>
    <d v="2020-03-28T00:00:00"/>
    <n v="2020"/>
    <n v="97"/>
    <s v="Martim Ferreira"/>
    <s v="Cuiabá"/>
    <n v="14"/>
    <s v="Bota Infantil Gambo Baby Rock 017 Vinho"/>
    <s v="Infantil Feminino"/>
    <s v="Gambo Baby"/>
    <n v="16"/>
    <n v="97"/>
    <n v="1552"/>
    <n v="0.09"/>
    <n v="139.68"/>
    <n v="1412.32"/>
    <d v="2020-04-21T00:00:00"/>
    <d v="2020-04-21T00:00:00"/>
    <s v="Mercado Livre"/>
    <x v="0"/>
    <n v="0.05"/>
    <n v="70.616"/>
    <n v="0"/>
  </r>
  <r>
    <n v="159"/>
    <d v="2020-03-28T00:00:00"/>
    <n v="2020"/>
    <n v="38"/>
    <s v="Marina Barros"/>
    <s v="Guarulhos"/>
    <n v="11"/>
    <s v="Tênis Infantil Melissa College 009 Branco"/>
    <s v="Infantil Feminino"/>
    <s v="Melissa"/>
    <n v="50"/>
    <n v="111"/>
    <n v="5550"/>
    <n v="0.1"/>
    <n v="555"/>
    <n v="4995"/>
    <d v="2020-04-25T00:00:00"/>
    <d v="2020-04-25T00:00:00"/>
    <s v="Amazon"/>
    <x v="1"/>
    <n v="0.08"/>
    <n v="399.6"/>
    <n v="0"/>
  </r>
  <r>
    <n v="160"/>
    <d v="2020-03-28T00:00:00"/>
    <n v="2020"/>
    <n v="16"/>
    <s v="Julieta Cardoso"/>
    <s v="Blumenau"/>
    <n v="11"/>
    <s v="Tênis Infantil Kidsplash College 009 Branco"/>
    <s v="Infantil Feminino"/>
    <s v="Kidsplash"/>
    <n v="45"/>
    <n v="90"/>
    <n v="4050"/>
    <n v="0.04"/>
    <n v="162"/>
    <n v="3888"/>
    <d v="2020-04-06T00:00:00"/>
    <d v="2020-04-06T00:00:00"/>
    <s v="Mercado Livre"/>
    <x v="3"/>
    <n v="7.0000000000000007E-2"/>
    <n v="272.16000000000003"/>
    <n v="0"/>
  </r>
  <r>
    <n v="161"/>
    <d v="2020-03-28T00:00:00"/>
    <n v="2020"/>
    <n v="90"/>
    <s v="Felipe Ribeiro"/>
    <s v="Feira de Santana"/>
    <n v="11"/>
    <s v="Tênis Infantil Kea College 009 Branco"/>
    <s v="Infantil Feminino"/>
    <s v="Kea"/>
    <n v="28"/>
    <n v="91"/>
    <n v="2548"/>
    <n v="0.13"/>
    <n v="331.24"/>
    <n v="2216.7600000000002"/>
    <d v="2020-04-03T00:00:00"/>
    <d v="2020-04-03T00:00:00"/>
    <s v="Venda direta"/>
    <x v="1"/>
    <n v="0.06"/>
    <n v="133.00560000000002"/>
    <n v="0"/>
  </r>
  <r>
    <n v="162"/>
    <d v="2020-03-29T00:00:00"/>
    <n v="2020"/>
    <n v="73"/>
    <s v="Douglas Fernandes"/>
    <s v="Garanhuns"/>
    <n v="7"/>
    <s v="Tênis Infantil uFrog Freestyle Mamãe e Eu 059 Jeans"/>
    <s v="Infantil Masculino"/>
    <s v="uFrog"/>
    <n v="25"/>
    <n v="115"/>
    <n v="2875"/>
    <n v="0.13"/>
    <n v="373.75"/>
    <n v="2501.25"/>
    <d v="2020-04-19T00:00:00"/>
    <d v="2020-04-19T00:00:00"/>
    <s v="Instagram"/>
    <x v="3"/>
    <n v="0.06"/>
    <n v="150.07499999999999"/>
    <n v="0"/>
  </r>
  <r>
    <n v="163"/>
    <d v="2020-03-30T00:00:00"/>
    <n v="2020"/>
    <n v="34"/>
    <s v="Alice Goncalves"/>
    <s v="Campo Grande"/>
    <n v="10"/>
    <s v="Tênis Infantil Perkyds Freestyle Colorir 060 Branco/Preto"/>
    <s v="Infantil Masculino"/>
    <s v="Perkyds"/>
    <n v="39"/>
    <n v="106"/>
    <n v="4134"/>
    <n v="0.05"/>
    <n v="206.70000000000002"/>
    <n v="3927.3"/>
    <d v="2020-04-23T00:00:00"/>
    <d v="2020-04-23T00:00:00"/>
    <s v="Facebook"/>
    <x v="8"/>
    <n v="7.0000000000000007E-2"/>
    <n v="274.91100000000006"/>
    <n v="0"/>
  </r>
  <r>
    <n v="164"/>
    <d v="2020-03-30T00:00:00"/>
    <n v="2020"/>
    <n v="79"/>
    <s v="Isabela Sousa"/>
    <s v="Crato"/>
    <n v="2"/>
    <s v="Tênis Infantil New Balance Freestyle 004 Preto/Branco"/>
    <s v="Infantil Masculino"/>
    <s v="New Balance"/>
    <n v="15"/>
    <n v="100"/>
    <n v="1500"/>
    <n v="7.0000000000000007E-2"/>
    <n v="105.00000000000001"/>
    <n v="1395"/>
    <d v="2020-04-25T00:00:00"/>
    <d v="2020-04-25T00:00:00"/>
    <s v="Instagram"/>
    <x v="7"/>
    <n v="0.05"/>
    <n v="69.75"/>
    <n v="0"/>
  </r>
  <r>
    <n v="165"/>
    <d v="2020-03-31T00:00:00"/>
    <n v="2020"/>
    <n v="78"/>
    <s v="Rafaela Alves"/>
    <s v="Araçatuba"/>
    <n v="9"/>
    <s v="Tênis Infantil Keds Freestyle Colorir 058 Branco/Preto"/>
    <s v="Infantil Masculino"/>
    <s v="Keds"/>
    <n v="21"/>
    <n v="119"/>
    <n v="2499"/>
    <n v="0.02"/>
    <n v="49.980000000000004"/>
    <n v="2449.02"/>
    <d v="2020-04-21T00:00:00"/>
    <d v="2020-04-21T00:00:00"/>
    <s v="Instagram"/>
    <x v="9"/>
    <n v="0.06"/>
    <n v="146.94119999999998"/>
    <n v="0"/>
  </r>
  <r>
    <n v="166"/>
    <d v="2020-03-31T00:00:00"/>
    <n v="2020"/>
    <n v="19"/>
    <s v="Thaís Barbosa"/>
    <s v="Recife"/>
    <n v="15"/>
    <s v="Tênis Infantil Klin Moon 048 Preto"/>
    <s v="Infantil Masculino"/>
    <s v="Klin"/>
    <n v="14"/>
    <n v="116"/>
    <n v="1624"/>
    <n v="7.0000000000000007E-2"/>
    <n v="113.68"/>
    <n v="1510.32"/>
    <d v="2020-04-08T00:00:00"/>
    <d v="2020-04-08T00:00:00"/>
    <s v="Facebook"/>
    <x v="7"/>
    <n v="0.05"/>
    <n v="75.516000000000005"/>
    <n v="0"/>
  </r>
  <r>
    <n v="167"/>
    <d v="2020-03-31T00:00:00"/>
    <n v="2020"/>
    <n v="72"/>
    <s v="Luís Rocha"/>
    <s v="Araraquara"/>
    <n v="5"/>
    <s v="Tênis Infantil Tipo Toey Joey Freestyle 010 Glitter Branco/Preto"/>
    <s v="Infantil Masculino"/>
    <s v="Tipo Toey Joey"/>
    <n v="24"/>
    <n v="98"/>
    <n v="2352"/>
    <n v="0.1"/>
    <n v="235.20000000000002"/>
    <n v="2116.8000000000002"/>
    <d v="2020-04-10T00:00:00"/>
    <d v="2020-04-10T00:00:00"/>
    <s v="Mercado Livre"/>
    <x v="3"/>
    <n v="0.06"/>
    <n v="127.00800000000001"/>
    <n v="0"/>
  </r>
  <r>
    <n v="168"/>
    <d v="2020-03-31T00:00:00"/>
    <n v="2020"/>
    <n v="63"/>
    <s v="Joao Souza"/>
    <s v="Porto Alegre"/>
    <n v="10"/>
    <s v="Tênis Infantil Converse Freestyle Colorir 060 Branco/Preto"/>
    <s v="Infantil Masculino"/>
    <s v="Converse"/>
    <n v="27"/>
    <n v="116"/>
    <n v="3132"/>
    <n v="0"/>
    <n v="0"/>
    <n v="3132"/>
    <d v="2020-04-16T00:00:00"/>
    <d v="2020-04-16T00:00:00"/>
    <s v="Mercado Livre"/>
    <x v="0"/>
    <n v="7.0000000000000007E-2"/>
    <n v="219.24"/>
    <n v="0"/>
  </r>
  <r>
    <n v="169"/>
    <d v="2020-04-01T00:00:00"/>
    <n v="2020"/>
    <n v="90"/>
    <s v="Felipe Ribeiro"/>
    <s v="Feira de Santana"/>
    <n v="9"/>
    <s v="Tênis Infantil Gambo Baby Freestyle Colorir 058 Branco/Preto"/>
    <s v="Infantil Masculino"/>
    <s v="Gambo Baby"/>
    <n v="31"/>
    <n v="103"/>
    <n v="3193"/>
    <n v="0.11"/>
    <n v="351.23"/>
    <n v="2841.77"/>
    <d v="2020-04-01T00:00:00"/>
    <d v="2020-04-01T00:00:00"/>
    <s v="Magazine Luiza"/>
    <x v="2"/>
    <n v="0.06"/>
    <n v="170.50619999999998"/>
    <n v="0"/>
  </r>
  <r>
    <n v="170"/>
    <d v="2020-04-01T00:00:00"/>
    <n v="2020"/>
    <n v="26"/>
    <s v="Tiago Correia"/>
    <s v="Araçatuba"/>
    <n v="11"/>
    <s v="Tênis Infantil Melissa College 009 Branco"/>
    <s v="Infantil Feminino"/>
    <s v="Melissa"/>
    <n v="44"/>
    <n v="114"/>
    <n v="5016"/>
    <n v="0.01"/>
    <n v="50.160000000000004"/>
    <n v="4965.84"/>
    <d v="2020-04-23T00:00:00"/>
    <d v="2020-04-23T00:00:00"/>
    <s v="Instagram"/>
    <x v="5"/>
    <n v="0.08"/>
    <n v="397.2672"/>
    <n v="0"/>
  </r>
  <r>
    <n v="171"/>
    <d v="2020-04-01T00:00:00"/>
    <n v="2020"/>
    <n v="86"/>
    <s v="Paulo Goncalves"/>
    <s v="Timóteo"/>
    <n v="3"/>
    <s v="Bota Infantil Kidsplash Baby Flyer 131 Preto/Carvalho"/>
    <s v="Infantil Masculino"/>
    <s v="Kidsplash"/>
    <n v="10"/>
    <n v="93"/>
    <n v="930"/>
    <n v="0.1"/>
    <n v="93"/>
    <n v="837"/>
    <d v="2020-04-06T00:00:00"/>
    <d v="2020-04-06T00:00:00"/>
    <s v="Venda direta"/>
    <x v="2"/>
    <n v="0.04"/>
    <n v="33.480000000000004"/>
    <n v="0"/>
  </r>
  <r>
    <n v="172"/>
    <d v="2020-04-01T00:00:00"/>
    <n v="2020"/>
    <n v="4"/>
    <s v="Diego Cavalcanti"/>
    <s v="Petrolina"/>
    <n v="3"/>
    <s v="Bota Infantil Kea Baby Flyer 131 Preto/Carvalho"/>
    <s v="Infantil Masculino"/>
    <s v="Kea"/>
    <n v="22"/>
    <n v="116"/>
    <n v="2552"/>
    <n v="0.03"/>
    <n v="76.56"/>
    <n v="2475.44"/>
    <d v="2020-04-17T00:00:00"/>
    <d v="2020-04-17T00:00:00"/>
    <s v="Facebook"/>
    <x v="3"/>
    <n v="0.06"/>
    <n v="148.5264"/>
    <n v="0"/>
  </r>
  <r>
    <n v="173"/>
    <d v="2020-04-01T00:00:00"/>
    <n v="2020"/>
    <n v="88"/>
    <s v="Julian Alves"/>
    <s v="Luziânia"/>
    <n v="9"/>
    <s v="Tênis Infantil uFrog Freestyle Colorir 058 Branco/Preto"/>
    <s v="Infantil Masculino"/>
    <s v="uFrog"/>
    <n v="49"/>
    <n v="109"/>
    <n v="5341"/>
    <n v="0.01"/>
    <n v="53.410000000000004"/>
    <n v="5287.59"/>
    <d v="2020-04-01T00:00:00"/>
    <d v="2020-04-01T00:00:00"/>
    <s v="Facebook"/>
    <x v="1"/>
    <n v="0.09"/>
    <n v="475.88310000000001"/>
    <n v="0"/>
  </r>
  <r>
    <n v="174"/>
    <d v="2020-04-02T00:00:00"/>
    <n v="2020"/>
    <n v="64"/>
    <s v="Leonor Dias"/>
    <s v="Ribeirão Pires"/>
    <n v="4"/>
    <s v="Tênis Infantil Perkyds Baby Walk 069 Preto/Grafite/Vermelho"/>
    <s v="Infantil Masculino"/>
    <s v="Perkyds"/>
    <n v="47"/>
    <n v="107"/>
    <n v="5029"/>
    <n v="0.09"/>
    <n v="452.60999999999996"/>
    <n v="4576.3900000000003"/>
    <d v="2020-04-30T00:00:00"/>
    <d v="2020-04-30T00:00:00"/>
    <s v="Mercado Livre"/>
    <x v="7"/>
    <n v="0.08"/>
    <n v="366.11120000000005"/>
    <n v="0"/>
  </r>
  <r>
    <n v="175"/>
    <d v="2020-04-03T00:00:00"/>
    <n v="2020"/>
    <n v="52"/>
    <s v="João Oliveira"/>
    <s v="São Paulo"/>
    <n v="13"/>
    <s v="Tênis Infantil New Balance Walk 086 Branco/Rosa"/>
    <s v="Infantil Feminino"/>
    <s v="New Balance"/>
    <n v="44"/>
    <n v="104"/>
    <n v="4576"/>
    <n v="0"/>
    <n v="0"/>
    <n v="4576"/>
    <d v="2020-04-21T00:00:00"/>
    <d v="2020-04-21T00:00:00"/>
    <s v="Magazine Luiza"/>
    <x v="4"/>
    <n v="0.08"/>
    <n v="366.08"/>
    <n v="0"/>
  </r>
  <r>
    <n v="176"/>
    <d v="2020-04-05T00:00:00"/>
    <n v="2020"/>
    <n v="70"/>
    <s v="Tiago Pereira"/>
    <s v="Curitiba"/>
    <n v="13"/>
    <s v="Tênis Infantil Keds Walk 086 Branco/Rosa"/>
    <s v="Infantil Feminino"/>
    <s v="Keds"/>
    <n v="15"/>
    <n v="101"/>
    <n v="1515"/>
    <n v="0.1"/>
    <n v="151.5"/>
    <n v="1363.5"/>
    <d v="2020-04-16T00:00:00"/>
    <d v="2020-04-16T00:00:00"/>
    <s v="Mercado Livre"/>
    <x v="8"/>
    <n v="0.05"/>
    <n v="68.174999999999997"/>
    <n v="0"/>
  </r>
  <r>
    <n v="177"/>
    <d v="2020-04-06T00:00:00"/>
    <n v="2020"/>
    <n v="74"/>
    <s v="Douglas Cunha"/>
    <s v="São Paulo"/>
    <n v="9"/>
    <s v="Tênis Infantil Klin Freestyle Colorir 058 Branco/Preto"/>
    <s v="Infantil Masculino"/>
    <s v="Klin"/>
    <n v="28"/>
    <n v="98"/>
    <n v="2744"/>
    <n v="0.08"/>
    <n v="219.52"/>
    <n v="2524.48"/>
    <d v="2020-04-21T00:00:00"/>
    <d v="2020-04-21T00:00:00"/>
    <s v="Instagram"/>
    <x v="5"/>
    <n v="0.06"/>
    <n v="151.46879999999999"/>
    <n v="0"/>
  </r>
  <r>
    <n v="178"/>
    <d v="2020-04-07T00:00:00"/>
    <n v="2020"/>
    <n v="1"/>
    <s v="Ágatha Carvalho"/>
    <s v="Sabará"/>
    <n v="5"/>
    <s v="Tênis Infantil Tipo Toey Joey Freestyle 010 Glitter Branco/Preto"/>
    <s v="Infantil Masculino"/>
    <s v="Tipo Toey Joey"/>
    <n v="34"/>
    <n v="92"/>
    <n v="3128"/>
    <n v="0.03"/>
    <n v="93.84"/>
    <n v="3034.16"/>
    <d v="2020-04-22T00:00:00"/>
    <d v="2020-04-22T00:00:00"/>
    <s v="Amazon"/>
    <x v="3"/>
    <n v="7.0000000000000007E-2"/>
    <n v="212.3912"/>
    <n v="0"/>
  </r>
  <r>
    <n v="179"/>
    <d v="2020-04-09T00:00:00"/>
    <n v="2020"/>
    <n v="87"/>
    <s v="Alice Pinto"/>
    <s v="Belo Horizonte"/>
    <n v="12"/>
    <s v="Tênis Infantil Converse Walk 071 Branco/Rose"/>
    <s v="Infantil Feminino"/>
    <s v="Converse"/>
    <n v="44"/>
    <n v="97"/>
    <n v="4268"/>
    <n v="0.06"/>
    <n v="256.08"/>
    <n v="4011.92"/>
    <d v="2020-04-22T00:00:00"/>
    <d v="2020-04-22T00:00:00"/>
    <s v="Magazine Luiza"/>
    <x v="8"/>
    <n v="0.08"/>
    <n v="320.95359999999999"/>
    <n v="0"/>
  </r>
  <r>
    <n v="180"/>
    <d v="2020-04-09T00:00:00"/>
    <n v="2020"/>
    <n v="2"/>
    <s v="Lavinia Barbosa"/>
    <s v="Rondonópolis"/>
    <n v="2"/>
    <s v="Tênis Infantil Gambo Baby Freestyle 004 Preto/Branco"/>
    <s v="Infantil Masculino"/>
    <s v="Gambo Baby"/>
    <n v="30"/>
    <n v="96"/>
    <n v="2880"/>
    <n v="0.15"/>
    <n v="432"/>
    <n v="2448"/>
    <d v="2020-04-26T00:00:00"/>
    <d v="2020-04-26T00:00:00"/>
    <s v="Facebook"/>
    <x v="5"/>
    <n v="0.06"/>
    <n v="146.88"/>
    <n v="0"/>
  </r>
  <r>
    <n v="181"/>
    <d v="2020-04-10T00:00:00"/>
    <n v="2020"/>
    <n v="11"/>
    <s v="Emily Costa"/>
    <s v="Caucaia"/>
    <n v="3"/>
    <s v="Bota Infantil Melissa Baby Flyer 131 Preto/Carvalho"/>
    <s v="Infantil Masculino"/>
    <s v="Melissa"/>
    <n v="35"/>
    <n v="93"/>
    <n v="3255"/>
    <n v="0.06"/>
    <n v="195.29999999999998"/>
    <n v="3059.7"/>
    <d v="2020-05-04T00:00:00"/>
    <d v="2020-05-04T00:00:00"/>
    <s v="Facebook"/>
    <x v="9"/>
    <n v="7.0000000000000007E-2"/>
    <n v="214.179"/>
    <n v="0"/>
  </r>
  <r>
    <n v="182"/>
    <d v="2020-04-10T00:00:00"/>
    <n v="2020"/>
    <n v="22"/>
    <s v="Júlia Fernandes"/>
    <s v="Ananindeua"/>
    <n v="15"/>
    <s v="Tênis Infantil Kidsplash Moon 048 Preto"/>
    <s v="Infantil Masculino"/>
    <s v="Kidsplash"/>
    <n v="12"/>
    <n v="98"/>
    <n v="1176"/>
    <n v="0.02"/>
    <n v="23.52"/>
    <n v="1152.48"/>
    <d v="2020-05-09T00:00:00"/>
    <d v="2020-05-09T00:00:00"/>
    <s v="Venda direta"/>
    <x v="8"/>
    <n v="0.05"/>
    <n v="57.624000000000002"/>
    <n v="0"/>
  </r>
  <r>
    <n v="183"/>
    <d v="2020-04-10T00:00:00"/>
    <n v="2020"/>
    <n v="82"/>
    <s v="Júlio Azevedo"/>
    <s v="Uberaba"/>
    <n v="12"/>
    <s v="Tênis Infantil Kea Walk 071 Branco/Rose"/>
    <s v="Infantil Feminino"/>
    <s v="Kea"/>
    <n v="27"/>
    <n v="98"/>
    <n v="2646"/>
    <n v="0.04"/>
    <n v="105.84"/>
    <n v="2540.16"/>
    <d v="2020-05-06T00:00:00"/>
    <d v="2020-05-06T00:00:00"/>
    <s v="Facebook"/>
    <x v="3"/>
    <n v="0.06"/>
    <n v="152.40959999999998"/>
    <n v="0"/>
  </r>
  <r>
    <n v="184"/>
    <d v="2020-04-11T00:00:00"/>
    <n v="2020"/>
    <n v="43"/>
    <s v="Nicole Cardoso"/>
    <s v="Taguatinga"/>
    <n v="9"/>
    <s v="Tênis Infantil uFrog Freestyle Colorir 058 Branco/Preto"/>
    <s v="Infantil Masculino"/>
    <s v="uFrog"/>
    <n v="26"/>
    <n v="96"/>
    <n v="2496"/>
    <n v="0.05"/>
    <n v="124.80000000000001"/>
    <n v="2371.1999999999998"/>
    <d v="2020-04-20T00:00:00"/>
    <d v="2020-04-20T00:00:00"/>
    <s v="Magazine Luiza"/>
    <x v="8"/>
    <n v="0.06"/>
    <n v="142.27199999999999"/>
    <n v="0"/>
  </r>
  <r>
    <n v="185"/>
    <d v="2020-04-11T00:00:00"/>
    <n v="2020"/>
    <n v="56"/>
    <s v="Carlos Araujo"/>
    <s v="Belford Roxo"/>
    <n v="15"/>
    <s v="Tênis Infantil Perkyds Moon 048 Preto"/>
    <s v="Infantil Masculino"/>
    <s v="Perkyds"/>
    <n v="21"/>
    <n v="105"/>
    <n v="2205"/>
    <n v="0.04"/>
    <n v="88.2"/>
    <n v="2116.8000000000002"/>
    <d v="2020-05-09T00:00:00"/>
    <d v="2020-05-09T00:00:00"/>
    <s v="Americanas"/>
    <x v="4"/>
    <n v="0.06"/>
    <n v="127.00800000000001"/>
    <n v="0"/>
  </r>
  <r>
    <n v="186"/>
    <d v="2020-04-12T00:00:00"/>
    <n v="2020"/>
    <n v="70"/>
    <s v="Tiago Pereira"/>
    <s v="Curitiba"/>
    <n v="2"/>
    <s v="Tênis Infantil New Balance Freestyle 004 Preto/Branco"/>
    <s v="Infantil Masculino"/>
    <s v="New Balance"/>
    <n v="28"/>
    <n v="105"/>
    <n v="2940"/>
    <n v="0.05"/>
    <n v="147"/>
    <n v="2793"/>
    <d v="2020-05-09T00:00:00"/>
    <m/>
    <s v="Amazon"/>
    <x v="8"/>
    <n v="0.06"/>
    <n v="167.57999999999998"/>
    <n v="1"/>
  </r>
  <r>
    <n v="187"/>
    <d v="2020-04-13T00:00:00"/>
    <n v="2020"/>
    <n v="44"/>
    <s v="Tânia Fernandes"/>
    <s v="São Paulo"/>
    <n v="4"/>
    <s v="Tênis Infantil Keds Baby Walk 069 Preto/Grafite/Vermelho"/>
    <s v="Infantil Masculino"/>
    <s v="Keds"/>
    <n v="29"/>
    <n v="97"/>
    <n v="2813"/>
    <n v="0.02"/>
    <n v="56.26"/>
    <n v="2756.74"/>
    <d v="2020-05-12T00:00:00"/>
    <d v="2020-05-12T00:00:00"/>
    <s v="Magazine Luiza"/>
    <x v="8"/>
    <n v="0.06"/>
    <n v="165.40439999999998"/>
    <n v="0"/>
  </r>
  <r>
    <n v="188"/>
    <d v="2020-04-13T00:00:00"/>
    <n v="2020"/>
    <n v="83"/>
    <s v="Luan Ribeiro"/>
    <s v="Maceió"/>
    <n v="11"/>
    <s v="Tênis Infantil Klin College 009 Branco"/>
    <s v="Infantil Feminino"/>
    <s v="Klin"/>
    <n v="16"/>
    <n v="110"/>
    <n v="1760"/>
    <n v="0.05"/>
    <n v="88"/>
    <n v="1672"/>
    <d v="2020-05-04T00:00:00"/>
    <d v="2020-05-04T00:00:00"/>
    <s v="Instagram"/>
    <x v="6"/>
    <n v="0.05"/>
    <n v="83.600000000000009"/>
    <n v="0"/>
  </r>
  <r>
    <n v="189"/>
    <d v="2020-04-14T00:00:00"/>
    <n v="2020"/>
    <n v="48"/>
    <s v="Lavinia Rodrigues"/>
    <s v="São Paulo"/>
    <n v="2"/>
    <s v="Tênis Infantil Tipo Toey Joey Freestyle 004 Preto/Branco"/>
    <s v="Infantil Masculino"/>
    <s v="Tipo Toey Joey"/>
    <n v="47"/>
    <n v="117"/>
    <n v="5499"/>
    <n v="0.11"/>
    <n v="604.89"/>
    <n v="4894.1099999999997"/>
    <d v="2020-05-05T00:00:00"/>
    <d v="2020-05-05T00:00:00"/>
    <s v="Americanas"/>
    <x v="3"/>
    <n v="0.08"/>
    <n v="391.52879999999999"/>
    <n v="0"/>
  </r>
  <r>
    <n v="190"/>
    <d v="2020-04-14T00:00:00"/>
    <n v="2020"/>
    <n v="2"/>
    <s v="Lavinia Barbosa"/>
    <s v="Rondonópolis"/>
    <n v="1"/>
    <s v="Bota Infantil Converse Rock 071 Transparente/Preto"/>
    <s v="Infantil Feminino"/>
    <s v="Converse"/>
    <n v="40"/>
    <n v="110"/>
    <n v="4400"/>
    <n v="0"/>
    <n v="0"/>
    <n v="4400"/>
    <d v="2020-04-20T00:00:00"/>
    <d v="2020-04-20T00:00:00"/>
    <s v="Amazon"/>
    <x v="6"/>
    <n v="0.08"/>
    <n v="352"/>
    <n v="0"/>
  </r>
  <r>
    <n v="191"/>
    <d v="2020-04-14T00:00:00"/>
    <n v="2020"/>
    <n v="89"/>
    <s v="Breno Cunha"/>
    <s v="Sabará"/>
    <n v="5"/>
    <s v="Tênis Infantil Gambo Baby Freestyle 010 Glitter Branco/Preto"/>
    <s v="Infantil Masculino"/>
    <s v="Gambo Baby"/>
    <n v="37"/>
    <n v="106"/>
    <n v="3922"/>
    <n v="0.04"/>
    <n v="156.88"/>
    <n v="3765.12"/>
    <d v="2020-05-10T00:00:00"/>
    <d v="2020-05-10T00:00:00"/>
    <s v="Mercado Livre"/>
    <x v="2"/>
    <n v="7.0000000000000007E-2"/>
    <n v="263.55840000000001"/>
    <n v="0"/>
  </r>
  <r>
    <n v="192"/>
    <d v="2020-04-15T00:00:00"/>
    <n v="2020"/>
    <n v="35"/>
    <s v="Raissa Pereira"/>
    <s v="Montes Claros"/>
    <n v="8"/>
    <s v="Tênis Infantil Melissa Freestyle Colorir 057 Branco/Preto/Amarelo"/>
    <s v="Infantil Masculino"/>
    <s v="Melissa"/>
    <n v="44"/>
    <n v="115"/>
    <n v="5060"/>
    <n v="0.13"/>
    <n v="657.80000000000007"/>
    <n v="4402.2"/>
    <d v="2020-05-14T00:00:00"/>
    <d v="2020-05-14T00:00:00"/>
    <s v="Americanas"/>
    <x v="6"/>
    <n v="0.08"/>
    <n v="352.17599999999999"/>
    <n v="0"/>
  </r>
  <r>
    <n v="193"/>
    <d v="2020-04-17T00:00:00"/>
    <n v="2020"/>
    <n v="62"/>
    <s v="Igor Cunha"/>
    <s v="Ferraz de Vasconcelos"/>
    <n v="2"/>
    <s v="Tênis Infantil Kidsplash Freestyle 004 Preto/Branco"/>
    <s v="Infantil Masculino"/>
    <s v="Kidsplash"/>
    <n v="26"/>
    <n v="110"/>
    <n v="2860"/>
    <n v="0.15"/>
    <n v="429"/>
    <n v="2431"/>
    <d v="2020-04-29T00:00:00"/>
    <d v="2020-04-29T00:00:00"/>
    <s v="Magazine Luiza"/>
    <x v="7"/>
    <n v="0.06"/>
    <n v="145.85999999999999"/>
    <n v="0"/>
  </r>
  <r>
    <n v="194"/>
    <d v="2020-04-18T00:00:00"/>
    <n v="2020"/>
    <n v="69"/>
    <s v="Renan Souza"/>
    <s v="Salvador"/>
    <n v="6"/>
    <s v="Tênis Infantil Kea Algodão Doce 158 Rosa"/>
    <s v="Infantil Feminino"/>
    <s v="Kea"/>
    <n v="28"/>
    <n v="90"/>
    <n v="2520"/>
    <n v="0.01"/>
    <n v="25.2"/>
    <n v="2494.8000000000002"/>
    <d v="2020-05-05T00:00:00"/>
    <d v="2020-05-05T00:00:00"/>
    <s v="Mercado Livre"/>
    <x v="8"/>
    <n v="0.06"/>
    <n v="149.68800000000002"/>
    <n v="0"/>
  </r>
  <r>
    <n v="195"/>
    <d v="2020-04-18T00:00:00"/>
    <n v="2020"/>
    <n v="88"/>
    <s v="Julian Alves"/>
    <s v="Luziânia"/>
    <n v="1"/>
    <s v="Bota Infantil uFrog Rock 071 Transparente/Preto"/>
    <s v="Infantil Feminino"/>
    <s v="uFrog"/>
    <n v="15"/>
    <n v="90"/>
    <n v="1350"/>
    <n v="0.14000000000000001"/>
    <n v="189.00000000000003"/>
    <n v="1161"/>
    <d v="2020-05-17T00:00:00"/>
    <d v="2020-05-17T00:00:00"/>
    <s v="Mercado Livre"/>
    <x v="1"/>
    <n v="0.05"/>
    <n v="58.050000000000004"/>
    <n v="0"/>
  </r>
  <r>
    <n v="196"/>
    <d v="2020-04-19T00:00:00"/>
    <n v="2020"/>
    <n v="10"/>
    <s v="Luís Goncalves"/>
    <s v="Rio de Janeiro"/>
    <n v="12"/>
    <s v="Tênis Infantil Perkyds Walk 071 Branco/Rose"/>
    <s v="Infantil Feminino"/>
    <s v="Perkyds"/>
    <n v="37"/>
    <n v="118"/>
    <n v="4366"/>
    <n v="0.06"/>
    <n v="261.95999999999998"/>
    <n v="4104.04"/>
    <d v="2020-05-11T00:00:00"/>
    <d v="2020-05-11T00:00:00"/>
    <s v="Facebook"/>
    <x v="9"/>
    <n v="0.08"/>
    <n v="328.32319999999999"/>
    <n v="0"/>
  </r>
  <r>
    <n v="197"/>
    <d v="2020-04-19T00:00:00"/>
    <n v="2020"/>
    <n v="48"/>
    <s v="Lavinia Rodrigues"/>
    <s v="São Paulo"/>
    <n v="9"/>
    <s v="Tênis Infantil New Balance Freestyle Colorir 058 Branco/Preto"/>
    <s v="Infantil Masculino"/>
    <s v="New Balance"/>
    <n v="33"/>
    <n v="108"/>
    <n v="3564"/>
    <n v="0.12"/>
    <n v="427.68"/>
    <n v="3136.32"/>
    <d v="2020-05-01T00:00:00"/>
    <d v="2020-05-01T00:00:00"/>
    <s v="Venda direta"/>
    <x v="7"/>
    <n v="7.0000000000000007E-2"/>
    <n v="219.54240000000004"/>
    <n v="0"/>
  </r>
  <r>
    <n v="198"/>
    <d v="2020-04-21T00:00:00"/>
    <n v="2020"/>
    <n v="48"/>
    <s v="Lavinia Rodrigues"/>
    <s v="São Paulo"/>
    <n v="12"/>
    <s v="Tênis Infantil Keds Walk 071 Branco/Rose"/>
    <s v="Infantil Feminino"/>
    <s v="Keds"/>
    <n v="16"/>
    <n v="114"/>
    <n v="1824"/>
    <n v="0.12"/>
    <n v="218.88"/>
    <n v="1605.12"/>
    <d v="2020-05-12T00:00:00"/>
    <d v="2020-05-12T00:00:00"/>
    <s v="Mercado Livre"/>
    <x v="1"/>
    <n v="0.05"/>
    <n v="80.256"/>
    <n v="0"/>
  </r>
  <r>
    <n v="199"/>
    <d v="2020-04-21T00:00:00"/>
    <n v="2020"/>
    <n v="91"/>
    <s v="Marcos Almeida"/>
    <s v="Montes Claros"/>
    <n v="1"/>
    <s v="Bota Infantil Klin Rock 071 Transparente/Preto"/>
    <s v="Infantil Feminino"/>
    <s v="Klin"/>
    <n v="48"/>
    <n v="109"/>
    <n v="5232"/>
    <n v="0.01"/>
    <n v="52.32"/>
    <n v="5179.68"/>
    <d v="2020-05-04T00:00:00"/>
    <d v="2020-05-04T00:00:00"/>
    <s v="Mercado Livre"/>
    <x v="2"/>
    <n v="0.09"/>
    <n v="466.1712"/>
    <n v="0"/>
  </r>
  <r>
    <n v="200"/>
    <d v="2020-04-21T00:00:00"/>
    <n v="2020"/>
    <n v="91"/>
    <s v="Marcos Almeida"/>
    <s v="Montes Claros"/>
    <n v="3"/>
    <s v="Bota Infantil Tipo Toey Joey Baby Flyer 131 Preto/Carvalho"/>
    <s v="Infantil Masculino"/>
    <s v="Tipo Toey Joey"/>
    <n v="41"/>
    <n v="95"/>
    <n v="3895"/>
    <n v="0.15"/>
    <n v="584.25"/>
    <n v="3310.75"/>
    <d v="2020-05-06T00:00:00"/>
    <d v="2020-05-06T00:00:00"/>
    <s v="Facebook"/>
    <x v="0"/>
    <n v="7.0000000000000007E-2"/>
    <n v="231.75250000000003"/>
    <n v="0"/>
  </r>
  <r>
    <n v="201"/>
    <d v="2020-04-22T00:00:00"/>
    <n v="2020"/>
    <n v="65"/>
    <s v="Marina Goncalves"/>
    <s v="Salvador"/>
    <n v="15"/>
    <s v="Tênis Infantil Converse Moon 048 Preto"/>
    <s v="Infantil Masculino"/>
    <s v="Converse"/>
    <n v="13"/>
    <n v="111"/>
    <n v="1443"/>
    <n v="0.06"/>
    <n v="86.58"/>
    <n v="1356.42"/>
    <d v="2020-05-05T00:00:00"/>
    <d v="2020-05-05T00:00:00"/>
    <s v="Magazine Luiza"/>
    <x v="1"/>
    <n v="0.05"/>
    <n v="67.821000000000012"/>
    <n v="0"/>
  </r>
  <r>
    <n v="202"/>
    <d v="2020-04-22T00:00:00"/>
    <n v="2020"/>
    <n v="100"/>
    <s v="Diogo Alves"/>
    <s v="Porto Alegre"/>
    <n v="4"/>
    <s v="Tênis Infantil Gambo Baby Baby Walk 069 Preto/Grafite/Vermelho"/>
    <s v="Infantil Masculino"/>
    <s v="Gambo Baby"/>
    <n v="35"/>
    <n v="92"/>
    <n v="3220"/>
    <n v="0.02"/>
    <n v="64.400000000000006"/>
    <n v="3155.6"/>
    <d v="2020-05-15T00:00:00"/>
    <d v="2020-05-15T00:00:00"/>
    <s v="Mercado Livre"/>
    <x v="8"/>
    <n v="7.0000000000000007E-2"/>
    <n v="220.89200000000002"/>
    <n v="0"/>
  </r>
  <r>
    <n v="203"/>
    <d v="2020-04-24T00:00:00"/>
    <n v="2020"/>
    <n v="93"/>
    <s v="Fábio Melo"/>
    <s v="Campinas"/>
    <n v="11"/>
    <s v="Tênis Infantil Melissa College 009 Branco"/>
    <s v="Infantil Feminino"/>
    <s v="Melissa"/>
    <n v="20"/>
    <n v="111"/>
    <n v="2220"/>
    <n v="0.14000000000000001"/>
    <n v="310.8"/>
    <n v="1909.2"/>
    <d v="2020-05-24T00:00:00"/>
    <d v="2020-05-24T00:00:00"/>
    <s v="Facebook"/>
    <x v="9"/>
    <n v="0.05"/>
    <n v="95.460000000000008"/>
    <n v="0"/>
  </r>
  <r>
    <n v="204"/>
    <d v="2020-04-27T00:00:00"/>
    <n v="2020"/>
    <n v="37"/>
    <s v="Ágatha Pinto"/>
    <s v="Santa Bárbara D'Oeste"/>
    <n v="3"/>
    <s v="Bota Infantil Kidsplash Baby Flyer 131 Preto/Carvalho"/>
    <s v="Infantil Masculino"/>
    <s v="Kidsplash"/>
    <n v="14"/>
    <n v="114"/>
    <n v="1596"/>
    <n v="0.05"/>
    <n v="79.800000000000011"/>
    <n v="1516.2"/>
    <d v="2020-05-07T00:00:00"/>
    <d v="2020-05-07T00:00:00"/>
    <s v="Mercado Livre"/>
    <x v="7"/>
    <n v="0.05"/>
    <n v="75.81"/>
    <n v="0"/>
  </r>
  <r>
    <n v="205"/>
    <d v="2020-04-27T00:00:00"/>
    <n v="2020"/>
    <n v="72"/>
    <s v="Luís Rocha"/>
    <s v="Araraquara"/>
    <n v="8"/>
    <s v="Tênis Infantil Kea Freestyle Colorir 057 Branco/Preto/Amarelo"/>
    <s v="Infantil Masculino"/>
    <s v="Kea"/>
    <n v="13"/>
    <n v="91"/>
    <n v="1183"/>
    <n v="0.06"/>
    <n v="70.98"/>
    <n v="1112.02"/>
    <d v="2020-05-26T00:00:00"/>
    <d v="2020-05-26T00:00:00"/>
    <s v="Amazon"/>
    <x v="6"/>
    <n v="0.05"/>
    <n v="55.600999999999999"/>
    <n v="0"/>
  </r>
  <r>
    <n v="206"/>
    <d v="2020-04-28T00:00:00"/>
    <n v="2020"/>
    <n v="16"/>
    <s v="Julieta Cardoso"/>
    <s v="Blumenau"/>
    <n v="5"/>
    <s v="Tênis Infantil uFrog Freestyle 010 Glitter Branco/Preto"/>
    <s v="Infantil Masculino"/>
    <s v="uFrog"/>
    <n v="34"/>
    <n v="113"/>
    <n v="3842"/>
    <n v="0.09"/>
    <n v="345.78"/>
    <n v="3496.2200000000003"/>
    <d v="2020-05-15T00:00:00"/>
    <d v="2020-05-15T00:00:00"/>
    <s v="Magazine Luiza"/>
    <x v="8"/>
    <n v="7.0000000000000007E-2"/>
    <n v="244.73540000000003"/>
    <n v="0"/>
  </r>
  <r>
    <n v="207"/>
    <d v="2020-04-28T00:00:00"/>
    <n v="2020"/>
    <n v="57"/>
    <s v="Leila Barros"/>
    <s v="Cotia"/>
    <n v="13"/>
    <s v="Tênis Infantil Perkyds Walk 086 Branco/Rosa"/>
    <s v="Infantil Feminino"/>
    <s v="Perkyds"/>
    <n v="26"/>
    <n v="103"/>
    <n v="2678"/>
    <n v="0.05"/>
    <n v="133.9"/>
    <n v="2544.1"/>
    <d v="2020-05-20T00:00:00"/>
    <d v="2020-05-20T00:00:00"/>
    <s v="Facebook"/>
    <x v="9"/>
    <n v="0.06"/>
    <n v="152.64599999999999"/>
    <n v="0"/>
  </r>
  <r>
    <n v="208"/>
    <d v="2020-04-29T00:00:00"/>
    <n v="2020"/>
    <n v="13"/>
    <s v="Carlos Goncalves"/>
    <s v="Belo Horizonte"/>
    <n v="1"/>
    <s v="Bota Infantil New Balance Rock 071 Transparente/Preto"/>
    <s v="Infantil Feminino"/>
    <s v="New Balance"/>
    <n v="26"/>
    <n v="112"/>
    <n v="2912"/>
    <n v="0.08"/>
    <n v="232.96"/>
    <n v="2679.04"/>
    <d v="2020-05-27T00:00:00"/>
    <d v="2020-05-27T00:00:00"/>
    <s v="Mercado Livre"/>
    <x v="2"/>
    <n v="0.06"/>
    <n v="160.7424"/>
    <n v="0"/>
  </r>
  <r>
    <n v="209"/>
    <d v="2020-04-29T00:00:00"/>
    <n v="2020"/>
    <n v="4"/>
    <s v="Diego Cavalcanti"/>
    <s v="Petrolina"/>
    <n v="7"/>
    <s v="Tênis Infantil Keds Freestyle Mamãe e Eu 059 Jeans"/>
    <s v="Infantil Masculino"/>
    <s v="Keds"/>
    <n v="13"/>
    <n v="90"/>
    <n v="1170"/>
    <n v="7.0000000000000007E-2"/>
    <n v="81.900000000000006"/>
    <n v="1088.0999999999999"/>
    <d v="2020-05-03T00:00:00"/>
    <d v="2020-05-03T00:00:00"/>
    <s v="Amazon"/>
    <x v="6"/>
    <n v="0.05"/>
    <n v="54.405000000000001"/>
    <n v="0"/>
  </r>
  <r>
    <n v="210"/>
    <d v="2020-04-30T00:00:00"/>
    <n v="2020"/>
    <n v="51"/>
    <s v="Joao Gomes"/>
    <s v="João Pessoa"/>
    <n v="12"/>
    <s v="Tênis Infantil Klin Walk 071 Branco/Rose"/>
    <s v="Infantil Feminino"/>
    <s v="Klin"/>
    <n v="44"/>
    <n v="113"/>
    <n v="4972"/>
    <n v="0.15"/>
    <n v="745.8"/>
    <n v="4226.2"/>
    <d v="2020-05-07T00:00:00"/>
    <d v="2020-05-07T00:00:00"/>
    <s v="Magazine Luiza"/>
    <x v="9"/>
    <n v="0.08"/>
    <n v="338.096"/>
    <n v="0"/>
  </r>
  <r>
    <n v="211"/>
    <d v="2020-05-01T00:00:00"/>
    <n v="2020"/>
    <n v="22"/>
    <s v="Júlia Fernandes"/>
    <s v="Ananindeua"/>
    <n v="4"/>
    <s v="Tênis Infantil Tipo Toey Joey Baby Walk 069 Preto/Grafite/Vermelho"/>
    <s v="Infantil Masculino"/>
    <s v="Tipo Toey Joey"/>
    <n v="21"/>
    <n v="113"/>
    <n v="2373"/>
    <n v="0.06"/>
    <n v="142.38"/>
    <n v="2230.62"/>
    <d v="2020-05-21T00:00:00"/>
    <d v="2020-05-21T00:00:00"/>
    <s v="Magazine Luiza"/>
    <x v="5"/>
    <n v="0.06"/>
    <n v="133.8372"/>
    <n v="0"/>
  </r>
  <r>
    <n v="212"/>
    <d v="2020-05-01T00:00:00"/>
    <n v="2020"/>
    <n v="27"/>
    <s v="Tiago Pereira"/>
    <s v="São Paulo"/>
    <n v="1"/>
    <s v="Bota Infantil Converse Rock 071 Transparente/Preto"/>
    <s v="Infantil Feminino"/>
    <s v="Converse"/>
    <n v="17"/>
    <n v="90"/>
    <n v="1530"/>
    <n v="0.09"/>
    <n v="137.69999999999999"/>
    <n v="1392.3"/>
    <d v="2020-05-17T00:00:00"/>
    <d v="2020-05-17T00:00:00"/>
    <s v="Facebook"/>
    <x v="0"/>
    <n v="0.05"/>
    <n v="69.614999999999995"/>
    <n v="0"/>
  </r>
  <r>
    <n v="213"/>
    <d v="2020-05-01T00:00:00"/>
    <n v="2020"/>
    <n v="83"/>
    <s v="Luan Ribeiro"/>
    <s v="Maceió"/>
    <n v="6"/>
    <s v="Tênis Infantil Gambo Baby Algodão Doce 158 Rosa"/>
    <s v="Infantil Feminino"/>
    <s v="Gambo Baby"/>
    <n v="18"/>
    <n v="105"/>
    <n v="1890"/>
    <n v="0.13"/>
    <n v="245.70000000000002"/>
    <n v="1644.3"/>
    <d v="2020-05-13T00:00:00"/>
    <d v="2020-05-13T00:00:00"/>
    <s v="Amazon"/>
    <x v="3"/>
    <n v="0.05"/>
    <n v="82.215000000000003"/>
    <n v="0"/>
  </r>
  <r>
    <n v="214"/>
    <d v="2020-05-02T00:00:00"/>
    <n v="2020"/>
    <n v="38"/>
    <s v="Marina Barros"/>
    <s v="Guarulhos"/>
    <n v="5"/>
    <s v="Tênis Infantil Melissa Freestyle 010 Glitter Branco/Preto"/>
    <s v="Infantil Masculino"/>
    <s v="Melissa"/>
    <n v="40"/>
    <n v="98"/>
    <n v="3920"/>
    <n v="0.1"/>
    <n v="392"/>
    <n v="3528"/>
    <d v="2020-05-27T00:00:00"/>
    <d v="2020-05-27T00:00:00"/>
    <s v="Venda direta"/>
    <x v="7"/>
    <n v="7.0000000000000007E-2"/>
    <n v="246.96000000000004"/>
    <n v="0"/>
  </r>
  <r>
    <n v="215"/>
    <d v="2020-05-04T00:00:00"/>
    <n v="2020"/>
    <n v="35"/>
    <s v="Raissa Pereira"/>
    <s v="Montes Claros"/>
    <n v="13"/>
    <s v="Tênis Infantil Kidsplash Walk 086 Branco/Rosa"/>
    <s v="Infantil Feminino"/>
    <s v="Kidsplash"/>
    <n v="13"/>
    <n v="99"/>
    <n v="1287"/>
    <n v="0.04"/>
    <n v="51.480000000000004"/>
    <n v="1235.52"/>
    <d v="2020-05-15T00:00:00"/>
    <d v="2020-05-15T00:00:00"/>
    <s v="Amazon"/>
    <x v="5"/>
    <n v="0.05"/>
    <n v="61.776000000000003"/>
    <n v="0"/>
  </r>
  <r>
    <n v="216"/>
    <d v="2020-05-04T00:00:00"/>
    <n v="2020"/>
    <n v="3"/>
    <s v="Vinicius Cardoso"/>
    <s v="São Gonçalo"/>
    <n v="8"/>
    <s v="Tênis Infantil Kea Freestyle Colorir 057 Branco/Preto/Amarelo"/>
    <s v="Infantil Masculino"/>
    <s v="Kea"/>
    <n v="31"/>
    <n v="105"/>
    <n v="3255"/>
    <n v="0.08"/>
    <n v="260.39999999999998"/>
    <n v="2994.6"/>
    <d v="2020-05-22T00:00:00"/>
    <d v="2020-05-22T00:00:00"/>
    <s v="Americanas"/>
    <x v="3"/>
    <n v="0.06"/>
    <n v="179.67599999999999"/>
    <n v="0"/>
  </r>
  <r>
    <n v="217"/>
    <d v="2020-05-05T00:00:00"/>
    <n v="2020"/>
    <n v="25"/>
    <s v="Emilly Araujo"/>
    <s v="Belo Horizonte"/>
    <n v="15"/>
    <s v="Tênis Infantil uFrog Moon 048 Preto"/>
    <s v="Infantil Masculino"/>
    <s v="uFrog"/>
    <n v="48"/>
    <n v="108"/>
    <n v="5184"/>
    <n v="0.13"/>
    <n v="673.92000000000007"/>
    <n v="4510.08"/>
    <d v="2020-05-23T00:00:00"/>
    <d v="2020-05-23T00:00:00"/>
    <s v="Venda direta"/>
    <x v="3"/>
    <n v="0.08"/>
    <n v="360.8064"/>
    <n v="0"/>
  </r>
  <r>
    <n v="218"/>
    <d v="2020-05-05T00:00:00"/>
    <n v="2020"/>
    <n v="8"/>
    <s v="Sofia Martins"/>
    <s v="Belo Horizonte"/>
    <n v="6"/>
    <s v="Tênis Infantil Perkyds Algodão Doce 158 Rosa"/>
    <s v="Infantil Feminino"/>
    <s v="Perkyds"/>
    <n v="18"/>
    <n v="90"/>
    <n v="1620"/>
    <n v="0.15"/>
    <n v="243"/>
    <n v="1377"/>
    <d v="2020-05-08T00:00:00"/>
    <d v="2020-05-08T00:00:00"/>
    <s v="Mercado Livre"/>
    <x v="9"/>
    <n v="0.05"/>
    <n v="68.850000000000009"/>
    <n v="0"/>
  </r>
  <r>
    <n v="219"/>
    <d v="2020-05-06T00:00:00"/>
    <n v="2020"/>
    <n v="20"/>
    <s v="Emilly Araujo"/>
    <s v="João Pessoa"/>
    <n v="2"/>
    <s v="Tênis Infantil New Balance Freestyle 004 Preto/Branco"/>
    <s v="Infantil Masculino"/>
    <s v="New Balance"/>
    <n v="48"/>
    <n v="120"/>
    <n v="5760"/>
    <n v="0.05"/>
    <n v="288"/>
    <n v="5472"/>
    <d v="2020-05-06T00:00:00"/>
    <d v="2020-05-06T00:00:00"/>
    <s v="Magazine Luiza"/>
    <x v="6"/>
    <n v="0.09"/>
    <n v="492.47999999999996"/>
    <n v="0"/>
  </r>
  <r>
    <n v="220"/>
    <d v="2020-05-07T00:00:00"/>
    <n v="2020"/>
    <n v="78"/>
    <s v="Rafaela Alves"/>
    <s v="Araçatuba"/>
    <n v="10"/>
    <s v="Tênis Infantil Keds Freestyle Colorir 060 Branco/Preto"/>
    <s v="Infantil Masculino"/>
    <s v="Keds"/>
    <n v="42"/>
    <n v="104"/>
    <n v="4368"/>
    <n v="0.12"/>
    <n v="524.16"/>
    <n v="3843.84"/>
    <d v="2020-05-14T00:00:00"/>
    <d v="2020-05-14T00:00:00"/>
    <s v="Facebook"/>
    <x v="1"/>
    <n v="7.0000000000000007E-2"/>
    <n v="269.06880000000001"/>
    <n v="0"/>
  </r>
  <r>
    <n v="221"/>
    <d v="2020-05-07T00:00:00"/>
    <n v="2020"/>
    <n v="99"/>
    <s v="Luís Azevedo"/>
    <s v="Cuiabá"/>
    <n v="4"/>
    <s v="Tênis Infantil Klin Baby Walk 069 Preto/Grafite/Vermelho"/>
    <s v="Infantil Masculino"/>
    <s v="Klin"/>
    <n v="38"/>
    <n v="113"/>
    <n v="4294"/>
    <n v="0.1"/>
    <n v="429.40000000000003"/>
    <n v="3864.6"/>
    <d v="2020-05-25T00:00:00"/>
    <d v="2020-05-25T00:00:00"/>
    <s v="Venda direta"/>
    <x v="1"/>
    <n v="7.0000000000000007E-2"/>
    <n v="270.52199999999999"/>
    <n v="0"/>
  </r>
  <r>
    <n v="222"/>
    <d v="2020-05-07T00:00:00"/>
    <n v="2020"/>
    <n v="98"/>
    <s v="Rebeca Carvalho"/>
    <s v="Petrolina"/>
    <n v="2"/>
    <s v="Tênis Infantil Tipo Toey Joey Freestyle 004 Preto/Branco"/>
    <s v="Infantil Masculino"/>
    <s v="Tipo Toey Joey"/>
    <n v="17"/>
    <n v="120"/>
    <n v="2040"/>
    <n v="0.08"/>
    <n v="163.20000000000002"/>
    <n v="1876.8"/>
    <d v="2020-05-16T00:00:00"/>
    <d v="2020-05-16T00:00:00"/>
    <s v="Americanas"/>
    <x v="4"/>
    <n v="0.05"/>
    <n v="93.84"/>
    <n v="0"/>
  </r>
  <r>
    <n v="223"/>
    <d v="2020-05-07T00:00:00"/>
    <n v="2020"/>
    <n v="97"/>
    <s v="Martim Ferreira"/>
    <s v="Cuiabá"/>
    <n v="12"/>
    <s v="Tênis Infantil Converse Walk 071 Branco/Rose"/>
    <s v="Infantil Feminino"/>
    <s v="Converse"/>
    <n v="25"/>
    <n v="117"/>
    <n v="2925"/>
    <n v="0.01"/>
    <n v="29.25"/>
    <n v="2895.75"/>
    <d v="2020-05-25T00:00:00"/>
    <m/>
    <s v="Magazine Luiza"/>
    <x v="5"/>
    <n v="0.06"/>
    <n v="173.745"/>
    <n v="1"/>
  </r>
  <r>
    <n v="224"/>
    <d v="2020-05-08T00:00:00"/>
    <n v="2020"/>
    <n v="61"/>
    <s v="Júlia Barbosa"/>
    <s v="Maringá"/>
    <n v="14"/>
    <s v="Bota Infantil Gambo Baby Rock 017 Vinho"/>
    <s v="Infantil Feminino"/>
    <s v="Gambo Baby"/>
    <n v="35"/>
    <n v="104"/>
    <n v="3640"/>
    <n v="0.08"/>
    <n v="291.2"/>
    <n v="3348.8"/>
    <d v="2020-05-25T00:00:00"/>
    <d v="2020-05-25T00:00:00"/>
    <s v="Facebook"/>
    <x v="1"/>
    <n v="7.0000000000000007E-2"/>
    <n v="234.41600000000003"/>
    <n v="0"/>
  </r>
  <r>
    <n v="225"/>
    <d v="2020-05-08T00:00:00"/>
    <n v="2020"/>
    <n v="46"/>
    <s v="Marina Oliveira"/>
    <s v="Criciúma"/>
    <n v="15"/>
    <s v="Tênis Infantil Melissa Moon 048 Preto"/>
    <s v="Infantil Masculino"/>
    <s v="Melissa"/>
    <n v="12"/>
    <n v="107"/>
    <n v="1284"/>
    <n v="0.08"/>
    <n v="102.72"/>
    <n v="1181.28"/>
    <d v="2020-05-23T00:00:00"/>
    <d v="2020-05-23T00:00:00"/>
    <s v="Magazine Luiza"/>
    <x v="4"/>
    <n v="0.05"/>
    <n v="59.064"/>
    <n v="0"/>
  </r>
  <r>
    <n v="226"/>
    <d v="2020-05-09T00:00:00"/>
    <n v="2020"/>
    <n v="8"/>
    <s v="Sofia Martins"/>
    <s v="Belo Horizonte"/>
    <n v="7"/>
    <s v="Tênis Infantil Kidsplash Freestyle Mamãe e Eu 059 Jeans"/>
    <s v="Infantil Masculino"/>
    <s v="Kidsplash"/>
    <n v="33"/>
    <n v="107"/>
    <n v="3531"/>
    <n v="7.0000000000000007E-2"/>
    <n v="247.17000000000002"/>
    <n v="3283.83"/>
    <d v="2020-05-21T00:00:00"/>
    <d v="2020-05-21T00:00:00"/>
    <s v="Americanas"/>
    <x v="9"/>
    <n v="7.0000000000000007E-2"/>
    <n v="229.86810000000003"/>
    <n v="0"/>
  </r>
  <r>
    <n v="227"/>
    <d v="2020-05-09T00:00:00"/>
    <n v="2020"/>
    <n v="93"/>
    <s v="Fábio Melo"/>
    <s v="Campinas"/>
    <n v="3"/>
    <s v="Bota Infantil Kea Baby Flyer 131 Preto/Carvalho"/>
    <s v="Infantil Masculino"/>
    <s v="Kea"/>
    <n v="16"/>
    <n v="92"/>
    <n v="1472"/>
    <n v="0.01"/>
    <n v="14.72"/>
    <n v="1457.28"/>
    <d v="2020-05-31T00:00:00"/>
    <d v="2020-05-31T00:00:00"/>
    <s v="Amazon"/>
    <x v="2"/>
    <n v="0.05"/>
    <n v="72.864000000000004"/>
    <n v="0"/>
  </r>
  <r>
    <n v="228"/>
    <d v="2020-05-10T00:00:00"/>
    <n v="2020"/>
    <n v="72"/>
    <s v="Luís Rocha"/>
    <s v="Araraquara"/>
    <n v="3"/>
    <s v="Bota Infantil uFrog Baby Flyer 131 Preto/Carvalho"/>
    <s v="Infantil Masculino"/>
    <s v="uFrog"/>
    <n v="35"/>
    <n v="91"/>
    <n v="3185"/>
    <n v="0.05"/>
    <n v="159.25"/>
    <n v="3025.75"/>
    <d v="2020-05-23T00:00:00"/>
    <m/>
    <s v="Facebook"/>
    <x v="5"/>
    <n v="7.0000000000000007E-2"/>
    <n v="211.80250000000001"/>
    <n v="1"/>
  </r>
  <r>
    <n v="229"/>
    <d v="2020-05-10T00:00:00"/>
    <n v="2020"/>
    <n v="13"/>
    <s v="Carlos Goncalves"/>
    <s v="Belo Horizonte"/>
    <n v="10"/>
    <s v="Tênis Infantil Perkyds Freestyle Colorir 060 Branco/Preto"/>
    <s v="Infantil Masculino"/>
    <s v="Perkyds"/>
    <n v="10"/>
    <n v="97"/>
    <n v="970"/>
    <n v="0.11"/>
    <n v="106.7"/>
    <n v="863.3"/>
    <d v="2020-06-01T00:00:00"/>
    <d v="2020-06-01T00:00:00"/>
    <s v="Instagram"/>
    <x v="6"/>
    <n v="0.04"/>
    <n v="34.531999999999996"/>
    <n v="0"/>
  </r>
  <r>
    <n v="230"/>
    <d v="2020-05-10T00:00:00"/>
    <n v="2020"/>
    <n v="39"/>
    <s v="Bruna Castro"/>
    <s v="Santo André"/>
    <n v="7"/>
    <s v="Tênis Infantil New Balance Freestyle Mamãe e Eu 059 Jeans"/>
    <s v="Infantil Masculino"/>
    <s v="New Balance"/>
    <n v="50"/>
    <n v="114"/>
    <n v="5700"/>
    <n v="0.08"/>
    <n v="456"/>
    <n v="5244"/>
    <d v="2020-05-20T00:00:00"/>
    <d v="2020-05-20T00:00:00"/>
    <s v="Instagram"/>
    <x v="2"/>
    <n v="0.09"/>
    <n v="471.96"/>
    <n v="0"/>
  </r>
  <r>
    <n v="231"/>
    <d v="2020-05-10T00:00:00"/>
    <n v="2020"/>
    <n v="72"/>
    <s v="Luís Rocha"/>
    <s v="Araraquara"/>
    <n v="10"/>
    <s v="Tênis Infantil Keds Freestyle Colorir 060 Branco/Preto"/>
    <s v="Infantil Masculino"/>
    <s v="Keds"/>
    <n v="41"/>
    <n v="118"/>
    <n v="4838"/>
    <n v="0.13"/>
    <n v="628.94000000000005"/>
    <n v="4209.0599999999995"/>
    <d v="2020-05-30T00:00:00"/>
    <d v="2020-05-30T00:00:00"/>
    <s v="Facebook"/>
    <x v="2"/>
    <n v="0.08"/>
    <n v="336.72479999999996"/>
    <n v="0"/>
  </r>
  <r>
    <n v="232"/>
    <d v="2020-05-11T00:00:00"/>
    <n v="2020"/>
    <n v="3"/>
    <s v="Vinicius Cardoso"/>
    <s v="São Gonçalo"/>
    <n v="2"/>
    <s v="Tênis Infantil Klin Freestyle 004 Preto/Branco"/>
    <s v="Infantil Masculino"/>
    <s v="Klin"/>
    <n v="35"/>
    <n v="91"/>
    <n v="3185"/>
    <n v="0.09"/>
    <n v="286.64999999999998"/>
    <n v="2898.35"/>
    <d v="2020-06-05T00:00:00"/>
    <d v="2020-06-05T00:00:00"/>
    <s v="Amazon"/>
    <x v="2"/>
    <n v="0.06"/>
    <n v="173.90099999999998"/>
    <n v="0"/>
  </r>
  <r>
    <n v="233"/>
    <d v="2020-05-11T00:00:00"/>
    <n v="2020"/>
    <n v="44"/>
    <s v="Tânia Fernandes"/>
    <s v="São Paulo"/>
    <n v="9"/>
    <s v="Tênis Infantil Tipo Toey Joey Freestyle Colorir 058 Branco/Preto"/>
    <s v="Infantil Masculino"/>
    <s v="Tipo Toey Joey"/>
    <n v="15"/>
    <n v="106"/>
    <n v="1590"/>
    <n v="0.1"/>
    <n v="159"/>
    <n v="1431"/>
    <d v="2020-05-26T00:00:00"/>
    <d v="2020-05-26T00:00:00"/>
    <s v="Instagram"/>
    <x v="6"/>
    <n v="0.05"/>
    <n v="71.55"/>
    <n v="0"/>
  </r>
  <r>
    <n v="234"/>
    <d v="2020-05-12T00:00:00"/>
    <n v="2020"/>
    <n v="32"/>
    <s v="Ágatha Rodrigues"/>
    <s v="Campinas"/>
    <n v="14"/>
    <s v="Bota Infantil Converse Rock 017 Vinho"/>
    <s v="Infantil Feminino"/>
    <s v="Converse"/>
    <n v="31"/>
    <n v="118"/>
    <n v="3658"/>
    <n v="7.0000000000000007E-2"/>
    <n v="256.06"/>
    <n v="3401.94"/>
    <d v="2020-06-08T00:00:00"/>
    <d v="2020-06-08T00:00:00"/>
    <s v="Facebook"/>
    <x v="7"/>
    <n v="7.0000000000000007E-2"/>
    <n v="238.13580000000002"/>
    <n v="0"/>
  </r>
  <r>
    <n v="235"/>
    <d v="2020-05-12T00:00:00"/>
    <n v="2020"/>
    <n v="47"/>
    <s v="Aline Martins"/>
    <s v="Rio de Janeiro"/>
    <n v="5"/>
    <s v="Tênis Infantil Gambo Baby Freestyle 010 Glitter Branco/Preto"/>
    <s v="Infantil Masculino"/>
    <s v="Gambo Baby"/>
    <n v="35"/>
    <n v="103"/>
    <n v="3605"/>
    <n v="7.0000000000000007E-2"/>
    <n v="252.35000000000002"/>
    <n v="3352.65"/>
    <d v="2020-05-30T00:00:00"/>
    <d v="2020-05-30T00:00:00"/>
    <s v="Amazon"/>
    <x v="5"/>
    <n v="7.0000000000000007E-2"/>
    <n v="234.68550000000002"/>
    <n v="0"/>
  </r>
  <r>
    <n v="236"/>
    <d v="2020-05-13T00:00:00"/>
    <n v="2020"/>
    <n v="29"/>
    <s v="Brenda Melo"/>
    <s v="Caruaru"/>
    <n v="11"/>
    <s v="Tênis Infantil Melissa College 009 Branco"/>
    <s v="Infantil Feminino"/>
    <s v="Melissa"/>
    <n v="17"/>
    <n v="100"/>
    <n v="1700"/>
    <n v="0.11"/>
    <n v="187"/>
    <n v="1513"/>
    <d v="2020-05-13T00:00:00"/>
    <d v="2020-05-13T00:00:00"/>
    <s v="Amazon"/>
    <x v="8"/>
    <n v="0.05"/>
    <n v="75.650000000000006"/>
    <n v="0"/>
  </r>
  <r>
    <n v="237"/>
    <d v="2020-05-13T00:00:00"/>
    <n v="2020"/>
    <n v="11"/>
    <s v="Emily Costa"/>
    <s v="Caucaia"/>
    <n v="9"/>
    <s v="Tênis Infantil Kidsplash Freestyle Colorir 058 Branco/Preto"/>
    <s v="Infantil Masculino"/>
    <s v="Kidsplash"/>
    <n v="40"/>
    <n v="116"/>
    <n v="4640"/>
    <n v="0.02"/>
    <n v="92.8"/>
    <n v="4547.2"/>
    <d v="2020-05-22T00:00:00"/>
    <d v="2020-05-22T00:00:00"/>
    <s v="Mercado Livre"/>
    <x v="3"/>
    <n v="0.08"/>
    <n v="363.77600000000001"/>
    <n v="0"/>
  </r>
  <r>
    <n v="238"/>
    <d v="2020-05-13T00:00:00"/>
    <n v="2020"/>
    <n v="66"/>
    <s v="Carolina Rocha"/>
    <s v="São Paulo"/>
    <n v="12"/>
    <s v="Tênis Infantil Kea Walk 071 Branco/Rose"/>
    <s v="Infantil Feminino"/>
    <s v="Kea"/>
    <n v="46"/>
    <n v="113"/>
    <n v="5198"/>
    <n v="0.01"/>
    <n v="51.980000000000004"/>
    <n v="5146.0200000000004"/>
    <d v="2020-05-23T00:00:00"/>
    <d v="2020-05-23T00:00:00"/>
    <s v="Venda direta"/>
    <x v="2"/>
    <n v="0.09"/>
    <n v="463.14180000000005"/>
    <n v="0"/>
  </r>
  <r>
    <n v="239"/>
    <d v="2020-05-14T00:00:00"/>
    <n v="2020"/>
    <n v="17"/>
    <s v="Gustavo Barbosa"/>
    <s v="Porto Alegre"/>
    <n v="3"/>
    <s v="Bota Infantil uFrog Baby Flyer 131 Preto/Carvalho"/>
    <s v="Infantil Masculino"/>
    <s v="uFrog"/>
    <n v="31"/>
    <n v="96"/>
    <n v="2976"/>
    <n v="0.11"/>
    <n v="327.36"/>
    <n v="2648.64"/>
    <d v="2020-06-05T00:00:00"/>
    <d v="2020-06-05T00:00:00"/>
    <s v="Instagram"/>
    <x v="3"/>
    <n v="0.06"/>
    <n v="158.91839999999999"/>
    <n v="0"/>
  </r>
  <r>
    <n v="240"/>
    <d v="2020-05-14T00:00:00"/>
    <n v="2020"/>
    <n v="12"/>
    <s v="Fernanda Cardoso"/>
    <s v="Barueri"/>
    <n v="11"/>
    <s v="Tênis Infantil Perkyds College 009 Branco"/>
    <s v="Infantil Feminino"/>
    <s v="Perkyds"/>
    <n v="45"/>
    <n v="119"/>
    <n v="5355"/>
    <n v="0.05"/>
    <n v="267.75"/>
    <n v="5087.25"/>
    <d v="2020-05-31T00:00:00"/>
    <d v="2020-05-31T00:00:00"/>
    <s v="Venda direta"/>
    <x v="7"/>
    <n v="0.09"/>
    <n v="457.85249999999996"/>
    <n v="0"/>
  </r>
  <r>
    <n v="241"/>
    <d v="2020-05-14T00:00:00"/>
    <n v="2020"/>
    <n v="94"/>
    <s v="Caio Oliveira"/>
    <s v="Porto Alegre"/>
    <n v="10"/>
    <s v="Tênis Infantil New Balance Freestyle Colorir 060 Branco/Preto"/>
    <s v="Infantil Masculino"/>
    <s v="New Balance"/>
    <n v="41"/>
    <n v="91"/>
    <n v="3731"/>
    <n v="0.11"/>
    <n v="410.41"/>
    <n v="3320.59"/>
    <d v="2020-06-01T00:00:00"/>
    <d v="2020-06-01T00:00:00"/>
    <s v="Magazine Luiza"/>
    <x v="2"/>
    <n v="7.0000000000000007E-2"/>
    <n v="232.44130000000004"/>
    <n v="0"/>
  </r>
  <r>
    <n v="242"/>
    <d v="2020-05-15T00:00:00"/>
    <n v="2020"/>
    <n v="60"/>
    <s v="Lara Costa"/>
    <s v="Rio de Janeiro"/>
    <n v="4"/>
    <s v="Tênis Infantil Keds Baby Walk 069 Preto/Grafite/Vermelho"/>
    <s v="Infantil Masculino"/>
    <s v="Keds"/>
    <n v="21"/>
    <n v="107"/>
    <n v="2247"/>
    <n v="0.09"/>
    <n v="202.23"/>
    <n v="2044.77"/>
    <d v="2020-06-07T00:00:00"/>
    <d v="2020-06-07T00:00:00"/>
    <s v="Venda direta"/>
    <x v="9"/>
    <n v="0.06"/>
    <n v="122.6862"/>
    <n v="0"/>
  </r>
  <r>
    <n v="243"/>
    <d v="2020-05-15T00:00:00"/>
    <n v="2020"/>
    <n v="70"/>
    <s v="Tiago Pereira"/>
    <s v="Curitiba"/>
    <n v="4"/>
    <s v="Tênis Infantil Klin Baby Walk 069 Preto/Grafite/Vermelho"/>
    <s v="Infantil Masculino"/>
    <s v="Klin"/>
    <n v="50"/>
    <n v="98"/>
    <n v="4900"/>
    <n v="0.13"/>
    <n v="637"/>
    <n v="4263"/>
    <d v="2020-05-27T00:00:00"/>
    <d v="2020-05-27T00:00:00"/>
    <s v="Facebook"/>
    <x v="0"/>
    <n v="0.08"/>
    <n v="341.04"/>
    <n v="0"/>
  </r>
  <r>
    <n v="244"/>
    <d v="2020-05-15T00:00:00"/>
    <n v="2020"/>
    <n v="41"/>
    <s v="Paulo Fernandes"/>
    <s v="Belém"/>
    <n v="10"/>
    <s v="Tênis Infantil Tipo Toey Joey Freestyle Colorir 060 Branco/Preto"/>
    <s v="Infantil Masculino"/>
    <s v="Tipo Toey Joey"/>
    <n v="16"/>
    <n v="107"/>
    <n v="1712"/>
    <n v="0.04"/>
    <n v="68.48"/>
    <n v="1643.52"/>
    <d v="2020-06-06T00:00:00"/>
    <d v="2020-06-06T00:00:00"/>
    <s v="Instagram"/>
    <x v="7"/>
    <n v="0.05"/>
    <n v="82.176000000000002"/>
    <n v="0"/>
  </r>
  <r>
    <n v="245"/>
    <d v="2020-05-16T00:00:00"/>
    <n v="2020"/>
    <n v="46"/>
    <s v="Marina Oliveira"/>
    <s v="Criciúma"/>
    <n v="12"/>
    <s v="Tênis Infantil Converse Walk 071 Branco/Rose"/>
    <s v="Infantil Feminino"/>
    <s v="Converse"/>
    <n v="38"/>
    <n v="113"/>
    <n v="4294"/>
    <n v="0.11"/>
    <n v="472.34"/>
    <n v="3821.66"/>
    <d v="2020-05-19T00:00:00"/>
    <d v="2020-05-19T00:00:00"/>
    <s v="Mercado Livre"/>
    <x v="3"/>
    <n v="7.0000000000000007E-2"/>
    <n v="267.51620000000003"/>
    <n v="0"/>
  </r>
  <r>
    <n v="246"/>
    <d v="2020-05-16T00:00:00"/>
    <n v="2020"/>
    <n v="61"/>
    <s v="Júlia Barbosa"/>
    <s v="Maringá"/>
    <n v="13"/>
    <s v="Tênis Infantil Gambo Baby Walk 086 Branco/Rosa"/>
    <s v="Infantil Feminino"/>
    <s v="Gambo Baby"/>
    <n v="32"/>
    <n v="98"/>
    <n v="3136"/>
    <n v="0.13"/>
    <n v="407.68"/>
    <n v="2728.32"/>
    <d v="2020-05-25T00:00:00"/>
    <d v="2020-05-25T00:00:00"/>
    <s v="Venda direta"/>
    <x v="1"/>
    <n v="0.06"/>
    <n v="163.69919999999999"/>
    <n v="0"/>
  </r>
  <r>
    <n v="247"/>
    <d v="2020-05-17T00:00:00"/>
    <n v="2020"/>
    <n v="14"/>
    <s v="Luan Sousa"/>
    <s v="Campinas"/>
    <n v="2"/>
    <s v="Tênis Infantil Melissa Freestyle 004 Preto/Branco"/>
    <s v="Infantil Masculino"/>
    <s v="Melissa"/>
    <n v="11"/>
    <n v="100"/>
    <n v="1100"/>
    <n v="0.12"/>
    <n v="132"/>
    <n v="968"/>
    <d v="2020-06-09T00:00:00"/>
    <d v="2020-06-09T00:00:00"/>
    <s v="Instagram"/>
    <x v="1"/>
    <n v="0.04"/>
    <n v="38.72"/>
    <n v="0"/>
  </r>
  <r>
    <n v="248"/>
    <d v="2020-05-17T00:00:00"/>
    <n v="2020"/>
    <n v="77"/>
    <s v="Luiza Melo"/>
    <s v="Serra Talhada"/>
    <n v="4"/>
    <s v="Tênis Infantil Kidsplash Baby Walk 069 Preto/Grafite/Vermelho"/>
    <s v="Infantil Masculino"/>
    <s v="Kidsplash"/>
    <n v="33"/>
    <n v="117"/>
    <n v="3861"/>
    <n v="0.04"/>
    <n v="154.44"/>
    <n v="3706.56"/>
    <d v="2020-06-14T00:00:00"/>
    <d v="2020-06-14T00:00:00"/>
    <s v="Venda direta"/>
    <x v="4"/>
    <n v="7.0000000000000007E-2"/>
    <n v="259.45920000000001"/>
    <n v="0"/>
  </r>
  <r>
    <n v="249"/>
    <d v="2020-05-19T00:00:00"/>
    <n v="2020"/>
    <n v="69"/>
    <s v="Renan Souza"/>
    <s v="Salvador"/>
    <n v="15"/>
    <s v="Tênis Infantil Kea Moon 048 Preto"/>
    <s v="Infantil Masculino"/>
    <s v="Kea"/>
    <n v="37"/>
    <n v="102"/>
    <n v="3774"/>
    <n v="0.13"/>
    <n v="490.62"/>
    <n v="3283.38"/>
    <d v="2020-05-21T00:00:00"/>
    <d v="2020-05-21T00:00:00"/>
    <s v="Amazon"/>
    <x v="5"/>
    <n v="7.0000000000000007E-2"/>
    <n v="229.83660000000003"/>
    <n v="0"/>
  </r>
  <r>
    <n v="250"/>
    <d v="2020-05-19T00:00:00"/>
    <n v="2020"/>
    <n v="36"/>
    <s v="Vitor Carvalho"/>
    <s v="São Paulo"/>
    <n v="15"/>
    <s v="Tênis Infantil uFrog Moon 048 Preto"/>
    <s v="Infantil Masculino"/>
    <s v="uFrog"/>
    <n v="25"/>
    <n v="109"/>
    <n v="2725"/>
    <n v="0.1"/>
    <n v="272.5"/>
    <n v="2452.5"/>
    <d v="2020-06-15T00:00:00"/>
    <d v="2020-06-15T00:00:00"/>
    <s v="Venda direta"/>
    <x v="8"/>
    <n v="0.06"/>
    <n v="147.15"/>
    <n v="0"/>
  </r>
  <r>
    <n v="251"/>
    <d v="2020-05-19T00:00:00"/>
    <n v="2020"/>
    <n v="61"/>
    <s v="Júlia Barbosa"/>
    <s v="Maringá"/>
    <n v="14"/>
    <s v="Bota Infantil Perkyds Rock 017 Vinho"/>
    <s v="Infantil Feminino"/>
    <s v="Perkyds"/>
    <n v="25"/>
    <n v="114"/>
    <n v="2850"/>
    <n v="0.12"/>
    <n v="342"/>
    <n v="2508"/>
    <d v="2020-05-20T00:00:00"/>
    <d v="2020-05-20T00:00:00"/>
    <s v="Magazine Luiza"/>
    <x v="4"/>
    <n v="0.06"/>
    <n v="150.47999999999999"/>
    <n v="0"/>
  </r>
  <r>
    <n v="252"/>
    <d v="2020-05-19T00:00:00"/>
    <n v="2020"/>
    <n v="24"/>
    <s v="Giovanna Gomes"/>
    <s v="Lins"/>
    <n v="2"/>
    <s v="Tênis Infantil New Balance Freestyle 004 Preto/Branco"/>
    <s v="Infantil Masculino"/>
    <s v="New Balance"/>
    <n v="36"/>
    <n v="103"/>
    <n v="3708"/>
    <n v="0"/>
    <n v="0"/>
    <n v="3708"/>
    <d v="2020-05-21T00:00:00"/>
    <d v="2020-05-21T00:00:00"/>
    <s v="Venda direta"/>
    <x v="7"/>
    <n v="7.0000000000000007E-2"/>
    <n v="259.56"/>
    <n v="0"/>
  </r>
  <r>
    <n v="253"/>
    <d v="2020-05-20T00:00:00"/>
    <n v="2020"/>
    <n v="72"/>
    <s v="Luís Rocha"/>
    <s v="Araraquara"/>
    <n v="5"/>
    <s v="Tênis Infantil Keds Freestyle 010 Glitter Branco/Preto"/>
    <s v="Infantil Masculino"/>
    <s v="Keds"/>
    <n v="35"/>
    <n v="120"/>
    <n v="4200"/>
    <n v="0.15"/>
    <n v="630"/>
    <n v="3570"/>
    <d v="2020-06-17T00:00:00"/>
    <d v="2020-06-17T00:00:00"/>
    <s v="Venda direta"/>
    <x v="9"/>
    <n v="7.0000000000000007E-2"/>
    <n v="249.90000000000003"/>
    <n v="0"/>
  </r>
  <r>
    <n v="254"/>
    <d v="2020-05-20T00:00:00"/>
    <n v="2020"/>
    <n v="30"/>
    <s v="Luan Gomes"/>
    <s v="Salvador"/>
    <n v="9"/>
    <s v="Tênis Infantil Klin Freestyle Colorir 058 Branco/Preto"/>
    <s v="Infantil Masculino"/>
    <s v="Klin"/>
    <n v="37"/>
    <n v="115"/>
    <n v="4255"/>
    <n v="0.15"/>
    <n v="638.25"/>
    <n v="3616.75"/>
    <d v="2020-06-06T00:00:00"/>
    <d v="2020-06-06T00:00:00"/>
    <s v="Amazon"/>
    <x v="2"/>
    <n v="7.0000000000000007E-2"/>
    <n v="253.17250000000001"/>
    <n v="0"/>
  </r>
  <r>
    <n v="255"/>
    <d v="2020-05-21T00:00:00"/>
    <n v="2020"/>
    <n v="43"/>
    <s v="Nicole Cardoso"/>
    <s v="Taguatinga"/>
    <n v="9"/>
    <s v="Tênis Infantil Tipo Toey Joey Freestyle Colorir 058 Branco/Preto"/>
    <s v="Infantil Masculino"/>
    <s v="Tipo Toey Joey"/>
    <n v="47"/>
    <n v="98"/>
    <n v="4606"/>
    <n v="0.15"/>
    <n v="690.9"/>
    <n v="3915.1"/>
    <d v="2020-05-26T00:00:00"/>
    <d v="2020-05-26T00:00:00"/>
    <s v="Magazine Luiza"/>
    <x v="4"/>
    <n v="7.0000000000000007E-2"/>
    <n v="274.05700000000002"/>
    <n v="0"/>
  </r>
  <r>
    <n v="256"/>
    <d v="2020-05-21T00:00:00"/>
    <n v="2020"/>
    <n v="46"/>
    <s v="Marina Oliveira"/>
    <s v="Criciúma"/>
    <n v="11"/>
    <s v="Tênis Infantil Converse College 009 Branco"/>
    <s v="Infantil Feminino"/>
    <s v="Converse"/>
    <n v="30"/>
    <n v="114"/>
    <n v="3420"/>
    <n v="0.12"/>
    <n v="410.4"/>
    <n v="3009.6"/>
    <d v="2020-05-27T00:00:00"/>
    <d v="2020-05-27T00:00:00"/>
    <s v="Mercado Livre"/>
    <x v="8"/>
    <n v="7.0000000000000007E-2"/>
    <n v="210.67200000000003"/>
    <n v="0"/>
  </r>
  <r>
    <n v="257"/>
    <d v="2020-05-21T00:00:00"/>
    <n v="2020"/>
    <n v="31"/>
    <s v="Kauan Cardoso"/>
    <s v="Fortaleza"/>
    <n v="10"/>
    <s v="Tênis Infantil Gambo Baby Freestyle Colorir 060 Branco/Preto"/>
    <s v="Infantil Masculino"/>
    <s v="Gambo Baby"/>
    <n v="23"/>
    <n v="95"/>
    <n v="2185"/>
    <n v="0.13"/>
    <n v="284.05"/>
    <n v="1900.95"/>
    <d v="2020-05-31T00:00:00"/>
    <d v="2020-05-31T00:00:00"/>
    <s v="Venda direta"/>
    <x v="1"/>
    <n v="0.05"/>
    <n v="95.047500000000014"/>
    <n v="0"/>
  </r>
  <r>
    <n v="258"/>
    <d v="2020-05-22T00:00:00"/>
    <n v="2020"/>
    <n v="53"/>
    <s v="Leila Silva"/>
    <s v="Cachoeirinha"/>
    <n v="6"/>
    <s v="Tênis Infantil Melissa Algodão Doce 158 Rosa"/>
    <s v="Infantil Feminino"/>
    <s v="Melissa"/>
    <n v="11"/>
    <n v="92"/>
    <n v="1012"/>
    <n v="0.02"/>
    <n v="20.240000000000002"/>
    <n v="991.76"/>
    <d v="2020-05-27T00:00:00"/>
    <d v="2020-05-27T00:00:00"/>
    <s v="Magazine Luiza"/>
    <x v="5"/>
    <n v="0.04"/>
    <n v="39.670400000000001"/>
    <n v="0"/>
  </r>
  <r>
    <n v="259"/>
    <d v="2020-05-23T00:00:00"/>
    <n v="2020"/>
    <n v="75"/>
    <s v="Davi Correia"/>
    <s v="Sorocaba"/>
    <n v="10"/>
    <s v="Tênis Infantil Kidsplash Freestyle Colorir 060 Branco/Preto"/>
    <s v="Infantil Masculino"/>
    <s v="Kidsplash"/>
    <n v="30"/>
    <n v="108"/>
    <n v="3240"/>
    <n v="0.15"/>
    <n v="486"/>
    <n v="2754"/>
    <d v="2020-06-11T00:00:00"/>
    <d v="2020-06-11T00:00:00"/>
    <s v="Mercado Livre"/>
    <x v="9"/>
    <n v="0.06"/>
    <n v="165.23999999999998"/>
    <n v="0"/>
  </r>
  <r>
    <n v="260"/>
    <d v="2020-05-23T00:00:00"/>
    <n v="2020"/>
    <n v="49"/>
    <s v="Marcos Correia"/>
    <s v="Esteio"/>
    <n v="1"/>
    <s v="Bota Infantil Kea Rock 071 Transparente/Preto"/>
    <s v="Infantil Feminino"/>
    <s v="Kea"/>
    <n v="45"/>
    <n v="95"/>
    <n v="4275"/>
    <n v="0.01"/>
    <n v="42.75"/>
    <n v="4232.25"/>
    <d v="2020-06-05T00:00:00"/>
    <m/>
    <s v="Facebook"/>
    <x v="0"/>
    <n v="0.08"/>
    <n v="338.58"/>
    <n v="1"/>
  </r>
  <r>
    <n v="261"/>
    <d v="2020-05-23T00:00:00"/>
    <n v="2020"/>
    <n v="48"/>
    <s v="Lavinia Rodrigues"/>
    <s v="São Paulo"/>
    <n v="15"/>
    <s v="Tênis Infantil uFrog Moon 048 Preto"/>
    <s v="Infantil Masculino"/>
    <s v="uFrog"/>
    <n v="17"/>
    <n v="113"/>
    <n v="1921"/>
    <n v="0.09"/>
    <n v="172.89"/>
    <n v="1748.1100000000001"/>
    <d v="2020-06-18T00:00:00"/>
    <d v="2020-06-18T00:00:00"/>
    <s v="Americanas"/>
    <x v="9"/>
    <n v="0.05"/>
    <n v="87.405500000000018"/>
    <n v="0"/>
  </r>
  <r>
    <n v="262"/>
    <d v="2020-05-23T00:00:00"/>
    <n v="2020"/>
    <n v="47"/>
    <s v="Aline Martins"/>
    <s v="Rio de Janeiro"/>
    <n v="3"/>
    <s v="Bota Infantil Perkyds Baby Flyer 131 Preto/Carvalho"/>
    <s v="Infantil Masculino"/>
    <s v="Perkyds"/>
    <n v="25"/>
    <n v="110"/>
    <n v="2750"/>
    <n v="0.04"/>
    <n v="110"/>
    <n v="2640"/>
    <d v="2020-05-29T00:00:00"/>
    <d v="2020-05-29T00:00:00"/>
    <s v="Magazine Luiza"/>
    <x v="8"/>
    <n v="0.06"/>
    <n v="158.4"/>
    <n v="0"/>
  </r>
  <r>
    <n v="263"/>
    <d v="2020-05-24T00:00:00"/>
    <n v="2020"/>
    <n v="6"/>
    <s v="Nicolas Castro"/>
    <s v="Rio de Janeiro"/>
    <n v="9"/>
    <s v="Tênis Infantil New Balance Freestyle Colorir 058 Branco/Preto"/>
    <s v="Infantil Masculino"/>
    <s v="New Balance"/>
    <n v="21"/>
    <n v="111"/>
    <n v="2331"/>
    <n v="0.06"/>
    <n v="139.85999999999999"/>
    <n v="2191.14"/>
    <d v="2020-06-10T00:00:00"/>
    <d v="2020-06-10T00:00:00"/>
    <s v="Amazon"/>
    <x v="5"/>
    <n v="0.06"/>
    <n v="131.46839999999997"/>
    <n v="0"/>
  </r>
  <r>
    <n v="264"/>
    <d v="2020-05-24T00:00:00"/>
    <n v="2020"/>
    <n v="53"/>
    <s v="Leila Silva"/>
    <s v="Cachoeirinha"/>
    <n v="11"/>
    <s v="Tênis Infantil Keds College 009 Branco"/>
    <s v="Infantil Feminino"/>
    <s v="Keds"/>
    <n v="26"/>
    <n v="100"/>
    <n v="2600"/>
    <n v="0.15"/>
    <n v="390"/>
    <n v="2210"/>
    <d v="2020-06-03T00:00:00"/>
    <d v="2020-06-03T00:00:00"/>
    <s v="Americanas"/>
    <x v="3"/>
    <n v="0.06"/>
    <n v="132.6"/>
    <n v="0"/>
  </r>
  <r>
    <n v="265"/>
    <d v="2020-05-24T00:00:00"/>
    <n v="2020"/>
    <n v="62"/>
    <s v="Igor Cunha"/>
    <s v="Ferraz de Vasconcelos"/>
    <n v="14"/>
    <s v="Bota Infantil Klin Rock 017 Vinho"/>
    <s v="Infantil Feminino"/>
    <s v="Klin"/>
    <n v="39"/>
    <n v="96"/>
    <n v="3744"/>
    <n v="0.08"/>
    <n v="299.52"/>
    <n v="3444.48"/>
    <d v="2020-06-22T00:00:00"/>
    <d v="2020-06-22T00:00:00"/>
    <s v="Venda direta"/>
    <x v="0"/>
    <n v="7.0000000000000007E-2"/>
    <n v="241.11360000000002"/>
    <n v="0"/>
  </r>
  <r>
    <n v="266"/>
    <d v="2020-05-24T00:00:00"/>
    <n v="2020"/>
    <n v="63"/>
    <s v="Joao Souza"/>
    <s v="Porto Alegre"/>
    <n v="5"/>
    <s v="Tênis Infantil Tipo Toey Joey Freestyle 010 Glitter Branco/Preto"/>
    <s v="Infantil Masculino"/>
    <s v="Tipo Toey Joey"/>
    <n v="25"/>
    <n v="117"/>
    <n v="2925"/>
    <n v="0.14000000000000001"/>
    <n v="409.50000000000006"/>
    <n v="2515.5"/>
    <d v="2020-05-26T00:00:00"/>
    <d v="2020-05-26T00:00:00"/>
    <s v="Amazon"/>
    <x v="2"/>
    <n v="0.06"/>
    <n v="150.93"/>
    <n v="0"/>
  </r>
  <r>
    <n v="267"/>
    <d v="2020-05-24T00:00:00"/>
    <n v="2020"/>
    <n v="61"/>
    <s v="Júlia Barbosa"/>
    <s v="Maringá"/>
    <n v="14"/>
    <s v="Bota Infantil Converse Rock 017 Vinho"/>
    <s v="Infantil Feminino"/>
    <s v="Converse"/>
    <n v="44"/>
    <n v="106"/>
    <n v="4664"/>
    <n v="0.03"/>
    <n v="139.91999999999999"/>
    <n v="4524.08"/>
    <d v="2020-05-30T00:00:00"/>
    <d v="2020-05-30T00:00:00"/>
    <s v="Magazine Luiza"/>
    <x v="0"/>
    <n v="0.08"/>
    <n v="361.9264"/>
    <n v="0"/>
  </r>
  <r>
    <n v="268"/>
    <d v="2020-05-24T00:00:00"/>
    <n v="2020"/>
    <n v="6"/>
    <s v="Nicolas Castro"/>
    <s v="Rio de Janeiro"/>
    <n v="14"/>
    <s v="Bota Infantil Gambo Baby Rock 017 Vinho"/>
    <s v="Infantil Feminino"/>
    <s v="Gambo Baby"/>
    <n v="29"/>
    <n v="100"/>
    <n v="2900"/>
    <n v="0.08"/>
    <n v="232"/>
    <n v="2668"/>
    <d v="2020-06-15T00:00:00"/>
    <d v="2020-06-15T00:00:00"/>
    <s v="Americanas"/>
    <x v="5"/>
    <n v="0.06"/>
    <n v="160.07999999999998"/>
    <n v="0"/>
  </r>
  <r>
    <n v="269"/>
    <d v="2020-05-27T00:00:00"/>
    <n v="2020"/>
    <n v="28"/>
    <s v="Livia Pinto"/>
    <s v="Avaré"/>
    <n v="2"/>
    <s v="Tênis Infantil Melissa Freestyle 004 Preto/Branco"/>
    <s v="Infantil Masculino"/>
    <s v="Melissa"/>
    <n v="17"/>
    <n v="93"/>
    <n v="1581"/>
    <n v="0"/>
    <n v="0"/>
    <n v="1581"/>
    <d v="2020-06-18T00:00:00"/>
    <d v="2020-06-18T00:00:00"/>
    <s v="Venda direta"/>
    <x v="4"/>
    <n v="0.05"/>
    <n v="79.050000000000011"/>
    <n v="0"/>
  </r>
  <r>
    <n v="270"/>
    <d v="2020-05-27T00:00:00"/>
    <n v="2020"/>
    <n v="35"/>
    <s v="Raissa Pereira"/>
    <s v="Montes Claros"/>
    <n v="11"/>
    <s v="Tênis Infantil Kidsplash College 009 Branco"/>
    <s v="Infantil Feminino"/>
    <s v="Kidsplash"/>
    <n v="23"/>
    <n v="96"/>
    <n v="2208"/>
    <n v="0.13"/>
    <n v="287.04000000000002"/>
    <n v="1920.96"/>
    <d v="2020-06-18T00:00:00"/>
    <d v="2020-06-18T00:00:00"/>
    <s v="Venda direta"/>
    <x v="9"/>
    <n v="0.05"/>
    <n v="96.048000000000002"/>
    <n v="0"/>
  </r>
  <r>
    <n v="271"/>
    <d v="2020-05-27T00:00:00"/>
    <n v="2020"/>
    <n v="98"/>
    <s v="Rebeca Carvalho"/>
    <s v="Petrolina"/>
    <n v="15"/>
    <s v="Tênis Infantil Kea Moon 048 Preto"/>
    <s v="Infantil Masculino"/>
    <s v="Kea"/>
    <n v="30"/>
    <n v="108"/>
    <n v="3240"/>
    <n v="0.04"/>
    <n v="129.6"/>
    <n v="3110.4"/>
    <d v="2020-06-06T00:00:00"/>
    <d v="2020-06-06T00:00:00"/>
    <s v="Facebook"/>
    <x v="1"/>
    <n v="7.0000000000000007E-2"/>
    <n v="217.72800000000004"/>
    <n v="0"/>
  </r>
  <r>
    <n v="272"/>
    <d v="2020-05-27T00:00:00"/>
    <n v="2020"/>
    <n v="77"/>
    <s v="Luiza Melo"/>
    <s v="Serra Talhada"/>
    <n v="10"/>
    <s v="Tênis Infantil uFrog Freestyle Colorir 060 Branco/Preto"/>
    <s v="Infantil Masculino"/>
    <s v="uFrog"/>
    <n v="28"/>
    <n v="97"/>
    <n v="2716"/>
    <n v="0.12"/>
    <n v="325.92"/>
    <n v="2390.08"/>
    <d v="2020-05-28T00:00:00"/>
    <d v="2020-05-28T00:00:00"/>
    <s v="Magazine Luiza"/>
    <x v="6"/>
    <n v="0.06"/>
    <n v="143.40479999999999"/>
    <n v="0"/>
  </r>
  <r>
    <n v="273"/>
    <d v="2020-05-28T00:00:00"/>
    <n v="2020"/>
    <n v="73"/>
    <s v="Douglas Fernandes"/>
    <s v="Garanhuns"/>
    <n v="1"/>
    <s v="Bota Infantil Perkyds Rock 071 Transparente/Preto"/>
    <s v="Infantil Feminino"/>
    <s v="Perkyds"/>
    <n v="24"/>
    <n v="102"/>
    <n v="2448"/>
    <n v="0.09"/>
    <n v="220.32"/>
    <n v="2227.6799999999998"/>
    <d v="2020-06-22T00:00:00"/>
    <d v="2020-06-22T00:00:00"/>
    <s v="Instagram"/>
    <x v="1"/>
    <n v="0.06"/>
    <n v="133.66079999999999"/>
    <n v="0"/>
  </r>
  <r>
    <n v="274"/>
    <d v="2020-05-29T00:00:00"/>
    <n v="2020"/>
    <n v="94"/>
    <s v="Caio Oliveira"/>
    <s v="Porto Alegre"/>
    <n v="10"/>
    <s v="Tênis Infantil New Balance Freestyle Colorir 060 Branco/Preto"/>
    <s v="Infantil Masculino"/>
    <s v="New Balance"/>
    <n v="47"/>
    <n v="110"/>
    <n v="5170"/>
    <n v="0.06"/>
    <n v="310.2"/>
    <n v="4859.8"/>
    <d v="2020-06-06T00:00:00"/>
    <d v="2020-06-06T00:00:00"/>
    <s v="Instagram"/>
    <x v="5"/>
    <n v="0.08"/>
    <n v="388.78400000000005"/>
    <n v="0"/>
  </r>
  <r>
    <n v="275"/>
    <d v="2020-05-29T00:00:00"/>
    <n v="2020"/>
    <n v="42"/>
    <s v="Beatrice Melo"/>
    <s v="São Paulo"/>
    <n v="13"/>
    <s v="Tênis Infantil Keds Walk 086 Branco/Rosa"/>
    <s v="Infantil Feminino"/>
    <s v="Keds"/>
    <n v="22"/>
    <n v="119"/>
    <n v="2618"/>
    <n v="0.05"/>
    <n v="130.9"/>
    <n v="2487.1"/>
    <d v="2020-06-21T00:00:00"/>
    <d v="2020-06-21T00:00:00"/>
    <s v="Facebook"/>
    <x v="0"/>
    <n v="0.06"/>
    <n v="149.226"/>
    <n v="0"/>
  </r>
  <r>
    <n v="276"/>
    <d v="2020-05-29T00:00:00"/>
    <n v="2020"/>
    <n v="1"/>
    <s v="Ágatha Carvalho"/>
    <s v="Sabará"/>
    <n v="4"/>
    <s v="Tênis Infantil Klin Baby Walk 069 Preto/Grafite/Vermelho"/>
    <s v="Infantil Masculino"/>
    <s v="Klin"/>
    <n v="47"/>
    <n v="99"/>
    <n v="4653"/>
    <n v="0.12"/>
    <n v="558.36"/>
    <n v="4094.64"/>
    <d v="2020-06-07T00:00:00"/>
    <d v="2020-06-07T00:00:00"/>
    <s v="Amazon"/>
    <x v="6"/>
    <n v="0.08"/>
    <n v="327.57119999999998"/>
    <n v="0"/>
  </r>
  <r>
    <n v="277"/>
    <d v="2020-05-30T00:00:00"/>
    <n v="2020"/>
    <n v="63"/>
    <s v="Joao Souza"/>
    <s v="Porto Alegre"/>
    <n v="7"/>
    <s v="Tênis Infantil Tipo Toey Joey Freestyle Mamãe e Eu 059 Jeans"/>
    <s v="Infantil Masculino"/>
    <s v="Tipo Toey Joey"/>
    <n v="16"/>
    <n v="92"/>
    <n v="1472"/>
    <n v="0.03"/>
    <n v="44.16"/>
    <n v="1427.84"/>
    <d v="2020-06-28T00:00:00"/>
    <d v="2020-06-28T00:00:00"/>
    <s v="Magazine Luiza"/>
    <x v="5"/>
    <n v="0.05"/>
    <n v="71.391999999999996"/>
    <n v="0"/>
  </r>
  <r>
    <n v="278"/>
    <d v="2020-05-30T00:00:00"/>
    <n v="2020"/>
    <n v="37"/>
    <s v="Ágatha Pinto"/>
    <s v="Santa Bárbara D'Oeste"/>
    <n v="12"/>
    <s v="Tênis Infantil Converse Walk 071 Branco/Rose"/>
    <s v="Infantil Feminino"/>
    <s v="Converse"/>
    <n v="40"/>
    <n v="97"/>
    <n v="3880"/>
    <n v="0.04"/>
    <n v="155.20000000000002"/>
    <n v="3724.8"/>
    <d v="2020-06-06T00:00:00"/>
    <d v="2020-06-06T00:00:00"/>
    <s v="Americanas"/>
    <x v="3"/>
    <n v="7.0000000000000007E-2"/>
    <n v="260.73600000000005"/>
    <n v="0"/>
  </r>
  <r>
    <n v="279"/>
    <d v="2020-05-30T00:00:00"/>
    <n v="2020"/>
    <n v="10"/>
    <s v="Luís Goncalves"/>
    <s v="Rio de Janeiro"/>
    <n v="2"/>
    <s v="Tênis Infantil Gambo Baby Freestyle 004 Preto/Branco"/>
    <s v="Infantil Masculino"/>
    <s v="Gambo Baby"/>
    <n v="17"/>
    <n v="118"/>
    <n v="2006"/>
    <n v="0.15"/>
    <n v="300.89999999999998"/>
    <n v="1705.1"/>
    <d v="2020-06-03T00:00:00"/>
    <d v="2020-06-03T00:00:00"/>
    <s v="Facebook"/>
    <x v="8"/>
    <n v="0.05"/>
    <n v="85.254999999999995"/>
    <n v="0"/>
  </r>
  <r>
    <n v="280"/>
    <d v="2020-05-31T00:00:00"/>
    <n v="2020"/>
    <n v="4"/>
    <s v="Diego Cavalcanti"/>
    <s v="Petrolina"/>
    <n v="15"/>
    <s v="Tênis Infantil Melissa Moon 048 Preto"/>
    <s v="Infantil Masculino"/>
    <s v="Melissa"/>
    <n v="18"/>
    <n v="104"/>
    <n v="1872"/>
    <n v="0.13"/>
    <n v="243.36"/>
    <n v="1628.6399999999999"/>
    <d v="2020-06-26T00:00:00"/>
    <d v="2020-06-26T00:00:00"/>
    <s v="Magazine Luiza"/>
    <x v="6"/>
    <n v="0.05"/>
    <n v="81.432000000000002"/>
    <n v="0"/>
  </r>
  <r>
    <n v="281"/>
    <d v="2020-05-31T00:00:00"/>
    <n v="2020"/>
    <n v="59"/>
    <s v="Vinícius Sousa"/>
    <s v="Serra"/>
    <n v="15"/>
    <s v="Tênis Infantil Kidsplash Moon 048 Preto"/>
    <s v="Infantil Masculino"/>
    <s v="Kidsplash"/>
    <n v="38"/>
    <n v="110"/>
    <n v="4180"/>
    <n v="0.13"/>
    <n v="543.4"/>
    <n v="3636.6"/>
    <d v="2020-06-11T00:00:00"/>
    <d v="2020-06-11T00:00:00"/>
    <s v="Venda direta"/>
    <x v="9"/>
    <n v="7.0000000000000007E-2"/>
    <n v="254.56200000000001"/>
    <n v="0"/>
  </r>
  <r>
    <n v="282"/>
    <d v="2020-06-01T00:00:00"/>
    <n v="2020"/>
    <n v="55"/>
    <s v="Camila Correia"/>
    <s v="São João da Boa Vista"/>
    <n v="3"/>
    <s v="Bota Infantil Kea Baby Flyer 131 Preto/Carvalho"/>
    <s v="Infantil Masculino"/>
    <s v="Kea"/>
    <n v="30"/>
    <n v="108"/>
    <n v="3240"/>
    <n v="0"/>
    <n v="0"/>
    <n v="3240"/>
    <d v="2020-06-15T00:00:00"/>
    <d v="2020-06-15T00:00:00"/>
    <s v="Facebook"/>
    <x v="5"/>
    <n v="7.0000000000000007E-2"/>
    <n v="226.8"/>
    <n v="0"/>
  </r>
  <r>
    <n v="283"/>
    <d v="2020-06-01T00:00:00"/>
    <n v="2020"/>
    <n v="18"/>
    <s v="Davi Almeida"/>
    <s v="Campinas"/>
    <n v="14"/>
    <s v="Bota Infantil uFrog Rock 017 Vinho"/>
    <s v="Infantil Feminino"/>
    <s v="uFrog"/>
    <n v="35"/>
    <n v="102"/>
    <n v="3570"/>
    <n v="0.03"/>
    <n v="107.1"/>
    <n v="3462.9"/>
    <d v="2020-06-22T00:00:00"/>
    <d v="2020-06-22T00:00:00"/>
    <s v="Venda direta"/>
    <x v="9"/>
    <n v="7.0000000000000007E-2"/>
    <n v="242.40300000000002"/>
    <n v="0"/>
  </r>
  <r>
    <n v="284"/>
    <d v="2020-06-01T00:00:00"/>
    <n v="2020"/>
    <n v="98"/>
    <s v="Rebeca Carvalho"/>
    <s v="Petrolina"/>
    <n v="8"/>
    <s v="Tênis Infantil Perkyds Freestyle Colorir 057 Branco/Preto/Amarelo"/>
    <s v="Infantil Masculino"/>
    <s v="Perkyds"/>
    <n v="18"/>
    <n v="94"/>
    <n v="1692"/>
    <n v="0.05"/>
    <n v="84.600000000000009"/>
    <n v="1607.4"/>
    <d v="2020-06-14T00:00:00"/>
    <d v="2020-06-14T00:00:00"/>
    <s v="Facebook"/>
    <x v="2"/>
    <n v="0.05"/>
    <n v="80.37"/>
    <n v="0"/>
  </r>
  <r>
    <n v="285"/>
    <d v="2020-06-02T00:00:00"/>
    <n v="2020"/>
    <n v="83"/>
    <s v="Luan Ribeiro"/>
    <s v="Maceió"/>
    <n v="9"/>
    <s v="Tênis Infantil New Balance Freestyle Colorir 058 Branco/Preto"/>
    <s v="Infantil Masculino"/>
    <s v="New Balance"/>
    <n v="19"/>
    <n v="117"/>
    <n v="2223"/>
    <n v="0.13"/>
    <n v="288.99"/>
    <n v="1934.01"/>
    <d v="2020-06-15T00:00:00"/>
    <d v="2020-06-15T00:00:00"/>
    <s v="Facebook"/>
    <x v="0"/>
    <n v="0.05"/>
    <n v="96.700500000000005"/>
    <n v="0"/>
  </r>
  <r>
    <n v="286"/>
    <d v="2020-06-04T00:00:00"/>
    <n v="2020"/>
    <n v="75"/>
    <s v="Davi Correia"/>
    <s v="Sorocaba"/>
    <n v="7"/>
    <s v="Tênis Infantil Keds Freestyle Mamãe e Eu 059 Jeans"/>
    <s v="Infantil Masculino"/>
    <s v="Keds"/>
    <n v="17"/>
    <n v="118"/>
    <n v="2006"/>
    <n v="0.04"/>
    <n v="80.239999999999995"/>
    <n v="1925.76"/>
    <d v="2020-07-01T00:00:00"/>
    <d v="2020-07-01T00:00:00"/>
    <s v="Venda direta"/>
    <x v="9"/>
    <n v="0.05"/>
    <n v="96.288000000000011"/>
    <n v="0"/>
  </r>
  <r>
    <n v="287"/>
    <d v="2020-06-04T00:00:00"/>
    <n v="2020"/>
    <n v="70"/>
    <s v="Tiago Pereira"/>
    <s v="Curitiba"/>
    <n v="1"/>
    <s v="Bota Infantil Klin Rock 071 Transparente/Preto"/>
    <s v="Infantil Feminino"/>
    <s v="Klin"/>
    <n v="22"/>
    <n v="115"/>
    <n v="2530"/>
    <n v="0.06"/>
    <n v="151.79999999999998"/>
    <n v="2378.1999999999998"/>
    <d v="2020-06-22T00:00:00"/>
    <d v="2020-06-22T00:00:00"/>
    <s v="Mercado Livre"/>
    <x v="2"/>
    <n v="0.06"/>
    <n v="142.69199999999998"/>
    <n v="0"/>
  </r>
  <r>
    <n v="288"/>
    <d v="2020-06-05T00:00:00"/>
    <n v="2020"/>
    <n v="48"/>
    <s v="Lavinia Rodrigues"/>
    <s v="São Paulo"/>
    <n v="10"/>
    <s v="Tênis Infantil Tipo Toey Joey Freestyle Colorir 060 Branco/Preto"/>
    <s v="Infantil Masculino"/>
    <s v="Tipo Toey Joey"/>
    <n v="16"/>
    <n v="112"/>
    <n v="1792"/>
    <n v="0.04"/>
    <n v="71.680000000000007"/>
    <n v="1720.32"/>
    <d v="2020-06-27T00:00:00"/>
    <d v="2020-06-27T00:00:00"/>
    <s v="Mercado Livre"/>
    <x v="5"/>
    <n v="0.05"/>
    <n v="86.016000000000005"/>
    <n v="0"/>
  </r>
  <r>
    <n v="289"/>
    <d v="2020-06-06T00:00:00"/>
    <n v="2020"/>
    <n v="25"/>
    <s v="Emilly Araujo"/>
    <s v="Belo Horizonte"/>
    <n v="2"/>
    <s v="Tênis Infantil Converse Freestyle 004 Preto/Branco"/>
    <s v="Infantil Masculino"/>
    <s v="Converse"/>
    <n v="37"/>
    <n v="99"/>
    <n v="3663"/>
    <n v="0.03"/>
    <n v="109.89"/>
    <n v="3553.11"/>
    <d v="2020-07-03T00:00:00"/>
    <d v="2020-07-03T00:00:00"/>
    <s v="Mercado Livre"/>
    <x v="9"/>
    <n v="7.0000000000000007E-2"/>
    <n v="248.71770000000004"/>
    <n v="0"/>
  </r>
  <r>
    <n v="290"/>
    <d v="2020-06-06T00:00:00"/>
    <n v="2020"/>
    <n v="62"/>
    <s v="Igor Cunha"/>
    <s v="Ferraz de Vasconcelos"/>
    <n v="1"/>
    <s v="Bota Infantil Gambo Baby Rock 071 Transparente/Preto"/>
    <s v="Infantil Feminino"/>
    <s v="Gambo Baby"/>
    <n v="29"/>
    <n v="120"/>
    <n v="3480"/>
    <n v="7.0000000000000007E-2"/>
    <n v="243.60000000000002"/>
    <n v="3236.4"/>
    <d v="2020-06-13T00:00:00"/>
    <d v="2020-06-13T00:00:00"/>
    <s v="Magazine Luiza"/>
    <x v="4"/>
    <n v="7.0000000000000007E-2"/>
    <n v="226.54800000000003"/>
    <n v="0"/>
  </r>
  <r>
    <n v="291"/>
    <d v="2020-06-06T00:00:00"/>
    <n v="2020"/>
    <n v="89"/>
    <s v="Breno Cunha"/>
    <s v="Sabará"/>
    <n v="3"/>
    <s v="Bota Infantil Melissa Baby Flyer 131 Preto/Carvalho"/>
    <s v="Infantil Masculino"/>
    <s v="Melissa"/>
    <n v="26"/>
    <n v="105"/>
    <n v="2730"/>
    <n v="0.05"/>
    <n v="136.5"/>
    <n v="2593.5"/>
    <d v="2020-07-06T00:00:00"/>
    <m/>
    <s v="Amazon"/>
    <x v="1"/>
    <n v="0.06"/>
    <n v="155.60999999999999"/>
    <n v="1"/>
  </r>
  <r>
    <n v="292"/>
    <d v="2020-06-06T00:00:00"/>
    <n v="2020"/>
    <n v="16"/>
    <s v="Julieta Cardoso"/>
    <s v="Blumenau"/>
    <n v="14"/>
    <s v="Bota Infantil Kidsplash Rock 017 Vinho"/>
    <s v="Infantil Feminino"/>
    <s v="Kidsplash"/>
    <n v="36"/>
    <n v="119"/>
    <n v="4284"/>
    <n v="0.02"/>
    <n v="85.68"/>
    <n v="4198.32"/>
    <d v="2020-06-27T00:00:00"/>
    <d v="2020-06-27T00:00:00"/>
    <s v="Mercado Livre"/>
    <x v="6"/>
    <n v="0.08"/>
    <n v="335.86559999999997"/>
    <n v="0"/>
  </r>
  <r>
    <n v="293"/>
    <d v="2020-06-07T00:00:00"/>
    <n v="2020"/>
    <n v="85"/>
    <s v="Thaís Araujo"/>
    <s v="Cariacica"/>
    <n v="6"/>
    <s v="Tênis Infantil Kea Algodão Doce 158 Rosa"/>
    <s v="Infantil Feminino"/>
    <s v="Kea"/>
    <n v="46"/>
    <n v="117"/>
    <n v="5382"/>
    <n v="0.14000000000000001"/>
    <n v="753.48"/>
    <n v="4628.5200000000004"/>
    <d v="2020-06-28T00:00:00"/>
    <d v="2020-06-28T00:00:00"/>
    <s v="Amazon"/>
    <x v="4"/>
    <n v="0.08"/>
    <n v="370.28160000000003"/>
    <n v="0"/>
  </r>
  <r>
    <n v="294"/>
    <d v="2020-06-07T00:00:00"/>
    <n v="2020"/>
    <n v="90"/>
    <s v="Felipe Ribeiro"/>
    <s v="Feira de Santana"/>
    <n v="11"/>
    <s v="Tênis Infantil uFrog College 009 Branco"/>
    <s v="Infantil Feminino"/>
    <s v="uFrog"/>
    <n v="29"/>
    <n v="101"/>
    <n v="2929"/>
    <n v="0.11"/>
    <n v="322.19"/>
    <n v="2606.81"/>
    <d v="2020-07-06T00:00:00"/>
    <d v="2020-07-06T00:00:00"/>
    <s v="Facebook"/>
    <x v="4"/>
    <n v="0.06"/>
    <n v="156.40859999999998"/>
    <n v="0"/>
  </r>
  <r>
    <n v="295"/>
    <d v="2020-06-09T00:00:00"/>
    <n v="2020"/>
    <n v="36"/>
    <s v="Vitor Carvalho"/>
    <s v="São Paulo"/>
    <n v="15"/>
    <s v="Tênis Infantil Perkyds Moon 048 Preto"/>
    <s v="Infantil Masculino"/>
    <s v="Perkyds"/>
    <n v="18"/>
    <n v="95"/>
    <n v="1710"/>
    <n v="0.12"/>
    <n v="205.2"/>
    <n v="1504.8"/>
    <d v="2020-07-04T00:00:00"/>
    <d v="2020-07-04T00:00:00"/>
    <s v="Mercado Livre"/>
    <x v="0"/>
    <n v="0.05"/>
    <n v="75.239999999999995"/>
    <n v="0"/>
  </r>
  <r>
    <n v="296"/>
    <d v="2020-06-10T00:00:00"/>
    <n v="2020"/>
    <n v="79"/>
    <s v="Isabela Sousa"/>
    <s v="Crato"/>
    <n v="14"/>
    <s v="Bota Infantil New Balance Rock 017 Vinho"/>
    <s v="Infantil Feminino"/>
    <s v="New Balance"/>
    <n v="41"/>
    <n v="112"/>
    <n v="4592"/>
    <n v="0.1"/>
    <n v="459.20000000000005"/>
    <n v="4132.8"/>
    <d v="2020-07-07T00:00:00"/>
    <d v="2020-07-07T00:00:00"/>
    <s v="Amazon"/>
    <x v="0"/>
    <n v="0.08"/>
    <n v="330.62400000000002"/>
    <n v="0"/>
  </r>
  <r>
    <n v="297"/>
    <d v="2020-06-10T00:00:00"/>
    <n v="2020"/>
    <n v="95"/>
    <s v="Breno Gomes"/>
    <s v="Foz do Iguaçu"/>
    <n v="5"/>
    <s v="Tênis Infantil Keds Freestyle 010 Glitter Branco/Preto"/>
    <s v="Infantil Masculino"/>
    <s v="Keds"/>
    <n v="37"/>
    <n v="96"/>
    <n v="3552"/>
    <n v="0.1"/>
    <n v="355.20000000000005"/>
    <n v="3196.8"/>
    <d v="2020-06-22T00:00:00"/>
    <m/>
    <s v="Venda direta"/>
    <x v="0"/>
    <n v="7.0000000000000007E-2"/>
    <n v="223.77600000000004"/>
    <n v="1"/>
  </r>
  <r>
    <n v="298"/>
    <d v="2020-06-10T00:00:00"/>
    <n v="2020"/>
    <n v="7"/>
    <s v="Carlos Costa"/>
    <s v="Ribeirão das Neves"/>
    <n v="6"/>
    <s v="Tênis Infantil Klin Algodão Doce 158 Rosa"/>
    <s v="Infantil Feminino"/>
    <s v="Klin"/>
    <n v="12"/>
    <n v="110"/>
    <n v="1320"/>
    <n v="0.1"/>
    <n v="132"/>
    <n v="1188"/>
    <d v="2020-06-14T00:00:00"/>
    <d v="2020-06-14T00:00:00"/>
    <s v="Mercado Livre"/>
    <x v="5"/>
    <n v="0.05"/>
    <n v="59.400000000000006"/>
    <n v="0"/>
  </r>
  <r>
    <n v="299"/>
    <d v="2020-06-11T00:00:00"/>
    <n v="2020"/>
    <n v="30"/>
    <s v="Luan Gomes"/>
    <s v="Salvador"/>
    <n v="12"/>
    <s v="Tênis Infantil Tipo Toey Joey Walk 071 Branco/Rose"/>
    <s v="Infantil Feminino"/>
    <s v="Tipo Toey Joey"/>
    <n v="17"/>
    <n v="104"/>
    <n v="1768"/>
    <n v="0.09"/>
    <n v="159.12"/>
    <n v="1608.88"/>
    <d v="2020-07-09T00:00:00"/>
    <d v="2020-07-09T00:00:00"/>
    <s v="Magazine Luiza"/>
    <x v="3"/>
    <n v="0.05"/>
    <n v="80.444000000000017"/>
    <n v="0"/>
  </r>
  <r>
    <n v="300"/>
    <d v="2020-06-11T00:00:00"/>
    <n v="2020"/>
    <n v="51"/>
    <s v="Joao Gomes"/>
    <s v="João Pessoa"/>
    <n v="13"/>
    <s v="Tênis Infantil Converse Walk 086 Branco/Rosa"/>
    <s v="Infantil Feminino"/>
    <s v="Converse"/>
    <n v="45"/>
    <n v="109"/>
    <n v="4905"/>
    <n v="0.1"/>
    <n v="490.5"/>
    <n v="4414.5"/>
    <d v="2020-06-18T00:00:00"/>
    <d v="2020-06-18T00:00:00"/>
    <s v="Americanas"/>
    <x v="7"/>
    <n v="0.08"/>
    <n v="353.16"/>
    <n v="0"/>
  </r>
  <r>
    <n v="301"/>
    <d v="2020-06-12T00:00:00"/>
    <n v="2020"/>
    <n v="78"/>
    <s v="Rafaela Alves"/>
    <s v="Araçatuba"/>
    <n v="5"/>
    <s v="Tênis Infantil Gambo Baby Freestyle 010 Glitter Branco/Preto"/>
    <s v="Infantil Masculino"/>
    <s v="Gambo Baby"/>
    <n v="37"/>
    <n v="101"/>
    <n v="3737"/>
    <n v="0.14000000000000001"/>
    <n v="523.18000000000006"/>
    <n v="3213.8199999999997"/>
    <d v="2020-06-19T00:00:00"/>
    <d v="2020-06-19T00:00:00"/>
    <s v="Amazon"/>
    <x v="2"/>
    <n v="7.0000000000000007E-2"/>
    <n v="224.9674"/>
    <n v="0"/>
  </r>
  <r>
    <n v="302"/>
    <d v="2020-06-12T00:00:00"/>
    <n v="2020"/>
    <n v="5"/>
    <s v="Ana Oliveira"/>
    <s v="Maringá"/>
    <n v="2"/>
    <s v="Tênis Infantil Melissa Freestyle 004 Preto/Branco"/>
    <s v="Infantil Masculino"/>
    <s v="Melissa"/>
    <n v="48"/>
    <n v="107"/>
    <n v="5136"/>
    <n v="0.04"/>
    <n v="205.44"/>
    <n v="4930.5600000000004"/>
    <d v="2020-06-18T00:00:00"/>
    <m/>
    <s v="Amazon"/>
    <x v="0"/>
    <n v="0.08"/>
    <n v="394.44480000000004"/>
    <n v="1"/>
  </r>
  <r>
    <n v="303"/>
    <d v="2020-06-12T00:00:00"/>
    <n v="2020"/>
    <n v="33"/>
    <s v="Melissa Correia"/>
    <s v="São Paulo"/>
    <n v="3"/>
    <s v="Bota Infantil Kidsplash Baby Flyer 131 Preto/Carvalho"/>
    <s v="Infantil Masculino"/>
    <s v="Kidsplash"/>
    <n v="28"/>
    <n v="104"/>
    <n v="2912"/>
    <n v="0.09"/>
    <n v="262.08"/>
    <n v="2649.92"/>
    <d v="2020-06-27T00:00:00"/>
    <d v="2020-06-27T00:00:00"/>
    <s v="Instagram"/>
    <x v="4"/>
    <n v="0.06"/>
    <n v="158.99520000000001"/>
    <n v="0"/>
  </r>
  <r>
    <n v="304"/>
    <d v="2020-06-14T00:00:00"/>
    <n v="2020"/>
    <n v="6"/>
    <s v="Nicolas Castro"/>
    <s v="Rio de Janeiro"/>
    <n v="4"/>
    <s v="Tênis Infantil Kea Baby Walk 069 Preto/Grafite/Vermelho"/>
    <s v="Infantil Masculino"/>
    <s v="Kea"/>
    <n v="45"/>
    <n v="107"/>
    <n v="4815"/>
    <n v="0.06"/>
    <n v="288.89999999999998"/>
    <n v="4526.1000000000004"/>
    <d v="2020-06-27T00:00:00"/>
    <m/>
    <s v="Venda direta"/>
    <x v="7"/>
    <n v="0.08"/>
    <n v="362.08800000000002"/>
    <n v="1"/>
  </r>
  <r>
    <n v="305"/>
    <d v="2020-06-14T00:00:00"/>
    <n v="2020"/>
    <n v="4"/>
    <s v="Diego Cavalcanti"/>
    <s v="Petrolina"/>
    <n v="14"/>
    <s v="Bota Infantil uFrog Rock 017 Vinho"/>
    <s v="Infantil Feminino"/>
    <s v="uFrog"/>
    <n v="15"/>
    <n v="110"/>
    <n v="1650"/>
    <n v="0.03"/>
    <n v="49.5"/>
    <n v="1600.5"/>
    <d v="2020-07-05T00:00:00"/>
    <d v="2020-07-05T00:00:00"/>
    <s v="Americanas"/>
    <x v="2"/>
    <n v="0.05"/>
    <n v="80.025000000000006"/>
    <n v="0"/>
  </r>
  <r>
    <n v="306"/>
    <d v="2020-06-14T00:00:00"/>
    <n v="2020"/>
    <n v="11"/>
    <s v="Emily Costa"/>
    <s v="Caucaia"/>
    <n v="11"/>
    <s v="Tênis Infantil Perkyds College 009 Branco"/>
    <s v="Infantil Feminino"/>
    <s v="Perkyds"/>
    <n v="18"/>
    <n v="111"/>
    <n v="1998"/>
    <n v="0.04"/>
    <n v="79.92"/>
    <n v="1918.08"/>
    <d v="2020-07-07T00:00:00"/>
    <d v="2020-07-07T00:00:00"/>
    <s v="Amazon"/>
    <x v="4"/>
    <n v="0.05"/>
    <n v="95.903999999999996"/>
    <n v="0"/>
  </r>
  <r>
    <n v="307"/>
    <d v="2020-06-15T00:00:00"/>
    <n v="2020"/>
    <n v="72"/>
    <s v="Luís Rocha"/>
    <s v="Araraquara"/>
    <n v="7"/>
    <s v="Tênis Infantil New Balance Freestyle Mamãe e Eu 059 Jeans"/>
    <s v="Infantil Masculino"/>
    <s v="New Balance"/>
    <n v="30"/>
    <n v="96"/>
    <n v="2880"/>
    <n v="0.03"/>
    <n v="86.399999999999991"/>
    <n v="2793.6"/>
    <d v="2020-07-10T00:00:00"/>
    <d v="2020-07-10T00:00:00"/>
    <s v="Amazon"/>
    <x v="1"/>
    <n v="0.06"/>
    <n v="167.61599999999999"/>
    <n v="0"/>
  </r>
  <r>
    <n v="308"/>
    <d v="2020-06-15T00:00:00"/>
    <n v="2020"/>
    <n v="86"/>
    <s v="Paulo Goncalves"/>
    <s v="Timóteo"/>
    <n v="11"/>
    <s v="Tênis Infantil Keds College 009 Branco"/>
    <s v="Infantil Feminino"/>
    <s v="Keds"/>
    <n v="28"/>
    <n v="110"/>
    <n v="3080"/>
    <n v="7.0000000000000007E-2"/>
    <n v="215.60000000000002"/>
    <n v="2864.4"/>
    <d v="2020-07-12T00:00:00"/>
    <d v="2020-07-12T00:00:00"/>
    <s v="Instagram"/>
    <x v="7"/>
    <n v="0.06"/>
    <n v="171.864"/>
    <n v="0"/>
  </r>
  <r>
    <n v="309"/>
    <d v="2020-06-16T00:00:00"/>
    <n v="2020"/>
    <n v="46"/>
    <s v="Marina Oliveira"/>
    <s v="Criciúma"/>
    <n v="12"/>
    <s v="Tênis Infantil Klin Walk 071 Branco/Rose"/>
    <s v="Infantil Feminino"/>
    <s v="Klin"/>
    <n v="26"/>
    <n v="101"/>
    <n v="2626"/>
    <n v="7.0000000000000007E-2"/>
    <n v="183.82000000000002"/>
    <n v="2442.1799999999998"/>
    <d v="2020-07-04T00:00:00"/>
    <d v="2020-07-04T00:00:00"/>
    <s v="Americanas"/>
    <x v="7"/>
    <n v="0.06"/>
    <n v="146.53079999999997"/>
    <n v="0"/>
  </r>
  <r>
    <n v="310"/>
    <d v="2020-06-16T00:00:00"/>
    <n v="2020"/>
    <n v="52"/>
    <s v="João Oliveira"/>
    <s v="São Paulo"/>
    <n v="1"/>
    <s v="Bota Infantil Tipo Toey Joey Rock 071 Transparente/Preto"/>
    <s v="Infantil Feminino"/>
    <s v="Tipo Toey Joey"/>
    <n v="41"/>
    <n v="98"/>
    <n v="4018"/>
    <n v="0.14000000000000001"/>
    <n v="562.5200000000001"/>
    <n v="3455.48"/>
    <d v="2020-07-09T00:00:00"/>
    <d v="2020-07-09T00:00:00"/>
    <s v="Americanas"/>
    <x v="0"/>
    <n v="7.0000000000000007E-2"/>
    <n v="241.88360000000003"/>
    <n v="0"/>
  </r>
  <r>
    <n v="311"/>
    <d v="2020-06-17T00:00:00"/>
    <n v="2020"/>
    <n v="31"/>
    <s v="Kauan Cardoso"/>
    <s v="Fortaleza"/>
    <n v="4"/>
    <s v="Tênis Infantil Converse Baby Walk 069 Preto/Grafite/Vermelho"/>
    <s v="Infantil Masculino"/>
    <s v="Converse"/>
    <n v="32"/>
    <n v="109"/>
    <n v="3488"/>
    <n v="0.08"/>
    <n v="279.04000000000002"/>
    <n v="3208.96"/>
    <d v="2020-06-22T00:00:00"/>
    <d v="2020-06-22T00:00:00"/>
    <s v="Instagram"/>
    <x v="0"/>
    <n v="7.0000000000000007E-2"/>
    <n v="224.62720000000002"/>
    <n v="0"/>
  </r>
  <r>
    <n v="312"/>
    <d v="2020-06-17T00:00:00"/>
    <n v="2020"/>
    <n v="57"/>
    <s v="Leila Barros"/>
    <s v="Cotia"/>
    <n v="7"/>
    <s v="Tênis Infantil Gambo Baby Freestyle Mamãe e Eu 059 Jeans"/>
    <s v="Infantil Masculino"/>
    <s v="Gambo Baby"/>
    <n v="16"/>
    <n v="103"/>
    <n v="1648"/>
    <n v="0.03"/>
    <n v="49.44"/>
    <n v="1598.56"/>
    <d v="2020-06-18T00:00:00"/>
    <d v="2020-06-18T00:00:00"/>
    <s v="Americanas"/>
    <x v="0"/>
    <n v="0.05"/>
    <n v="79.927999999999997"/>
    <n v="0"/>
  </r>
  <r>
    <n v="313"/>
    <d v="2020-06-17T00:00:00"/>
    <n v="2020"/>
    <n v="18"/>
    <s v="Davi Almeida"/>
    <s v="Campinas"/>
    <n v="6"/>
    <s v="Tênis Infantil Melissa Algodão Doce 158 Rosa"/>
    <s v="Infantil Feminino"/>
    <s v="Melissa"/>
    <n v="50"/>
    <n v="97"/>
    <n v="4850"/>
    <n v="0.02"/>
    <n v="97"/>
    <n v="4753"/>
    <d v="2020-07-01T00:00:00"/>
    <d v="2020-07-01T00:00:00"/>
    <s v="Venda direta"/>
    <x v="1"/>
    <n v="0.08"/>
    <n v="380.24"/>
    <n v="0"/>
  </r>
  <r>
    <n v="314"/>
    <d v="2020-06-17T00:00:00"/>
    <n v="2020"/>
    <n v="18"/>
    <s v="Davi Almeida"/>
    <s v="Campinas"/>
    <n v="2"/>
    <s v="Tênis Infantil Kidsplash Freestyle 004 Preto/Branco"/>
    <s v="Infantil Masculino"/>
    <s v="Kidsplash"/>
    <n v="18"/>
    <n v="100"/>
    <n v="1800"/>
    <n v="0.14000000000000001"/>
    <n v="252.00000000000003"/>
    <n v="1548"/>
    <d v="2020-06-29T00:00:00"/>
    <d v="2020-06-29T00:00:00"/>
    <s v="Americanas"/>
    <x v="3"/>
    <n v="0.05"/>
    <n v="77.400000000000006"/>
    <n v="0"/>
  </r>
  <r>
    <n v="315"/>
    <d v="2020-06-18T00:00:00"/>
    <n v="2020"/>
    <n v="6"/>
    <s v="Nicolas Castro"/>
    <s v="Rio de Janeiro"/>
    <n v="2"/>
    <s v="Tênis Infantil Kea Freestyle 004 Preto/Branco"/>
    <s v="Infantil Masculino"/>
    <s v="Kea"/>
    <n v="47"/>
    <n v="108"/>
    <n v="5076"/>
    <n v="0.05"/>
    <n v="253.8"/>
    <n v="4822.2"/>
    <d v="2020-06-20T00:00:00"/>
    <d v="2020-06-20T00:00:00"/>
    <s v="Magazine Luiza"/>
    <x v="7"/>
    <n v="0.08"/>
    <n v="385.77600000000001"/>
    <n v="0"/>
  </r>
  <r>
    <n v="316"/>
    <d v="2020-06-18T00:00:00"/>
    <n v="2020"/>
    <n v="74"/>
    <s v="Douglas Cunha"/>
    <s v="São Paulo"/>
    <n v="1"/>
    <s v="Bota Infantil uFrog Rock 071 Transparente/Preto"/>
    <s v="Infantil Feminino"/>
    <s v="uFrog"/>
    <n v="34"/>
    <n v="98"/>
    <n v="3332"/>
    <n v="0.02"/>
    <n v="66.64"/>
    <n v="3265.36"/>
    <d v="2020-07-09T00:00:00"/>
    <d v="2020-07-09T00:00:00"/>
    <s v="Americanas"/>
    <x v="8"/>
    <n v="7.0000000000000007E-2"/>
    <n v="228.57520000000002"/>
    <n v="0"/>
  </r>
  <r>
    <n v="317"/>
    <d v="2020-06-18T00:00:00"/>
    <n v="2020"/>
    <n v="32"/>
    <s v="Ágatha Rodrigues"/>
    <s v="Campinas"/>
    <n v="7"/>
    <s v="Tênis Infantil Perkyds Freestyle Mamãe e Eu 059 Jeans"/>
    <s v="Infantil Masculino"/>
    <s v="Perkyds"/>
    <n v="26"/>
    <n v="112"/>
    <n v="2912"/>
    <n v="0.12"/>
    <n v="349.44"/>
    <n v="2562.56"/>
    <d v="2020-06-25T00:00:00"/>
    <d v="2020-06-25T00:00:00"/>
    <s v="Instagram"/>
    <x v="6"/>
    <n v="0.06"/>
    <n v="153.75359999999998"/>
    <n v="0"/>
  </r>
  <r>
    <n v="318"/>
    <d v="2020-06-19T00:00:00"/>
    <n v="2020"/>
    <n v="84"/>
    <s v="Manuela Ferreira"/>
    <s v="Rondonópolis"/>
    <n v="1"/>
    <s v="Bota Infantil New Balance Rock 071 Transparente/Preto"/>
    <s v="Infantil Feminino"/>
    <s v="New Balance"/>
    <n v="46"/>
    <n v="107"/>
    <n v="4922"/>
    <n v="0.02"/>
    <n v="98.44"/>
    <n v="4823.5600000000004"/>
    <d v="2020-07-11T00:00:00"/>
    <d v="2020-07-11T00:00:00"/>
    <s v="Facebook"/>
    <x v="6"/>
    <n v="0.08"/>
    <n v="385.88480000000004"/>
    <n v="0"/>
  </r>
  <r>
    <n v="319"/>
    <d v="2020-06-19T00:00:00"/>
    <n v="2020"/>
    <n v="41"/>
    <s v="Paulo Fernandes"/>
    <s v="Belém"/>
    <n v="2"/>
    <s v="Tênis Infantil Keds Freestyle 004 Preto/Branco"/>
    <s v="Infantil Masculino"/>
    <s v="Keds"/>
    <n v="25"/>
    <n v="94"/>
    <n v="2350"/>
    <n v="0.15"/>
    <n v="352.5"/>
    <n v="1997.5"/>
    <d v="2020-07-12T00:00:00"/>
    <d v="2020-07-12T00:00:00"/>
    <s v="Instagram"/>
    <x v="5"/>
    <n v="0.05"/>
    <n v="99.875"/>
    <n v="0"/>
  </r>
  <r>
    <n v="320"/>
    <d v="2020-06-19T00:00:00"/>
    <n v="2020"/>
    <n v="7"/>
    <s v="Carlos Costa"/>
    <s v="Ribeirão das Neves"/>
    <n v="3"/>
    <s v="Bota Infantil Klin Baby Flyer 131 Preto/Carvalho"/>
    <s v="Infantil Masculino"/>
    <s v="Klin"/>
    <n v="34"/>
    <n v="114"/>
    <n v="3876"/>
    <n v="0.06"/>
    <n v="232.56"/>
    <n v="3643.44"/>
    <d v="2020-06-29T00:00:00"/>
    <d v="2020-06-29T00:00:00"/>
    <s v="Magazine Luiza"/>
    <x v="2"/>
    <n v="7.0000000000000007E-2"/>
    <n v="255.04080000000002"/>
    <n v="0"/>
  </r>
  <r>
    <n v="321"/>
    <d v="2020-06-19T00:00:00"/>
    <n v="2020"/>
    <n v="16"/>
    <s v="Julieta Cardoso"/>
    <s v="Blumenau"/>
    <n v="7"/>
    <s v="Tênis Infantil Tipo Toey Joey Freestyle Mamãe e Eu 059 Jeans"/>
    <s v="Infantil Masculino"/>
    <s v="Tipo Toey Joey"/>
    <n v="22"/>
    <n v="115"/>
    <n v="2530"/>
    <n v="0.15"/>
    <n v="379.5"/>
    <n v="2150.5"/>
    <d v="2020-07-08T00:00:00"/>
    <d v="2020-07-08T00:00:00"/>
    <s v="Americanas"/>
    <x v="7"/>
    <n v="0.06"/>
    <n v="129.03"/>
    <n v="0"/>
  </r>
  <r>
    <n v="322"/>
    <d v="2020-06-20T00:00:00"/>
    <n v="2020"/>
    <n v="31"/>
    <s v="Kauan Cardoso"/>
    <s v="Fortaleza"/>
    <n v="3"/>
    <s v="Bota Infantil Converse Baby Flyer 131 Preto/Carvalho"/>
    <s v="Infantil Masculino"/>
    <s v="Converse"/>
    <n v="22"/>
    <n v="92"/>
    <n v="2024"/>
    <n v="0.14000000000000001"/>
    <n v="283.36"/>
    <n v="1740.6399999999999"/>
    <d v="2020-06-26T00:00:00"/>
    <d v="2020-06-26T00:00:00"/>
    <s v="Amazon"/>
    <x v="5"/>
    <n v="0.05"/>
    <n v="87.031999999999996"/>
    <n v="0"/>
  </r>
  <r>
    <n v="323"/>
    <d v="2020-06-20T00:00:00"/>
    <n v="2020"/>
    <n v="32"/>
    <s v="Ágatha Rodrigues"/>
    <s v="Campinas"/>
    <n v="7"/>
    <s v="Tênis Infantil Gambo Baby Freestyle Mamãe e Eu 059 Jeans"/>
    <s v="Infantil Masculino"/>
    <s v="Gambo Baby"/>
    <n v="14"/>
    <n v="94"/>
    <n v="1316"/>
    <n v="0.11"/>
    <n v="144.76"/>
    <n v="1171.24"/>
    <d v="2020-06-21T00:00:00"/>
    <d v="2020-06-21T00:00:00"/>
    <s v="Venda direta"/>
    <x v="9"/>
    <n v="0.05"/>
    <n v="58.562000000000005"/>
    <n v="0"/>
  </r>
  <r>
    <n v="324"/>
    <d v="2020-06-21T00:00:00"/>
    <n v="2020"/>
    <n v="98"/>
    <s v="Rebeca Carvalho"/>
    <s v="Petrolina"/>
    <n v="6"/>
    <s v="Tênis Infantil Melissa Algodão Doce 158 Rosa"/>
    <s v="Infantil Feminino"/>
    <s v="Melissa"/>
    <n v="34"/>
    <n v="108"/>
    <n v="3672"/>
    <n v="0.12"/>
    <n v="440.64"/>
    <n v="3231.36"/>
    <d v="2020-06-26T00:00:00"/>
    <d v="2020-06-26T00:00:00"/>
    <s v="Mercado Livre"/>
    <x v="3"/>
    <n v="7.0000000000000007E-2"/>
    <n v="226.19520000000003"/>
    <n v="0"/>
  </r>
  <r>
    <n v="325"/>
    <d v="2020-06-22T00:00:00"/>
    <n v="2020"/>
    <n v="60"/>
    <s v="Lara Costa"/>
    <s v="Rio de Janeiro"/>
    <n v="5"/>
    <s v="Tênis Infantil Kidsplash Freestyle 010 Glitter Branco/Preto"/>
    <s v="Infantil Masculino"/>
    <s v="Kidsplash"/>
    <n v="21"/>
    <n v="110"/>
    <n v="2310"/>
    <n v="0.02"/>
    <n v="46.2"/>
    <n v="2263.8000000000002"/>
    <d v="2020-06-26T00:00:00"/>
    <d v="2020-06-26T00:00:00"/>
    <s v="Magazine Luiza"/>
    <x v="7"/>
    <n v="0.06"/>
    <n v="135.828"/>
    <n v="0"/>
  </r>
  <r>
    <n v="326"/>
    <d v="2020-06-22T00:00:00"/>
    <n v="2020"/>
    <n v="43"/>
    <s v="Nicole Cardoso"/>
    <s v="Taguatinga"/>
    <n v="10"/>
    <s v="Tênis Infantil Kea Freestyle Colorir 060 Branco/Preto"/>
    <s v="Infantil Masculino"/>
    <s v="Kea"/>
    <n v="43"/>
    <n v="109"/>
    <n v="4687"/>
    <n v="0.06"/>
    <n v="281.21999999999997"/>
    <n v="4405.78"/>
    <d v="2020-06-26T00:00:00"/>
    <d v="2020-06-26T00:00:00"/>
    <s v="Mercado Livre"/>
    <x v="4"/>
    <n v="0.08"/>
    <n v="352.4624"/>
    <n v="0"/>
  </r>
  <r>
    <n v="327"/>
    <d v="2020-06-22T00:00:00"/>
    <n v="2020"/>
    <n v="3"/>
    <s v="Vinicius Cardoso"/>
    <s v="São Gonçalo"/>
    <n v="9"/>
    <s v="Tênis Infantil uFrog Freestyle Colorir 058 Branco/Preto"/>
    <s v="Infantil Masculino"/>
    <s v="uFrog"/>
    <n v="47"/>
    <n v="92"/>
    <n v="4324"/>
    <n v="0.09"/>
    <n v="389.15999999999997"/>
    <n v="3934.84"/>
    <d v="2020-07-06T00:00:00"/>
    <d v="2020-07-06T00:00:00"/>
    <s v="Mercado Livre"/>
    <x v="0"/>
    <n v="7.0000000000000007E-2"/>
    <n v="275.43880000000001"/>
    <n v="0"/>
  </r>
  <r>
    <n v="328"/>
    <d v="2020-06-23T00:00:00"/>
    <n v="2020"/>
    <n v="77"/>
    <s v="Luiza Melo"/>
    <s v="Serra Talhada"/>
    <n v="6"/>
    <s v="Tênis Infantil Perkyds Algodão Doce 158 Rosa"/>
    <s v="Infantil Feminino"/>
    <s v="Perkyds"/>
    <n v="48"/>
    <n v="99"/>
    <n v="4752"/>
    <n v="0.12"/>
    <n v="570.24"/>
    <n v="4181.76"/>
    <d v="2020-07-20T00:00:00"/>
    <d v="2020-07-20T00:00:00"/>
    <s v="Mercado Livre"/>
    <x v="5"/>
    <n v="0.08"/>
    <n v="334.54080000000005"/>
    <n v="0"/>
  </r>
  <r>
    <n v="329"/>
    <d v="2020-06-23T00:00:00"/>
    <n v="2020"/>
    <n v="30"/>
    <s v="Luan Gomes"/>
    <s v="Salvador"/>
    <n v="11"/>
    <s v="Tênis Infantil New Balance College 009 Branco"/>
    <s v="Infantil Feminino"/>
    <s v="New Balance"/>
    <n v="42"/>
    <n v="116"/>
    <n v="4872"/>
    <n v="0.15"/>
    <n v="730.8"/>
    <n v="4141.2"/>
    <d v="2020-07-11T00:00:00"/>
    <d v="2020-07-11T00:00:00"/>
    <s v="Magazine Luiza"/>
    <x v="4"/>
    <n v="0.08"/>
    <n v="331.29599999999999"/>
    <n v="0"/>
  </r>
  <r>
    <n v="330"/>
    <d v="2020-06-24T00:00:00"/>
    <n v="2020"/>
    <n v="2"/>
    <s v="Lavinia Barbosa"/>
    <s v="Rondonópolis"/>
    <n v="7"/>
    <s v="Tênis Infantil Keds Freestyle Mamãe e Eu 059 Jeans"/>
    <s v="Infantil Masculino"/>
    <s v="Keds"/>
    <n v="20"/>
    <n v="91"/>
    <n v="1820"/>
    <n v="0.14000000000000001"/>
    <n v="254.8"/>
    <n v="1565.2"/>
    <d v="2020-06-26T00:00:00"/>
    <d v="2020-06-26T00:00:00"/>
    <s v="Facebook"/>
    <x v="2"/>
    <n v="0.05"/>
    <n v="78.260000000000005"/>
    <n v="0"/>
  </r>
  <r>
    <n v="331"/>
    <d v="2020-06-24T00:00:00"/>
    <n v="2020"/>
    <n v="28"/>
    <s v="Livia Pinto"/>
    <s v="Avaré"/>
    <n v="14"/>
    <s v="Bota Infantil Klin Rock 017 Vinho"/>
    <s v="Infantil Feminino"/>
    <s v="Klin"/>
    <n v="10"/>
    <n v="91"/>
    <n v="910"/>
    <n v="7.0000000000000007E-2"/>
    <n v="63.7"/>
    <n v="846.3"/>
    <d v="2020-07-12T00:00:00"/>
    <d v="2020-07-12T00:00:00"/>
    <s v="Amazon"/>
    <x v="5"/>
    <n v="0.04"/>
    <n v="33.851999999999997"/>
    <n v="0"/>
  </r>
  <r>
    <n v="332"/>
    <d v="2020-06-24T00:00:00"/>
    <n v="2020"/>
    <n v="69"/>
    <s v="Renan Souza"/>
    <s v="Salvador"/>
    <n v="5"/>
    <s v="Tênis Infantil Tipo Toey Joey Freestyle 010 Glitter Branco/Preto"/>
    <s v="Infantil Masculino"/>
    <s v="Tipo Toey Joey"/>
    <n v="13"/>
    <n v="107"/>
    <n v="1391"/>
    <n v="0.04"/>
    <n v="55.64"/>
    <n v="1335.36"/>
    <d v="2020-07-15T00:00:00"/>
    <d v="2020-07-15T00:00:00"/>
    <s v="Amazon"/>
    <x v="8"/>
    <n v="0.05"/>
    <n v="66.768000000000001"/>
    <n v="0"/>
  </r>
  <r>
    <n v="333"/>
    <d v="2020-06-24T00:00:00"/>
    <n v="2020"/>
    <n v="20"/>
    <s v="Emilly Araujo"/>
    <s v="João Pessoa"/>
    <n v="2"/>
    <s v="Tênis Infantil Converse Freestyle 004 Preto/Branco"/>
    <s v="Infantil Masculino"/>
    <s v="Converse"/>
    <n v="32"/>
    <n v="98"/>
    <n v="3136"/>
    <n v="0"/>
    <n v="0"/>
    <n v="3136"/>
    <d v="2020-06-29T00:00:00"/>
    <d v="2020-06-29T00:00:00"/>
    <s v="Mercado Livre"/>
    <x v="8"/>
    <n v="7.0000000000000007E-2"/>
    <n v="219.52"/>
    <n v="0"/>
  </r>
  <r>
    <n v="334"/>
    <d v="2020-06-24T00:00:00"/>
    <n v="2020"/>
    <n v="13"/>
    <s v="Carlos Goncalves"/>
    <s v="Belo Horizonte"/>
    <n v="3"/>
    <s v="Bota Infantil Gambo Baby Baby Flyer 131 Preto/Carvalho"/>
    <s v="Infantil Masculino"/>
    <s v="Gambo Baby"/>
    <n v="16"/>
    <n v="98"/>
    <n v="1568"/>
    <n v="0.02"/>
    <n v="31.36"/>
    <n v="1536.64"/>
    <d v="2020-07-18T00:00:00"/>
    <m/>
    <s v="Mercado Livre"/>
    <x v="0"/>
    <n v="0.05"/>
    <n v="76.832000000000008"/>
    <n v="1"/>
  </r>
  <r>
    <n v="335"/>
    <d v="2020-06-26T00:00:00"/>
    <n v="2020"/>
    <n v="22"/>
    <s v="Júlia Fernandes"/>
    <s v="Ananindeua"/>
    <n v="11"/>
    <s v="Tênis Infantil Melissa College 009 Branco"/>
    <s v="Infantil Feminino"/>
    <s v="Melissa"/>
    <n v="45"/>
    <n v="94"/>
    <n v="4230"/>
    <n v="0.15"/>
    <n v="634.5"/>
    <n v="3595.5"/>
    <d v="2020-07-22T00:00:00"/>
    <d v="2020-07-22T00:00:00"/>
    <s v="Facebook"/>
    <x v="3"/>
    <n v="7.0000000000000007E-2"/>
    <n v="251.68500000000003"/>
    <n v="0"/>
  </r>
  <r>
    <n v="336"/>
    <d v="2020-06-26T00:00:00"/>
    <n v="2020"/>
    <n v="53"/>
    <s v="Leila Silva"/>
    <s v="Cachoeirinha"/>
    <n v="9"/>
    <s v="Tênis Infantil Kidsplash Freestyle Colorir 058 Branco/Preto"/>
    <s v="Infantil Masculino"/>
    <s v="Kidsplash"/>
    <n v="42"/>
    <n v="98"/>
    <n v="4116"/>
    <n v="0.14000000000000001"/>
    <n v="576.24"/>
    <n v="3539.76"/>
    <d v="2020-07-24T00:00:00"/>
    <d v="2020-07-24T00:00:00"/>
    <s v="Mercado Livre"/>
    <x v="3"/>
    <n v="7.0000000000000007E-2"/>
    <n v="247.78320000000005"/>
    <n v="0"/>
  </r>
  <r>
    <n v="337"/>
    <d v="2020-06-27T00:00:00"/>
    <n v="2020"/>
    <n v="47"/>
    <s v="Aline Martins"/>
    <s v="Rio de Janeiro"/>
    <n v="2"/>
    <s v="Tênis Infantil Kea Freestyle 004 Preto/Branco"/>
    <s v="Infantil Masculino"/>
    <s v="Kea"/>
    <n v="26"/>
    <n v="117"/>
    <n v="3042"/>
    <n v="0.1"/>
    <n v="304.2"/>
    <n v="2737.8"/>
    <d v="2020-07-20T00:00:00"/>
    <d v="2020-07-20T00:00:00"/>
    <s v="Magazine Luiza"/>
    <x v="7"/>
    <n v="0.06"/>
    <n v="164.268"/>
    <n v="0"/>
  </r>
  <r>
    <n v="338"/>
    <d v="2020-06-27T00:00:00"/>
    <n v="2020"/>
    <n v="2"/>
    <s v="Lavinia Barbosa"/>
    <s v="Rondonópolis"/>
    <n v="10"/>
    <s v="Tênis Infantil uFrog Freestyle Colorir 060 Branco/Preto"/>
    <s v="Infantil Masculino"/>
    <s v="uFrog"/>
    <n v="43"/>
    <n v="101"/>
    <n v="4343"/>
    <n v="0.12"/>
    <n v="521.16"/>
    <n v="3821.84"/>
    <d v="2020-07-15T00:00:00"/>
    <d v="2020-07-15T00:00:00"/>
    <s v="Americanas"/>
    <x v="6"/>
    <n v="7.0000000000000007E-2"/>
    <n v="267.52880000000005"/>
    <n v="0"/>
  </r>
  <r>
    <n v="339"/>
    <d v="2020-06-27T00:00:00"/>
    <n v="2020"/>
    <n v="80"/>
    <s v="Martim Souza"/>
    <s v="Olinda"/>
    <n v="1"/>
    <s v="Bota Infantil Perkyds Rock 071 Transparente/Preto"/>
    <s v="Infantil Feminino"/>
    <s v="Perkyds"/>
    <n v="37"/>
    <n v="92"/>
    <n v="3404"/>
    <n v="0.09"/>
    <n v="306.36"/>
    <n v="3097.64"/>
    <d v="2020-07-06T00:00:00"/>
    <d v="2020-07-06T00:00:00"/>
    <s v="Americanas"/>
    <x v="5"/>
    <n v="7.0000000000000007E-2"/>
    <n v="216.8348"/>
    <n v="0"/>
  </r>
  <r>
    <n v="340"/>
    <d v="2020-06-28T00:00:00"/>
    <n v="2020"/>
    <n v="77"/>
    <s v="Luiza Melo"/>
    <s v="Serra Talhada"/>
    <n v="9"/>
    <s v="Tênis Infantil New Balance Freestyle Colorir 058 Branco/Preto"/>
    <s v="Infantil Masculino"/>
    <s v="New Balance"/>
    <n v="43"/>
    <n v="110"/>
    <n v="4730"/>
    <n v="0.06"/>
    <n v="283.8"/>
    <n v="4446.2"/>
    <d v="2020-07-25T00:00:00"/>
    <d v="2020-07-25T00:00:00"/>
    <s v="Instagram"/>
    <x v="2"/>
    <n v="0.08"/>
    <n v="355.69599999999997"/>
    <n v="0"/>
  </r>
  <r>
    <n v="341"/>
    <d v="2020-06-28T00:00:00"/>
    <n v="2020"/>
    <n v="13"/>
    <s v="Carlos Goncalves"/>
    <s v="Belo Horizonte"/>
    <n v="15"/>
    <s v="Tênis Infantil Keds Moon 048 Preto"/>
    <s v="Infantil Masculino"/>
    <s v="Keds"/>
    <n v="37"/>
    <n v="92"/>
    <n v="3404"/>
    <n v="0.12"/>
    <n v="408.47999999999996"/>
    <n v="2995.52"/>
    <d v="2020-07-16T00:00:00"/>
    <d v="2020-07-16T00:00:00"/>
    <s v="Amazon"/>
    <x v="6"/>
    <n v="0.06"/>
    <n v="179.7312"/>
    <n v="0"/>
  </r>
  <r>
    <n v="342"/>
    <d v="2020-06-29T00:00:00"/>
    <n v="2020"/>
    <n v="16"/>
    <s v="Julieta Cardoso"/>
    <s v="Blumenau"/>
    <n v="13"/>
    <s v="Tênis Infantil Klin Walk 086 Branco/Rosa"/>
    <s v="Infantil Feminino"/>
    <s v="Klin"/>
    <n v="27"/>
    <n v="104"/>
    <n v="2808"/>
    <n v="7.0000000000000007E-2"/>
    <n v="196.56000000000003"/>
    <n v="2611.44"/>
    <d v="2020-07-04T00:00:00"/>
    <d v="2020-07-04T00:00:00"/>
    <s v="Americanas"/>
    <x v="1"/>
    <n v="0.06"/>
    <n v="156.68639999999999"/>
    <n v="0"/>
  </r>
  <r>
    <n v="343"/>
    <d v="2020-06-30T00:00:00"/>
    <n v="2020"/>
    <n v="68"/>
    <s v="Luiz Barbosa"/>
    <s v="Campinas"/>
    <n v="10"/>
    <s v="Tênis Infantil Tipo Toey Joey Freestyle Colorir 060 Branco/Preto"/>
    <s v="Infantil Masculino"/>
    <s v="Tipo Toey Joey"/>
    <n v="18"/>
    <n v="90"/>
    <n v="1620"/>
    <n v="0.06"/>
    <n v="97.2"/>
    <n v="1522.8"/>
    <d v="2020-07-24T00:00:00"/>
    <d v="2020-07-24T00:00:00"/>
    <s v="Instagram"/>
    <x v="9"/>
    <n v="0.05"/>
    <n v="76.14"/>
    <n v="0"/>
  </r>
  <r>
    <n v="344"/>
    <d v="2020-06-30T00:00:00"/>
    <n v="2020"/>
    <n v="16"/>
    <s v="Julieta Cardoso"/>
    <s v="Blumenau"/>
    <n v="2"/>
    <s v="Tênis Infantil Converse Freestyle 004 Preto/Branco"/>
    <s v="Infantil Masculino"/>
    <s v="Converse"/>
    <n v="38"/>
    <n v="107"/>
    <n v="4066"/>
    <n v="0"/>
    <n v="0"/>
    <n v="4066"/>
    <d v="2020-07-19T00:00:00"/>
    <d v="2020-07-19T00:00:00"/>
    <s v="Magazine Luiza"/>
    <x v="9"/>
    <n v="0.08"/>
    <n v="325.28000000000003"/>
    <n v="0"/>
  </r>
  <r>
    <n v="345"/>
    <d v="2020-07-02T00:00:00"/>
    <n v="2020"/>
    <n v="30"/>
    <s v="Luan Gomes"/>
    <s v="Salvador"/>
    <n v="9"/>
    <s v="Tênis Infantil Gambo Baby Freestyle Colorir 058 Branco/Preto"/>
    <s v="Infantil Masculino"/>
    <s v="Gambo Baby"/>
    <n v="48"/>
    <n v="98"/>
    <n v="4704"/>
    <n v="0.04"/>
    <n v="188.16"/>
    <n v="4515.84"/>
    <d v="2020-07-05T00:00:00"/>
    <d v="2020-07-05T00:00:00"/>
    <s v="Magazine Luiza"/>
    <x v="9"/>
    <n v="0.08"/>
    <n v="361.2672"/>
    <n v="0"/>
  </r>
  <r>
    <n v="346"/>
    <d v="2020-07-02T00:00:00"/>
    <n v="2020"/>
    <n v="51"/>
    <s v="Joao Gomes"/>
    <s v="João Pessoa"/>
    <n v="4"/>
    <s v="Tênis Infantil Melissa Baby Walk 069 Preto/Grafite/Vermelho"/>
    <s v="Infantil Masculino"/>
    <s v="Melissa"/>
    <n v="22"/>
    <n v="115"/>
    <n v="2530"/>
    <n v="7.0000000000000007E-2"/>
    <n v="177.10000000000002"/>
    <n v="2352.9"/>
    <d v="2020-07-07T00:00:00"/>
    <d v="2020-07-07T00:00:00"/>
    <s v="Instagram"/>
    <x v="8"/>
    <n v="0.06"/>
    <n v="141.17400000000001"/>
    <n v="0"/>
  </r>
  <r>
    <n v="347"/>
    <d v="2020-07-02T00:00:00"/>
    <n v="2020"/>
    <n v="31"/>
    <s v="Kauan Cardoso"/>
    <s v="Fortaleza"/>
    <n v="14"/>
    <s v="Bota Infantil Kidsplash Rock 017 Vinho"/>
    <s v="Infantil Feminino"/>
    <s v="Kidsplash"/>
    <n v="12"/>
    <n v="119"/>
    <n v="1428"/>
    <n v="0.13"/>
    <n v="185.64000000000001"/>
    <n v="1242.3599999999999"/>
    <d v="2020-07-19T00:00:00"/>
    <d v="2020-07-19T00:00:00"/>
    <s v="Magazine Luiza"/>
    <x v="1"/>
    <n v="0.05"/>
    <n v="62.117999999999995"/>
    <n v="0"/>
  </r>
  <r>
    <n v="348"/>
    <d v="2020-07-03T00:00:00"/>
    <n v="2020"/>
    <n v="8"/>
    <s v="Sofia Martins"/>
    <s v="Belo Horizonte"/>
    <n v="5"/>
    <s v="Tênis Infantil Kea Freestyle 010 Glitter Branco/Preto"/>
    <s v="Infantil Masculino"/>
    <s v="Kea"/>
    <n v="29"/>
    <n v="107"/>
    <n v="3103"/>
    <n v="0.02"/>
    <n v="62.06"/>
    <n v="3040.94"/>
    <d v="2020-07-21T00:00:00"/>
    <m/>
    <s v="Instagram"/>
    <x v="8"/>
    <n v="7.0000000000000007E-2"/>
    <n v="212.86580000000004"/>
    <n v="1"/>
  </r>
  <r>
    <n v="349"/>
    <d v="2020-07-04T00:00:00"/>
    <n v="2020"/>
    <n v="20"/>
    <s v="Emilly Araujo"/>
    <s v="João Pessoa"/>
    <n v="12"/>
    <s v="Tênis Infantil uFrog Walk 071 Branco/Rose"/>
    <s v="Infantil Feminino"/>
    <s v="uFrog"/>
    <n v="48"/>
    <n v="109"/>
    <n v="5232"/>
    <n v="7.0000000000000007E-2"/>
    <n v="366.24"/>
    <n v="4865.76"/>
    <d v="2020-07-24T00:00:00"/>
    <d v="2020-07-24T00:00:00"/>
    <s v="Instagram"/>
    <x v="2"/>
    <n v="0.08"/>
    <n v="389.26080000000002"/>
    <n v="0"/>
  </r>
  <r>
    <n v="350"/>
    <d v="2020-07-05T00:00:00"/>
    <n v="2020"/>
    <n v="37"/>
    <s v="Ágatha Pinto"/>
    <s v="Santa Bárbara D'Oeste"/>
    <n v="2"/>
    <s v="Tênis Infantil Perkyds Freestyle 004 Preto/Branco"/>
    <s v="Infantil Masculino"/>
    <s v="Perkyds"/>
    <n v="23"/>
    <n v="97"/>
    <n v="2231"/>
    <n v="0.15"/>
    <n v="334.65"/>
    <n v="1896.35"/>
    <d v="2020-07-24T00:00:00"/>
    <d v="2020-07-24T00:00:00"/>
    <s v="Facebook"/>
    <x v="8"/>
    <n v="0.05"/>
    <n v="94.817499999999995"/>
    <n v="0"/>
  </r>
  <r>
    <n v="351"/>
    <d v="2020-07-05T00:00:00"/>
    <n v="2020"/>
    <n v="20"/>
    <s v="Emilly Araujo"/>
    <s v="João Pessoa"/>
    <n v="13"/>
    <s v="Tênis Infantil New Balance Walk 086 Branco/Rosa"/>
    <s v="Infantil Feminino"/>
    <s v="New Balance"/>
    <n v="42"/>
    <n v="94"/>
    <n v="3948"/>
    <n v="0.06"/>
    <n v="236.88"/>
    <n v="3711.12"/>
    <d v="2020-08-04T00:00:00"/>
    <d v="2020-08-04T00:00:00"/>
    <s v="Amazon"/>
    <x v="0"/>
    <n v="7.0000000000000007E-2"/>
    <n v="259.77840000000003"/>
    <n v="0"/>
  </r>
  <r>
    <n v="352"/>
    <d v="2020-07-06T00:00:00"/>
    <n v="2020"/>
    <n v="6"/>
    <s v="Nicolas Castro"/>
    <s v="Rio de Janeiro"/>
    <n v="1"/>
    <s v="Bota Infantil Keds Rock 071 Transparente/Preto"/>
    <s v="Infantil Feminino"/>
    <s v="Keds"/>
    <n v="40"/>
    <n v="103"/>
    <n v="4120"/>
    <n v="7.0000000000000007E-2"/>
    <n v="288.40000000000003"/>
    <n v="3831.6"/>
    <d v="2020-07-07T00:00:00"/>
    <d v="2020-07-07T00:00:00"/>
    <s v="Magazine Luiza"/>
    <x v="9"/>
    <n v="7.0000000000000007E-2"/>
    <n v="268.21200000000005"/>
    <n v="0"/>
  </r>
  <r>
    <n v="353"/>
    <d v="2020-07-06T00:00:00"/>
    <n v="2020"/>
    <n v="44"/>
    <s v="Tânia Fernandes"/>
    <s v="São Paulo"/>
    <n v="5"/>
    <s v="Tênis Infantil Klin Freestyle 010 Glitter Branco/Preto"/>
    <s v="Infantil Masculino"/>
    <s v="Klin"/>
    <n v="48"/>
    <n v="115"/>
    <n v="5520"/>
    <n v="0.09"/>
    <n v="496.79999999999995"/>
    <n v="5023.2"/>
    <d v="2020-07-26T00:00:00"/>
    <d v="2020-07-26T00:00:00"/>
    <s v="Amazon"/>
    <x v="4"/>
    <n v="0.09"/>
    <n v="452.08799999999997"/>
    <n v="0"/>
  </r>
  <r>
    <n v="354"/>
    <d v="2020-07-07T00:00:00"/>
    <n v="2020"/>
    <n v="32"/>
    <s v="Ágatha Rodrigues"/>
    <s v="Campinas"/>
    <n v="15"/>
    <s v="Tênis Infantil Tipo Toey Joey Moon 048 Preto"/>
    <s v="Infantil Masculino"/>
    <s v="Tipo Toey Joey"/>
    <n v="48"/>
    <n v="112"/>
    <n v="5376"/>
    <n v="0.1"/>
    <n v="537.6"/>
    <n v="4838.3999999999996"/>
    <d v="2020-07-09T00:00:00"/>
    <d v="2020-07-09T00:00:00"/>
    <s v="Facebook"/>
    <x v="6"/>
    <n v="0.08"/>
    <n v="387.072"/>
    <n v="0"/>
  </r>
  <r>
    <n v="355"/>
    <d v="2020-07-08T00:00:00"/>
    <n v="2020"/>
    <n v="73"/>
    <s v="Douglas Fernandes"/>
    <s v="Garanhuns"/>
    <n v="12"/>
    <s v="Tênis Infantil Converse Walk 071 Branco/Rose"/>
    <s v="Infantil Feminino"/>
    <s v="Converse"/>
    <n v="17"/>
    <n v="93"/>
    <n v="1581"/>
    <n v="0.12"/>
    <n v="189.72"/>
    <n v="1391.28"/>
    <d v="2020-07-26T00:00:00"/>
    <d v="2020-07-26T00:00:00"/>
    <s v="Instagram"/>
    <x v="8"/>
    <n v="0.05"/>
    <n v="69.564000000000007"/>
    <n v="0"/>
  </r>
  <r>
    <n v="356"/>
    <d v="2020-07-09T00:00:00"/>
    <n v="2020"/>
    <n v="14"/>
    <s v="Luan Sousa"/>
    <s v="Campinas"/>
    <n v="3"/>
    <s v="Bota Infantil Gambo Baby Baby Flyer 131 Preto/Carvalho"/>
    <s v="Infantil Masculino"/>
    <s v="Gambo Baby"/>
    <n v="11"/>
    <n v="114"/>
    <n v="1254"/>
    <n v="0.09"/>
    <n v="112.86"/>
    <n v="1141.1400000000001"/>
    <d v="2020-07-27T00:00:00"/>
    <d v="2020-07-27T00:00:00"/>
    <s v="Magazine Luiza"/>
    <x v="9"/>
    <n v="0.05"/>
    <n v="57.057000000000009"/>
    <n v="0"/>
  </r>
  <r>
    <n v="357"/>
    <d v="2020-07-10T00:00:00"/>
    <n v="2020"/>
    <n v="30"/>
    <s v="Luan Gomes"/>
    <s v="Salvador"/>
    <n v="12"/>
    <s v="Tênis Infantil Melissa Walk 071 Branco/Rose"/>
    <s v="Infantil Feminino"/>
    <s v="Melissa"/>
    <n v="43"/>
    <n v="120"/>
    <n v="5160"/>
    <n v="0.1"/>
    <n v="516"/>
    <n v="4644"/>
    <d v="2020-07-22T00:00:00"/>
    <d v="2020-07-22T00:00:00"/>
    <s v="Instagram"/>
    <x v="6"/>
    <n v="0.08"/>
    <n v="371.52"/>
    <n v="0"/>
  </r>
  <r>
    <n v="358"/>
    <d v="2020-07-11T00:00:00"/>
    <n v="2020"/>
    <n v="42"/>
    <s v="Beatrice Melo"/>
    <s v="São Paulo"/>
    <n v="3"/>
    <s v="Bota Infantil Kidsplash Baby Flyer 131 Preto/Carvalho"/>
    <s v="Infantil Masculino"/>
    <s v="Kidsplash"/>
    <n v="36"/>
    <n v="94"/>
    <n v="3384"/>
    <n v="0.04"/>
    <n v="135.36000000000001"/>
    <n v="3248.64"/>
    <d v="2020-07-30T00:00:00"/>
    <d v="2020-07-30T00:00:00"/>
    <s v="Amazon"/>
    <x v="1"/>
    <n v="7.0000000000000007E-2"/>
    <n v="227.40480000000002"/>
    <n v="0"/>
  </r>
  <r>
    <n v="359"/>
    <d v="2020-07-11T00:00:00"/>
    <n v="2020"/>
    <n v="4"/>
    <s v="Diego Cavalcanti"/>
    <s v="Petrolina"/>
    <n v="15"/>
    <s v="Tênis Infantil Kea Moon 048 Preto"/>
    <s v="Infantil Masculino"/>
    <s v="Kea"/>
    <n v="11"/>
    <n v="103"/>
    <n v="1133"/>
    <n v="0.09"/>
    <n v="101.97"/>
    <n v="1031.03"/>
    <d v="2020-08-10T00:00:00"/>
    <d v="2020-08-10T00:00:00"/>
    <s v="Mercado Livre"/>
    <x v="0"/>
    <n v="0.05"/>
    <n v="51.551500000000004"/>
    <n v="0"/>
  </r>
  <r>
    <n v="360"/>
    <d v="2020-07-11T00:00:00"/>
    <n v="2020"/>
    <n v="82"/>
    <s v="Júlio Azevedo"/>
    <s v="Uberaba"/>
    <n v="5"/>
    <s v="Tênis Infantil uFrog Freestyle 010 Glitter Branco/Preto"/>
    <s v="Infantil Masculino"/>
    <s v="uFrog"/>
    <n v="11"/>
    <n v="100"/>
    <n v="1100"/>
    <n v="7.0000000000000007E-2"/>
    <n v="77.000000000000014"/>
    <n v="1023"/>
    <d v="2020-08-08T00:00:00"/>
    <d v="2020-08-08T00:00:00"/>
    <s v="Americanas"/>
    <x v="9"/>
    <n v="0.05"/>
    <n v="51.150000000000006"/>
    <n v="0"/>
  </r>
  <r>
    <n v="361"/>
    <d v="2020-07-12T00:00:00"/>
    <n v="2020"/>
    <n v="70"/>
    <s v="Tiago Pereira"/>
    <s v="Curitiba"/>
    <n v="8"/>
    <s v="Tênis Infantil Perkyds Freestyle Colorir 057 Branco/Preto/Amarelo"/>
    <s v="Infantil Masculino"/>
    <s v="Perkyds"/>
    <n v="16"/>
    <n v="112"/>
    <n v="1792"/>
    <n v="7.0000000000000007E-2"/>
    <n v="125.44000000000001"/>
    <n v="1666.56"/>
    <d v="2020-07-16T00:00:00"/>
    <d v="2020-07-16T00:00:00"/>
    <s v="Americanas"/>
    <x v="4"/>
    <n v="0.05"/>
    <n v="83.328000000000003"/>
    <n v="0"/>
  </r>
  <r>
    <n v="362"/>
    <d v="2020-07-12T00:00:00"/>
    <n v="2020"/>
    <n v="78"/>
    <s v="Rafaela Alves"/>
    <s v="Araçatuba"/>
    <n v="8"/>
    <s v="Tênis Infantil New Balance Freestyle Colorir 057 Branco/Preto/Amarelo"/>
    <s v="Infantil Masculino"/>
    <s v="New Balance"/>
    <n v="10"/>
    <n v="103"/>
    <n v="1030"/>
    <n v="0.05"/>
    <n v="51.5"/>
    <n v="978.5"/>
    <d v="2020-07-13T00:00:00"/>
    <d v="2020-07-13T00:00:00"/>
    <s v="Americanas"/>
    <x v="3"/>
    <n v="0.04"/>
    <n v="39.14"/>
    <n v="0"/>
  </r>
  <r>
    <n v="363"/>
    <d v="2020-07-14T00:00:00"/>
    <n v="2020"/>
    <n v="14"/>
    <s v="Luan Sousa"/>
    <s v="Campinas"/>
    <n v="14"/>
    <s v="Bota Infantil Keds Rock 017 Vinho"/>
    <s v="Infantil Feminino"/>
    <s v="Keds"/>
    <n v="39"/>
    <n v="105"/>
    <n v="4095"/>
    <n v="0.05"/>
    <n v="204.75"/>
    <n v="3890.25"/>
    <d v="2020-08-06T00:00:00"/>
    <d v="2020-08-06T00:00:00"/>
    <s v="Venda direta"/>
    <x v="9"/>
    <n v="7.0000000000000007E-2"/>
    <n v="272.31750000000005"/>
    <n v="0"/>
  </r>
  <r>
    <n v="364"/>
    <d v="2020-07-16T00:00:00"/>
    <n v="2020"/>
    <n v="17"/>
    <s v="Gustavo Barbosa"/>
    <s v="Porto Alegre"/>
    <n v="3"/>
    <s v="Bota Infantil Klin Baby Flyer 131 Preto/Carvalho"/>
    <s v="Infantil Masculino"/>
    <s v="Klin"/>
    <n v="40"/>
    <n v="112"/>
    <n v="4480"/>
    <n v="0.04"/>
    <n v="179.20000000000002"/>
    <n v="4300.8"/>
    <d v="2020-08-12T00:00:00"/>
    <d v="2020-08-12T00:00:00"/>
    <s v="Mercado Livre"/>
    <x v="3"/>
    <n v="0.08"/>
    <n v="344.06400000000002"/>
    <n v="0"/>
  </r>
  <r>
    <n v="365"/>
    <d v="2020-07-16T00:00:00"/>
    <n v="2020"/>
    <n v="22"/>
    <s v="Júlia Fernandes"/>
    <s v="Ananindeua"/>
    <n v="5"/>
    <s v="Tênis Infantil Tipo Toey Joey Freestyle 010 Glitter Branco/Preto"/>
    <s v="Infantil Masculino"/>
    <s v="Tipo Toey Joey"/>
    <n v="22"/>
    <n v="111"/>
    <n v="2442"/>
    <n v="0.11"/>
    <n v="268.62"/>
    <n v="2173.38"/>
    <d v="2020-07-26T00:00:00"/>
    <d v="2020-07-26T00:00:00"/>
    <s v="Mercado Livre"/>
    <x v="3"/>
    <n v="0.06"/>
    <n v="130.40280000000001"/>
    <n v="0"/>
  </r>
  <r>
    <n v="366"/>
    <d v="2020-07-18T00:00:00"/>
    <n v="2020"/>
    <n v="56"/>
    <s v="Carlos Araujo"/>
    <s v="Belford Roxo"/>
    <n v="5"/>
    <s v="Tênis Infantil Converse Freestyle 010 Glitter Branco/Preto"/>
    <s v="Infantil Masculino"/>
    <s v="Converse"/>
    <n v="26"/>
    <n v="96"/>
    <n v="2496"/>
    <n v="0.08"/>
    <n v="199.68"/>
    <n v="2296.3200000000002"/>
    <d v="2020-07-28T00:00:00"/>
    <d v="2020-07-28T00:00:00"/>
    <s v="Mercado Livre"/>
    <x v="6"/>
    <n v="0.06"/>
    <n v="137.7792"/>
    <n v="0"/>
  </r>
  <r>
    <n v="367"/>
    <d v="2020-07-19T00:00:00"/>
    <n v="2020"/>
    <n v="16"/>
    <s v="Julieta Cardoso"/>
    <s v="Blumenau"/>
    <n v="9"/>
    <s v="Tênis Infantil Gambo Baby Freestyle Colorir 058 Branco/Preto"/>
    <s v="Infantil Masculino"/>
    <s v="Gambo Baby"/>
    <n v="26"/>
    <n v="118"/>
    <n v="3068"/>
    <n v="0.02"/>
    <n v="61.36"/>
    <n v="3006.64"/>
    <d v="2020-08-17T00:00:00"/>
    <d v="2020-08-17T00:00:00"/>
    <s v="Amazon"/>
    <x v="6"/>
    <n v="7.0000000000000007E-2"/>
    <n v="210.46480000000003"/>
    <n v="0"/>
  </r>
  <r>
    <n v="368"/>
    <d v="2020-07-19T00:00:00"/>
    <n v="2020"/>
    <n v="72"/>
    <s v="Luís Rocha"/>
    <s v="Araraquara"/>
    <n v="2"/>
    <s v="Tênis Infantil Melissa Freestyle 004 Preto/Branco"/>
    <s v="Infantil Masculino"/>
    <s v="Melissa"/>
    <n v="38"/>
    <n v="104"/>
    <n v="3952"/>
    <n v="0.01"/>
    <n v="39.520000000000003"/>
    <n v="3912.48"/>
    <d v="2020-08-10T00:00:00"/>
    <d v="2020-08-10T00:00:00"/>
    <s v="Mercado Livre"/>
    <x v="4"/>
    <n v="7.0000000000000007E-2"/>
    <n v="273.87360000000001"/>
    <n v="0"/>
  </r>
  <r>
    <n v="369"/>
    <d v="2020-07-19T00:00:00"/>
    <n v="2020"/>
    <n v="8"/>
    <s v="Sofia Martins"/>
    <s v="Belo Horizonte"/>
    <n v="11"/>
    <s v="Tênis Infantil Kidsplash College 009 Branco"/>
    <s v="Infantil Feminino"/>
    <s v="Kidsplash"/>
    <n v="43"/>
    <n v="94"/>
    <n v="4042"/>
    <n v="0.15"/>
    <n v="606.29999999999995"/>
    <n v="3435.7"/>
    <d v="2020-07-19T00:00:00"/>
    <d v="2020-07-19T00:00:00"/>
    <s v="Mercado Livre"/>
    <x v="8"/>
    <n v="7.0000000000000007E-2"/>
    <n v="240.49900000000002"/>
    <n v="0"/>
  </r>
  <r>
    <n v="370"/>
    <d v="2020-07-20T00:00:00"/>
    <n v="2020"/>
    <n v="66"/>
    <s v="Carolina Rocha"/>
    <s v="São Paulo"/>
    <n v="1"/>
    <s v="Bota Infantil Kea Rock 071 Transparente/Preto"/>
    <s v="Infantil Feminino"/>
    <s v="Kea"/>
    <n v="50"/>
    <n v="112"/>
    <n v="5600"/>
    <n v="0.03"/>
    <n v="168"/>
    <n v="5432"/>
    <d v="2020-08-05T00:00:00"/>
    <d v="2020-08-05T00:00:00"/>
    <s v="Magazine Luiza"/>
    <x v="2"/>
    <n v="0.09"/>
    <n v="488.88"/>
    <n v="0"/>
  </r>
  <r>
    <n v="371"/>
    <d v="2020-07-20T00:00:00"/>
    <n v="2020"/>
    <n v="17"/>
    <s v="Gustavo Barbosa"/>
    <s v="Porto Alegre"/>
    <n v="10"/>
    <s v="Tênis Infantil uFrog Freestyle Colorir 060 Branco/Preto"/>
    <s v="Infantil Masculino"/>
    <s v="uFrog"/>
    <n v="39"/>
    <n v="116"/>
    <n v="4524"/>
    <n v="0.15"/>
    <n v="678.6"/>
    <n v="3845.4"/>
    <d v="2020-08-06T00:00:00"/>
    <m/>
    <s v="Facebook"/>
    <x v="4"/>
    <n v="7.0000000000000007E-2"/>
    <n v="269.17800000000005"/>
    <n v="1"/>
  </r>
  <r>
    <n v="372"/>
    <d v="2020-07-21T00:00:00"/>
    <n v="2020"/>
    <n v="57"/>
    <s v="Leila Barros"/>
    <s v="Cotia"/>
    <n v="8"/>
    <s v="Tênis Infantil Perkyds Freestyle Colorir 057 Branco/Preto/Amarelo"/>
    <s v="Infantil Masculino"/>
    <s v="Perkyds"/>
    <n v="24"/>
    <n v="102"/>
    <n v="2448"/>
    <n v="0.04"/>
    <n v="97.92"/>
    <n v="2350.08"/>
    <d v="2020-08-20T00:00:00"/>
    <d v="2020-08-20T00:00:00"/>
    <s v="Instagram"/>
    <x v="3"/>
    <n v="0.06"/>
    <n v="141.00479999999999"/>
    <n v="0"/>
  </r>
  <r>
    <n v="373"/>
    <d v="2020-07-22T00:00:00"/>
    <n v="2020"/>
    <n v="32"/>
    <s v="Ágatha Rodrigues"/>
    <s v="Campinas"/>
    <n v="13"/>
    <s v="Tênis Infantil New Balance Walk 086 Branco/Rosa"/>
    <s v="Infantil Feminino"/>
    <s v="New Balance"/>
    <n v="22"/>
    <n v="99"/>
    <n v="2178"/>
    <n v="0.03"/>
    <n v="65.34"/>
    <n v="2112.66"/>
    <d v="2020-08-09T00:00:00"/>
    <d v="2020-08-09T00:00:00"/>
    <s v="Facebook"/>
    <x v="4"/>
    <n v="0.06"/>
    <n v="126.75959999999999"/>
    <n v="0"/>
  </r>
  <r>
    <n v="374"/>
    <d v="2020-07-22T00:00:00"/>
    <n v="2020"/>
    <n v="97"/>
    <s v="Martim Ferreira"/>
    <s v="Cuiabá"/>
    <n v="8"/>
    <s v="Tênis Infantil Keds Freestyle Colorir 057 Branco/Preto/Amarelo"/>
    <s v="Infantil Masculino"/>
    <s v="Keds"/>
    <n v="41"/>
    <n v="105"/>
    <n v="4305"/>
    <n v="0.02"/>
    <n v="86.100000000000009"/>
    <n v="4218.8999999999996"/>
    <d v="2020-08-07T00:00:00"/>
    <d v="2020-08-07T00:00:00"/>
    <s v="Magazine Luiza"/>
    <x v="1"/>
    <n v="0.08"/>
    <n v="337.512"/>
    <n v="0"/>
  </r>
  <r>
    <n v="375"/>
    <d v="2020-07-22T00:00:00"/>
    <n v="2020"/>
    <n v="53"/>
    <s v="Leila Silva"/>
    <s v="Cachoeirinha"/>
    <n v="12"/>
    <s v="Tênis Infantil Klin Walk 071 Branco/Rose"/>
    <s v="Infantil Feminino"/>
    <s v="Klin"/>
    <n v="33"/>
    <n v="99"/>
    <n v="3267"/>
    <n v="7.0000000000000007E-2"/>
    <n v="228.69000000000003"/>
    <n v="3038.31"/>
    <d v="2020-08-01T00:00:00"/>
    <d v="2020-08-01T00:00:00"/>
    <s v="Magazine Luiza"/>
    <x v="9"/>
    <n v="7.0000000000000007E-2"/>
    <n v="212.68170000000001"/>
    <n v="0"/>
  </r>
  <r>
    <n v="376"/>
    <d v="2020-07-23T00:00:00"/>
    <n v="2020"/>
    <n v="75"/>
    <s v="Davi Correia"/>
    <s v="Sorocaba"/>
    <n v="7"/>
    <s v="Tênis Infantil Tipo Toey Joey Freestyle Mamãe e Eu 059 Jeans"/>
    <s v="Infantil Masculino"/>
    <s v="Tipo Toey Joey"/>
    <n v="38"/>
    <n v="120"/>
    <n v="4560"/>
    <n v="0.15"/>
    <n v="684"/>
    <n v="3876"/>
    <d v="2020-07-29T00:00:00"/>
    <d v="2020-07-29T00:00:00"/>
    <s v="Americanas"/>
    <x v="3"/>
    <n v="7.0000000000000007E-2"/>
    <n v="271.32000000000005"/>
    <n v="0"/>
  </r>
  <r>
    <n v="377"/>
    <d v="2020-07-23T00:00:00"/>
    <n v="2020"/>
    <n v="93"/>
    <s v="Fábio Melo"/>
    <s v="Campinas"/>
    <n v="2"/>
    <s v="Tênis Infantil Converse Freestyle 004 Preto/Branco"/>
    <s v="Infantil Masculino"/>
    <s v="Converse"/>
    <n v="10"/>
    <n v="93"/>
    <n v="930"/>
    <n v="0.14000000000000001"/>
    <n v="130.20000000000002"/>
    <n v="799.8"/>
    <d v="2020-08-16T00:00:00"/>
    <d v="2020-08-16T00:00:00"/>
    <s v="Facebook"/>
    <x v="1"/>
    <n v="0.04"/>
    <n v="31.991999999999997"/>
    <n v="0"/>
  </r>
  <r>
    <n v="378"/>
    <d v="2020-07-23T00:00:00"/>
    <n v="2020"/>
    <n v="33"/>
    <s v="Melissa Correia"/>
    <s v="São Paulo"/>
    <n v="13"/>
    <s v="Tênis Infantil Gambo Baby Walk 086 Branco/Rosa"/>
    <s v="Infantil Feminino"/>
    <s v="Gambo Baby"/>
    <n v="13"/>
    <n v="105"/>
    <n v="1365"/>
    <n v="0.03"/>
    <n v="40.949999999999996"/>
    <n v="1324.05"/>
    <d v="2020-07-30T00:00:00"/>
    <d v="2020-07-30T00:00:00"/>
    <s v="Mercado Livre"/>
    <x v="5"/>
    <n v="0.05"/>
    <n v="66.202500000000001"/>
    <n v="0"/>
  </r>
  <r>
    <n v="379"/>
    <d v="2020-07-24T00:00:00"/>
    <n v="2020"/>
    <n v="63"/>
    <s v="Joao Souza"/>
    <s v="Porto Alegre"/>
    <n v="2"/>
    <s v="Tênis Infantil Melissa Freestyle 004 Preto/Branco"/>
    <s v="Infantil Masculino"/>
    <s v="Melissa"/>
    <n v="27"/>
    <n v="107"/>
    <n v="2889"/>
    <n v="0.1"/>
    <n v="288.90000000000003"/>
    <n v="2600.1"/>
    <d v="2020-08-18T00:00:00"/>
    <d v="2020-08-18T00:00:00"/>
    <s v="Venda direta"/>
    <x v="7"/>
    <n v="0.06"/>
    <n v="156.006"/>
    <n v="0"/>
  </r>
  <r>
    <n v="380"/>
    <d v="2020-07-24T00:00:00"/>
    <n v="2020"/>
    <n v="59"/>
    <s v="Vinícius Sousa"/>
    <s v="Serra"/>
    <n v="12"/>
    <s v="Tênis Infantil Kidsplash Walk 071 Branco/Rose"/>
    <s v="Infantil Feminino"/>
    <s v="Kidsplash"/>
    <n v="25"/>
    <n v="92"/>
    <n v="2300"/>
    <n v="0.04"/>
    <n v="92"/>
    <n v="2208"/>
    <d v="2020-07-27T00:00:00"/>
    <m/>
    <s v="Americanas"/>
    <x v="2"/>
    <n v="0.06"/>
    <n v="132.47999999999999"/>
    <n v="1"/>
  </r>
  <r>
    <n v="381"/>
    <d v="2020-07-24T00:00:00"/>
    <n v="2020"/>
    <n v="82"/>
    <s v="Júlio Azevedo"/>
    <s v="Uberaba"/>
    <n v="11"/>
    <s v="Tênis Infantil Kea College 009 Branco"/>
    <s v="Infantil Feminino"/>
    <s v="Kea"/>
    <n v="43"/>
    <n v="119"/>
    <n v="5117"/>
    <n v="0"/>
    <n v="0"/>
    <n v="5117"/>
    <d v="2020-08-03T00:00:00"/>
    <d v="2020-08-03T00:00:00"/>
    <s v="Americanas"/>
    <x v="8"/>
    <n v="0.09"/>
    <n v="460.53"/>
    <n v="0"/>
  </r>
  <r>
    <n v="382"/>
    <d v="2020-07-25T00:00:00"/>
    <n v="2020"/>
    <n v="46"/>
    <s v="Marina Oliveira"/>
    <s v="Criciúma"/>
    <n v="14"/>
    <s v="Bota Infantil uFrog Rock 017 Vinho"/>
    <s v="Infantil Feminino"/>
    <s v="uFrog"/>
    <n v="47"/>
    <n v="107"/>
    <n v="5029"/>
    <n v="0.1"/>
    <n v="502.90000000000003"/>
    <n v="4526.1000000000004"/>
    <d v="2020-08-07T00:00:00"/>
    <d v="2020-08-07T00:00:00"/>
    <s v="Mercado Livre"/>
    <x v="6"/>
    <n v="0.08"/>
    <n v="362.08800000000002"/>
    <n v="0"/>
  </r>
  <r>
    <n v="383"/>
    <d v="2020-07-26T00:00:00"/>
    <n v="2020"/>
    <n v="98"/>
    <s v="Rebeca Carvalho"/>
    <s v="Petrolina"/>
    <n v="10"/>
    <s v="Tênis Infantil Perkyds Freestyle Colorir 060 Branco/Preto"/>
    <s v="Infantil Masculino"/>
    <s v="Perkyds"/>
    <n v="11"/>
    <n v="95"/>
    <n v="1045"/>
    <n v="0.08"/>
    <n v="83.600000000000009"/>
    <n v="961.4"/>
    <d v="2020-08-01T00:00:00"/>
    <d v="2020-08-01T00:00:00"/>
    <s v="Americanas"/>
    <x v="1"/>
    <n v="0.04"/>
    <n v="38.456000000000003"/>
    <n v="0"/>
  </r>
  <r>
    <n v="384"/>
    <d v="2020-07-27T00:00:00"/>
    <n v="2020"/>
    <n v="12"/>
    <s v="Fernanda Cardoso"/>
    <s v="Barueri"/>
    <n v="7"/>
    <s v="Tênis Infantil New Balance Freestyle Mamãe e Eu 059 Jeans"/>
    <s v="Infantil Masculino"/>
    <s v="New Balance"/>
    <n v="41"/>
    <n v="105"/>
    <n v="4305"/>
    <n v="0"/>
    <n v="0"/>
    <n v="4305"/>
    <d v="2020-08-20T00:00:00"/>
    <d v="2020-08-20T00:00:00"/>
    <s v="Facebook"/>
    <x v="2"/>
    <n v="0.08"/>
    <n v="344.40000000000003"/>
    <n v="0"/>
  </r>
  <r>
    <n v="385"/>
    <d v="2020-07-29T00:00:00"/>
    <n v="2020"/>
    <n v="80"/>
    <s v="Martim Souza"/>
    <s v="Olinda"/>
    <n v="1"/>
    <s v="Bota Infantil Keds Rock 071 Transparente/Preto"/>
    <s v="Infantil Feminino"/>
    <s v="Keds"/>
    <n v="49"/>
    <n v="109"/>
    <n v="5341"/>
    <n v="0.15"/>
    <n v="801.15"/>
    <n v="4539.8500000000004"/>
    <d v="2020-07-30T00:00:00"/>
    <d v="2020-07-30T00:00:00"/>
    <s v="Americanas"/>
    <x v="8"/>
    <n v="0.08"/>
    <n v="363.18800000000005"/>
    <n v="0"/>
  </r>
  <r>
    <n v="386"/>
    <d v="2020-07-30T00:00:00"/>
    <n v="2020"/>
    <n v="49"/>
    <s v="Marcos Correia"/>
    <s v="Esteio"/>
    <n v="6"/>
    <s v="Tênis Infantil Klin Algodão Doce 158 Rosa"/>
    <s v="Infantil Feminino"/>
    <s v="Klin"/>
    <n v="18"/>
    <n v="102"/>
    <n v="1836"/>
    <n v="0.15"/>
    <n v="275.39999999999998"/>
    <n v="1560.6"/>
    <d v="2020-08-08T00:00:00"/>
    <d v="2020-08-08T00:00:00"/>
    <s v="Instagram"/>
    <x v="3"/>
    <n v="0.05"/>
    <n v="78.03"/>
    <n v="0"/>
  </r>
  <r>
    <n v="387"/>
    <d v="2020-07-31T00:00:00"/>
    <n v="2020"/>
    <n v="89"/>
    <s v="Breno Cunha"/>
    <s v="Sabará"/>
    <n v="2"/>
    <s v="Tênis Infantil Tipo Toey Joey Freestyle 004 Preto/Branco"/>
    <s v="Infantil Masculino"/>
    <s v="Tipo Toey Joey"/>
    <n v="43"/>
    <n v="91"/>
    <n v="3913"/>
    <n v="0.15"/>
    <n v="586.94999999999993"/>
    <n v="3326.05"/>
    <d v="2020-08-09T00:00:00"/>
    <d v="2020-08-09T00:00:00"/>
    <s v="Instagram"/>
    <x v="5"/>
    <n v="7.0000000000000007E-2"/>
    <n v="232.82350000000002"/>
    <n v="0"/>
  </r>
  <r>
    <n v="388"/>
    <d v="2020-07-31T00:00:00"/>
    <n v="2020"/>
    <n v="79"/>
    <s v="Isabela Sousa"/>
    <s v="Crato"/>
    <n v="7"/>
    <s v="Tênis Infantil Converse Freestyle Mamãe e Eu 059 Jeans"/>
    <s v="Infantil Masculino"/>
    <s v="Converse"/>
    <n v="40"/>
    <n v="104"/>
    <n v="4160"/>
    <n v="0.11"/>
    <n v="457.6"/>
    <n v="3702.4"/>
    <d v="2020-08-20T00:00:00"/>
    <d v="2020-08-20T00:00:00"/>
    <s v="Mercado Livre"/>
    <x v="1"/>
    <n v="7.0000000000000007E-2"/>
    <n v="259.16800000000001"/>
    <n v="0"/>
  </r>
  <r>
    <n v="389"/>
    <d v="2020-07-31T00:00:00"/>
    <n v="2020"/>
    <n v="58"/>
    <s v="Carla Dias"/>
    <s v="Rio de Janeiro"/>
    <n v="8"/>
    <s v="Tênis Infantil Gambo Baby Freestyle Colorir 057 Branco/Preto/Amarelo"/>
    <s v="Infantil Masculino"/>
    <s v="Gambo Baby"/>
    <n v="31"/>
    <n v="90"/>
    <n v="2790"/>
    <n v="0"/>
    <n v="0"/>
    <n v="2790"/>
    <d v="2020-08-07T00:00:00"/>
    <d v="2020-08-07T00:00:00"/>
    <s v="Magazine Luiza"/>
    <x v="8"/>
    <n v="0.06"/>
    <n v="167.4"/>
    <n v="0"/>
  </r>
  <r>
    <n v="390"/>
    <d v="2020-08-01T00:00:00"/>
    <n v="2020"/>
    <n v="22"/>
    <s v="Júlia Fernandes"/>
    <s v="Ananindeua"/>
    <n v="7"/>
    <s v="Tênis Infantil Melissa Freestyle Mamãe e Eu 059 Jeans"/>
    <s v="Infantil Masculino"/>
    <s v="Melissa"/>
    <n v="41"/>
    <n v="112"/>
    <n v="4592"/>
    <n v="0.03"/>
    <n v="137.76"/>
    <n v="4454.24"/>
    <d v="2020-08-09T00:00:00"/>
    <d v="2020-08-09T00:00:00"/>
    <s v="Facebook"/>
    <x v="8"/>
    <n v="0.08"/>
    <n v="356.33920000000001"/>
    <n v="0"/>
  </r>
  <r>
    <n v="391"/>
    <d v="2020-08-01T00:00:00"/>
    <n v="2020"/>
    <n v="15"/>
    <s v="Samuel Dias"/>
    <s v="Campinas"/>
    <n v="12"/>
    <s v="Tênis Infantil Kidsplash Walk 071 Branco/Rose"/>
    <s v="Infantil Feminino"/>
    <s v="Kidsplash"/>
    <n v="48"/>
    <n v="102"/>
    <n v="4896"/>
    <n v="0.03"/>
    <n v="146.88"/>
    <n v="4749.12"/>
    <d v="2020-08-14T00:00:00"/>
    <d v="2020-08-14T00:00:00"/>
    <s v="Mercado Livre"/>
    <x v="8"/>
    <n v="0.08"/>
    <n v="379.92959999999999"/>
    <n v="0"/>
  </r>
  <r>
    <n v="392"/>
    <d v="2020-08-01T00:00:00"/>
    <n v="2020"/>
    <n v="6"/>
    <s v="Nicolas Castro"/>
    <s v="Rio de Janeiro"/>
    <n v="10"/>
    <s v="Tênis Infantil Kea Freestyle Colorir 060 Branco/Preto"/>
    <s v="Infantil Masculino"/>
    <s v="Kea"/>
    <n v="15"/>
    <n v="96"/>
    <n v="1440"/>
    <n v="0.01"/>
    <n v="14.4"/>
    <n v="1425.6"/>
    <d v="2020-08-06T00:00:00"/>
    <d v="2020-08-06T00:00:00"/>
    <s v="Facebook"/>
    <x v="3"/>
    <n v="0.05"/>
    <n v="71.28"/>
    <n v="0"/>
  </r>
  <r>
    <n v="393"/>
    <d v="2020-08-01T00:00:00"/>
    <n v="2020"/>
    <n v="77"/>
    <s v="Luiza Melo"/>
    <s v="Serra Talhada"/>
    <n v="5"/>
    <s v="Tênis Infantil uFrog Freestyle 010 Glitter Branco/Preto"/>
    <s v="Infantil Masculino"/>
    <s v="uFrog"/>
    <n v="36"/>
    <n v="119"/>
    <n v="4284"/>
    <n v="0.06"/>
    <n v="257.03999999999996"/>
    <n v="4026.96"/>
    <d v="2020-08-01T00:00:00"/>
    <d v="2020-08-01T00:00:00"/>
    <s v="Americanas"/>
    <x v="5"/>
    <n v="0.08"/>
    <n v="322.15680000000003"/>
    <n v="0"/>
  </r>
  <r>
    <n v="394"/>
    <d v="2020-08-02T00:00:00"/>
    <n v="2020"/>
    <n v="17"/>
    <s v="Gustavo Barbosa"/>
    <s v="Porto Alegre"/>
    <n v="8"/>
    <s v="Tênis Infantil Perkyds Freestyle Colorir 057 Branco/Preto/Amarelo"/>
    <s v="Infantil Masculino"/>
    <s v="Perkyds"/>
    <n v="22"/>
    <n v="95"/>
    <n v="2090"/>
    <n v="0.1"/>
    <n v="209"/>
    <n v="1881"/>
    <d v="2020-08-20T00:00:00"/>
    <d v="2020-08-20T00:00:00"/>
    <s v="Instagram"/>
    <x v="4"/>
    <n v="0.05"/>
    <n v="94.050000000000011"/>
    <n v="0"/>
  </r>
  <r>
    <n v="395"/>
    <d v="2020-08-02T00:00:00"/>
    <n v="2020"/>
    <n v="18"/>
    <s v="Davi Almeida"/>
    <s v="Campinas"/>
    <n v="1"/>
    <s v="Bota Infantil New Balance Rock 071 Transparente/Preto"/>
    <s v="Infantil Feminino"/>
    <s v="New Balance"/>
    <n v="13"/>
    <n v="107"/>
    <n v="1391"/>
    <n v="0.02"/>
    <n v="27.82"/>
    <n v="1363.18"/>
    <d v="2020-08-21T00:00:00"/>
    <d v="2020-08-21T00:00:00"/>
    <s v="Instagram"/>
    <x v="2"/>
    <n v="0.05"/>
    <n v="68.159000000000006"/>
    <n v="0"/>
  </r>
  <r>
    <n v="396"/>
    <d v="2020-08-02T00:00:00"/>
    <n v="2020"/>
    <n v="28"/>
    <s v="Livia Pinto"/>
    <s v="Avaré"/>
    <n v="7"/>
    <s v="Tênis Infantil Keds Freestyle Mamãe e Eu 059 Jeans"/>
    <s v="Infantil Masculino"/>
    <s v="Keds"/>
    <n v="40"/>
    <n v="90"/>
    <n v="3600"/>
    <n v="0"/>
    <n v="0"/>
    <n v="3600"/>
    <d v="2020-08-10T00:00:00"/>
    <d v="2020-08-10T00:00:00"/>
    <s v="Instagram"/>
    <x v="2"/>
    <n v="7.0000000000000007E-2"/>
    <n v="252.00000000000003"/>
    <n v="0"/>
  </r>
  <r>
    <n v="397"/>
    <d v="2020-08-03T00:00:00"/>
    <n v="2020"/>
    <n v="81"/>
    <s v="Julian Goncalves"/>
    <s v="Fortaleza"/>
    <n v="8"/>
    <s v="Tênis Infantil Klin Freestyle Colorir 057 Branco/Preto/Amarelo"/>
    <s v="Infantil Masculino"/>
    <s v="Klin"/>
    <n v="12"/>
    <n v="104"/>
    <n v="1248"/>
    <n v="0.05"/>
    <n v="62.400000000000006"/>
    <n v="1185.5999999999999"/>
    <d v="2020-08-06T00:00:00"/>
    <d v="2020-08-06T00:00:00"/>
    <s v="Amazon"/>
    <x v="0"/>
    <n v="0.05"/>
    <n v="59.28"/>
    <n v="0"/>
  </r>
  <r>
    <n v="398"/>
    <d v="2020-08-04T00:00:00"/>
    <n v="2020"/>
    <n v="35"/>
    <s v="Raissa Pereira"/>
    <s v="Montes Claros"/>
    <n v="7"/>
    <s v="Tênis Infantil Tipo Toey Joey Freestyle Mamãe e Eu 059 Jeans"/>
    <s v="Infantil Masculino"/>
    <s v="Tipo Toey Joey"/>
    <n v="18"/>
    <n v="109"/>
    <n v="1962"/>
    <n v="0.13"/>
    <n v="255.06"/>
    <n v="1706.94"/>
    <d v="2020-08-29T00:00:00"/>
    <d v="2020-08-29T00:00:00"/>
    <s v="Venda direta"/>
    <x v="7"/>
    <n v="0.05"/>
    <n v="85.347000000000008"/>
    <n v="0"/>
  </r>
  <r>
    <n v="399"/>
    <d v="2020-08-04T00:00:00"/>
    <n v="2020"/>
    <n v="49"/>
    <s v="Marcos Correia"/>
    <s v="Esteio"/>
    <n v="2"/>
    <s v="Tênis Infantil Converse Freestyle 004 Preto/Branco"/>
    <s v="Infantil Masculino"/>
    <s v="Converse"/>
    <n v="25"/>
    <n v="104"/>
    <n v="2600"/>
    <n v="0.04"/>
    <n v="104"/>
    <n v="2496"/>
    <d v="2020-09-03T00:00:00"/>
    <d v="2020-09-03T00:00:00"/>
    <s v="Americanas"/>
    <x v="0"/>
    <n v="0.06"/>
    <n v="149.76"/>
    <n v="0"/>
  </r>
  <r>
    <n v="400"/>
    <d v="2020-08-04T00:00:00"/>
    <n v="2020"/>
    <n v="43"/>
    <s v="Nicole Cardoso"/>
    <s v="Taguatinga"/>
    <n v="5"/>
    <s v="Tênis Infantil Gambo Baby Freestyle 010 Glitter Branco/Preto"/>
    <s v="Infantil Masculino"/>
    <s v="Gambo Baby"/>
    <n v="10"/>
    <n v="106"/>
    <n v="1060"/>
    <n v="0.04"/>
    <n v="42.4"/>
    <n v="1017.6"/>
    <d v="2020-08-14T00:00:00"/>
    <d v="2020-08-14T00:00:00"/>
    <s v="Mercado Livre"/>
    <x v="3"/>
    <n v="0.05"/>
    <n v="50.88"/>
    <n v="0"/>
  </r>
  <r>
    <n v="401"/>
    <d v="2020-08-04T00:00:00"/>
    <n v="2020"/>
    <n v="27"/>
    <s v="Tiago Pereira"/>
    <s v="São Paulo"/>
    <n v="10"/>
    <s v="Tênis Infantil Melissa Freestyle Colorir 060 Branco/Preto"/>
    <s v="Infantil Masculino"/>
    <s v="Melissa"/>
    <n v="47"/>
    <n v="119"/>
    <n v="5593"/>
    <n v="0.1"/>
    <n v="559.30000000000007"/>
    <n v="5033.7"/>
    <d v="2020-08-15T00:00:00"/>
    <d v="2020-08-15T00:00:00"/>
    <s v="Magazine Luiza"/>
    <x v="8"/>
    <n v="0.09"/>
    <n v="453.03299999999996"/>
    <n v="0"/>
  </r>
  <r>
    <n v="402"/>
    <d v="2020-08-04T00:00:00"/>
    <n v="2020"/>
    <n v="52"/>
    <s v="João Oliveira"/>
    <s v="São Paulo"/>
    <n v="6"/>
    <s v="Tênis Infantil Kidsplash Algodão Doce 158 Rosa"/>
    <s v="Infantil Feminino"/>
    <s v="Kidsplash"/>
    <n v="21"/>
    <n v="92"/>
    <n v="1932"/>
    <n v="0.02"/>
    <n v="38.64"/>
    <n v="1893.36"/>
    <d v="2020-08-05T00:00:00"/>
    <d v="2020-08-05T00:00:00"/>
    <s v="Venda direta"/>
    <x v="8"/>
    <n v="0.05"/>
    <n v="94.668000000000006"/>
    <n v="0"/>
  </r>
  <r>
    <n v="403"/>
    <d v="2020-08-04T00:00:00"/>
    <n v="2020"/>
    <n v="78"/>
    <s v="Rafaela Alves"/>
    <s v="Araçatuba"/>
    <n v="11"/>
    <s v="Tênis Infantil Kea College 009 Branco"/>
    <s v="Infantil Feminino"/>
    <s v="Kea"/>
    <n v="18"/>
    <n v="104"/>
    <n v="1872"/>
    <n v="0.11"/>
    <n v="205.92"/>
    <n v="1666.08"/>
    <d v="2020-08-24T00:00:00"/>
    <d v="2020-08-24T00:00:00"/>
    <s v="Magazine Luiza"/>
    <x v="3"/>
    <n v="0.05"/>
    <n v="83.304000000000002"/>
    <n v="0"/>
  </r>
  <r>
    <n v="404"/>
    <d v="2020-08-05T00:00:00"/>
    <n v="2020"/>
    <n v="29"/>
    <s v="Brenda Melo"/>
    <s v="Caruaru"/>
    <n v="1"/>
    <s v="Bota Infantil uFrog Rock 071 Transparente/Preto"/>
    <s v="Infantil Feminino"/>
    <s v="uFrog"/>
    <n v="25"/>
    <n v="118"/>
    <n v="2950"/>
    <n v="0.02"/>
    <n v="59"/>
    <n v="2891"/>
    <d v="2020-09-02T00:00:00"/>
    <d v="2020-09-02T00:00:00"/>
    <s v="Magazine Luiza"/>
    <x v="7"/>
    <n v="0.06"/>
    <n v="173.45999999999998"/>
    <n v="0"/>
  </r>
  <r>
    <n v="405"/>
    <d v="2020-08-05T00:00:00"/>
    <n v="2020"/>
    <n v="88"/>
    <s v="Julian Alves"/>
    <s v="Luziânia"/>
    <n v="7"/>
    <s v="Tênis Infantil Perkyds Freestyle Mamãe e Eu 059 Jeans"/>
    <s v="Infantil Masculino"/>
    <s v="Perkyds"/>
    <n v="27"/>
    <n v="120"/>
    <n v="3240"/>
    <n v="7.0000000000000007E-2"/>
    <n v="226.8"/>
    <n v="3013.2"/>
    <d v="2020-08-29T00:00:00"/>
    <d v="2020-08-29T00:00:00"/>
    <s v="Facebook"/>
    <x v="2"/>
    <n v="7.0000000000000007E-2"/>
    <n v="210.92400000000001"/>
    <n v="0"/>
  </r>
  <r>
    <n v="406"/>
    <d v="2020-08-05T00:00:00"/>
    <n v="2020"/>
    <n v="69"/>
    <s v="Renan Souza"/>
    <s v="Salvador"/>
    <n v="13"/>
    <s v="Tênis Infantil New Balance Walk 086 Branco/Rosa"/>
    <s v="Infantil Feminino"/>
    <s v="New Balance"/>
    <n v="49"/>
    <n v="93"/>
    <n v="4557"/>
    <n v="0.13"/>
    <n v="592.41"/>
    <n v="3964.59"/>
    <d v="2020-08-25T00:00:00"/>
    <d v="2020-08-25T00:00:00"/>
    <s v="Americanas"/>
    <x v="9"/>
    <n v="7.0000000000000007E-2"/>
    <n v="277.52130000000005"/>
    <n v="0"/>
  </r>
  <r>
    <n v="407"/>
    <d v="2020-08-05T00:00:00"/>
    <n v="2020"/>
    <n v="60"/>
    <s v="Lara Costa"/>
    <s v="Rio de Janeiro"/>
    <n v="10"/>
    <s v="Tênis Infantil Keds Freestyle Colorir 060 Branco/Preto"/>
    <s v="Infantil Masculino"/>
    <s v="Keds"/>
    <n v="15"/>
    <n v="109"/>
    <n v="1635"/>
    <n v="0.1"/>
    <n v="163.5"/>
    <n v="1471.5"/>
    <d v="2020-08-08T00:00:00"/>
    <d v="2020-08-08T00:00:00"/>
    <s v="Magazine Luiza"/>
    <x v="2"/>
    <n v="0.05"/>
    <n v="73.575000000000003"/>
    <n v="0"/>
  </r>
  <r>
    <n v="408"/>
    <d v="2020-08-05T00:00:00"/>
    <n v="2020"/>
    <n v="62"/>
    <s v="Igor Cunha"/>
    <s v="Ferraz de Vasconcelos"/>
    <n v="1"/>
    <s v="Bota Infantil Klin Rock 071 Transparente/Preto"/>
    <s v="Infantil Feminino"/>
    <s v="Klin"/>
    <n v="30"/>
    <n v="109"/>
    <n v="3270"/>
    <n v="0.13"/>
    <n v="425.1"/>
    <n v="2844.9"/>
    <d v="2020-08-07T00:00:00"/>
    <m/>
    <s v="Amazon"/>
    <x v="8"/>
    <n v="0.06"/>
    <n v="170.69399999999999"/>
    <n v="1"/>
  </r>
  <r>
    <n v="409"/>
    <d v="2020-08-06T00:00:00"/>
    <n v="2020"/>
    <n v="41"/>
    <s v="Paulo Fernandes"/>
    <s v="Belém"/>
    <n v="7"/>
    <s v="Tênis Infantil Tipo Toey Joey Freestyle Mamãe e Eu 059 Jeans"/>
    <s v="Infantil Masculino"/>
    <s v="Tipo Toey Joey"/>
    <n v="21"/>
    <n v="101"/>
    <n v="2121"/>
    <n v="0.1"/>
    <n v="212.10000000000002"/>
    <n v="1908.9"/>
    <d v="2020-08-16T00:00:00"/>
    <d v="2020-08-16T00:00:00"/>
    <s v="Magazine Luiza"/>
    <x v="8"/>
    <n v="0.05"/>
    <n v="95.445000000000007"/>
    <n v="0"/>
  </r>
  <r>
    <n v="410"/>
    <d v="2020-08-07T00:00:00"/>
    <n v="2020"/>
    <n v="1"/>
    <s v="Ágatha Carvalho"/>
    <s v="Sabará"/>
    <n v="11"/>
    <s v="Tênis Infantil Converse College 009 Branco"/>
    <s v="Infantil Feminino"/>
    <s v="Converse"/>
    <n v="15"/>
    <n v="107"/>
    <n v="1605"/>
    <n v="0.05"/>
    <n v="80.25"/>
    <n v="1524.75"/>
    <d v="2020-08-16T00:00:00"/>
    <d v="2020-08-16T00:00:00"/>
    <s v="Magazine Luiza"/>
    <x v="1"/>
    <n v="0.05"/>
    <n v="76.237499999999997"/>
    <n v="0"/>
  </r>
  <r>
    <n v="411"/>
    <d v="2020-08-07T00:00:00"/>
    <n v="2020"/>
    <n v="8"/>
    <s v="Sofia Martins"/>
    <s v="Belo Horizonte"/>
    <n v="6"/>
    <s v="Tênis Infantil Gambo Baby Algodão Doce 158 Rosa"/>
    <s v="Infantil Feminino"/>
    <s v="Gambo Baby"/>
    <n v="21"/>
    <n v="92"/>
    <n v="1932"/>
    <n v="0.06"/>
    <n v="115.92"/>
    <n v="1816.08"/>
    <d v="2020-08-21T00:00:00"/>
    <d v="2020-08-21T00:00:00"/>
    <s v="Americanas"/>
    <x v="2"/>
    <n v="0.05"/>
    <n v="90.804000000000002"/>
    <n v="0"/>
  </r>
  <r>
    <n v="412"/>
    <d v="2020-08-07T00:00:00"/>
    <n v="2020"/>
    <n v="52"/>
    <s v="João Oliveira"/>
    <s v="São Paulo"/>
    <n v="6"/>
    <s v="Tênis Infantil Melissa Algodão Doce 158 Rosa"/>
    <s v="Infantil Feminino"/>
    <s v="Melissa"/>
    <n v="39"/>
    <n v="105"/>
    <n v="4095"/>
    <n v="0.08"/>
    <n v="327.60000000000002"/>
    <n v="3767.4"/>
    <d v="2020-08-22T00:00:00"/>
    <d v="2020-08-22T00:00:00"/>
    <s v="Magazine Luiza"/>
    <x v="3"/>
    <n v="7.0000000000000007E-2"/>
    <n v="263.71800000000002"/>
    <n v="0"/>
  </r>
  <r>
    <n v="413"/>
    <d v="2020-08-07T00:00:00"/>
    <n v="2020"/>
    <n v="39"/>
    <s v="Bruna Castro"/>
    <s v="Santo André"/>
    <n v="6"/>
    <s v="Tênis Infantil Kidsplash Algodão Doce 158 Rosa"/>
    <s v="Infantil Feminino"/>
    <s v="Kidsplash"/>
    <n v="45"/>
    <n v="113"/>
    <n v="5085"/>
    <n v="0"/>
    <n v="0"/>
    <n v="5085"/>
    <d v="2020-08-10T00:00:00"/>
    <d v="2020-08-10T00:00:00"/>
    <s v="Venda direta"/>
    <x v="4"/>
    <n v="0.09"/>
    <n v="457.65"/>
    <n v="0"/>
  </r>
  <r>
    <n v="414"/>
    <d v="2020-08-10T00:00:00"/>
    <n v="2020"/>
    <n v="87"/>
    <s v="Alice Pinto"/>
    <s v="Belo Horizonte"/>
    <n v="11"/>
    <s v="Tênis Infantil Kea College 009 Branco"/>
    <s v="Infantil Feminino"/>
    <s v="Kea"/>
    <n v="15"/>
    <n v="91"/>
    <n v="1365"/>
    <n v="0.06"/>
    <n v="81.899999999999991"/>
    <n v="1283.0999999999999"/>
    <d v="2020-08-23T00:00:00"/>
    <d v="2020-08-23T00:00:00"/>
    <s v="Facebook"/>
    <x v="6"/>
    <n v="0.05"/>
    <n v="64.155000000000001"/>
    <n v="0"/>
  </r>
  <r>
    <n v="415"/>
    <d v="2020-08-10T00:00:00"/>
    <n v="2020"/>
    <n v="24"/>
    <s v="Giovanna Gomes"/>
    <s v="Lins"/>
    <n v="15"/>
    <s v="Tênis Infantil uFrog Moon 048 Preto"/>
    <s v="Infantil Masculino"/>
    <s v="uFrog"/>
    <n v="15"/>
    <n v="110"/>
    <n v="1650"/>
    <n v="0.01"/>
    <n v="16.5"/>
    <n v="1633.5"/>
    <d v="2020-09-05T00:00:00"/>
    <d v="2020-09-05T00:00:00"/>
    <s v="Americanas"/>
    <x v="5"/>
    <n v="0.05"/>
    <n v="81.675000000000011"/>
    <n v="0"/>
  </r>
  <r>
    <n v="416"/>
    <d v="2020-08-11T00:00:00"/>
    <n v="2020"/>
    <n v="13"/>
    <s v="Carlos Goncalves"/>
    <s v="Belo Horizonte"/>
    <n v="13"/>
    <s v="Tênis Infantil Perkyds Walk 086 Branco/Rosa"/>
    <s v="Infantil Feminino"/>
    <s v="Perkyds"/>
    <n v="38"/>
    <n v="111"/>
    <n v="4218"/>
    <n v="0.08"/>
    <n v="337.44"/>
    <n v="3880.56"/>
    <d v="2020-09-08T00:00:00"/>
    <d v="2020-09-08T00:00:00"/>
    <s v="Instagram"/>
    <x v="7"/>
    <n v="7.0000000000000007E-2"/>
    <n v="271.63920000000002"/>
    <n v="0"/>
  </r>
  <r>
    <n v="417"/>
    <d v="2020-08-13T00:00:00"/>
    <n v="2020"/>
    <n v="25"/>
    <s v="Emilly Araujo"/>
    <s v="Belo Horizonte"/>
    <n v="14"/>
    <s v="Bota Infantil New Balance Rock 017 Vinho"/>
    <s v="Infantil Feminino"/>
    <s v="New Balance"/>
    <n v="13"/>
    <n v="115"/>
    <n v="1495"/>
    <n v="0.14000000000000001"/>
    <n v="209.3"/>
    <n v="1285.7"/>
    <d v="2020-09-02T00:00:00"/>
    <d v="2020-09-02T00:00:00"/>
    <s v="Venda direta"/>
    <x v="2"/>
    <n v="0.05"/>
    <n v="64.285000000000011"/>
    <n v="0"/>
  </r>
  <r>
    <n v="418"/>
    <d v="2020-08-13T00:00:00"/>
    <n v="2020"/>
    <n v="88"/>
    <s v="Julian Alves"/>
    <s v="Luziânia"/>
    <n v="7"/>
    <s v="Tênis Infantil Keds Freestyle Mamãe e Eu 059 Jeans"/>
    <s v="Infantil Masculino"/>
    <s v="Keds"/>
    <n v="39"/>
    <n v="112"/>
    <n v="4368"/>
    <n v="0.04"/>
    <n v="174.72"/>
    <n v="4193.28"/>
    <d v="2020-08-20T00:00:00"/>
    <d v="2020-08-20T00:00:00"/>
    <s v="Magazine Luiza"/>
    <x v="0"/>
    <n v="0.08"/>
    <n v="335.4624"/>
    <n v="0"/>
  </r>
  <r>
    <n v="419"/>
    <d v="2020-08-13T00:00:00"/>
    <n v="2020"/>
    <n v="78"/>
    <s v="Rafaela Alves"/>
    <s v="Araçatuba"/>
    <n v="4"/>
    <s v="Tênis Infantil Klin Baby Walk 069 Preto/Grafite/Vermelho"/>
    <s v="Infantil Masculino"/>
    <s v="Klin"/>
    <n v="19"/>
    <n v="103"/>
    <n v="1957"/>
    <n v="0.01"/>
    <n v="19.57"/>
    <n v="1937.43"/>
    <d v="2020-09-06T00:00:00"/>
    <d v="2020-09-06T00:00:00"/>
    <s v="Magazine Luiza"/>
    <x v="6"/>
    <n v="0.05"/>
    <n v="96.871500000000012"/>
    <n v="0"/>
  </r>
  <r>
    <n v="420"/>
    <d v="2020-08-13T00:00:00"/>
    <n v="2020"/>
    <n v="32"/>
    <s v="Ágatha Rodrigues"/>
    <s v="Campinas"/>
    <n v="7"/>
    <s v="Tênis Infantil Tipo Toey Joey Freestyle Mamãe e Eu 059 Jeans"/>
    <s v="Infantil Masculino"/>
    <s v="Tipo Toey Joey"/>
    <n v="46"/>
    <n v="95"/>
    <n v="4370"/>
    <n v="0.05"/>
    <n v="218.5"/>
    <n v="4151.5"/>
    <d v="2020-08-27T00:00:00"/>
    <d v="2020-08-27T00:00:00"/>
    <s v="Venda direta"/>
    <x v="9"/>
    <n v="0.08"/>
    <n v="332.12"/>
    <n v="0"/>
  </r>
  <r>
    <n v="421"/>
    <d v="2020-08-14T00:00:00"/>
    <n v="2020"/>
    <n v="39"/>
    <s v="Bruna Castro"/>
    <s v="Santo André"/>
    <n v="12"/>
    <s v="Tênis Infantil Converse Walk 071 Branco/Rose"/>
    <s v="Infantil Feminino"/>
    <s v="Converse"/>
    <n v="47"/>
    <n v="110"/>
    <n v="5170"/>
    <n v="0.12"/>
    <n v="620.4"/>
    <n v="4549.6000000000004"/>
    <d v="2020-08-24T00:00:00"/>
    <d v="2020-08-24T00:00:00"/>
    <s v="Venda direta"/>
    <x v="6"/>
    <n v="0.08"/>
    <n v="363.96800000000002"/>
    <n v="0"/>
  </r>
  <r>
    <n v="422"/>
    <d v="2020-08-14T00:00:00"/>
    <n v="2020"/>
    <n v="77"/>
    <s v="Luiza Melo"/>
    <s v="Serra Talhada"/>
    <n v="9"/>
    <s v="Tênis Infantil Gambo Baby Freestyle Colorir 058 Branco/Preto"/>
    <s v="Infantil Masculino"/>
    <s v="Gambo Baby"/>
    <n v="21"/>
    <n v="103"/>
    <n v="2163"/>
    <n v="0.12"/>
    <n v="259.56"/>
    <n v="1903.44"/>
    <d v="2020-09-01T00:00:00"/>
    <d v="2020-09-01T00:00:00"/>
    <s v="Instagram"/>
    <x v="6"/>
    <n v="0.05"/>
    <n v="95.172000000000011"/>
    <n v="0"/>
  </r>
  <r>
    <n v="423"/>
    <d v="2020-08-15T00:00:00"/>
    <n v="2020"/>
    <n v="94"/>
    <s v="Caio Oliveira"/>
    <s v="Porto Alegre"/>
    <n v="14"/>
    <s v="Bota Infantil Melissa Rock 017 Vinho"/>
    <s v="Infantil Feminino"/>
    <s v="Melissa"/>
    <n v="22"/>
    <n v="113"/>
    <n v="2486"/>
    <n v="0.13"/>
    <n v="323.18"/>
    <n v="2162.8200000000002"/>
    <d v="2020-09-05T00:00:00"/>
    <d v="2020-09-05T00:00:00"/>
    <s v="Amazon"/>
    <x v="7"/>
    <n v="0.06"/>
    <n v="129.76920000000001"/>
    <n v="0"/>
  </r>
  <r>
    <n v="424"/>
    <d v="2020-08-15T00:00:00"/>
    <n v="2020"/>
    <n v="93"/>
    <s v="Fábio Melo"/>
    <s v="Campinas"/>
    <n v="13"/>
    <s v="Tênis Infantil Kidsplash Walk 086 Branco/Rosa"/>
    <s v="Infantil Feminino"/>
    <s v="Kidsplash"/>
    <n v="36"/>
    <n v="109"/>
    <n v="3924"/>
    <n v="0.03"/>
    <n v="117.72"/>
    <n v="3806.28"/>
    <d v="2020-09-11T00:00:00"/>
    <d v="2020-09-11T00:00:00"/>
    <s v="Facebook"/>
    <x v="8"/>
    <n v="7.0000000000000007E-2"/>
    <n v="266.43960000000004"/>
    <n v="0"/>
  </r>
  <r>
    <n v="425"/>
    <d v="2020-08-16T00:00:00"/>
    <n v="2020"/>
    <n v="32"/>
    <s v="Ágatha Rodrigues"/>
    <s v="Campinas"/>
    <n v="10"/>
    <s v="Tênis Infantil Kea Freestyle Colorir 060 Branco/Preto"/>
    <s v="Infantil Masculino"/>
    <s v="Kea"/>
    <n v="17"/>
    <n v="116"/>
    <n v="1972"/>
    <n v="0.05"/>
    <n v="98.600000000000009"/>
    <n v="1873.4"/>
    <d v="2020-08-17T00:00:00"/>
    <d v="2020-08-17T00:00:00"/>
    <s v="Facebook"/>
    <x v="7"/>
    <n v="0.05"/>
    <n v="93.670000000000016"/>
    <n v="0"/>
  </r>
  <r>
    <n v="426"/>
    <d v="2020-08-16T00:00:00"/>
    <n v="2020"/>
    <n v="14"/>
    <s v="Luan Sousa"/>
    <s v="Campinas"/>
    <n v="9"/>
    <s v="Tênis Infantil uFrog Freestyle Colorir 058 Branco/Preto"/>
    <s v="Infantil Masculino"/>
    <s v="uFrog"/>
    <n v="46"/>
    <n v="100"/>
    <n v="4600"/>
    <n v="0.04"/>
    <n v="184"/>
    <n v="4416"/>
    <d v="2020-09-09T00:00:00"/>
    <d v="2020-09-09T00:00:00"/>
    <s v="Instagram"/>
    <x v="2"/>
    <n v="0.08"/>
    <n v="353.28000000000003"/>
    <n v="0"/>
  </r>
  <r>
    <n v="427"/>
    <d v="2020-08-17T00:00:00"/>
    <n v="2020"/>
    <n v="79"/>
    <s v="Isabela Sousa"/>
    <s v="Crato"/>
    <n v="14"/>
    <s v="Bota Infantil Perkyds Rock 017 Vinho"/>
    <s v="Infantil Feminino"/>
    <s v="Perkyds"/>
    <n v="20"/>
    <n v="103"/>
    <n v="2060"/>
    <n v="7.0000000000000007E-2"/>
    <n v="144.20000000000002"/>
    <n v="1915.8"/>
    <d v="2020-08-23T00:00:00"/>
    <d v="2020-08-23T00:00:00"/>
    <s v="Americanas"/>
    <x v="5"/>
    <n v="0.05"/>
    <n v="95.79"/>
    <n v="0"/>
  </r>
  <r>
    <n v="428"/>
    <d v="2020-08-17T00:00:00"/>
    <n v="2020"/>
    <n v="31"/>
    <s v="Kauan Cardoso"/>
    <s v="Fortaleza"/>
    <n v="2"/>
    <s v="Tênis Infantil New Balance Freestyle 004 Preto/Branco"/>
    <s v="Infantil Masculino"/>
    <s v="New Balance"/>
    <n v="10"/>
    <n v="94"/>
    <n v="940"/>
    <n v="0.04"/>
    <n v="37.6"/>
    <n v="902.4"/>
    <d v="2020-08-28T00:00:00"/>
    <d v="2020-08-28T00:00:00"/>
    <s v="Magazine Luiza"/>
    <x v="9"/>
    <n v="0.04"/>
    <n v="36.095999999999997"/>
    <n v="0"/>
  </r>
  <r>
    <n v="429"/>
    <d v="2020-08-17T00:00:00"/>
    <n v="2020"/>
    <n v="76"/>
    <s v="Marina Goncalves"/>
    <s v="Belo Horizonte"/>
    <n v="14"/>
    <s v="Bota Infantil Keds Rock 017 Vinho"/>
    <s v="Infantil Feminino"/>
    <s v="Keds"/>
    <n v="37"/>
    <n v="93"/>
    <n v="3441"/>
    <n v="0.06"/>
    <n v="206.45999999999998"/>
    <n v="3234.54"/>
    <d v="2020-09-14T00:00:00"/>
    <d v="2020-09-14T00:00:00"/>
    <s v="Amazon"/>
    <x v="3"/>
    <n v="7.0000000000000007E-2"/>
    <n v="226.41780000000003"/>
    <n v="0"/>
  </r>
  <r>
    <n v="430"/>
    <d v="2020-08-18T00:00:00"/>
    <n v="2020"/>
    <n v="32"/>
    <s v="Ágatha Rodrigues"/>
    <s v="Campinas"/>
    <n v="2"/>
    <s v="Tênis Infantil Klin Freestyle 004 Preto/Branco"/>
    <s v="Infantil Masculino"/>
    <s v="Klin"/>
    <n v="25"/>
    <n v="111"/>
    <n v="2775"/>
    <n v="7.0000000000000007E-2"/>
    <n v="194.25000000000003"/>
    <n v="2580.75"/>
    <d v="2020-09-16T00:00:00"/>
    <d v="2020-09-16T00:00:00"/>
    <s v="Instagram"/>
    <x v="7"/>
    <n v="0.06"/>
    <n v="154.845"/>
    <n v="0"/>
  </r>
  <r>
    <n v="431"/>
    <d v="2020-08-18T00:00:00"/>
    <n v="2020"/>
    <n v="38"/>
    <s v="Marina Barros"/>
    <s v="Guarulhos"/>
    <n v="8"/>
    <s v="Tênis Infantil Tipo Toey Joey Freestyle Colorir 057 Branco/Preto/Amarelo"/>
    <s v="Infantil Masculino"/>
    <s v="Tipo Toey Joey"/>
    <n v="25"/>
    <n v="93"/>
    <n v="2325"/>
    <n v="0.04"/>
    <n v="93"/>
    <n v="2232"/>
    <d v="2020-09-03T00:00:00"/>
    <d v="2020-09-03T00:00:00"/>
    <s v="Venda direta"/>
    <x v="8"/>
    <n v="0.06"/>
    <n v="133.91999999999999"/>
    <n v="0"/>
  </r>
  <r>
    <n v="432"/>
    <d v="2020-08-19T00:00:00"/>
    <n v="2020"/>
    <n v="72"/>
    <s v="Luís Rocha"/>
    <s v="Araraquara"/>
    <n v="6"/>
    <s v="Tênis Infantil Converse Algodão Doce 158 Rosa"/>
    <s v="Infantil Feminino"/>
    <s v="Converse"/>
    <n v="28"/>
    <n v="111"/>
    <n v="3108"/>
    <n v="0.04"/>
    <n v="124.32000000000001"/>
    <n v="2983.68"/>
    <d v="2020-09-13T00:00:00"/>
    <d v="2020-09-13T00:00:00"/>
    <s v="Americanas"/>
    <x v="7"/>
    <n v="0.06"/>
    <n v="179.02079999999998"/>
    <n v="0"/>
  </r>
  <r>
    <n v="433"/>
    <d v="2020-08-20T00:00:00"/>
    <n v="2020"/>
    <n v="38"/>
    <s v="Marina Barros"/>
    <s v="Guarulhos"/>
    <n v="10"/>
    <s v="Tênis Infantil Gambo Baby Freestyle Colorir 060 Branco/Preto"/>
    <s v="Infantil Masculino"/>
    <s v="Gambo Baby"/>
    <n v="32"/>
    <n v="90"/>
    <n v="2880"/>
    <n v="0.03"/>
    <n v="86.399999999999991"/>
    <n v="2793.6"/>
    <d v="2020-09-13T00:00:00"/>
    <d v="2020-09-13T00:00:00"/>
    <s v="Venda direta"/>
    <x v="7"/>
    <n v="0.06"/>
    <n v="167.61599999999999"/>
    <n v="0"/>
  </r>
  <r>
    <n v="434"/>
    <d v="2020-08-21T00:00:00"/>
    <n v="2020"/>
    <n v="84"/>
    <s v="Manuela Ferreira"/>
    <s v="Rondonópolis"/>
    <n v="10"/>
    <s v="Tênis Infantil Melissa Freestyle Colorir 060 Branco/Preto"/>
    <s v="Infantil Masculino"/>
    <s v="Melissa"/>
    <n v="15"/>
    <n v="112"/>
    <n v="1680"/>
    <n v="0.12"/>
    <n v="201.6"/>
    <n v="1478.4"/>
    <d v="2020-08-21T00:00:00"/>
    <d v="2020-08-21T00:00:00"/>
    <s v="Americanas"/>
    <x v="4"/>
    <n v="0.05"/>
    <n v="73.92"/>
    <n v="0"/>
  </r>
  <r>
    <n v="435"/>
    <d v="2020-08-21T00:00:00"/>
    <n v="2020"/>
    <n v="95"/>
    <s v="Breno Gomes"/>
    <s v="Foz do Iguaçu"/>
    <n v="14"/>
    <s v="Bota Infantil Kidsplash Rock 017 Vinho"/>
    <s v="Infantil Feminino"/>
    <s v="Kidsplash"/>
    <n v="40"/>
    <n v="120"/>
    <n v="4800"/>
    <n v="0.13"/>
    <n v="624"/>
    <n v="4176"/>
    <d v="2020-08-27T00:00:00"/>
    <d v="2020-08-27T00:00:00"/>
    <s v="Facebook"/>
    <x v="6"/>
    <n v="0.08"/>
    <n v="334.08"/>
    <n v="0"/>
  </r>
  <r>
    <n v="436"/>
    <d v="2020-08-21T00:00:00"/>
    <n v="2020"/>
    <n v="71"/>
    <s v="Mateus Dias"/>
    <s v="Resende"/>
    <n v="6"/>
    <s v="Tênis Infantil Kea Algodão Doce 158 Rosa"/>
    <s v="Infantil Feminino"/>
    <s v="Kea"/>
    <n v="28"/>
    <n v="91"/>
    <n v="2548"/>
    <n v="0.04"/>
    <n v="101.92"/>
    <n v="2446.08"/>
    <d v="2020-09-12T00:00:00"/>
    <d v="2020-09-12T00:00:00"/>
    <s v="Amazon"/>
    <x v="8"/>
    <n v="0.06"/>
    <n v="146.76479999999998"/>
    <n v="0"/>
  </r>
  <r>
    <n v="437"/>
    <d v="2020-08-21T00:00:00"/>
    <n v="2020"/>
    <n v="31"/>
    <s v="Kauan Cardoso"/>
    <s v="Fortaleza"/>
    <n v="5"/>
    <s v="Tênis Infantil uFrog Freestyle 010 Glitter Branco/Preto"/>
    <s v="Infantil Masculino"/>
    <s v="uFrog"/>
    <n v="13"/>
    <n v="114"/>
    <n v="1482"/>
    <n v="0.14000000000000001"/>
    <n v="207.48000000000002"/>
    <n v="1274.52"/>
    <d v="2020-09-02T00:00:00"/>
    <d v="2020-09-02T00:00:00"/>
    <s v="Instagram"/>
    <x v="2"/>
    <n v="0.05"/>
    <n v="63.725999999999999"/>
    <n v="0"/>
  </r>
  <r>
    <n v="438"/>
    <d v="2020-08-22T00:00:00"/>
    <n v="2020"/>
    <n v="44"/>
    <s v="Tânia Fernandes"/>
    <s v="São Paulo"/>
    <n v="6"/>
    <s v="Tênis Infantil Perkyds Algodão Doce 158 Rosa"/>
    <s v="Infantil Feminino"/>
    <s v="Perkyds"/>
    <n v="28"/>
    <n v="104"/>
    <n v="2912"/>
    <n v="0.12"/>
    <n v="349.44"/>
    <n v="2562.56"/>
    <d v="2020-09-12T00:00:00"/>
    <d v="2020-09-12T00:00:00"/>
    <s v="Americanas"/>
    <x v="1"/>
    <n v="0.06"/>
    <n v="153.75359999999998"/>
    <n v="0"/>
  </r>
  <r>
    <n v="439"/>
    <d v="2020-08-22T00:00:00"/>
    <n v="2020"/>
    <n v="54"/>
    <s v="Thiago Castro"/>
    <s v="Guarujá"/>
    <n v="9"/>
    <s v="Tênis Infantil New Balance Freestyle Colorir 058 Branco/Preto"/>
    <s v="Infantil Masculino"/>
    <s v="New Balance"/>
    <n v="16"/>
    <n v="104"/>
    <n v="1664"/>
    <n v="0.15"/>
    <n v="249.6"/>
    <n v="1414.4"/>
    <d v="2020-09-12T00:00:00"/>
    <d v="2020-09-12T00:00:00"/>
    <s v="Instagram"/>
    <x v="1"/>
    <n v="0.05"/>
    <n v="70.720000000000013"/>
    <n v="0"/>
  </r>
  <r>
    <n v="440"/>
    <d v="2020-08-23T00:00:00"/>
    <n v="2020"/>
    <n v="24"/>
    <s v="Giovanna Gomes"/>
    <s v="Lins"/>
    <n v="13"/>
    <s v="Tênis Infantil Keds Walk 086 Branco/Rosa"/>
    <s v="Infantil Feminino"/>
    <s v="Keds"/>
    <n v="35"/>
    <n v="90"/>
    <n v="3150"/>
    <n v="0.01"/>
    <n v="31.5"/>
    <n v="3118.5"/>
    <d v="2020-09-02T00:00:00"/>
    <d v="2020-09-02T00:00:00"/>
    <s v="Americanas"/>
    <x v="8"/>
    <n v="7.0000000000000007E-2"/>
    <n v="218.29500000000002"/>
    <n v="0"/>
  </r>
  <r>
    <n v="441"/>
    <d v="2020-08-23T00:00:00"/>
    <n v="2020"/>
    <n v="71"/>
    <s v="Mateus Dias"/>
    <s v="Resende"/>
    <n v="7"/>
    <s v="Tênis Infantil Klin Freestyle Mamãe e Eu 059 Jeans"/>
    <s v="Infantil Masculino"/>
    <s v="Klin"/>
    <n v="21"/>
    <n v="92"/>
    <n v="1932"/>
    <n v="0.12"/>
    <n v="231.84"/>
    <n v="1700.16"/>
    <d v="2020-09-05T00:00:00"/>
    <d v="2020-09-05T00:00:00"/>
    <s v="Facebook"/>
    <x v="4"/>
    <n v="0.05"/>
    <n v="85.00800000000001"/>
    <n v="0"/>
  </r>
  <r>
    <n v="442"/>
    <d v="2020-08-23T00:00:00"/>
    <n v="2020"/>
    <n v="30"/>
    <s v="Luan Gomes"/>
    <s v="Salvador"/>
    <n v="15"/>
    <s v="Tênis Infantil Tipo Toey Joey Moon 048 Preto"/>
    <s v="Infantil Masculino"/>
    <s v="Tipo Toey Joey"/>
    <n v="29"/>
    <n v="95"/>
    <n v="2755"/>
    <n v="0.06"/>
    <n v="165.29999999999998"/>
    <n v="2589.6999999999998"/>
    <d v="2020-08-30T00:00:00"/>
    <d v="2020-08-30T00:00:00"/>
    <s v="Americanas"/>
    <x v="9"/>
    <n v="0.06"/>
    <n v="155.38199999999998"/>
    <n v="0"/>
  </r>
  <r>
    <n v="443"/>
    <d v="2020-08-24T00:00:00"/>
    <n v="2020"/>
    <n v="62"/>
    <s v="Igor Cunha"/>
    <s v="Ferraz de Vasconcelos"/>
    <n v="15"/>
    <s v="Tênis Infantil Converse Moon 048 Preto"/>
    <s v="Infantil Masculino"/>
    <s v="Converse"/>
    <n v="32"/>
    <n v="113"/>
    <n v="3616"/>
    <n v="0.1"/>
    <n v="361.6"/>
    <n v="3254.4"/>
    <d v="2020-09-08T00:00:00"/>
    <d v="2020-09-08T00:00:00"/>
    <s v="Instagram"/>
    <x v="1"/>
    <n v="7.0000000000000007E-2"/>
    <n v="227.80800000000002"/>
    <n v="0"/>
  </r>
  <r>
    <n v="444"/>
    <d v="2020-08-25T00:00:00"/>
    <n v="2020"/>
    <n v="100"/>
    <s v="Diogo Alves"/>
    <s v="Porto Alegre"/>
    <n v="15"/>
    <s v="Tênis Infantil Gambo Baby Moon 048 Preto"/>
    <s v="Infantil Masculino"/>
    <s v="Gambo Baby"/>
    <n v="14"/>
    <n v="102"/>
    <n v="1428"/>
    <n v="0.08"/>
    <n v="114.24000000000001"/>
    <n v="1313.76"/>
    <d v="2020-09-04T00:00:00"/>
    <d v="2020-09-04T00:00:00"/>
    <s v="Amazon"/>
    <x v="6"/>
    <n v="0.05"/>
    <n v="65.688000000000002"/>
    <n v="0"/>
  </r>
  <r>
    <n v="445"/>
    <d v="2020-08-25T00:00:00"/>
    <n v="2020"/>
    <n v="84"/>
    <s v="Manuela Ferreira"/>
    <s v="Rondonópolis"/>
    <n v="12"/>
    <s v="Tênis Infantil Melissa Walk 071 Branco/Rose"/>
    <s v="Infantil Feminino"/>
    <s v="Melissa"/>
    <n v="15"/>
    <n v="111"/>
    <n v="1665"/>
    <n v="0.13"/>
    <n v="216.45000000000002"/>
    <n v="1448.55"/>
    <d v="2020-09-11T00:00:00"/>
    <m/>
    <s v="Venda direta"/>
    <x v="5"/>
    <n v="0.05"/>
    <n v="72.427499999999995"/>
    <n v="1"/>
  </r>
  <r>
    <n v="446"/>
    <d v="2020-08-25T00:00:00"/>
    <n v="2020"/>
    <n v="63"/>
    <s v="Joao Souza"/>
    <s v="Porto Alegre"/>
    <n v="9"/>
    <s v="Tênis Infantil Kidsplash Freestyle Colorir 058 Branco/Preto"/>
    <s v="Infantil Masculino"/>
    <s v="Kidsplash"/>
    <n v="39"/>
    <n v="102"/>
    <n v="3978"/>
    <n v="0"/>
    <n v="0"/>
    <n v="3978"/>
    <d v="2020-09-18T00:00:00"/>
    <d v="2020-09-18T00:00:00"/>
    <s v="Facebook"/>
    <x v="3"/>
    <n v="7.0000000000000007E-2"/>
    <n v="278.46000000000004"/>
    <n v="0"/>
  </r>
  <r>
    <n v="447"/>
    <d v="2020-08-26T00:00:00"/>
    <n v="2020"/>
    <n v="81"/>
    <s v="Julian Goncalves"/>
    <s v="Fortaleza"/>
    <n v="12"/>
    <s v="Tênis Infantil Kea Walk 071 Branco/Rose"/>
    <s v="Infantil Feminino"/>
    <s v="Kea"/>
    <n v="20"/>
    <n v="112"/>
    <n v="2240"/>
    <n v="0.14000000000000001"/>
    <n v="313.60000000000002"/>
    <n v="1926.4"/>
    <d v="2020-09-19T00:00:00"/>
    <d v="2020-09-19T00:00:00"/>
    <s v="Mercado Livre"/>
    <x v="3"/>
    <n v="0.05"/>
    <n v="96.320000000000007"/>
    <n v="0"/>
  </r>
  <r>
    <n v="448"/>
    <d v="2020-08-26T00:00:00"/>
    <n v="2020"/>
    <n v="43"/>
    <s v="Nicole Cardoso"/>
    <s v="Taguatinga"/>
    <n v="15"/>
    <s v="Tênis Infantil uFrog Moon 048 Preto"/>
    <s v="Infantil Masculino"/>
    <s v="uFrog"/>
    <n v="37"/>
    <n v="107"/>
    <n v="3959"/>
    <n v="0.01"/>
    <n v="39.590000000000003"/>
    <n v="3919.41"/>
    <d v="2020-09-10T00:00:00"/>
    <d v="2020-09-10T00:00:00"/>
    <s v="Magazine Luiza"/>
    <x v="4"/>
    <n v="7.0000000000000007E-2"/>
    <n v="274.3587"/>
    <n v="0"/>
  </r>
  <r>
    <n v="449"/>
    <d v="2020-08-27T00:00:00"/>
    <n v="2020"/>
    <n v="7"/>
    <s v="Carlos Costa"/>
    <s v="Ribeirão das Neves"/>
    <n v="5"/>
    <s v="Tênis Infantil Perkyds Freestyle 010 Glitter Branco/Preto"/>
    <s v="Infantil Masculino"/>
    <s v="Perkyds"/>
    <n v="42"/>
    <n v="113"/>
    <n v="4746"/>
    <n v="0.12"/>
    <n v="569.52"/>
    <n v="4176.4799999999996"/>
    <d v="2020-09-13T00:00:00"/>
    <d v="2020-09-13T00:00:00"/>
    <s v="Amazon"/>
    <x v="2"/>
    <n v="0.08"/>
    <n v="334.11839999999995"/>
    <n v="0"/>
  </r>
  <r>
    <n v="450"/>
    <d v="2020-08-27T00:00:00"/>
    <n v="2020"/>
    <n v="66"/>
    <s v="Carolina Rocha"/>
    <s v="São Paulo"/>
    <n v="2"/>
    <s v="Tênis Infantil New Balance Freestyle 004 Preto/Branco"/>
    <s v="Infantil Masculino"/>
    <s v="New Balance"/>
    <n v="44"/>
    <n v="109"/>
    <n v="4796"/>
    <n v="0.02"/>
    <n v="95.92"/>
    <n v="4700.08"/>
    <d v="2020-09-01T00:00:00"/>
    <d v="2020-09-01T00:00:00"/>
    <s v="Instagram"/>
    <x v="6"/>
    <n v="0.08"/>
    <n v="376.00639999999999"/>
    <n v="0"/>
  </r>
  <r>
    <n v="451"/>
    <d v="2020-08-27T00:00:00"/>
    <n v="2020"/>
    <n v="76"/>
    <s v="Marina Goncalves"/>
    <s v="Belo Horizonte"/>
    <n v="8"/>
    <s v="Tênis Infantil Keds Freestyle Colorir 057 Branco/Preto/Amarelo"/>
    <s v="Infantil Masculino"/>
    <s v="Keds"/>
    <n v="33"/>
    <n v="97"/>
    <n v="3201"/>
    <n v="0.1"/>
    <n v="320.10000000000002"/>
    <n v="2880.9"/>
    <d v="2020-09-11T00:00:00"/>
    <d v="2020-09-11T00:00:00"/>
    <s v="Magazine Luiza"/>
    <x v="3"/>
    <n v="0.06"/>
    <n v="172.85399999999998"/>
    <n v="0"/>
  </r>
  <r>
    <n v="452"/>
    <d v="2020-08-28T00:00:00"/>
    <n v="2020"/>
    <n v="37"/>
    <s v="Ágatha Pinto"/>
    <s v="Santa Bárbara D'Oeste"/>
    <n v="10"/>
    <s v="Tênis Infantil Klin Freestyle Colorir 060 Branco/Preto"/>
    <s v="Infantil Masculino"/>
    <s v="Klin"/>
    <n v="29"/>
    <n v="116"/>
    <n v="3364"/>
    <n v="0"/>
    <n v="0"/>
    <n v="3364"/>
    <d v="2020-09-23T00:00:00"/>
    <d v="2020-09-23T00:00:00"/>
    <s v="Instagram"/>
    <x v="2"/>
    <n v="7.0000000000000007E-2"/>
    <n v="235.48000000000002"/>
    <n v="0"/>
  </r>
  <r>
    <n v="453"/>
    <d v="2020-08-28T00:00:00"/>
    <n v="2020"/>
    <n v="13"/>
    <s v="Carlos Goncalves"/>
    <s v="Belo Horizonte"/>
    <n v="4"/>
    <s v="Tênis Infantil Tipo Toey Joey Baby Walk 069 Preto/Grafite/Vermelho"/>
    <s v="Infantil Masculino"/>
    <s v="Tipo Toey Joey"/>
    <n v="32"/>
    <n v="108"/>
    <n v="3456"/>
    <n v="0.11"/>
    <n v="380.16"/>
    <n v="3075.84"/>
    <d v="2020-09-13T00:00:00"/>
    <d v="2020-09-13T00:00:00"/>
    <s v="Magazine Luiza"/>
    <x v="2"/>
    <n v="7.0000000000000007E-2"/>
    <n v="215.30880000000002"/>
    <n v="0"/>
  </r>
  <r>
    <n v="454"/>
    <d v="2020-08-29T00:00:00"/>
    <n v="2020"/>
    <n v="30"/>
    <s v="Luan Gomes"/>
    <s v="Salvador"/>
    <n v="1"/>
    <s v="Bota Infantil Converse Rock 071 Transparente/Preto"/>
    <s v="Infantil Feminino"/>
    <s v="Converse"/>
    <n v="40"/>
    <n v="106"/>
    <n v="4240"/>
    <n v="0.11"/>
    <n v="466.4"/>
    <n v="3773.6"/>
    <d v="2020-09-19T00:00:00"/>
    <d v="2020-09-19T00:00:00"/>
    <s v="Amazon"/>
    <x v="6"/>
    <n v="7.0000000000000007E-2"/>
    <n v="264.15200000000004"/>
    <n v="0"/>
  </r>
  <r>
    <n v="455"/>
    <d v="2020-08-29T00:00:00"/>
    <n v="2020"/>
    <n v="52"/>
    <s v="João Oliveira"/>
    <s v="São Paulo"/>
    <n v="5"/>
    <s v="Tênis Infantil Gambo Baby Freestyle 010 Glitter Branco/Preto"/>
    <s v="Infantil Masculino"/>
    <s v="Gambo Baby"/>
    <n v="49"/>
    <n v="92"/>
    <n v="4508"/>
    <n v="7.0000000000000007E-2"/>
    <n v="315.56"/>
    <n v="4192.4399999999996"/>
    <d v="2020-09-15T00:00:00"/>
    <m/>
    <s v="Facebook"/>
    <x v="8"/>
    <n v="0.08"/>
    <n v="335.39519999999999"/>
    <n v="1"/>
  </r>
  <r>
    <n v="456"/>
    <d v="2020-08-29T00:00:00"/>
    <n v="2020"/>
    <n v="3"/>
    <s v="Vinicius Cardoso"/>
    <s v="São Gonçalo"/>
    <n v="9"/>
    <s v="Tênis Infantil Melissa Freestyle Colorir 058 Branco/Preto"/>
    <s v="Infantil Masculino"/>
    <s v="Melissa"/>
    <n v="26"/>
    <n v="93"/>
    <n v="2418"/>
    <n v="0.15"/>
    <n v="362.7"/>
    <n v="2055.3000000000002"/>
    <d v="2020-09-18T00:00:00"/>
    <d v="2020-09-18T00:00:00"/>
    <s v="Instagram"/>
    <x v="0"/>
    <n v="0.06"/>
    <n v="123.31800000000001"/>
    <n v="0"/>
  </r>
  <r>
    <n v="457"/>
    <d v="2020-08-30T00:00:00"/>
    <n v="2020"/>
    <n v="37"/>
    <s v="Ágatha Pinto"/>
    <s v="Santa Bárbara D'Oeste"/>
    <n v="9"/>
    <s v="Tênis Infantil Kidsplash Freestyle Colorir 058 Branco/Preto"/>
    <s v="Infantil Masculino"/>
    <s v="Kidsplash"/>
    <n v="39"/>
    <n v="96"/>
    <n v="3744"/>
    <n v="7.0000000000000007E-2"/>
    <n v="262.08000000000004"/>
    <n v="3481.92"/>
    <d v="2020-09-16T00:00:00"/>
    <d v="2020-09-16T00:00:00"/>
    <s v="Americanas"/>
    <x v="5"/>
    <n v="7.0000000000000007E-2"/>
    <n v="243.73440000000002"/>
    <n v="0"/>
  </r>
  <r>
    <n v="458"/>
    <d v="2020-08-30T00:00:00"/>
    <n v="2020"/>
    <n v="23"/>
    <s v="Thiago Fernandes"/>
    <s v="Maringá"/>
    <n v="7"/>
    <s v="Tênis Infantil Kea Freestyle Mamãe e Eu 059 Jeans"/>
    <s v="Infantil Masculino"/>
    <s v="Kea"/>
    <n v="45"/>
    <n v="114"/>
    <n v="5130"/>
    <n v="0.03"/>
    <n v="153.9"/>
    <n v="4976.1000000000004"/>
    <d v="2020-09-27T00:00:00"/>
    <d v="2020-09-27T00:00:00"/>
    <s v="Instagram"/>
    <x v="3"/>
    <n v="0.08"/>
    <n v="398.08800000000002"/>
    <n v="0"/>
  </r>
  <r>
    <n v="459"/>
    <d v="2020-08-30T00:00:00"/>
    <n v="2020"/>
    <n v="7"/>
    <s v="Carlos Costa"/>
    <s v="Ribeirão das Neves"/>
    <n v="1"/>
    <s v="Bota Infantil uFrog Rock 071 Transparente/Preto"/>
    <s v="Infantil Feminino"/>
    <s v="uFrog"/>
    <n v="48"/>
    <n v="100"/>
    <n v="4800"/>
    <n v="0.03"/>
    <n v="144"/>
    <n v="4656"/>
    <d v="2020-09-28T00:00:00"/>
    <d v="2020-09-28T00:00:00"/>
    <s v="Amazon"/>
    <x v="9"/>
    <n v="0.08"/>
    <n v="372.48"/>
    <n v="0"/>
  </r>
  <r>
    <n v="460"/>
    <d v="2020-08-30T00:00:00"/>
    <n v="2020"/>
    <n v="87"/>
    <s v="Alice Pinto"/>
    <s v="Belo Horizonte"/>
    <n v="12"/>
    <s v="Tênis Infantil Perkyds Walk 071 Branco/Rose"/>
    <s v="Infantil Feminino"/>
    <s v="Perkyds"/>
    <n v="45"/>
    <n v="109"/>
    <n v="4905"/>
    <n v="0.03"/>
    <n v="147.15"/>
    <n v="4757.8500000000004"/>
    <d v="2020-09-05T00:00:00"/>
    <d v="2020-09-05T00:00:00"/>
    <s v="Americanas"/>
    <x v="7"/>
    <n v="0.08"/>
    <n v="380.62800000000004"/>
    <n v="0"/>
  </r>
  <r>
    <n v="461"/>
    <d v="2020-08-31T00:00:00"/>
    <n v="2020"/>
    <n v="98"/>
    <s v="Rebeca Carvalho"/>
    <s v="Petrolina"/>
    <n v="11"/>
    <s v="Tênis Infantil New Balance College 009 Branco"/>
    <s v="Infantil Feminino"/>
    <s v="New Balance"/>
    <n v="31"/>
    <n v="99"/>
    <n v="3069"/>
    <n v="0.11"/>
    <n v="337.59"/>
    <n v="2731.41"/>
    <d v="2020-09-07T00:00:00"/>
    <d v="2020-09-07T00:00:00"/>
    <s v="Venda direta"/>
    <x v="6"/>
    <n v="0.06"/>
    <n v="163.88459999999998"/>
    <n v="0"/>
  </r>
  <r>
    <n v="462"/>
    <d v="2020-09-01T00:00:00"/>
    <n v="2020"/>
    <n v="41"/>
    <s v="Paulo Fernandes"/>
    <s v="Belém"/>
    <n v="4"/>
    <s v="Tênis Infantil Keds Baby Walk 069 Preto/Grafite/Vermelho"/>
    <s v="Infantil Masculino"/>
    <s v="Keds"/>
    <n v="36"/>
    <n v="108"/>
    <n v="3888"/>
    <n v="0.02"/>
    <n v="77.760000000000005"/>
    <n v="3810.24"/>
    <d v="2020-09-20T00:00:00"/>
    <d v="2020-09-20T00:00:00"/>
    <s v="Instagram"/>
    <x v="3"/>
    <n v="7.0000000000000007E-2"/>
    <n v="266.71680000000003"/>
    <n v="0"/>
  </r>
  <r>
    <n v="463"/>
    <d v="2020-09-01T00:00:00"/>
    <n v="2020"/>
    <n v="51"/>
    <s v="Joao Gomes"/>
    <s v="João Pessoa"/>
    <n v="7"/>
    <s v="Tênis Infantil Klin Freestyle Mamãe e Eu 059 Jeans"/>
    <s v="Infantil Masculino"/>
    <s v="Klin"/>
    <n v="17"/>
    <n v="99"/>
    <n v="1683"/>
    <n v="0.12"/>
    <n v="201.95999999999998"/>
    <n v="1481.04"/>
    <d v="2020-09-06T00:00:00"/>
    <d v="2020-09-06T00:00:00"/>
    <s v="Facebook"/>
    <x v="3"/>
    <n v="0.05"/>
    <n v="74.052000000000007"/>
    <n v="0"/>
  </r>
  <r>
    <n v="464"/>
    <d v="2020-09-01T00:00:00"/>
    <n v="2020"/>
    <n v="10"/>
    <s v="Luís Goncalves"/>
    <s v="Rio de Janeiro"/>
    <n v="10"/>
    <s v="Tênis Infantil Tipo Toey Joey Freestyle Colorir 060 Branco/Preto"/>
    <s v="Infantil Masculino"/>
    <s v="Tipo Toey Joey"/>
    <n v="16"/>
    <n v="114"/>
    <n v="1824"/>
    <n v="0.08"/>
    <n v="145.92000000000002"/>
    <n v="1678.08"/>
    <d v="2020-09-20T00:00:00"/>
    <d v="2020-09-20T00:00:00"/>
    <s v="Instagram"/>
    <x v="8"/>
    <n v="0.05"/>
    <n v="83.903999999999996"/>
    <n v="0"/>
  </r>
  <r>
    <n v="465"/>
    <d v="2020-09-01T00:00:00"/>
    <n v="2020"/>
    <n v="96"/>
    <s v="Carolina Barros"/>
    <s v="Aparecida de Goiânia"/>
    <n v="1"/>
    <s v="Bota Infantil Converse Rock 071 Transparente/Preto"/>
    <s v="Infantil Feminino"/>
    <s v="Converse"/>
    <n v="12"/>
    <n v="91"/>
    <n v="1092"/>
    <n v="0.12"/>
    <n v="131.04"/>
    <n v="960.96"/>
    <d v="2020-09-05T00:00:00"/>
    <d v="2020-09-05T00:00:00"/>
    <s v="Instagram"/>
    <x v="4"/>
    <n v="0.04"/>
    <n v="38.438400000000001"/>
    <n v="0"/>
  </r>
  <r>
    <n v="466"/>
    <d v="2020-09-02T00:00:00"/>
    <n v="2020"/>
    <n v="100"/>
    <s v="Diogo Alves"/>
    <s v="Porto Alegre"/>
    <n v="5"/>
    <s v="Tênis Infantil Gambo Baby Freestyle 010 Glitter Branco/Preto"/>
    <s v="Infantil Masculino"/>
    <s v="Gambo Baby"/>
    <n v="28"/>
    <n v="95"/>
    <n v="2660"/>
    <n v="0"/>
    <n v="0"/>
    <n v="2660"/>
    <d v="2020-09-25T00:00:00"/>
    <d v="2020-09-25T00:00:00"/>
    <s v="Instagram"/>
    <x v="7"/>
    <n v="0.06"/>
    <n v="159.6"/>
    <n v="0"/>
  </r>
  <r>
    <n v="467"/>
    <d v="2020-09-02T00:00:00"/>
    <n v="2020"/>
    <n v="52"/>
    <s v="João Oliveira"/>
    <s v="São Paulo"/>
    <n v="9"/>
    <s v="Tênis Infantil Melissa Freestyle Colorir 058 Branco/Preto"/>
    <s v="Infantil Masculino"/>
    <s v="Melissa"/>
    <n v="34"/>
    <n v="99"/>
    <n v="3366"/>
    <n v="0.11"/>
    <n v="370.26"/>
    <n v="2995.74"/>
    <d v="2020-09-08T00:00:00"/>
    <d v="2020-09-08T00:00:00"/>
    <s v="Instagram"/>
    <x v="7"/>
    <n v="0.06"/>
    <n v="179.74439999999998"/>
    <n v="0"/>
  </r>
  <r>
    <n v="468"/>
    <d v="2020-09-03T00:00:00"/>
    <n v="2020"/>
    <n v="40"/>
    <s v="Miguel Almeida"/>
    <s v="São José"/>
    <n v="1"/>
    <s v="Bota Infantil Kidsplash Rock 071 Transparente/Preto"/>
    <s v="Infantil Feminino"/>
    <s v="Kidsplash"/>
    <n v="48"/>
    <n v="112"/>
    <n v="5376"/>
    <n v="0.01"/>
    <n v="53.76"/>
    <n v="5322.24"/>
    <d v="2020-10-03T00:00:00"/>
    <d v="2020-10-03T00:00:00"/>
    <s v="Instagram"/>
    <x v="0"/>
    <n v="0.09"/>
    <n v="479.00159999999994"/>
    <n v="0"/>
  </r>
  <r>
    <n v="469"/>
    <d v="2020-09-03T00:00:00"/>
    <n v="2020"/>
    <n v="6"/>
    <s v="Nicolas Castro"/>
    <s v="Rio de Janeiro"/>
    <n v="9"/>
    <s v="Tênis Infantil Kea Freestyle Colorir 058 Branco/Preto"/>
    <s v="Infantil Masculino"/>
    <s v="Kea"/>
    <n v="45"/>
    <n v="118"/>
    <n v="5310"/>
    <n v="0.01"/>
    <n v="53.1"/>
    <n v="5256.9"/>
    <d v="2020-09-06T00:00:00"/>
    <d v="2020-09-06T00:00:00"/>
    <s v="Instagram"/>
    <x v="1"/>
    <n v="0.09"/>
    <n v="473.12099999999992"/>
    <n v="0"/>
  </r>
  <r>
    <n v="470"/>
    <d v="2020-09-05T00:00:00"/>
    <n v="2020"/>
    <n v="59"/>
    <s v="Vinícius Sousa"/>
    <s v="Serra"/>
    <n v="12"/>
    <s v="Tênis Infantil uFrog Walk 071 Branco/Rose"/>
    <s v="Infantil Feminino"/>
    <s v="uFrog"/>
    <n v="19"/>
    <n v="108"/>
    <n v="2052"/>
    <n v="0.09"/>
    <n v="184.68"/>
    <n v="1867.32"/>
    <d v="2020-09-23T00:00:00"/>
    <d v="2020-09-23T00:00:00"/>
    <s v="Facebook"/>
    <x v="0"/>
    <n v="0.05"/>
    <n v="93.366"/>
    <n v="0"/>
  </r>
  <r>
    <n v="471"/>
    <d v="2020-09-06T00:00:00"/>
    <n v="2020"/>
    <n v="20"/>
    <s v="Emilly Araujo"/>
    <s v="João Pessoa"/>
    <n v="8"/>
    <s v="Tênis Infantil Perkyds Freestyle Colorir 057 Branco/Preto/Amarelo"/>
    <s v="Infantil Masculino"/>
    <s v="Perkyds"/>
    <n v="47"/>
    <n v="91"/>
    <n v="4277"/>
    <n v="0.13"/>
    <n v="556.01"/>
    <n v="3720.99"/>
    <d v="2020-09-06T00:00:00"/>
    <d v="2020-09-06T00:00:00"/>
    <s v="Magazine Luiza"/>
    <x v="1"/>
    <n v="7.0000000000000007E-2"/>
    <n v="260.46930000000003"/>
    <n v="0"/>
  </r>
  <r>
    <n v="472"/>
    <d v="2020-09-06T00:00:00"/>
    <n v="2020"/>
    <n v="49"/>
    <s v="Marcos Correia"/>
    <s v="Esteio"/>
    <n v="5"/>
    <s v="Tênis Infantil New Balance Freestyle 010 Glitter Branco/Preto"/>
    <s v="Infantil Masculino"/>
    <s v="New Balance"/>
    <n v="20"/>
    <n v="100"/>
    <n v="2000"/>
    <n v="0.14000000000000001"/>
    <n v="280"/>
    <n v="1720"/>
    <d v="2020-09-28T00:00:00"/>
    <d v="2020-09-28T00:00:00"/>
    <s v="Instagram"/>
    <x v="7"/>
    <n v="0.05"/>
    <n v="86"/>
    <n v="0"/>
  </r>
  <r>
    <n v="473"/>
    <d v="2020-09-07T00:00:00"/>
    <n v="2020"/>
    <n v="29"/>
    <s v="Brenda Melo"/>
    <s v="Caruaru"/>
    <n v="14"/>
    <s v="Bota Infantil Keds Rock 017 Vinho"/>
    <s v="Infantil Feminino"/>
    <s v="Keds"/>
    <n v="37"/>
    <n v="117"/>
    <n v="4329"/>
    <n v="0.11"/>
    <n v="476.19"/>
    <n v="3852.81"/>
    <d v="2020-09-23T00:00:00"/>
    <d v="2020-09-23T00:00:00"/>
    <s v="Instagram"/>
    <x v="5"/>
    <n v="7.0000000000000007E-2"/>
    <n v="269.69670000000002"/>
    <n v="0"/>
  </r>
  <r>
    <n v="474"/>
    <d v="2020-09-08T00:00:00"/>
    <n v="2020"/>
    <n v="45"/>
    <s v="Nicolash Sousa"/>
    <s v="Serra"/>
    <n v="15"/>
    <s v="Tênis Infantil Klin Moon 048 Preto"/>
    <s v="Infantil Masculino"/>
    <s v="Klin"/>
    <n v="49"/>
    <n v="93"/>
    <n v="4557"/>
    <n v="0"/>
    <n v="0"/>
    <n v="4557"/>
    <d v="2020-09-29T00:00:00"/>
    <d v="2020-09-29T00:00:00"/>
    <s v="Instagram"/>
    <x v="8"/>
    <n v="0.08"/>
    <n v="364.56"/>
    <n v="0"/>
  </r>
  <r>
    <n v="475"/>
    <d v="2020-09-09T00:00:00"/>
    <n v="2020"/>
    <n v="8"/>
    <s v="Sofia Martins"/>
    <s v="Belo Horizonte"/>
    <n v="15"/>
    <s v="Tênis Infantil Tipo Toey Joey Moon 048 Preto"/>
    <s v="Infantil Masculino"/>
    <s v="Tipo Toey Joey"/>
    <n v="21"/>
    <n v="117"/>
    <n v="2457"/>
    <n v="0.12"/>
    <n v="294.83999999999997"/>
    <n v="2162.16"/>
    <d v="2020-09-24T00:00:00"/>
    <d v="2020-09-24T00:00:00"/>
    <s v="Instagram"/>
    <x v="1"/>
    <n v="0.06"/>
    <n v="129.72959999999998"/>
    <n v="0"/>
  </r>
  <r>
    <n v="476"/>
    <d v="2020-09-09T00:00:00"/>
    <n v="2020"/>
    <n v="71"/>
    <s v="Mateus Dias"/>
    <s v="Resende"/>
    <n v="14"/>
    <s v="Bota Infantil Converse Rock 017 Vinho"/>
    <s v="Infantil Feminino"/>
    <s v="Converse"/>
    <n v="27"/>
    <n v="111"/>
    <n v="2997"/>
    <n v="0.15"/>
    <n v="449.55"/>
    <n v="2547.4499999999998"/>
    <d v="2020-09-29T00:00:00"/>
    <d v="2020-09-29T00:00:00"/>
    <s v="Venda direta"/>
    <x v="8"/>
    <n v="0.06"/>
    <n v="152.84699999999998"/>
    <n v="0"/>
  </r>
  <r>
    <n v="477"/>
    <d v="2020-09-09T00:00:00"/>
    <n v="2020"/>
    <n v="17"/>
    <s v="Gustavo Barbosa"/>
    <s v="Porto Alegre"/>
    <n v="12"/>
    <s v="Tênis Infantil Gambo Baby Walk 071 Branco/Rose"/>
    <s v="Infantil Feminino"/>
    <s v="Gambo Baby"/>
    <n v="34"/>
    <n v="98"/>
    <n v="3332"/>
    <n v="0.15"/>
    <n v="499.79999999999995"/>
    <n v="2832.2"/>
    <d v="2020-09-19T00:00:00"/>
    <d v="2020-09-19T00:00:00"/>
    <s v="Venda direta"/>
    <x v="7"/>
    <n v="0.06"/>
    <n v="169.93199999999999"/>
    <n v="0"/>
  </r>
  <r>
    <n v="478"/>
    <d v="2020-09-10T00:00:00"/>
    <n v="2020"/>
    <n v="22"/>
    <s v="Júlia Fernandes"/>
    <s v="Ananindeua"/>
    <n v="11"/>
    <s v="Tênis Infantil Melissa College 009 Branco"/>
    <s v="Infantil Feminino"/>
    <s v="Melissa"/>
    <n v="35"/>
    <n v="118"/>
    <n v="4130"/>
    <n v="0.15"/>
    <n v="619.5"/>
    <n v="3510.5"/>
    <d v="2020-09-30T00:00:00"/>
    <d v="2020-09-30T00:00:00"/>
    <s v="Venda direta"/>
    <x v="7"/>
    <n v="7.0000000000000007E-2"/>
    <n v="245.73500000000001"/>
    <n v="0"/>
  </r>
  <r>
    <n v="479"/>
    <d v="2020-09-10T00:00:00"/>
    <n v="2020"/>
    <n v="3"/>
    <s v="Vinicius Cardoso"/>
    <s v="São Gonçalo"/>
    <n v="7"/>
    <s v="Tênis Infantil Kidsplash Freestyle Mamãe e Eu 059 Jeans"/>
    <s v="Infantil Masculino"/>
    <s v="Kidsplash"/>
    <n v="34"/>
    <n v="96"/>
    <n v="3264"/>
    <n v="0.1"/>
    <n v="326.40000000000003"/>
    <n v="2937.6"/>
    <d v="2020-09-17T00:00:00"/>
    <d v="2020-09-17T00:00:00"/>
    <s v="Venda direta"/>
    <x v="0"/>
    <n v="0.06"/>
    <n v="176.256"/>
    <n v="0"/>
  </r>
  <r>
    <n v="480"/>
    <d v="2020-09-11T00:00:00"/>
    <n v="2020"/>
    <n v="19"/>
    <s v="Thaís Barbosa"/>
    <s v="Recife"/>
    <n v="9"/>
    <s v="Tênis Infantil Kea Freestyle Colorir 058 Branco/Preto"/>
    <s v="Infantil Masculino"/>
    <s v="Kea"/>
    <n v="12"/>
    <n v="106"/>
    <n v="1272"/>
    <n v="0.12"/>
    <n v="152.63999999999999"/>
    <n v="1119.3600000000001"/>
    <d v="2020-10-11T00:00:00"/>
    <d v="2020-10-11T00:00:00"/>
    <s v="Amazon"/>
    <x v="5"/>
    <n v="0.05"/>
    <n v="55.968000000000011"/>
    <n v="0"/>
  </r>
  <r>
    <n v="481"/>
    <d v="2020-09-11T00:00:00"/>
    <n v="2020"/>
    <n v="18"/>
    <s v="Davi Almeida"/>
    <s v="Campinas"/>
    <n v="6"/>
    <s v="Tênis Infantil uFrog Algodão Doce 158 Rosa"/>
    <s v="Infantil Feminino"/>
    <s v="uFrog"/>
    <n v="46"/>
    <n v="105"/>
    <n v="4830"/>
    <n v="0.06"/>
    <n v="289.8"/>
    <n v="4540.2"/>
    <d v="2020-10-10T00:00:00"/>
    <d v="2020-10-10T00:00:00"/>
    <s v="Amazon"/>
    <x v="5"/>
    <n v="0.08"/>
    <n v="363.21600000000001"/>
    <n v="0"/>
  </r>
  <r>
    <n v="482"/>
    <d v="2020-09-12T00:00:00"/>
    <n v="2020"/>
    <n v="27"/>
    <s v="Tiago Pereira"/>
    <s v="São Paulo"/>
    <n v="3"/>
    <s v="Bota Infantil Perkyds Baby Flyer 131 Preto/Carvalho"/>
    <s v="Infantil Masculino"/>
    <s v="Perkyds"/>
    <n v="42"/>
    <n v="95"/>
    <n v="3990"/>
    <n v="0.02"/>
    <n v="79.8"/>
    <n v="3910.2"/>
    <d v="2020-09-21T00:00:00"/>
    <m/>
    <s v="Instagram"/>
    <x v="6"/>
    <n v="7.0000000000000007E-2"/>
    <n v="273.714"/>
    <n v="1"/>
  </r>
  <r>
    <n v="483"/>
    <d v="2020-09-12T00:00:00"/>
    <n v="2020"/>
    <n v="61"/>
    <s v="Júlia Barbosa"/>
    <s v="Maringá"/>
    <n v="8"/>
    <s v="Tênis Infantil New Balance Freestyle Colorir 057 Branco/Preto/Amarelo"/>
    <s v="Infantil Masculino"/>
    <s v="New Balance"/>
    <n v="36"/>
    <n v="104"/>
    <n v="3744"/>
    <n v="0.13"/>
    <n v="486.72"/>
    <n v="3257.2799999999997"/>
    <d v="2020-09-23T00:00:00"/>
    <d v="2020-09-23T00:00:00"/>
    <s v="Mercado Livre"/>
    <x v="1"/>
    <n v="7.0000000000000007E-2"/>
    <n v="228.00960000000001"/>
    <n v="0"/>
  </r>
  <r>
    <n v="484"/>
    <d v="2020-09-12T00:00:00"/>
    <n v="2020"/>
    <n v="72"/>
    <s v="Luís Rocha"/>
    <s v="Araraquara"/>
    <n v="11"/>
    <s v="Tênis Infantil Keds College 009 Branco"/>
    <s v="Infantil Feminino"/>
    <s v="Keds"/>
    <n v="24"/>
    <n v="112"/>
    <n v="2688"/>
    <n v="7.0000000000000007E-2"/>
    <n v="188.16000000000003"/>
    <n v="2499.84"/>
    <d v="2020-10-05T00:00:00"/>
    <d v="2020-10-05T00:00:00"/>
    <s v="Venda direta"/>
    <x v="3"/>
    <n v="0.06"/>
    <n v="149.99039999999999"/>
    <n v="0"/>
  </r>
  <r>
    <n v="485"/>
    <d v="2020-09-13T00:00:00"/>
    <n v="2020"/>
    <n v="77"/>
    <s v="Luiza Melo"/>
    <s v="Serra Talhada"/>
    <n v="8"/>
    <s v="Tênis Infantil Klin Freestyle Colorir 057 Branco/Preto/Amarelo"/>
    <s v="Infantil Masculino"/>
    <s v="Klin"/>
    <n v="11"/>
    <n v="90"/>
    <n v="990"/>
    <n v="0.08"/>
    <n v="79.2"/>
    <n v="910.8"/>
    <d v="2020-09-28T00:00:00"/>
    <d v="2020-09-28T00:00:00"/>
    <s v="Magazine Luiza"/>
    <x v="4"/>
    <n v="0.04"/>
    <n v="36.432000000000002"/>
    <n v="0"/>
  </r>
  <r>
    <n v="486"/>
    <d v="2020-09-14T00:00:00"/>
    <n v="2020"/>
    <n v="77"/>
    <s v="Luiza Melo"/>
    <s v="Serra Talhada"/>
    <n v="15"/>
    <s v="Tênis Infantil Tipo Toey Joey Moon 048 Preto"/>
    <s v="Infantil Masculino"/>
    <s v="Tipo Toey Joey"/>
    <n v="44"/>
    <n v="98"/>
    <n v="4312"/>
    <n v="0.13"/>
    <n v="560.56000000000006"/>
    <n v="3751.44"/>
    <d v="2020-10-02T00:00:00"/>
    <d v="2020-10-02T00:00:00"/>
    <s v="Instagram"/>
    <x v="7"/>
    <n v="7.0000000000000007E-2"/>
    <n v="262.60080000000005"/>
    <n v="0"/>
  </r>
  <r>
    <n v="487"/>
    <d v="2020-09-14T00:00:00"/>
    <n v="2020"/>
    <n v="70"/>
    <s v="Tiago Pereira"/>
    <s v="Curitiba"/>
    <n v="9"/>
    <s v="Tênis Infantil Converse Freestyle Colorir 058 Branco/Preto"/>
    <s v="Infantil Masculino"/>
    <s v="Converse"/>
    <n v="41"/>
    <n v="99"/>
    <n v="4059"/>
    <n v="0.01"/>
    <n v="40.590000000000003"/>
    <n v="4018.41"/>
    <d v="2020-10-05T00:00:00"/>
    <d v="2020-10-05T00:00:00"/>
    <s v="Amazon"/>
    <x v="9"/>
    <n v="0.08"/>
    <n v="321.47280000000001"/>
    <n v="0"/>
  </r>
  <r>
    <n v="488"/>
    <d v="2020-09-14T00:00:00"/>
    <n v="2020"/>
    <n v="35"/>
    <s v="Raissa Pereira"/>
    <s v="Montes Claros"/>
    <n v="5"/>
    <s v="Tênis Infantil Gambo Baby Freestyle 010 Glitter Branco/Preto"/>
    <s v="Infantil Masculino"/>
    <s v="Gambo Baby"/>
    <n v="45"/>
    <n v="117"/>
    <n v="5265"/>
    <n v="0.09"/>
    <n v="473.84999999999997"/>
    <n v="4791.1499999999996"/>
    <d v="2020-10-04T00:00:00"/>
    <d v="2020-10-04T00:00:00"/>
    <s v="Americanas"/>
    <x v="9"/>
    <n v="0.08"/>
    <n v="383.29199999999997"/>
    <n v="0"/>
  </r>
  <r>
    <n v="489"/>
    <d v="2020-09-15T00:00:00"/>
    <n v="2020"/>
    <n v="89"/>
    <s v="Breno Cunha"/>
    <s v="Sabará"/>
    <n v="11"/>
    <s v="Tênis Infantil Melissa College 009 Branco"/>
    <s v="Infantil Feminino"/>
    <s v="Melissa"/>
    <n v="21"/>
    <n v="95"/>
    <n v="1995"/>
    <n v="0.01"/>
    <n v="19.95"/>
    <n v="1975.05"/>
    <d v="2020-10-09T00:00:00"/>
    <d v="2020-10-09T00:00:00"/>
    <s v="Facebook"/>
    <x v="9"/>
    <n v="0.05"/>
    <n v="98.752499999999998"/>
    <n v="0"/>
  </r>
  <r>
    <n v="490"/>
    <d v="2020-09-16T00:00:00"/>
    <n v="2020"/>
    <n v="85"/>
    <s v="Thaís Araujo"/>
    <s v="Cariacica"/>
    <n v="8"/>
    <s v="Tênis Infantil Kidsplash Freestyle Colorir 057 Branco/Preto/Amarelo"/>
    <s v="Infantil Masculino"/>
    <s v="Kidsplash"/>
    <n v="17"/>
    <n v="114"/>
    <n v="1938"/>
    <n v="0.06"/>
    <n v="116.28"/>
    <n v="1821.72"/>
    <d v="2020-09-19T00:00:00"/>
    <d v="2020-09-19T00:00:00"/>
    <s v="Mercado Livre"/>
    <x v="3"/>
    <n v="0.05"/>
    <n v="91.086000000000013"/>
    <n v="0"/>
  </r>
  <r>
    <n v="491"/>
    <d v="2020-09-17T00:00:00"/>
    <n v="2020"/>
    <n v="84"/>
    <s v="Manuela Ferreira"/>
    <s v="Rondonópolis"/>
    <n v="8"/>
    <s v="Tênis Infantil Kea Freestyle Colorir 057 Branco/Preto/Amarelo"/>
    <s v="Infantil Masculino"/>
    <s v="Kea"/>
    <n v="44"/>
    <n v="93"/>
    <n v="4092"/>
    <n v="0.13"/>
    <n v="531.96"/>
    <n v="3560.04"/>
    <d v="2020-10-09T00:00:00"/>
    <d v="2020-10-09T00:00:00"/>
    <s v="Magazine Luiza"/>
    <x v="6"/>
    <n v="7.0000000000000007E-2"/>
    <n v="249.20280000000002"/>
    <n v="0"/>
  </r>
  <r>
    <n v="492"/>
    <d v="2020-09-17T00:00:00"/>
    <n v="2020"/>
    <n v="83"/>
    <s v="Luan Ribeiro"/>
    <s v="Maceió"/>
    <n v="4"/>
    <s v="Tênis Infantil uFrog Baby Walk 069 Preto/Grafite/Vermelho"/>
    <s v="Infantil Masculino"/>
    <s v="uFrog"/>
    <n v="16"/>
    <n v="119"/>
    <n v="1904"/>
    <n v="0.02"/>
    <n v="38.08"/>
    <n v="1865.92"/>
    <d v="2020-09-20T00:00:00"/>
    <d v="2020-09-20T00:00:00"/>
    <s v="Magazine Luiza"/>
    <x v="4"/>
    <n v="0.05"/>
    <n v="93.296000000000006"/>
    <n v="0"/>
  </r>
  <r>
    <n v="493"/>
    <d v="2020-09-18T00:00:00"/>
    <n v="2020"/>
    <n v="6"/>
    <s v="Nicolas Castro"/>
    <s v="Rio de Janeiro"/>
    <n v="6"/>
    <s v="Tênis Infantil Perkyds Algodão Doce 158 Rosa"/>
    <s v="Infantil Feminino"/>
    <s v="Perkyds"/>
    <n v="49"/>
    <n v="112"/>
    <n v="5488"/>
    <n v="0.01"/>
    <n v="54.88"/>
    <n v="5433.12"/>
    <d v="2020-10-07T00:00:00"/>
    <d v="2020-10-07T00:00:00"/>
    <s v="Magazine Luiza"/>
    <x v="2"/>
    <n v="0.09"/>
    <n v="488.98079999999999"/>
    <n v="0"/>
  </r>
  <r>
    <n v="494"/>
    <d v="2020-09-18T00:00:00"/>
    <n v="2020"/>
    <n v="94"/>
    <s v="Caio Oliveira"/>
    <s v="Porto Alegre"/>
    <n v="3"/>
    <s v="Bota Infantil New Balance Baby Flyer 131 Preto/Carvalho"/>
    <s v="Infantil Masculino"/>
    <s v="New Balance"/>
    <n v="33"/>
    <n v="115"/>
    <n v="3795"/>
    <n v="0.02"/>
    <n v="75.900000000000006"/>
    <n v="3719.1"/>
    <d v="2020-10-13T00:00:00"/>
    <m/>
    <s v="Venda direta"/>
    <x v="7"/>
    <n v="7.0000000000000007E-2"/>
    <n v="260.33700000000005"/>
    <n v="1"/>
  </r>
  <r>
    <n v="495"/>
    <d v="2020-09-19T00:00:00"/>
    <n v="2020"/>
    <n v="97"/>
    <s v="Martim Ferreira"/>
    <s v="Cuiabá"/>
    <n v="4"/>
    <s v="Tênis Infantil Keds Baby Walk 069 Preto/Grafite/Vermelho"/>
    <s v="Infantil Masculino"/>
    <s v="Keds"/>
    <n v="33"/>
    <n v="102"/>
    <n v="3366"/>
    <n v="0.14000000000000001"/>
    <n v="471.24000000000007"/>
    <n v="2894.7599999999998"/>
    <d v="2020-09-21T00:00:00"/>
    <d v="2020-09-21T00:00:00"/>
    <s v="Venda direta"/>
    <x v="7"/>
    <n v="0.06"/>
    <n v="173.68559999999997"/>
    <n v="0"/>
  </r>
  <r>
    <n v="496"/>
    <d v="2020-09-20T00:00:00"/>
    <n v="2020"/>
    <n v="74"/>
    <s v="Douglas Cunha"/>
    <s v="São Paulo"/>
    <n v="2"/>
    <s v="Tênis Infantil Klin Freestyle 004 Preto/Branco"/>
    <s v="Infantil Masculino"/>
    <s v="Klin"/>
    <n v="15"/>
    <n v="116"/>
    <n v="1740"/>
    <n v="0.05"/>
    <n v="87"/>
    <n v="1653"/>
    <d v="2020-10-09T00:00:00"/>
    <d v="2020-10-09T00:00:00"/>
    <s v="Magazine Luiza"/>
    <x v="7"/>
    <n v="0.05"/>
    <n v="82.65"/>
    <n v="0"/>
  </r>
  <r>
    <n v="497"/>
    <d v="2020-09-20T00:00:00"/>
    <n v="2020"/>
    <n v="89"/>
    <s v="Breno Cunha"/>
    <s v="Sabará"/>
    <n v="11"/>
    <s v="Tênis Infantil Tipo Toey Joey College 009 Branco"/>
    <s v="Infantil Feminino"/>
    <s v="Tipo Toey Joey"/>
    <n v="14"/>
    <n v="113"/>
    <n v="1582"/>
    <n v="0.13"/>
    <n v="205.66"/>
    <n v="1376.34"/>
    <d v="2020-10-02T00:00:00"/>
    <d v="2020-10-02T00:00:00"/>
    <s v="Mercado Livre"/>
    <x v="9"/>
    <n v="0.05"/>
    <n v="68.816999999999993"/>
    <n v="0"/>
  </r>
  <r>
    <n v="498"/>
    <d v="2020-09-20T00:00:00"/>
    <n v="2020"/>
    <n v="55"/>
    <s v="Camila Correia"/>
    <s v="São João da Boa Vista"/>
    <n v="9"/>
    <s v="Tênis Infantil Converse Freestyle Colorir 058 Branco/Preto"/>
    <s v="Infantil Masculino"/>
    <s v="Converse"/>
    <n v="23"/>
    <n v="100"/>
    <n v="2300"/>
    <n v="0.11"/>
    <n v="253"/>
    <n v="2047"/>
    <d v="2020-10-13T00:00:00"/>
    <d v="2020-10-13T00:00:00"/>
    <s v="Amazon"/>
    <x v="7"/>
    <n v="0.06"/>
    <n v="122.82"/>
    <n v="0"/>
  </r>
  <r>
    <n v="499"/>
    <d v="2020-09-23T00:00:00"/>
    <n v="2020"/>
    <n v="2"/>
    <s v="Lavinia Barbosa"/>
    <s v="Rondonópolis"/>
    <n v="8"/>
    <s v="Tênis Infantil Gambo Baby Freestyle Colorir 057 Branco/Preto/Amarelo"/>
    <s v="Infantil Masculino"/>
    <s v="Gambo Baby"/>
    <n v="40"/>
    <n v="93"/>
    <n v="3720"/>
    <n v="0.06"/>
    <n v="223.2"/>
    <n v="3496.8"/>
    <d v="2020-09-28T00:00:00"/>
    <d v="2020-09-28T00:00:00"/>
    <s v="Venda direta"/>
    <x v="1"/>
    <n v="7.0000000000000007E-2"/>
    <n v="244.77600000000004"/>
    <n v="0"/>
  </r>
  <r>
    <n v="500"/>
    <d v="2020-09-24T00:00:00"/>
    <n v="2020"/>
    <n v="67"/>
    <s v="Tânia Pereira"/>
    <s v="Jundiaí"/>
    <n v="3"/>
    <s v="Bota Infantil Melissa Baby Flyer 131 Preto/Carvalho"/>
    <s v="Infantil Masculino"/>
    <s v="Melissa"/>
    <n v="34"/>
    <n v="114"/>
    <n v="3876"/>
    <n v="0.05"/>
    <n v="193.8"/>
    <n v="3682.2"/>
    <d v="2020-09-27T00:00:00"/>
    <d v="2020-09-27T00:00:00"/>
    <s v="Venda direta"/>
    <x v="7"/>
    <n v="7.0000000000000007E-2"/>
    <n v="257.75400000000002"/>
    <n v="0"/>
  </r>
  <r>
    <n v="501"/>
    <d v="2020-09-25T00:00:00"/>
    <n v="2020"/>
    <n v="6"/>
    <s v="Nicolas Castro"/>
    <s v="Rio de Janeiro"/>
    <n v="11"/>
    <s v="Tênis Infantil Kidsplash College 009 Branco"/>
    <s v="Infantil Feminino"/>
    <s v="Kidsplash"/>
    <n v="44"/>
    <n v="96"/>
    <n v="4224"/>
    <n v="0.09"/>
    <n v="380.15999999999997"/>
    <n v="3843.84"/>
    <d v="2020-09-29T00:00:00"/>
    <d v="2020-09-29T00:00:00"/>
    <s v="Amazon"/>
    <x v="6"/>
    <n v="7.0000000000000007E-2"/>
    <n v="269.06880000000001"/>
    <n v="0"/>
  </r>
  <r>
    <n v="502"/>
    <d v="2020-09-25T00:00:00"/>
    <n v="2020"/>
    <n v="97"/>
    <s v="Martim Ferreira"/>
    <s v="Cuiabá"/>
    <n v="9"/>
    <s v="Tênis Infantil Kea Freestyle Colorir 058 Branco/Preto"/>
    <s v="Infantil Masculino"/>
    <s v="Kea"/>
    <n v="36"/>
    <n v="98"/>
    <n v="3528"/>
    <n v="0.1"/>
    <n v="352.8"/>
    <n v="3175.2"/>
    <d v="2020-10-12T00:00:00"/>
    <d v="2020-10-12T00:00:00"/>
    <s v="Venda direta"/>
    <x v="2"/>
    <n v="7.0000000000000007E-2"/>
    <n v="222.26400000000001"/>
    <n v="0"/>
  </r>
  <r>
    <n v="503"/>
    <d v="2020-09-25T00:00:00"/>
    <n v="2020"/>
    <n v="27"/>
    <s v="Tiago Pereira"/>
    <s v="São Paulo"/>
    <n v="2"/>
    <s v="Tênis Infantil uFrog Freestyle 004 Preto/Branco"/>
    <s v="Infantil Masculino"/>
    <s v="uFrog"/>
    <n v="34"/>
    <n v="116"/>
    <n v="3944"/>
    <n v="0"/>
    <n v="0"/>
    <n v="3944"/>
    <d v="2020-10-22T00:00:00"/>
    <d v="2020-10-22T00:00:00"/>
    <s v="Venda direta"/>
    <x v="7"/>
    <n v="7.0000000000000007E-2"/>
    <n v="276.08000000000004"/>
    <n v="0"/>
  </r>
  <r>
    <n v="504"/>
    <d v="2020-09-26T00:00:00"/>
    <n v="2020"/>
    <n v="27"/>
    <s v="Tiago Pereira"/>
    <s v="São Paulo"/>
    <n v="7"/>
    <s v="Tênis Infantil Perkyds Freestyle Mamãe e Eu 059 Jeans"/>
    <s v="Infantil Masculino"/>
    <s v="Perkyds"/>
    <n v="44"/>
    <n v="95"/>
    <n v="4180"/>
    <n v="0"/>
    <n v="0"/>
    <n v="4180"/>
    <d v="2020-09-28T00:00:00"/>
    <d v="2020-09-28T00:00:00"/>
    <s v="Magazine Luiza"/>
    <x v="7"/>
    <n v="0.08"/>
    <n v="334.40000000000003"/>
    <n v="0"/>
  </r>
  <r>
    <n v="505"/>
    <d v="2020-09-26T00:00:00"/>
    <n v="2020"/>
    <n v="22"/>
    <s v="Júlia Fernandes"/>
    <s v="Ananindeua"/>
    <n v="9"/>
    <s v="Tênis Infantil New Balance Freestyle Colorir 058 Branco/Preto"/>
    <s v="Infantil Masculino"/>
    <s v="New Balance"/>
    <n v="35"/>
    <n v="98"/>
    <n v="3430"/>
    <n v="0.04"/>
    <n v="137.20000000000002"/>
    <n v="3292.8"/>
    <d v="2020-09-28T00:00:00"/>
    <d v="2020-09-28T00:00:00"/>
    <s v="Venda direta"/>
    <x v="0"/>
    <n v="7.0000000000000007E-2"/>
    <n v="230.49600000000004"/>
    <n v="0"/>
  </r>
  <r>
    <n v="506"/>
    <d v="2020-09-28T00:00:00"/>
    <n v="2020"/>
    <n v="47"/>
    <s v="Aline Martins"/>
    <s v="Rio de Janeiro"/>
    <n v="14"/>
    <s v="Bota Infantil Keds Rock 017 Vinho"/>
    <s v="Infantil Feminino"/>
    <s v="Keds"/>
    <n v="44"/>
    <n v="107"/>
    <n v="4708"/>
    <n v="0.01"/>
    <n v="47.08"/>
    <n v="4660.92"/>
    <d v="2020-10-18T00:00:00"/>
    <d v="2020-10-18T00:00:00"/>
    <s v="Americanas"/>
    <x v="2"/>
    <n v="0.08"/>
    <n v="372.87360000000001"/>
    <n v="0"/>
  </r>
  <r>
    <n v="507"/>
    <d v="2020-09-30T00:00:00"/>
    <n v="2020"/>
    <n v="99"/>
    <s v="Luís Azevedo"/>
    <s v="Cuiabá"/>
    <n v="7"/>
    <s v="Tênis Infantil Klin Freestyle Mamãe e Eu 059 Jeans"/>
    <s v="Infantil Masculino"/>
    <s v="Klin"/>
    <n v="19"/>
    <n v="120"/>
    <n v="2280"/>
    <n v="0.13"/>
    <n v="296.40000000000003"/>
    <n v="1983.6"/>
    <d v="2020-10-14T00:00:00"/>
    <d v="2020-10-14T00:00:00"/>
    <s v="Instagram"/>
    <x v="4"/>
    <n v="0.05"/>
    <n v="99.18"/>
    <n v="0"/>
  </r>
  <r>
    <n v="508"/>
    <d v="2020-09-30T00:00:00"/>
    <n v="2020"/>
    <n v="96"/>
    <s v="Carolina Barros"/>
    <s v="Aparecida de Goiânia"/>
    <n v="9"/>
    <s v="Tênis Infantil Tipo Toey Joey Freestyle Colorir 058 Branco/Preto"/>
    <s v="Infantil Masculino"/>
    <s v="Tipo Toey Joey"/>
    <n v="10"/>
    <n v="111"/>
    <n v="1110"/>
    <n v="0.04"/>
    <n v="44.4"/>
    <n v="1065.5999999999999"/>
    <d v="2020-10-11T00:00:00"/>
    <d v="2020-10-11T00:00:00"/>
    <s v="Americanas"/>
    <x v="5"/>
    <n v="0.05"/>
    <n v="53.28"/>
    <n v="0"/>
  </r>
  <r>
    <n v="509"/>
    <d v="2020-10-01T00:00:00"/>
    <n v="2020"/>
    <n v="50"/>
    <s v="Julieta Cavalcanti"/>
    <s v="Jequié"/>
    <n v="7"/>
    <s v="Tênis Infantil Converse Freestyle Mamãe e Eu 059 Jeans"/>
    <s v="Infantil Masculino"/>
    <s v="Converse"/>
    <n v="37"/>
    <n v="110"/>
    <n v="4070"/>
    <n v="0.06"/>
    <n v="244.2"/>
    <n v="3825.8"/>
    <d v="2020-10-14T00:00:00"/>
    <d v="2020-10-14T00:00:00"/>
    <s v="Mercado Livre"/>
    <x v="2"/>
    <n v="7.0000000000000007E-2"/>
    <n v="267.80600000000004"/>
    <n v="0"/>
  </r>
  <r>
    <n v="510"/>
    <d v="2020-10-01T00:00:00"/>
    <n v="2020"/>
    <n v="20"/>
    <s v="Emilly Araujo"/>
    <s v="João Pessoa"/>
    <n v="5"/>
    <s v="Tênis Infantil Gambo Baby Freestyle 010 Glitter Branco/Preto"/>
    <s v="Infantil Masculino"/>
    <s v="Gambo Baby"/>
    <n v="22"/>
    <n v="110"/>
    <n v="2420"/>
    <n v="0.05"/>
    <n v="121"/>
    <n v="2299"/>
    <d v="2020-10-26T00:00:00"/>
    <d v="2020-10-26T00:00:00"/>
    <s v="Facebook"/>
    <x v="7"/>
    <n v="0.06"/>
    <n v="137.94"/>
    <n v="0"/>
  </r>
  <r>
    <n v="511"/>
    <d v="2020-10-02T00:00:00"/>
    <n v="2020"/>
    <n v="73"/>
    <s v="Douglas Fernandes"/>
    <s v="Garanhuns"/>
    <n v="2"/>
    <s v="Tênis Infantil Melissa Freestyle 004 Preto/Branco"/>
    <s v="Infantil Masculino"/>
    <s v="Melissa"/>
    <n v="43"/>
    <n v="108"/>
    <n v="4644"/>
    <n v="0.1"/>
    <n v="464.40000000000003"/>
    <n v="4179.6000000000004"/>
    <d v="2020-10-23T00:00:00"/>
    <d v="2020-10-23T00:00:00"/>
    <s v="Amazon"/>
    <x v="6"/>
    <n v="0.08"/>
    <n v="334.36800000000005"/>
    <n v="0"/>
  </r>
  <r>
    <n v="512"/>
    <d v="2020-10-02T00:00:00"/>
    <n v="2020"/>
    <n v="12"/>
    <s v="Fernanda Cardoso"/>
    <s v="Barueri"/>
    <n v="13"/>
    <s v="Tênis Infantil Kidsplash Walk 086 Branco/Rosa"/>
    <s v="Infantil Feminino"/>
    <s v="Kidsplash"/>
    <n v="40"/>
    <n v="107"/>
    <n v="4280"/>
    <n v="0.12"/>
    <n v="513.6"/>
    <n v="3766.4"/>
    <d v="2020-10-16T00:00:00"/>
    <d v="2020-10-16T00:00:00"/>
    <s v="Venda direta"/>
    <x v="6"/>
    <n v="7.0000000000000007E-2"/>
    <n v="263.64800000000002"/>
    <n v="0"/>
  </r>
  <r>
    <n v="513"/>
    <d v="2020-10-02T00:00:00"/>
    <n v="2020"/>
    <n v="99"/>
    <s v="Luís Azevedo"/>
    <s v="Cuiabá"/>
    <n v="1"/>
    <s v="Bota Infantil Kea Rock 071 Transparente/Preto"/>
    <s v="Infantil Feminino"/>
    <s v="Kea"/>
    <n v="13"/>
    <n v="120"/>
    <n v="1560"/>
    <n v="0"/>
    <n v="0"/>
    <n v="1560"/>
    <d v="2020-10-29T00:00:00"/>
    <d v="2020-10-29T00:00:00"/>
    <s v="Amazon"/>
    <x v="2"/>
    <n v="0.05"/>
    <n v="78"/>
    <n v="0"/>
  </r>
  <r>
    <n v="514"/>
    <d v="2020-10-03T00:00:00"/>
    <n v="2020"/>
    <n v="91"/>
    <s v="Marcos Almeida"/>
    <s v="Montes Claros"/>
    <n v="14"/>
    <s v="Bota Infantil uFrog Rock 017 Vinho"/>
    <s v="Infantil Feminino"/>
    <s v="uFrog"/>
    <n v="46"/>
    <n v="111"/>
    <n v="5106"/>
    <n v="0.04"/>
    <n v="204.24"/>
    <n v="4901.76"/>
    <d v="2020-10-28T00:00:00"/>
    <d v="2020-10-28T00:00:00"/>
    <s v="Americanas"/>
    <x v="5"/>
    <n v="0.08"/>
    <n v="392.14080000000001"/>
    <n v="0"/>
  </r>
  <r>
    <n v="515"/>
    <d v="2020-10-03T00:00:00"/>
    <n v="2020"/>
    <n v="13"/>
    <s v="Carlos Goncalves"/>
    <s v="Belo Horizonte"/>
    <n v="6"/>
    <s v="Tênis Infantil Perkyds Algodão Doce 158 Rosa"/>
    <s v="Infantil Feminino"/>
    <s v="Perkyds"/>
    <n v="48"/>
    <n v="118"/>
    <n v="5664"/>
    <n v="0.03"/>
    <n v="169.92"/>
    <n v="5494.08"/>
    <d v="2020-10-18T00:00:00"/>
    <d v="2020-10-18T00:00:00"/>
    <s v="Mercado Livre"/>
    <x v="6"/>
    <n v="0.09"/>
    <n v="494.46719999999999"/>
    <n v="0"/>
  </r>
  <r>
    <n v="516"/>
    <d v="2020-10-03T00:00:00"/>
    <n v="2020"/>
    <n v="56"/>
    <s v="Carlos Araujo"/>
    <s v="Belford Roxo"/>
    <n v="2"/>
    <s v="Tênis Infantil New Balance Freestyle 004 Preto/Branco"/>
    <s v="Infantil Masculino"/>
    <s v="New Balance"/>
    <n v="25"/>
    <n v="99"/>
    <n v="2475"/>
    <n v="0.1"/>
    <n v="247.5"/>
    <n v="2227.5"/>
    <d v="2020-10-18T00:00:00"/>
    <d v="2020-10-18T00:00:00"/>
    <s v="Instagram"/>
    <x v="1"/>
    <n v="0.06"/>
    <n v="133.65"/>
    <n v="0"/>
  </r>
  <r>
    <n v="517"/>
    <d v="2020-10-03T00:00:00"/>
    <n v="2020"/>
    <n v="58"/>
    <s v="Carla Dias"/>
    <s v="Rio de Janeiro"/>
    <n v="11"/>
    <s v="Tênis Infantil Keds College 009 Branco"/>
    <s v="Infantil Feminino"/>
    <s v="Keds"/>
    <n v="49"/>
    <n v="102"/>
    <n v="4998"/>
    <n v="0.04"/>
    <n v="199.92000000000002"/>
    <n v="4798.08"/>
    <d v="2020-10-28T00:00:00"/>
    <d v="2020-10-28T00:00:00"/>
    <s v="Magazine Luiza"/>
    <x v="8"/>
    <n v="0.08"/>
    <n v="383.84640000000002"/>
    <n v="0"/>
  </r>
  <r>
    <n v="518"/>
    <d v="2020-10-04T00:00:00"/>
    <n v="2020"/>
    <n v="55"/>
    <s v="Camila Correia"/>
    <s v="São João da Boa Vista"/>
    <n v="1"/>
    <s v="Bota Infantil Klin Rock 071 Transparente/Preto"/>
    <s v="Infantil Feminino"/>
    <s v="Klin"/>
    <n v="20"/>
    <n v="98"/>
    <n v="1960"/>
    <n v="0.03"/>
    <n v="58.8"/>
    <n v="1901.2"/>
    <d v="2020-10-26T00:00:00"/>
    <d v="2020-10-26T00:00:00"/>
    <s v="Mercado Livre"/>
    <x v="0"/>
    <n v="0.05"/>
    <n v="95.06"/>
    <n v="0"/>
  </r>
  <r>
    <n v="519"/>
    <d v="2020-10-04T00:00:00"/>
    <n v="2020"/>
    <n v="51"/>
    <s v="Joao Gomes"/>
    <s v="João Pessoa"/>
    <n v="8"/>
    <s v="Tênis Infantil Tipo Toey Joey Freestyle Colorir 057 Branco/Preto/Amarelo"/>
    <s v="Infantil Masculino"/>
    <s v="Tipo Toey Joey"/>
    <n v="36"/>
    <n v="113"/>
    <n v="4068"/>
    <n v="0.1"/>
    <n v="406.8"/>
    <n v="3661.2"/>
    <d v="2020-10-12T00:00:00"/>
    <m/>
    <s v="Facebook"/>
    <x v="1"/>
    <n v="7.0000000000000007E-2"/>
    <n v="256.28399999999999"/>
    <n v="1"/>
  </r>
  <r>
    <n v="520"/>
    <d v="2020-10-07T00:00:00"/>
    <n v="2020"/>
    <n v="82"/>
    <s v="Júlio Azevedo"/>
    <s v="Uberaba"/>
    <n v="11"/>
    <s v="Tênis Infantil Converse College 009 Branco"/>
    <s v="Infantil Feminino"/>
    <s v="Converse"/>
    <n v="26"/>
    <n v="107"/>
    <n v="2782"/>
    <n v="0.06"/>
    <n v="166.92"/>
    <n v="2615.08"/>
    <d v="2020-10-26T00:00:00"/>
    <d v="2020-10-26T00:00:00"/>
    <s v="Facebook"/>
    <x v="7"/>
    <n v="0.06"/>
    <n v="156.90479999999999"/>
    <n v="0"/>
  </r>
  <r>
    <n v="521"/>
    <d v="2020-10-08T00:00:00"/>
    <n v="2020"/>
    <n v="69"/>
    <s v="Renan Souza"/>
    <s v="Salvador"/>
    <n v="14"/>
    <s v="Bota Infantil Gambo Baby Rock 017 Vinho"/>
    <s v="Infantil Feminino"/>
    <s v="Gambo Baby"/>
    <n v="50"/>
    <n v="117"/>
    <n v="5850"/>
    <n v="0.14000000000000001"/>
    <n v="819.00000000000011"/>
    <n v="5031"/>
    <d v="2020-11-06T00:00:00"/>
    <d v="2020-11-06T00:00:00"/>
    <s v="Americanas"/>
    <x v="2"/>
    <n v="0.09"/>
    <n v="452.78999999999996"/>
    <n v="0"/>
  </r>
  <r>
    <n v="522"/>
    <d v="2020-10-09T00:00:00"/>
    <n v="2020"/>
    <n v="66"/>
    <s v="Carolina Rocha"/>
    <s v="São Paulo"/>
    <n v="9"/>
    <s v="Tênis Infantil Melissa Freestyle Colorir 058 Branco/Preto"/>
    <s v="Infantil Masculino"/>
    <s v="Melissa"/>
    <n v="16"/>
    <n v="90"/>
    <n v="1440"/>
    <n v="0.09"/>
    <n v="129.6"/>
    <n v="1310.4000000000001"/>
    <d v="2020-10-10T00:00:00"/>
    <d v="2020-10-10T00:00:00"/>
    <s v="Instagram"/>
    <x v="1"/>
    <n v="0.05"/>
    <n v="65.52000000000001"/>
    <n v="0"/>
  </r>
  <r>
    <n v="523"/>
    <d v="2020-10-09T00:00:00"/>
    <n v="2020"/>
    <n v="61"/>
    <s v="Júlia Barbosa"/>
    <s v="Maringá"/>
    <n v="8"/>
    <s v="Tênis Infantil Kidsplash Freestyle Colorir 057 Branco/Preto/Amarelo"/>
    <s v="Infantil Masculino"/>
    <s v="Kidsplash"/>
    <n v="40"/>
    <n v="116"/>
    <n v="4640"/>
    <n v="0.05"/>
    <n v="232"/>
    <n v="4408"/>
    <d v="2020-10-22T00:00:00"/>
    <d v="2020-10-22T00:00:00"/>
    <s v="Amazon"/>
    <x v="0"/>
    <n v="0.08"/>
    <n v="352.64"/>
    <n v="0"/>
  </r>
  <r>
    <n v="524"/>
    <d v="2020-10-09T00:00:00"/>
    <n v="2020"/>
    <n v="63"/>
    <s v="Joao Souza"/>
    <s v="Porto Alegre"/>
    <n v="13"/>
    <s v="Tênis Infantil Kea Walk 086 Branco/Rosa"/>
    <s v="Infantil Feminino"/>
    <s v="Kea"/>
    <n v="40"/>
    <n v="108"/>
    <n v="4320"/>
    <n v="0.04"/>
    <n v="172.8"/>
    <n v="4147.2"/>
    <d v="2020-10-24T00:00:00"/>
    <d v="2020-10-24T00:00:00"/>
    <s v="Facebook"/>
    <x v="2"/>
    <n v="0.08"/>
    <n v="331.77600000000001"/>
    <n v="0"/>
  </r>
  <r>
    <n v="525"/>
    <d v="2020-10-10T00:00:00"/>
    <n v="2020"/>
    <n v="8"/>
    <s v="Sofia Martins"/>
    <s v="Belo Horizonte"/>
    <n v="15"/>
    <s v="Tênis Infantil uFrog Moon 048 Preto"/>
    <s v="Infantil Masculino"/>
    <s v="uFrog"/>
    <n v="42"/>
    <n v="103"/>
    <n v="4326"/>
    <n v="0.01"/>
    <n v="43.26"/>
    <n v="4282.74"/>
    <d v="2020-10-29T00:00:00"/>
    <d v="2020-10-29T00:00:00"/>
    <s v="Magazine Luiza"/>
    <x v="4"/>
    <n v="0.08"/>
    <n v="342.61919999999998"/>
    <n v="0"/>
  </r>
  <r>
    <n v="526"/>
    <d v="2020-10-10T00:00:00"/>
    <n v="2020"/>
    <n v="33"/>
    <s v="Melissa Correia"/>
    <s v="São Paulo"/>
    <n v="14"/>
    <s v="Bota Infantil Perkyds Rock 017 Vinho"/>
    <s v="Infantil Feminino"/>
    <s v="Perkyds"/>
    <n v="39"/>
    <n v="120"/>
    <n v="4680"/>
    <n v="0.11"/>
    <n v="514.79999999999995"/>
    <n v="4165.2"/>
    <d v="2020-10-27T00:00:00"/>
    <d v="2020-10-27T00:00:00"/>
    <s v="Instagram"/>
    <x v="3"/>
    <n v="0.08"/>
    <n v="333.21600000000001"/>
    <n v="0"/>
  </r>
  <r>
    <n v="527"/>
    <d v="2020-10-10T00:00:00"/>
    <n v="2020"/>
    <n v="24"/>
    <s v="Giovanna Gomes"/>
    <s v="Lins"/>
    <n v="3"/>
    <s v="Bota Infantil New Balance Baby Flyer 131 Preto/Carvalho"/>
    <s v="Infantil Masculino"/>
    <s v="New Balance"/>
    <n v="38"/>
    <n v="96"/>
    <n v="3648"/>
    <n v="0.03"/>
    <n v="109.44"/>
    <n v="3538.56"/>
    <d v="2020-10-21T00:00:00"/>
    <d v="2020-10-21T00:00:00"/>
    <s v="Amazon"/>
    <x v="1"/>
    <n v="7.0000000000000007E-2"/>
    <n v="247.69920000000002"/>
    <n v="0"/>
  </r>
  <r>
    <n v="528"/>
    <d v="2020-10-11T00:00:00"/>
    <n v="2020"/>
    <n v="5"/>
    <s v="Ana Oliveira"/>
    <s v="Maringá"/>
    <n v="3"/>
    <s v="Bota Infantil Keds Baby Flyer 131 Preto/Carvalho"/>
    <s v="Infantil Masculino"/>
    <s v="Keds"/>
    <n v="32"/>
    <n v="112"/>
    <n v="3584"/>
    <n v="0.04"/>
    <n v="143.36000000000001"/>
    <n v="3440.64"/>
    <d v="2020-10-23T00:00:00"/>
    <d v="2020-10-23T00:00:00"/>
    <s v="Magazine Luiza"/>
    <x v="7"/>
    <n v="7.0000000000000007E-2"/>
    <n v="240.84480000000002"/>
    <n v="0"/>
  </r>
  <r>
    <n v="529"/>
    <d v="2020-10-11T00:00:00"/>
    <n v="2020"/>
    <n v="29"/>
    <s v="Brenda Melo"/>
    <s v="Caruaru"/>
    <n v="10"/>
    <s v="Tênis Infantil Klin Freestyle Colorir 060 Branco/Preto"/>
    <s v="Infantil Masculino"/>
    <s v="Klin"/>
    <n v="20"/>
    <n v="108"/>
    <n v="2160"/>
    <n v="0"/>
    <n v="0"/>
    <n v="2160"/>
    <d v="2020-10-31T00:00:00"/>
    <d v="2020-10-31T00:00:00"/>
    <s v="Mercado Livre"/>
    <x v="7"/>
    <n v="0.06"/>
    <n v="129.6"/>
    <n v="0"/>
  </r>
  <r>
    <n v="530"/>
    <d v="2020-10-11T00:00:00"/>
    <n v="2020"/>
    <n v="56"/>
    <s v="Carlos Araujo"/>
    <s v="Belford Roxo"/>
    <n v="3"/>
    <s v="Bota Infantil Tipo Toey Joey Baby Flyer 131 Preto/Carvalho"/>
    <s v="Infantil Masculino"/>
    <s v="Tipo Toey Joey"/>
    <n v="22"/>
    <n v="101"/>
    <n v="2222"/>
    <n v="0.15"/>
    <n v="333.3"/>
    <n v="1888.7"/>
    <d v="2020-10-24T00:00:00"/>
    <d v="2020-10-24T00:00:00"/>
    <s v="Venda direta"/>
    <x v="6"/>
    <n v="0.05"/>
    <n v="94.435000000000002"/>
    <n v="0"/>
  </r>
  <r>
    <n v="531"/>
    <d v="2020-10-12T00:00:00"/>
    <n v="2020"/>
    <n v="22"/>
    <s v="Júlia Fernandes"/>
    <s v="Ananindeua"/>
    <n v="7"/>
    <s v="Tênis Infantil Converse Freestyle Mamãe e Eu 059 Jeans"/>
    <s v="Infantil Masculino"/>
    <s v="Converse"/>
    <n v="42"/>
    <n v="91"/>
    <n v="3822"/>
    <n v="0.09"/>
    <n v="343.97999999999996"/>
    <n v="3478.02"/>
    <d v="2020-11-10T00:00:00"/>
    <d v="2020-11-10T00:00:00"/>
    <s v="Instagram"/>
    <x v="4"/>
    <n v="7.0000000000000007E-2"/>
    <n v="243.46140000000003"/>
    <n v="0"/>
  </r>
  <r>
    <n v="532"/>
    <d v="2020-10-12T00:00:00"/>
    <n v="2020"/>
    <n v="89"/>
    <s v="Breno Cunha"/>
    <s v="Sabará"/>
    <n v="7"/>
    <s v="Tênis Infantil Gambo Baby Freestyle Mamãe e Eu 059 Jeans"/>
    <s v="Infantil Masculino"/>
    <s v="Gambo Baby"/>
    <n v="48"/>
    <n v="98"/>
    <n v="4704"/>
    <n v="0.04"/>
    <n v="188.16"/>
    <n v="4515.84"/>
    <d v="2020-10-19T00:00:00"/>
    <m/>
    <s v="Facebook"/>
    <x v="8"/>
    <n v="0.08"/>
    <n v="361.2672"/>
    <n v="1"/>
  </r>
  <r>
    <n v="533"/>
    <d v="2020-10-12T00:00:00"/>
    <n v="2020"/>
    <n v="90"/>
    <s v="Felipe Ribeiro"/>
    <s v="Feira de Santana"/>
    <n v="7"/>
    <s v="Tênis Infantil Melissa Freestyle Mamãe e Eu 059 Jeans"/>
    <s v="Infantil Masculino"/>
    <s v="Melissa"/>
    <n v="42"/>
    <n v="116"/>
    <n v="4872"/>
    <n v="0.02"/>
    <n v="97.44"/>
    <n v="4774.5600000000004"/>
    <d v="2020-11-03T00:00:00"/>
    <d v="2020-11-03T00:00:00"/>
    <s v="Amazon"/>
    <x v="9"/>
    <n v="0.08"/>
    <n v="381.96480000000003"/>
    <n v="0"/>
  </r>
  <r>
    <n v="534"/>
    <d v="2020-10-12T00:00:00"/>
    <n v="2020"/>
    <n v="77"/>
    <s v="Luiza Melo"/>
    <s v="Serra Talhada"/>
    <n v="12"/>
    <s v="Tênis Infantil Kidsplash Walk 071 Branco/Rose"/>
    <s v="Infantil Feminino"/>
    <s v="Kidsplash"/>
    <n v="17"/>
    <n v="113"/>
    <n v="1921"/>
    <n v="0.13"/>
    <n v="249.73000000000002"/>
    <n v="1671.27"/>
    <d v="2020-10-31T00:00:00"/>
    <d v="2020-10-31T00:00:00"/>
    <s v="Venda direta"/>
    <x v="4"/>
    <n v="0.05"/>
    <n v="83.563500000000005"/>
    <n v="0"/>
  </r>
  <r>
    <n v="535"/>
    <d v="2020-10-14T00:00:00"/>
    <n v="2020"/>
    <n v="13"/>
    <s v="Carlos Goncalves"/>
    <s v="Belo Horizonte"/>
    <n v="4"/>
    <s v="Tênis Infantil Kea Baby Walk 069 Preto/Grafite/Vermelho"/>
    <s v="Infantil Masculino"/>
    <s v="Kea"/>
    <n v="19"/>
    <n v="109"/>
    <n v="2071"/>
    <n v="0.11"/>
    <n v="227.81"/>
    <n v="1843.19"/>
    <d v="2020-11-09T00:00:00"/>
    <d v="2020-11-09T00:00:00"/>
    <s v="Magazine Luiza"/>
    <x v="4"/>
    <n v="0.05"/>
    <n v="92.159500000000008"/>
    <n v="0"/>
  </r>
  <r>
    <n v="536"/>
    <d v="2020-10-14T00:00:00"/>
    <n v="2020"/>
    <n v="40"/>
    <s v="Miguel Almeida"/>
    <s v="São José"/>
    <n v="10"/>
    <s v="Tênis Infantil uFrog Freestyle Colorir 060 Branco/Preto"/>
    <s v="Infantil Masculino"/>
    <s v="uFrog"/>
    <n v="12"/>
    <n v="103"/>
    <n v="1236"/>
    <n v="0.06"/>
    <n v="74.16"/>
    <n v="1161.8399999999999"/>
    <d v="2020-11-07T00:00:00"/>
    <d v="2020-11-07T00:00:00"/>
    <s v="Venda direta"/>
    <x v="7"/>
    <n v="0.05"/>
    <n v="58.091999999999999"/>
    <n v="0"/>
  </r>
  <r>
    <n v="537"/>
    <d v="2020-10-14T00:00:00"/>
    <n v="2020"/>
    <n v="62"/>
    <s v="Igor Cunha"/>
    <s v="Ferraz de Vasconcelos"/>
    <n v="10"/>
    <s v="Tênis Infantil Perkyds Freestyle Colorir 060 Branco/Preto"/>
    <s v="Infantil Masculino"/>
    <s v="Perkyds"/>
    <n v="15"/>
    <n v="92"/>
    <n v="1380"/>
    <n v="0.12"/>
    <n v="165.6"/>
    <n v="1214.4000000000001"/>
    <d v="2020-11-09T00:00:00"/>
    <d v="2020-11-09T00:00:00"/>
    <s v="Mercado Livre"/>
    <x v="9"/>
    <n v="0.05"/>
    <n v="60.720000000000006"/>
    <n v="0"/>
  </r>
  <r>
    <n v="538"/>
    <d v="2020-10-15T00:00:00"/>
    <n v="2020"/>
    <n v="39"/>
    <s v="Bruna Castro"/>
    <s v="Santo André"/>
    <n v="2"/>
    <s v="Tênis Infantil New Balance Freestyle 004 Preto/Branco"/>
    <s v="Infantil Masculino"/>
    <s v="New Balance"/>
    <n v="49"/>
    <n v="113"/>
    <n v="5537"/>
    <n v="0.09"/>
    <n v="498.33"/>
    <n v="5038.67"/>
    <d v="2020-10-20T00:00:00"/>
    <d v="2020-10-20T00:00:00"/>
    <s v="Americanas"/>
    <x v="4"/>
    <n v="0.09"/>
    <n v="453.4803"/>
    <n v="0"/>
  </r>
  <r>
    <n v="539"/>
    <d v="2020-10-15T00:00:00"/>
    <n v="2020"/>
    <n v="76"/>
    <s v="Marina Goncalves"/>
    <s v="Belo Horizonte"/>
    <n v="8"/>
    <s v="Tênis Infantil Keds Freestyle Colorir 057 Branco/Preto/Amarelo"/>
    <s v="Infantil Masculino"/>
    <s v="Keds"/>
    <n v="15"/>
    <n v="102"/>
    <n v="1530"/>
    <n v="0.06"/>
    <n v="91.8"/>
    <n v="1438.2"/>
    <d v="2020-10-31T00:00:00"/>
    <d v="2020-10-31T00:00:00"/>
    <s v="Americanas"/>
    <x v="1"/>
    <n v="0.05"/>
    <n v="71.910000000000011"/>
    <n v="0"/>
  </r>
  <r>
    <n v="540"/>
    <d v="2020-10-17T00:00:00"/>
    <n v="2020"/>
    <n v="54"/>
    <s v="Thiago Castro"/>
    <s v="Guarujá"/>
    <n v="3"/>
    <s v="Bota Infantil Klin Baby Flyer 131 Preto/Carvalho"/>
    <s v="Infantil Masculino"/>
    <s v="Klin"/>
    <n v="18"/>
    <n v="94"/>
    <n v="1692"/>
    <n v="0.12"/>
    <n v="203.04"/>
    <n v="1488.96"/>
    <d v="2020-11-01T00:00:00"/>
    <d v="2020-11-01T00:00:00"/>
    <s v="Venda direta"/>
    <x v="6"/>
    <n v="0.05"/>
    <n v="74.448000000000008"/>
    <n v="0"/>
  </r>
  <r>
    <n v="541"/>
    <d v="2020-10-17T00:00:00"/>
    <n v="2020"/>
    <n v="6"/>
    <s v="Nicolas Castro"/>
    <s v="Rio de Janeiro"/>
    <n v="6"/>
    <s v="Tênis Infantil Tipo Toey Joey Algodão Doce 158 Rosa"/>
    <s v="Infantil Feminino"/>
    <s v="Tipo Toey Joey"/>
    <n v="28"/>
    <n v="102"/>
    <n v="2856"/>
    <n v="0.08"/>
    <n v="228.48000000000002"/>
    <n v="2627.52"/>
    <d v="2020-11-16T00:00:00"/>
    <d v="2020-11-16T00:00:00"/>
    <s v="Americanas"/>
    <x v="4"/>
    <n v="0.06"/>
    <n v="157.65119999999999"/>
    <n v="0"/>
  </r>
  <r>
    <n v="542"/>
    <d v="2020-10-17T00:00:00"/>
    <n v="2020"/>
    <n v="52"/>
    <s v="João Oliveira"/>
    <s v="São Paulo"/>
    <n v="6"/>
    <s v="Tênis Infantil Converse Algodão Doce 158 Rosa"/>
    <s v="Infantil Feminino"/>
    <s v="Converse"/>
    <n v="32"/>
    <n v="97"/>
    <n v="3104"/>
    <n v="0"/>
    <n v="0"/>
    <n v="3104"/>
    <d v="2020-11-05T00:00:00"/>
    <d v="2020-11-05T00:00:00"/>
    <s v="Magazine Luiza"/>
    <x v="2"/>
    <n v="7.0000000000000007E-2"/>
    <n v="217.28000000000003"/>
    <n v="0"/>
  </r>
  <r>
    <n v="543"/>
    <d v="2020-10-17T00:00:00"/>
    <n v="2020"/>
    <n v="99"/>
    <s v="Luís Azevedo"/>
    <s v="Cuiabá"/>
    <n v="8"/>
    <s v="Tênis Infantil Gambo Baby Freestyle Colorir 057 Branco/Preto/Amarelo"/>
    <s v="Infantil Masculino"/>
    <s v="Gambo Baby"/>
    <n v="29"/>
    <n v="102"/>
    <n v="2958"/>
    <n v="0.15"/>
    <n v="443.7"/>
    <n v="2514.3000000000002"/>
    <d v="2020-10-26T00:00:00"/>
    <d v="2020-10-26T00:00:00"/>
    <s v="Mercado Livre"/>
    <x v="8"/>
    <n v="0.06"/>
    <n v="150.858"/>
    <n v="0"/>
  </r>
  <r>
    <n v="544"/>
    <d v="2020-10-18T00:00:00"/>
    <n v="2020"/>
    <n v="18"/>
    <s v="Davi Almeida"/>
    <s v="Campinas"/>
    <n v="9"/>
    <s v="Tênis Infantil Melissa Freestyle Colorir 058 Branco/Preto"/>
    <s v="Infantil Masculino"/>
    <s v="Melissa"/>
    <n v="29"/>
    <n v="119"/>
    <n v="3451"/>
    <n v="0.12"/>
    <n v="414.12"/>
    <n v="3036.88"/>
    <d v="2020-11-01T00:00:00"/>
    <d v="2020-11-01T00:00:00"/>
    <s v="Instagram"/>
    <x v="3"/>
    <n v="7.0000000000000007E-2"/>
    <n v="212.58160000000004"/>
    <n v="0"/>
  </r>
  <r>
    <n v="545"/>
    <d v="2020-10-19T00:00:00"/>
    <n v="2020"/>
    <n v="22"/>
    <s v="Júlia Fernandes"/>
    <s v="Ananindeua"/>
    <n v="14"/>
    <s v="Bota Infantil Kidsplash Rock 017 Vinho"/>
    <s v="Infantil Feminino"/>
    <s v="Kidsplash"/>
    <n v="24"/>
    <n v="103"/>
    <n v="2472"/>
    <n v="0.05"/>
    <n v="123.60000000000001"/>
    <n v="2348.4"/>
    <d v="2020-11-13T00:00:00"/>
    <d v="2020-11-13T00:00:00"/>
    <s v="Magazine Luiza"/>
    <x v="6"/>
    <n v="0.06"/>
    <n v="140.904"/>
    <n v="0"/>
  </r>
  <r>
    <n v="546"/>
    <d v="2020-10-20T00:00:00"/>
    <n v="2020"/>
    <n v="62"/>
    <s v="Igor Cunha"/>
    <s v="Ferraz de Vasconcelos"/>
    <n v="12"/>
    <s v="Tênis Infantil Kea Walk 071 Branco/Rose"/>
    <s v="Infantil Feminino"/>
    <s v="Kea"/>
    <n v="28"/>
    <n v="107"/>
    <n v="2996"/>
    <n v="0.04"/>
    <n v="119.84"/>
    <n v="2876.16"/>
    <d v="2020-11-09T00:00:00"/>
    <d v="2020-11-09T00:00:00"/>
    <s v="Venda direta"/>
    <x v="0"/>
    <n v="0.06"/>
    <n v="172.56959999999998"/>
    <n v="0"/>
  </r>
  <r>
    <n v="547"/>
    <d v="2020-10-20T00:00:00"/>
    <n v="2020"/>
    <n v="39"/>
    <s v="Bruna Castro"/>
    <s v="Santo André"/>
    <n v="5"/>
    <s v="Tênis Infantil uFrog Freestyle 010 Glitter Branco/Preto"/>
    <s v="Infantil Masculino"/>
    <s v="uFrog"/>
    <n v="33"/>
    <n v="90"/>
    <n v="2970"/>
    <n v="0.08"/>
    <n v="237.6"/>
    <n v="2732.4"/>
    <d v="2020-10-28T00:00:00"/>
    <d v="2020-10-28T00:00:00"/>
    <s v="Facebook"/>
    <x v="1"/>
    <n v="0.06"/>
    <n v="163.94399999999999"/>
    <n v="0"/>
  </r>
  <r>
    <n v="548"/>
    <d v="2020-10-20T00:00:00"/>
    <n v="2020"/>
    <n v="66"/>
    <s v="Carolina Rocha"/>
    <s v="São Paulo"/>
    <n v="15"/>
    <s v="Tênis Infantil Perkyds Moon 048 Preto"/>
    <s v="Infantil Masculino"/>
    <s v="Perkyds"/>
    <n v="11"/>
    <n v="113"/>
    <n v="1243"/>
    <n v="0.06"/>
    <n v="74.58"/>
    <n v="1168.42"/>
    <d v="2020-10-20T00:00:00"/>
    <d v="2020-10-20T00:00:00"/>
    <s v="Mercado Livre"/>
    <x v="2"/>
    <n v="0.05"/>
    <n v="58.421000000000006"/>
    <n v="0"/>
  </r>
  <r>
    <n v="549"/>
    <d v="2020-10-21T00:00:00"/>
    <n v="2020"/>
    <n v="42"/>
    <s v="Beatrice Melo"/>
    <s v="São Paulo"/>
    <n v="5"/>
    <s v="Tênis Infantil New Balance Freestyle 010 Glitter Branco/Preto"/>
    <s v="Infantil Masculino"/>
    <s v="New Balance"/>
    <n v="36"/>
    <n v="117"/>
    <n v="4212"/>
    <n v="0.14000000000000001"/>
    <n v="589.68000000000006"/>
    <n v="3622.3199999999997"/>
    <d v="2020-10-22T00:00:00"/>
    <d v="2020-10-22T00:00:00"/>
    <s v="Amazon"/>
    <x v="3"/>
    <n v="7.0000000000000007E-2"/>
    <n v="253.5624"/>
    <n v="0"/>
  </r>
  <r>
    <n v="550"/>
    <d v="2020-10-21T00:00:00"/>
    <n v="2020"/>
    <n v="81"/>
    <s v="Julian Goncalves"/>
    <s v="Fortaleza"/>
    <n v="4"/>
    <s v="Tênis Infantil Keds Baby Walk 069 Preto/Grafite/Vermelho"/>
    <s v="Infantil Masculino"/>
    <s v="Keds"/>
    <n v="26"/>
    <n v="98"/>
    <n v="2548"/>
    <n v="0.14000000000000001"/>
    <n v="356.72"/>
    <n v="2191.2799999999997"/>
    <d v="2020-11-01T00:00:00"/>
    <d v="2020-11-01T00:00:00"/>
    <s v="Magazine Luiza"/>
    <x v="5"/>
    <n v="0.06"/>
    <n v="131.47679999999997"/>
    <n v="0"/>
  </r>
  <r>
    <n v="551"/>
    <d v="2020-10-25T00:00:00"/>
    <n v="2020"/>
    <n v="42"/>
    <s v="Beatrice Melo"/>
    <s v="São Paulo"/>
    <n v="6"/>
    <s v="Tênis Infantil Klin Algodão Doce 158 Rosa"/>
    <s v="Infantil Feminino"/>
    <s v="Klin"/>
    <n v="24"/>
    <n v="104"/>
    <n v="2496"/>
    <n v="0.11"/>
    <n v="274.56"/>
    <n v="2221.44"/>
    <d v="2020-11-08T00:00:00"/>
    <d v="2020-11-08T00:00:00"/>
    <s v="Instagram"/>
    <x v="8"/>
    <n v="0.06"/>
    <n v="133.28639999999999"/>
    <n v="0"/>
  </r>
  <r>
    <n v="552"/>
    <d v="2020-10-26T00:00:00"/>
    <n v="2020"/>
    <n v="35"/>
    <s v="Raissa Pereira"/>
    <s v="Montes Claros"/>
    <n v="7"/>
    <s v="Tênis Infantil Tipo Toey Joey Freestyle Mamãe e Eu 059 Jeans"/>
    <s v="Infantil Masculino"/>
    <s v="Tipo Toey Joey"/>
    <n v="41"/>
    <n v="120"/>
    <n v="4920"/>
    <n v="0.04"/>
    <n v="196.8"/>
    <n v="4723.2"/>
    <d v="2020-11-11T00:00:00"/>
    <d v="2020-11-11T00:00:00"/>
    <s v="Magazine Luiza"/>
    <x v="9"/>
    <n v="0.08"/>
    <n v="377.85599999999999"/>
    <n v="0"/>
  </r>
  <r>
    <n v="553"/>
    <d v="2020-10-26T00:00:00"/>
    <n v="2020"/>
    <n v="32"/>
    <s v="Ágatha Rodrigues"/>
    <s v="Campinas"/>
    <n v="6"/>
    <s v="Tênis Infantil Converse Algodão Doce 158 Rosa"/>
    <s v="Infantil Feminino"/>
    <s v="Converse"/>
    <n v="15"/>
    <n v="114"/>
    <n v="1710"/>
    <n v="0.06"/>
    <n v="102.6"/>
    <n v="1607.4"/>
    <d v="2020-11-20T00:00:00"/>
    <d v="2020-11-20T00:00:00"/>
    <s v="Venda direta"/>
    <x v="8"/>
    <n v="0.05"/>
    <n v="80.37"/>
    <n v="0"/>
  </r>
  <r>
    <n v="554"/>
    <d v="2020-10-27T00:00:00"/>
    <n v="2020"/>
    <n v="73"/>
    <s v="Douglas Fernandes"/>
    <s v="Garanhuns"/>
    <n v="15"/>
    <s v="Tênis Infantil Gambo Baby Moon 048 Preto"/>
    <s v="Infantil Masculino"/>
    <s v="Gambo Baby"/>
    <n v="14"/>
    <n v="94"/>
    <n v="1316"/>
    <n v="0.03"/>
    <n v="39.479999999999997"/>
    <n v="1276.52"/>
    <d v="2020-11-15T00:00:00"/>
    <d v="2020-11-15T00:00:00"/>
    <s v="Americanas"/>
    <x v="6"/>
    <n v="0.05"/>
    <n v="63.826000000000001"/>
    <n v="0"/>
  </r>
  <r>
    <n v="555"/>
    <d v="2020-10-27T00:00:00"/>
    <n v="2020"/>
    <n v="18"/>
    <s v="Davi Almeida"/>
    <s v="Campinas"/>
    <n v="6"/>
    <s v="Tênis Infantil Melissa Algodão Doce 158 Rosa"/>
    <s v="Infantil Feminino"/>
    <s v="Melissa"/>
    <n v="25"/>
    <n v="98"/>
    <n v="2450"/>
    <n v="0.1"/>
    <n v="245"/>
    <n v="2205"/>
    <d v="2020-11-05T00:00:00"/>
    <d v="2020-11-05T00:00:00"/>
    <s v="Venda direta"/>
    <x v="4"/>
    <n v="0.06"/>
    <n v="132.29999999999998"/>
    <n v="0"/>
  </r>
  <r>
    <n v="556"/>
    <d v="2020-10-28T00:00:00"/>
    <n v="2020"/>
    <n v="27"/>
    <s v="Tiago Pereira"/>
    <s v="São Paulo"/>
    <n v="14"/>
    <s v="Bota Infantil Kidsplash Rock 017 Vinho"/>
    <s v="Infantil Feminino"/>
    <s v="Kidsplash"/>
    <n v="43"/>
    <n v="101"/>
    <n v="4343"/>
    <n v="0.13"/>
    <n v="564.59"/>
    <n v="3778.41"/>
    <d v="2020-11-17T00:00:00"/>
    <m/>
    <s v="Americanas"/>
    <x v="6"/>
    <n v="7.0000000000000007E-2"/>
    <n v="264.48869999999999"/>
    <n v="1"/>
  </r>
  <r>
    <n v="557"/>
    <d v="2020-10-29T00:00:00"/>
    <n v="2020"/>
    <n v="86"/>
    <s v="Paulo Goncalves"/>
    <s v="Timóteo"/>
    <n v="1"/>
    <s v="Bota Infantil Kea Rock 071 Transparente/Preto"/>
    <s v="Infantil Feminino"/>
    <s v="Kea"/>
    <n v="45"/>
    <n v="108"/>
    <n v="4860"/>
    <n v="0.06"/>
    <n v="291.59999999999997"/>
    <n v="4568.3999999999996"/>
    <d v="2020-11-03T00:00:00"/>
    <d v="2020-11-03T00:00:00"/>
    <s v="Facebook"/>
    <x v="0"/>
    <n v="0.08"/>
    <n v="365.47199999999998"/>
    <n v="0"/>
  </r>
  <r>
    <n v="558"/>
    <d v="2020-10-29T00:00:00"/>
    <n v="2020"/>
    <n v="18"/>
    <s v="Davi Almeida"/>
    <s v="Campinas"/>
    <n v="6"/>
    <s v="Tênis Infantil uFrog Algodão Doce 158 Rosa"/>
    <s v="Infantil Feminino"/>
    <s v="uFrog"/>
    <n v="38"/>
    <n v="97"/>
    <n v="3686"/>
    <n v="0.09"/>
    <n v="331.74"/>
    <n v="3354.26"/>
    <d v="2020-11-09T00:00:00"/>
    <d v="2020-11-09T00:00:00"/>
    <s v="Venda direta"/>
    <x v="6"/>
    <n v="7.0000000000000007E-2"/>
    <n v="234.79820000000004"/>
    <n v="0"/>
  </r>
  <r>
    <n v="559"/>
    <d v="2020-10-29T00:00:00"/>
    <n v="2020"/>
    <n v="73"/>
    <s v="Douglas Fernandes"/>
    <s v="Garanhuns"/>
    <n v="2"/>
    <s v="Tênis Infantil Perkyds Freestyle 004 Preto/Branco"/>
    <s v="Infantil Masculino"/>
    <s v="Perkyds"/>
    <n v="31"/>
    <n v="113"/>
    <n v="3503"/>
    <n v="0"/>
    <n v="0"/>
    <n v="3503"/>
    <d v="2020-11-23T00:00:00"/>
    <d v="2020-11-23T00:00:00"/>
    <s v="Facebook"/>
    <x v="2"/>
    <n v="7.0000000000000007E-2"/>
    <n v="245.21000000000004"/>
    <n v="0"/>
  </r>
  <r>
    <n v="560"/>
    <d v="2020-10-30T00:00:00"/>
    <n v="2020"/>
    <n v="83"/>
    <s v="Luan Ribeiro"/>
    <s v="Maceió"/>
    <n v="1"/>
    <s v="Bota Infantil New Balance Rock 071 Transparente/Preto"/>
    <s v="Infantil Feminino"/>
    <s v="New Balance"/>
    <n v="12"/>
    <n v="114"/>
    <n v="1368"/>
    <n v="0.08"/>
    <n v="109.44"/>
    <n v="1258.56"/>
    <d v="2020-11-26T00:00:00"/>
    <d v="2020-11-26T00:00:00"/>
    <s v="Amazon"/>
    <x v="4"/>
    <n v="0.05"/>
    <n v="62.927999999999997"/>
    <n v="0"/>
  </r>
  <r>
    <n v="561"/>
    <d v="2020-10-30T00:00:00"/>
    <n v="2020"/>
    <n v="93"/>
    <s v="Fábio Melo"/>
    <s v="Campinas"/>
    <n v="10"/>
    <s v="Tênis Infantil Keds Freestyle Colorir 060 Branco/Preto"/>
    <s v="Infantil Masculino"/>
    <s v="Keds"/>
    <n v="40"/>
    <n v="92"/>
    <n v="3680"/>
    <n v="0.13"/>
    <n v="478.40000000000003"/>
    <n v="3201.6"/>
    <d v="2020-11-13T00:00:00"/>
    <d v="2020-11-13T00:00:00"/>
    <s v="Magazine Luiza"/>
    <x v="9"/>
    <n v="7.0000000000000007E-2"/>
    <n v="224.11200000000002"/>
    <n v="0"/>
  </r>
  <r>
    <n v="562"/>
    <d v="2020-11-01T00:00:00"/>
    <n v="2020"/>
    <n v="97"/>
    <s v="Martim Ferreira"/>
    <s v="Cuiabá"/>
    <n v="15"/>
    <s v="Tênis Infantil Klin Moon 048 Preto"/>
    <s v="Infantil Masculino"/>
    <s v="Klin"/>
    <n v="26"/>
    <n v="115"/>
    <n v="2990"/>
    <n v="0.12"/>
    <n v="358.8"/>
    <n v="2631.2"/>
    <d v="2020-11-27T00:00:00"/>
    <d v="2020-11-27T00:00:00"/>
    <s v="Americanas"/>
    <x v="3"/>
    <n v="0.06"/>
    <n v="157.87199999999999"/>
    <n v="0"/>
  </r>
  <r>
    <n v="563"/>
    <d v="2020-11-02T00:00:00"/>
    <n v="2020"/>
    <n v="57"/>
    <s v="Leila Barros"/>
    <s v="Cotia"/>
    <n v="7"/>
    <s v="Tênis Infantil Tipo Toey Joey Freestyle Mamãe e Eu 059 Jeans"/>
    <s v="Infantil Masculino"/>
    <s v="Tipo Toey Joey"/>
    <n v="20"/>
    <n v="94"/>
    <n v="1880"/>
    <n v="0.04"/>
    <n v="75.2"/>
    <n v="1804.8"/>
    <d v="2020-11-16T00:00:00"/>
    <d v="2020-11-16T00:00:00"/>
    <s v="Magazine Luiza"/>
    <x v="0"/>
    <n v="0.05"/>
    <n v="90.240000000000009"/>
    <n v="0"/>
  </r>
  <r>
    <n v="564"/>
    <d v="2020-11-03T00:00:00"/>
    <n v="2020"/>
    <n v="24"/>
    <s v="Giovanna Gomes"/>
    <s v="Lins"/>
    <n v="12"/>
    <s v="Tênis Infantil Converse Walk 071 Branco/Rose"/>
    <s v="Infantil Feminino"/>
    <s v="Converse"/>
    <n v="42"/>
    <n v="101"/>
    <n v="4242"/>
    <n v="0.08"/>
    <n v="339.36"/>
    <n v="3902.64"/>
    <d v="2020-12-01T00:00:00"/>
    <d v="2020-12-01T00:00:00"/>
    <s v="Americanas"/>
    <x v="4"/>
    <n v="7.0000000000000007E-2"/>
    <n v="273.1848"/>
    <n v="0"/>
  </r>
  <r>
    <n v="565"/>
    <d v="2020-11-03T00:00:00"/>
    <n v="2020"/>
    <n v="34"/>
    <s v="Alice Goncalves"/>
    <s v="Campo Grande"/>
    <n v="13"/>
    <s v="Tênis Infantil Gambo Baby Walk 086 Branco/Rosa"/>
    <s v="Infantil Feminino"/>
    <s v="Gambo Baby"/>
    <n v="24"/>
    <n v="117"/>
    <n v="2808"/>
    <n v="0.14000000000000001"/>
    <n v="393.12000000000006"/>
    <n v="2414.88"/>
    <d v="2020-11-30T00:00:00"/>
    <d v="2020-11-30T00:00:00"/>
    <s v="Mercado Livre"/>
    <x v="7"/>
    <n v="0.06"/>
    <n v="144.89279999999999"/>
    <n v="0"/>
  </r>
  <r>
    <n v="566"/>
    <d v="2020-11-03T00:00:00"/>
    <n v="2020"/>
    <n v="92"/>
    <s v="Paulo Alves"/>
    <s v="Cruzeiro"/>
    <n v="13"/>
    <s v="Tênis Infantil Melissa Walk 086 Branco/Rosa"/>
    <s v="Infantil Feminino"/>
    <s v="Melissa"/>
    <n v="15"/>
    <n v="116"/>
    <n v="1740"/>
    <n v="0.01"/>
    <n v="17.400000000000002"/>
    <n v="1722.6"/>
    <d v="2020-11-17T00:00:00"/>
    <d v="2020-11-17T00:00:00"/>
    <s v="Mercado Livre"/>
    <x v="6"/>
    <n v="0.05"/>
    <n v="86.13"/>
    <n v="0"/>
  </r>
  <r>
    <n v="567"/>
    <d v="2020-11-03T00:00:00"/>
    <n v="2020"/>
    <n v="25"/>
    <s v="Emilly Araujo"/>
    <s v="Belo Horizonte"/>
    <n v="12"/>
    <s v="Tênis Infantil Kidsplash Walk 071 Branco/Rose"/>
    <s v="Infantil Feminino"/>
    <s v="Kidsplash"/>
    <n v="37"/>
    <n v="95"/>
    <n v="3515"/>
    <n v="0.05"/>
    <n v="175.75"/>
    <n v="3339.25"/>
    <d v="2020-11-29T00:00:00"/>
    <d v="2020-11-29T00:00:00"/>
    <s v="Americanas"/>
    <x v="9"/>
    <n v="7.0000000000000007E-2"/>
    <n v="233.74750000000003"/>
    <n v="0"/>
  </r>
  <r>
    <n v="568"/>
    <d v="2020-11-04T00:00:00"/>
    <n v="2020"/>
    <n v="87"/>
    <s v="Alice Pinto"/>
    <s v="Belo Horizonte"/>
    <n v="3"/>
    <s v="Bota Infantil Kea Baby Flyer 131 Preto/Carvalho"/>
    <s v="Infantil Masculino"/>
    <s v="Kea"/>
    <n v="19"/>
    <n v="103"/>
    <n v="1957"/>
    <n v="0.08"/>
    <n v="156.56"/>
    <n v="1800.44"/>
    <d v="2020-11-05T00:00:00"/>
    <d v="2020-11-05T00:00:00"/>
    <s v="Magazine Luiza"/>
    <x v="6"/>
    <n v="0.05"/>
    <n v="90.022000000000006"/>
    <n v="0"/>
  </r>
  <r>
    <n v="569"/>
    <d v="2020-11-04T00:00:00"/>
    <n v="2020"/>
    <n v="68"/>
    <s v="Luiz Barbosa"/>
    <s v="Campinas"/>
    <n v="6"/>
    <s v="Tênis Infantil uFrog Algodão Doce 158 Rosa"/>
    <s v="Infantil Feminino"/>
    <s v="uFrog"/>
    <n v="46"/>
    <n v="102"/>
    <n v="4692"/>
    <n v="0.09"/>
    <n v="422.28"/>
    <n v="4269.72"/>
    <d v="2020-11-23T00:00:00"/>
    <m/>
    <s v="Magazine Luiza"/>
    <x v="7"/>
    <n v="0.08"/>
    <n v="341.57760000000002"/>
    <n v="1"/>
  </r>
  <r>
    <n v="570"/>
    <d v="2020-11-05T00:00:00"/>
    <n v="2020"/>
    <n v="59"/>
    <s v="Vinícius Sousa"/>
    <s v="Serra"/>
    <n v="5"/>
    <s v="Tênis Infantil Perkyds Freestyle 010 Glitter Branco/Preto"/>
    <s v="Infantil Masculino"/>
    <s v="Perkyds"/>
    <n v="45"/>
    <n v="98"/>
    <n v="4410"/>
    <n v="0.08"/>
    <n v="352.8"/>
    <n v="4057.2"/>
    <d v="2020-12-02T00:00:00"/>
    <d v="2020-12-02T00:00:00"/>
    <s v="Instagram"/>
    <x v="1"/>
    <n v="0.08"/>
    <n v="324.57599999999996"/>
    <n v="0"/>
  </r>
  <r>
    <n v="571"/>
    <d v="2020-11-06T00:00:00"/>
    <n v="2020"/>
    <n v="38"/>
    <s v="Marina Barros"/>
    <s v="Guarulhos"/>
    <n v="2"/>
    <s v="Tênis Infantil New Balance Freestyle 004 Preto/Branco"/>
    <s v="Infantil Masculino"/>
    <s v="New Balance"/>
    <n v="40"/>
    <n v="112"/>
    <n v="4480"/>
    <n v="0.01"/>
    <n v="44.800000000000004"/>
    <n v="4435.2"/>
    <d v="2020-11-26T00:00:00"/>
    <d v="2020-11-26T00:00:00"/>
    <s v="Venda direta"/>
    <x v="0"/>
    <n v="0.08"/>
    <n v="354.81599999999997"/>
    <n v="0"/>
  </r>
  <r>
    <n v="572"/>
    <d v="2020-11-07T00:00:00"/>
    <n v="2020"/>
    <n v="94"/>
    <s v="Caio Oliveira"/>
    <s v="Porto Alegre"/>
    <n v="6"/>
    <s v="Tênis Infantil Keds Algodão Doce 158 Rosa"/>
    <s v="Infantil Feminino"/>
    <s v="Keds"/>
    <n v="38"/>
    <n v="99"/>
    <n v="3762"/>
    <n v="0"/>
    <n v="0"/>
    <n v="3762"/>
    <d v="2020-11-27T00:00:00"/>
    <d v="2020-11-27T00:00:00"/>
    <s v="Mercado Livre"/>
    <x v="5"/>
    <n v="7.0000000000000007E-2"/>
    <n v="263.34000000000003"/>
    <n v="0"/>
  </r>
  <r>
    <n v="573"/>
    <d v="2020-11-08T00:00:00"/>
    <n v="2020"/>
    <n v="17"/>
    <s v="Gustavo Barbosa"/>
    <s v="Porto Alegre"/>
    <n v="15"/>
    <s v="Tênis Infantil Klin Moon 048 Preto"/>
    <s v="Infantil Masculino"/>
    <s v="Klin"/>
    <n v="32"/>
    <n v="99"/>
    <n v="3168"/>
    <n v="0.02"/>
    <n v="63.36"/>
    <n v="3104.64"/>
    <d v="2020-11-27T00:00:00"/>
    <d v="2020-11-27T00:00:00"/>
    <s v="Mercado Livre"/>
    <x v="4"/>
    <n v="7.0000000000000007E-2"/>
    <n v="217.32480000000001"/>
    <n v="0"/>
  </r>
  <r>
    <n v="574"/>
    <d v="2020-11-08T00:00:00"/>
    <n v="2020"/>
    <n v="85"/>
    <s v="Thaís Araujo"/>
    <s v="Cariacica"/>
    <n v="5"/>
    <s v="Tênis Infantil Tipo Toey Joey Freestyle 010 Glitter Branco/Preto"/>
    <s v="Infantil Masculino"/>
    <s v="Tipo Toey Joey"/>
    <n v="31"/>
    <n v="96"/>
    <n v="2976"/>
    <n v="0.1"/>
    <n v="297.60000000000002"/>
    <n v="2678.4"/>
    <d v="2020-11-11T00:00:00"/>
    <d v="2020-11-11T00:00:00"/>
    <s v="Magazine Luiza"/>
    <x v="7"/>
    <n v="0.06"/>
    <n v="160.70400000000001"/>
    <n v="0"/>
  </r>
  <r>
    <n v="575"/>
    <d v="2020-11-08T00:00:00"/>
    <n v="2020"/>
    <n v="68"/>
    <s v="Luiz Barbosa"/>
    <s v="Campinas"/>
    <n v="6"/>
    <s v="Tênis Infantil Converse Algodão Doce 158 Rosa"/>
    <s v="Infantil Feminino"/>
    <s v="Converse"/>
    <n v="47"/>
    <n v="103"/>
    <n v="4841"/>
    <n v="0.11"/>
    <n v="532.51"/>
    <n v="4308.49"/>
    <d v="2020-12-08T00:00:00"/>
    <d v="2020-12-08T00:00:00"/>
    <s v="Mercado Livre"/>
    <x v="9"/>
    <n v="0.08"/>
    <n v="344.67919999999998"/>
    <n v="0"/>
  </r>
  <r>
    <n v="576"/>
    <d v="2020-11-09T00:00:00"/>
    <n v="2020"/>
    <n v="31"/>
    <s v="Kauan Cardoso"/>
    <s v="Fortaleza"/>
    <n v="8"/>
    <s v="Tênis Infantil Gambo Baby Freestyle Colorir 057 Branco/Preto/Amarelo"/>
    <s v="Infantil Masculino"/>
    <s v="Gambo Baby"/>
    <n v="45"/>
    <n v="90"/>
    <n v="4050"/>
    <n v="0.05"/>
    <n v="202.5"/>
    <n v="3847.5"/>
    <d v="2020-11-23T00:00:00"/>
    <d v="2020-11-23T00:00:00"/>
    <s v="Amazon"/>
    <x v="5"/>
    <n v="7.0000000000000007E-2"/>
    <n v="269.32500000000005"/>
    <n v="0"/>
  </r>
  <r>
    <n v="577"/>
    <d v="2020-11-10T00:00:00"/>
    <n v="2020"/>
    <n v="4"/>
    <s v="Diego Cavalcanti"/>
    <s v="Petrolina"/>
    <n v="9"/>
    <s v="Tênis Infantil Melissa Freestyle Colorir 058 Branco/Preto"/>
    <s v="Infantil Masculino"/>
    <s v="Melissa"/>
    <n v="14"/>
    <n v="101"/>
    <n v="1414"/>
    <n v="0.05"/>
    <n v="70.7"/>
    <n v="1343.3"/>
    <d v="2020-11-19T00:00:00"/>
    <d v="2020-11-19T00:00:00"/>
    <s v="Magazine Luiza"/>
    <x v="3"/>
    <n v="0.05"/>
    <n v="67.165000000000006"/>
    <n v="0"/>
  </r>
  <r>
    <n v="578"/>
    <d v="2020-11-10T00:00:00"/>
    <n v="2020"/>
    <n v="82"/>
    <s v="Júlio Azevedo"/>
    <s v="Uberaba"/>
    <n v="1"/>
    <s v="Bota Infantil Kidsplash Rock 071 Transparente/Preto"/>
    <s v="Infantil Feminino"/>
    <s v="Kidsplash"/>
    <n v="25"/>
    <n v="106"/>
    <n v="2650"/>
    <n v="0.14000000000000001"/>
    <n v="371.00000000000006"/>
    <n v="2279"/>
    <d v="2020-12-04T00:00:00"/>
    <d v="2020-12-04T00:00:00"/>
    <s v="Mercado Livre"/>
    <x v="9"/>
    <n v="0.06"/>
    <n v="136.74"/>
    <n v="0"/>
  </r>
  <r>
    <n v="579"/>
    <d v="2020-11-10T00:00:00"/>
    <n v="2020"/>
    <n v="83"/>
    <s v="Luan Ribeiro"/>
    <s v="Maceió"/>
    <n v="13"/>
    <s v="Tênis Infantil Kea Walk 086 Branco/Rosa"/>
    <s v="Infantil Feminino"/>
    <s v="Kea"/>
    <n v="46"/>
    <n v="105"/>
    <n v="4830"/>
    <n v="0"/>
    <n v="0"/>
    <n v="4830"/>
    <d v="2020-11-30T00:00:00"/>
    <d v="2020-11-30T00:00:00"/>
    <s v="Mercado Livre"/>
    <x v="4"/>
    <n v="0.08"/>
    <n v="386.40000000000003"/>
    <n v="0"/>
  </r>
  <r>
    <n v="580"/>
    <d v="2020-11-10T00:00:00"/>
    <n v="2020"/>
    <n v="83"/>
    <s v="Luan Ribeiro"/>
    <s v="Maceió"/>
    <n v="7"/>
    <s v="Tênis Infantil uFrog Freestyle Mamãe e Eu 059 Jeans"/>
    <s v="Infantil Masculino"/>
    <s v="uFrog"/>
    <n v="14"/>
    <n v="117"/>
    <n v="1638"/>
    <n v="0.12"/>
    <n v="196.56"/>
    <n v="1441.44"/>
    <d v="2020-12-06T00:00:00"/>
    <d v="2020-12-06T00:00:00"/>
    <s v="Instagram"/>
    <x v="2"/>
    <n v="0.05"/>
    <n v="72.072000000000003"/>
    <n v="0"/>
  </r>
  <r>
    <n v="581"/>
    <d v="2020-11-11T00:00:00"/>
    <n v="2020"/>
    <n v="64"/>
    <s v="Leonor Dias"/>
    <s v="Ribeirão Pires"/>
    <n v="5"/>
    <s v="Tênis Infantil Perkyds Freestyle 010 Glitter Branco/Preto"/>
    <s v="Infantil Masculino"/>
    <s v="Perkyds"/>
    <n v="23"/>
    <n v="90"/>
    <n v="2070"/>
    <n v="0"/>
    <n v="0"/>
    <n v="2070"/>
    <d v="2020-11-13T00:00:00"/>
    <d v="2020-11-13T00:00:00"/>
    <s v="Americanas"/>
    <x v="4"/>
    <n v="0.06"/>
    <n v="124.19999999999999"/>
    <n v="0"/>
  </r>
  <r>
    <n v="582"/>
    <d v="2020-11-11T00:00:00"/>
    <n v="2020"/>
    <n v="76"/>
    <s v="Marina Goncalves"/>
    <s v="Belo Horizonte"/>
    <n v="7"/>
    <s v="Tênis Infantil New Balance Freestyle Mamãe e Eu 059 Jeans"/>
    <s v="Infantil Masculino"/>
    <s v="New Balance"/>
    <n v="24"/>
    <n v="94"/>
    <n v="2256"/>
    <n v="0.14000000000000001"/>
    <n v="315.84000000000003"/>
    <n v="1940.1599999999999"/>
    <d v="2020-11-30T00:00:00"/>
    <d v="2020-11-30T00:00:00"/>
    <s v="Instagram"/>
    <x v="6"/>
    <n v="0.05"/>
    <n v="97.007999999999996"/>
    <n v="0"/>
  </r>
  <r>
    <n v="583"/>
    <d v="2020-11-11T00:00:00"/>
    <n v="2020"/>
    <n v="57"/>
    <s v="Leila Barros"/>
    <s v="Cotia"/>
    <n v="1"/>
    <s v="Bota Infantil Keds Rock 071 Transparente/Preto"/>
    <s v="Infantil Feminino"/>
    <s v="Keds"/>
    <n v="45"/>
    <n v="92"/>
    <n v="4140"/>
    <n v="0.02"/>
    <n v="82.8"/>
    <n v="4057.2"/>
    <d v="2020-11-16T00:00:00"/>
    <d v="2020-11-16T00:00:00"/>
    <s v="Americanas"/>
    <x v="4"/>
    <n v="0.08"/>
    <n v="324.57599999999996"/>
    <n v="0"/>
  </r>
  <r>
    <n v="584"/>
    <d v="2020-11-11T00:00:00"/>
    <n v="2020"/>
    <n v="62"/>
    <s v="Igor Cunha"/>
    <s v="Ferraz de Vasconcelos"/>
    <n v="12"/>
    <s v="Tênis Infantil Klin Walk 071 Branco/Rose"/>
    <s v="Infantil Feminino"/>
    <s v="Klin"/>
    <n v="31"/>
    <n v="100"/>
    <n v="3100"/>
    <n v="0.08"/>
    <n v="248"/>
    <n v="2852"/>
    <d v="2020-11-15T00:00:00"/>
    <d v="2020-11-15T00:00:00"/>
    <s v="Mercado Livre"/>
    <x v="7"/>
    <n v="0.06"/>
    <n v="171.12"/>
    <n v="0"/>
  </r>
  <r>
    <n v="585"/>
    <d v="2020-11-12T00:00:00"/>
    <n v="2020"/>
    <n v="73"/>
    <s v="Douglas Fernandes"/>
    <s v="Garanhuns"/>
    <n v="11"/>
    <s v="Tênis Infantil Tipo Toey Joey College 009 Branco"/>
    <s v="Infantil Feminino"/>
    <s v="Tipo Toey Joey"/>
    <n v="40"/>
    <n v="116"/>
    <n v="4640"/>
    <n v="0.08"/>
    <n v="371.2"/>
    <n v="4268.8"/>
    <d v="2020-12-03T00:00:00"/>
    <d v="2020-12-03T00:00:00"/>
    <s v="Facebook"/>
    <x v="7"/>
    <n v="0.08"/>
    <n v="341.50400000000002"/>
    <n v="0"/>
  </r>
  <r>
    <n v="586"/>
    <d v="2020-11-12T00:00:00"/>
    <n v="2020"/>
    <n v="27"/>
    <s v="Tiago Pereira"/>
    <s v="São Paulo"/>
    <n v="15"/>
    <s v="Tênis Infantil Converse Moon 048 Preto"/>
    <s v="Infantil Masculino"/>
    <s v="Converse"/>
    <n v="10"/>
    <n v="114"/>
    <n v="1140"/>
    <n v="0.11"/>
    <n v="125.4"/>
    <n v="1014.6"/>
    <d v="2020-11-18T00:00:00"/>
    <d v="2020-11-18T00:00:00"/>
    <s v="Instagram"/>
    <x v="4"/>
    <n v="0.05"/>
    <n v="50.730000000000004"/>
    <n v="0"/>
  </r>
  <r>
    <n v="587"/>
    <d v="2020-11-12T00:00:00"/>
    <n v="2020"/>
    <n v="70"/>
    <s v="Tiago Pereira"/>
    <s v="Curitiba"/>
    <n v="10"/>
    <s v="Tênis Infantil Gambo Baby Freestyle Colorir 060 Branco/Preto"/>
    <s v="Infantil Masculino"/>
    <s v="Gambo Baby"/>
    <n v="22"/>
    <n v="112"/>
    <n v="2464"/>
    <n v="0.02"/>
    <n v="49.28"/>
    <n v="2414.7199999999998"/>
    <d v="2020-11-15T00:00:00"/>
    <d v="2020-11-15T00:00:00"/>
    <s v="Mercado Livre"/>
    <x v="4"/>
    <n v="0.06"/>
    <n v="144.88319999999999"/>
    <n v="0"/>
  </r>
  <r>
    <n v="588"/>
    <d v="2020-11-12T00:00:00"/>
    <n v="2020"/>
    <n v="39"/>
    <s v="Bruna Castro"/>
    <s v="Santo André"/>
    <n v="2"/>
    <s v="Tênis Infantil Melissa Freestyle 004 Preto/Branco"/>
    <s v="Infantil Masculino"/>
    <s v="Melissa"/>
    <n v="37"/>
    <n v="116"/>
    <n v="4292"/>
    <n v="0.15"/>
    <n v="643.79999999999995"/>
    <n v="3648.2"/>
    <d v="2020-11-12T00:00:00"/>
    <d v="2020-11-12T00:00:00"/>
    <s v="Americanas"/>
    <x v="6"/>
    <n v="7.0000000000000007E-2"/>
    <n v="255.37400000000002"/>
    <n v="0"/>
  </r>
  <r>
    <n v="589"/>
    <d v="2020-11-13T00:00:00"/>
    <n v="2020"/>
    <n v="90"/>
    <s v="Felipe Ribeiro"/>
    <s v="Feira de Santana"/>
    <n v="9"/>
    <s v="Tênis Infantil Kidsplash Freestyle Colorir 058 Branco/Preto"/>
    <s v="Infantil Masculino"/>
    <s v="Kidsplash"/>
    <n v="34"/>
    <n v="116"/>
    <n v="3944"/>
    <n v="0.13"/>
    <n v="512.72"/>
    <n v="3431.2799999999997"/>
    <d v="2020-11-21T00:00:00"/>
    <d v="2020-11-21T00:00:00"/>
    <s v="Mercado Livre"/>
    <x v="6"/>
    <n v="7.0000000000000007E-2"/>
    <n v="240.18960000000001"/>
    <n v="0"/>
  </r>
  <r>
    <n v="590"/>
    <d v="2020-11-15T00:00:00"/>
    <n v="2020"/>
    <n v="40"/>
    <s v="Miguel Almeida"/>
    <s v="São José"/>
    <n v="8"/>
    <s v="Tênis Infantil Kea Freestyle Colorir 057 Branco/Preto/Amarelo"/>
    <s v="Infantil Masculino"/>
    <s v="Kea"/>
    <n v="40"/>
    <n v="115"/>
    <n v="4600"/>
    <n v="7.0000000000000007E-2"/>
    <n v="322.00000000000006"/>
    <n v="4278"/>
    <d v="2020-11-24T00:00:00"/>
    <d v="2020-11-24T00:00:00"/>
    <s v="Americanas"/>
    <x v="5"/>
    <n v="0.08"/>
    <n v="342.24"/>
    <n v="0"/>
  </r>
  <r>
    <n v="591"/>
    <d v="2020-11-15T00:00:00"/>
    <n v="2020"/>
    <n v="88"/>
    <s v="Julian Alves"/>
    <s v="Luziânia"/>
    <n v="4"/>
    <s v="Tênis Infantil uFrog Baby Walk 069 Preto/Grafite/Vermelho"/>
    <s v="Infantil Masculino"/>
    <s v="uFrog"/>
    <n v="42"/>
    <n v="96"/>
    <n v="4032"/>
    <n v="0.08"/>
    <n v="322.56"/>
    <n v="3709.44"/>
    <d v="2020-11-30T00:00:00"/>
    <d v="2020-11-30T00:00:00"/>
    <s v="Facebook"/>
    <x v="0"/>
    <n v="7.0000000000000007E-2"/>
    <n v="259.66080000000005"/>
    <n v="0"/>
  </r>
  <r>
    <n v="592"/>
    <d v="2020-11-18T00:00:00"/>
    <n v="2020"/>
    <n v="41"/>
    <s v="Paulo Fernandes"/>
    <s v="Belém"/>
    <n v="13"/>
    <s v="Tênis Infantil Perkyds Walk 086 Branco/Rosa"/>
    <s v="Infantil Feminino"/>
    <s v="Perkyds"/>
    <n v="47"/>
    <n v="92"/>
    <n v="4324"/>
    <n v="0.15"/>
    <n v="648.6"/>
    <n v="3675.4"/>
    <d v="2020-11-30T00:00:00"/>
    <d v="2020-11-30T00:00:00"/>
    <s v="Magazine Luiza"/>
    <x v="5"/>
    <n v="7.0000000000000007E-2"/>
    <n v="257.27800000000002"/>
    <n v="0"/>
  </r>
  <r>
    <n v="593"/>
    <d v="2020-11-18T00:00:00"/>
    <n v="2020"/>
    <n v="92"/>
    <s v="Paulo Alves"/>
    <s v="Cruzeiro"/>
    <n v="13"/>
    <s v="Tênis Infantil New Balance Walk 086 Branco/Rosa"/>
    <s v="Infantil Feminino"/>
    <s v="New Balance"/>
    <n v="30"/>
    <n v="116"/>
    <n v="3480"/>
    <n v="0.01"/>
    <n v="34.800000000000004"/>
    <n v="3445.2"/>
    <d v="2020-11-27T00:00:00"/>
    <m/>
    <s v="Instagram"/>
    <x v="1"/>
    <n v="7.0000000000000007E-2"/>
    <n v="241.16400000000002"/>
    <n v="1"/>
  </r>
  <r>
    <n v="594"/>
    <d v="2020-11-19T00:00:00"/>
    <n v="2020"/>
    <n v="84"/>
    <s v="Manuela Ferreira"/>
    <s v="Rondonópolis"/>
    <n v="14"/>
    <s v="Bota Infantil Keds Rock 017 Vinho"/>
    <s v="Infantil Feminino"/>
    <s v="Keds"/>
    <n v="42"/>
    <n v="100"/>
    <n v="4200"/>
    <n v="0.05"/>
    <n v="210"/>
    <n v="3990"/>
    <d v="2020-12-05T00:00:00"/>
    <d v="2020-12-05T00:00:00"/>
    <s v="Venda direta"/>
    <x v="9"/>
    <n v="7.0000000000000007E-2"/>
    <n v="279.3"/>
    <n v="0"/>
  </r>
  <r>
    <n v="595"/>
    <d v="2020-11-20T00:00:00"/>
    <n v="2020"/>
    <n v="8"/>
    <s v="Sofia Martins"/>
    <s v="Belo Horizonte"/>
    <n v="2"/>
    <s v="Tênis Infantil Klin Freestyle 004 Preto/Branco"/>
    <s v="Infantil Masculino"/>
    <s v="Klin"/>
    <n v="11"/>
    <n v="118"/>
    <n v="1298"/>
    <n v="0.11"/>
    <n v="142.78"/>
    <n v="1155.22"/>
    <d v="2020-11-20T00:00:00"/>
    <d v="2020-11-20T00:00:00"/>
    <s v="Magazine Luiza"/>
    <x v="4"/>
    <n v="0.05"/>
    <n v="57.761000000000003"/>
    <n v="0"/>
  </r>
  <r>
    <n v="596"/>
    <d v="2020-11-20T00:00:00"/>
    <n v="2020"/>
    <n v="76"/>
    <s v="Marina Goncalves"/>
    <s v="Belo Horizonte"/>
    <n v="14"/>
    <s v="Bota Infantil Tipo Toey Joey Rock 017 Vinho"/>
    <s v="Infantil Feminino"/>
    <s v="Tipo Toey Joey"/>
    <n v="35"/>
    <n v="105"/>
    <n v="3675"/>
    <n v="0.04"/>
    <n v="147"/>
    <n v="3528"/>
    <d v="2020-12-18T00:00:00"/>
    <d v="2020-12-18T00:00:00"/>
    <s v="Instagram"/>
    <x v="0"/>
    <n v="7.0000000000000007E-2"/>
    <n v="246.96000000000004"/>
    <n v="0"/>
  </r>
  <r>
    <n v="597"/>
    <d v="2020-11-21T00:00:00"/>
    <n v="2020"/>
    <n v="29"/>
    <s v="Brenda Melo"/>
    <s v="Caruaru"/>
    <n v="9"/>
    <s v="Tênis Infantil Converse Freestyle Colorir 058 Branco/Preto"/>
    <s v="Infantil Masculino"/>
    <s v="Converse"/>
    <n v="14"/>
    <n v="120"/>
    <n v="1680"/>
    <n v="0.08"/>
    <n v="134.4"/>
    <n v="1545.6"/>
    <d v="2020-12-16T00:00:00"/>
    <d v="2020-12-16T00:00:00"/>
    <s v="Venda direta"/>
    <x v="3"/>
    <n v="0.05"/>
    <n v="77.28"/>
    <n v="0"/>
  </r>
  <r>
    <n v="598"/>
    <d v="2020-11-22T00:00:00"/>
    <n v="2020"/>
    <n v="57"/>
    <s v="Leila Barros"/>
    <s v="Cotia"/>
    <n v="15"/>
    <s v="Tênis Infantil Gambo Baby Moon 048 Preto"/>
    <s v="Infantil Masculino"/>
    <s v="Gambo Baby"/>
    <n v="33"/>
    <n v="95"/>
    <n v="3135"/>
    <n v="0.1"/>
    <n v="313.5"/>
    <n v="2821.5"/>
    <d v="2020-12-08T00:00:00"/>
    <d v="2020-12-08T00:00:00"/>
    <s v="Facebook"/>
    <x v="8"/>
    <n v="0.06"/>
    <n v="169.29"/>
    <n v="0"/>
  </r>
  <r>
    <n v="599"/>
    <d v="2020-11-23T00:00:00"/>
    <n v="2020"/>
    <n v="88"/>
    <s v="Julian Alves"/>
    <s v="Luziânia"/>
    <n v="5"/>
    <s v="Tênis Infantil Melissa Freestyle 010 Glitter Branco/Preto"/>
    <s v="Infantil Masculino"/>
    <s v="Melissa"/>
    <n v="10"/>
    <n v="113"/>
    <n v="1130"/>
    <n v="0.1"/>
    <n v="113"/>
    <n v="1017"/>
    <d v="2020-12-18T00:00:00"/>
    <d v="2020-12-18T00:00:00"/>
    <s v="Venda direta"/>
    <x v="2"/>
    <n v="0.05"/>
    <n v="50.85"/>
    <n v="0"/>
  </r>
  <r>
    <n v="600"/>
    <d v="2020-11-23T00:00:00"/>
    <n v="2020"/>
    <n v="12"/>
    <s v="Fernanda Cardoso"/>
    <s v="Barueri"/>
    <n v="9"/>
    <s v="Tênis Infantil Kidsplash Freestyle Colorir 058 Branco/Preto"/>
    <s v="Infantil Masculino"/>
    <s v="Kidsplash"/>
    <n v="46"/>
    <n v="113"/>
    <n v="5198"/>
    <n v="0.14000000000000001"/>
    <n v="727.72"/>
    <n v="4470.28"/>
    <d v="2020-12-20T00:00:00"/>
    <d v="2020-12-20T00:00:00"/>
    <s v="Mercado Livre"/>
    <x v="3"/>
    <n v="0.08"/>
    <n v="357.62239999999997"/>
    <n v="0"/>
  </r>
  <r>
    <n v="601"/>
    <d v="2020-11-24T00:00:00"/>
    <n v="2020"/>
    <n v="30"/>
    <s v="Luan Gomes"/>
    <s v="Salvador"/>
    <n v="10"/>
    <s v="Tênis Infantil Kea Freestyle Colorir 060 Branco/Preto"/>
    <s v="Infantil Masculino"/>
    <s v="Kea"/>
    <n v="15"/>
    <n v="104"/>
    <n v="1560"/>
    <n v="0.08"/>
    <n v="124.8"/>
    <n v="1435.2"/>
    <d v="2020-12-05T00:00:00"/>
    <d v="2020-12-05T00:00:00"/>
    <s v="Instagram"/>
    <x v="9"/>
    <n v="0.05"/>
    <n v="71.760000000000005"/>
    <n v="0"/>
  </r>
  <r>
    <n v="602"/>
    <d v="2020-11-24T00:00:00"/>
    <n v="2020"/>
    <n v="92"/>
    <s v="Paulo Alves"/>
    <s v="Cruzeiro"/>
    <n v="14"/>
    <s v="Bota Infantil uFrog Rock 017 Vinho"/>
    <s v="Infantil Feminino"/>
    <s v="uFrog"/>
    <n v="26"/>
    <n v="120"/>
    <n v="3120"/>
    <n v="0"/>
    <n v="0"/>
    <n v="3120"/>
    <d v="2020-12-16T00:00:00"/>
    <d v="2020-12-16T00:00:00"/>
    <s v="Americanas"/>
    <x v="4"/>
    <n v="7.0000000000000007E-2"/>
    <n v="218.40000000000003"/>
    <n v="0"/>
  </r>
  <r>
    <n v="603"/>
    <d v="2020-11-25T00:00:00"/>
    <n v="2020"/>
    <n v="100"/>
    <s v="Diogo Alves"/>
    <s v="Porto Alegre"/>
    <n v="14"/>
    <s v="Bota Infantil Perkyds Rock 017 Vinho"/>
    <s v="Infantil Feminino"/>
    <s v="Perkyds"/>
    <n v="23"/>
    <n v="101"/>
    <n v="2323"/>
    <n v="0"/>
    <n v="0"/>
    <n v="2323"/>
    <d v="2020-12-14T00:00:00"/>
    <d v="2020-12-14T00:00:00"/>
    <s v="Mercado Livre"/>
    <x v="0"/>
    <n v="0.06"/>
    <n v="139.38"/>
    <n v="0"/>
  </r>
  <r>
    <n v="604"/>
    <d v="2020-11-26T00:00:00"/>
    <n v="2020"/>
    <n v="1"/>
    <s v="Ágatha Carvalho"/>
    <s v="Sabará"/>
    <n v="5"/>
    <s v="Tênis Infantil New Balance Freestyle 010 Glitter Branco/Preto"/>
    <s v="Infantil Masculino"/>
    <s v="New Balance"/>
    <n v="45"/>
    <n v="104"/>
    <n v="4680"/>
    <n v="0.1"/>
    <n v="468"/>
    <n v="4212"/>
    <d v="2020-11-26T00:00:00"/>
    <d v="2020-11-26T00:00:00"/>
    <s v="Instagram"/>
    <x v="3"/>
    <n v="0.08"/>
    <n v="336.96"/>
    <n v="0"/>
  </r>
  <r>
    <n v="605"/>
    <d v="2020-11-26T00:00:00"/>
    <n v="2020"/>
    <n v="82"/>
    <s v="Júlio Azevedo"/>
    <s v="Uberaba"/>
    <n v="1"/>
    <s v="Bota Infantil Keds Rock 071 Transparente/Preto"/>
    <s v="Infantil Feminino"/>
    <s v="Keds"/>
    <n v="13"/>
    <n v="90"/>
    <n v="1170"/>
    <n v="0.11"/>
    <n v="128.69999999999999"/>
    <n v="1041.3"/>
    <d v="2020-11-26T00:00:00"/>
    <d v="2020-11-26T00:00:00"/>
    <s v="Instagram"/>
    <x v="8"/>
    <n v="0.05"/>
    <n v="52.064999999999998"/>
    <n v="0"/>
  </r>
  <r>
    <n v="606"/>
    <d v="2020-11-27T00:00:00"/>
    <n v="2020"/>
    <n v="80"/>
    <s v="Martim Souza"/>
    <s v="Olinda"/>
    <n v="1"/>
    <s v="Bota Infantil Klin Rock 071 Transparente/Preto"/>
    <s v="Infantil Feminino"/>
    <s v="Klin"/>
    <n v="28"/>
    <n v="117"/>
    <n v="3276"/>
    <n v="0.11"/>
    <n v="360.36"/>
    <n v="2915.64"/>
    <d v="2020-11-30T00:00:00"/>
    <m/>
    <s v="Instagram"/>
    <x v="6"/>
    <n v="0.06"/>
    <n v="174.93839999999997"/>
    <n v="1"/>
  </r>
  <r>
    <n v="607"/>
    <d v="2020-11-27T00:00:00"/>
    <n v="2020"/>
    <n v="39"/>
    <s v="Bruna Castro"/>
    <s v="Santo André"/>
    <n v="6"/>
    <s v="Tênis Infantil Tipo Toey Joey Algodão Doce 158 Rosa"/>
    <s v="Infantil Feminino"/>
    <s v="Tipo Toey Joey"/>
    <n v="21"/>
    <n v="104"/>
    <n v="2184"/>
    <n v="0.14000000000000001"/>
    <n v="305.76000000000005"/>
    <n v="1878.24"/>
    <d v="2020-12-03T00:00:00"/>
    <d v="2020-12-03T00:00:00"/>
    <s v="Americanas"/>
    <x v="9"/>
    <n v="0.05"/>
    <n v="93.912000000000006"/>
    <n v="0"/>
  </r>
  <r>
    <n v="608"/>
    <d v="2020-11-27T00:00:00"/>
    <n v="2020"/>
    <n v="63"/>
    <s v="Joao Souza"/>
    <s v="Porto Alegre"/>
    <n v="9"/>
    <s v="Tênis Infantil Converse Freestyle Colorir 058 Branco/Preto"/>
    <s v="Infantil Masculino"/>
    <s v="Converse"/>
    <n v="18"/>
    <n v="110"/>
    <n v="1980"/>
    <n v="0.1"/>
    <n v="198"/>
    <n v="1782"/>
    <d v="2020-12-08T00:00:00"/>
    <d v="2020-12-08T00:00:00"/>
    <s v="Magazine Luiza"/>
    <x v="9"/>
    <n v="0.05"/>
    <n v="89.100000000000009"/>
    <n v="0"/>
  </r>
  <r>
    <n v="609"/>
    <d v="2020-11-28T00:00:00"/>
    <n v="2020"/>
    <n v="34"/>
    <s v="Alice Goncalves"/>
    <s v="Campo Grande"/>
    <n v="15"/>
    <s v="Tênis Infantil Gambo Baby Moon 048 Preto"/>
    <s v="Infantil Masculino"/>
    <s v="Gambo Baby"/>
    <n v="29"/>
    <n v="103"/>
    <n v="2987"/>
    <n v="0.09"/>
    <n v="268.83"/>
    <n v="2718.17"/>
    <d v="2020-12-14T00:00:00"/>
    <d v="2020-12-14T00:00:00"/>
    <s v="Amazon"/>
    <x v="7"/>
    <n v="0.06"/>
    <n v="163.09020000000001"/>
    <n v="0"/>
  </r>
  <r>
    <n v="610"/>
    <d v="2020-11-28T00:00:00"/>
    <n v="2020"/>
    <n v="50"/>
    <s v="Julieta Cavalcanti"/>
    <s v="Jequié"/>
    <n v="5"/>
    <s v="Tênis Infantil Melissa Freestyle 010 Glitter Branco/Preto"/>
    <s v="Infantil Masculino"/>
    <s v="Melissa"/>
    <n v="41"/>
    <n v="118"/>
    <n v="4838"/>
    <n v="0.13"/>
    <n v="628.94000000000005"/>
    <n v="4209.0599999999995"/>
    <d v="2020-12-18T00:00:00"/>
    <d v="2020-12-18T00:00:00"/>
    <s v="Instagram"/>
    <x v="9"/>
    <n v="0.08"/>
    <n v="336.72479999999996"/>
    <n v="0"/>
  </r>
  <r>
    <n v="611"/>
    <d v="2020-11-30T00:00:00"/>
    <n v="2020"/>
    <n v="56"/>
    <s v="Carlos Araujo"/>
    <s v="Belford Roxo"/>
    <n v="4"/>
    <s v="Tênis Infantil Kidsplash Baby Walk 069 Preto/Grafite/Vermelho"/>
    <s v="Infantil Masculino"/>
    <s v="Kidsplash"/>
    <n v="36"/>
    <n v="109"/>
    <n v="3924"/>
    <n v="0.05"/>
    <n v="196.20000000000002"/>
    <n v="3727.8"/>
    <d v="2020-12-12T00:00:00"/>
    <d v="2020-12-12T00:00:00"/>
    <s v="Instagram"/>
    <x v="5"/>
    <n v="7.0000000000000007E-2"/>
    <n v="260.94600000000003"/>
    <n v="0"/>
  </r>
  <r>
    <n v="612"/>
    <d v="2020-12-01T00:00:00"/>
    <n v="2020"/>
    <n v="72"/>
    <s v="Luís Rocha"/>
    <s v="Araraquara"/>
    <n v="12"/>
    <s v="Tênis Infantil Kea Walk 071 Branco/Rose"/>
    <s v="Infantil Feminino"/>
    <s v="Kea"/>
    <n v="18"/>
    <n v="99"/>
    <n v="1782"/>
    <n v="0.02"/>
    <n v="35.64"/>
    <n v="1746.36"/>
    <d v="2020-12-03T00:00:00"/>
    <d v="2020-12-03T00:00:00"/>
    <s v="Instagram"/>
    <x v="3"/>
    <n v="0.05"/>
    <n v="87.317999999999998"/>
    <n v="0"/>
  </r>
  <r>
    <n v="613"/>
    <d v="2020-12-01T00:00:00"/>
    <n v="2020"/>
    <n v="11"/>
    <s v="Emily Costa"/>
    <s v="Caucaia"/>
    <n v="9"/>
    <s v="Tênis Infantil uFrog Freestyle Colorir 058 Branco/Preto"/>
    <s v="Infantil Masculino"/>
    <s v="uFrog"/>
    <n v="38"/>
    <n v="115"/>
    <n v="4370"/>
    <n v="0.12"/>
    <n v="524.4"/>
    <n v="3845.6"/>
    <d v="2020-12-25T00:00:00"/>
    <d v="2020-12-25T00:00:00"/>
    <s v="Mercado Livre"/>
    <x v="9"/>
    <n v="7.0000000000000007E-2"/>
    <n v="269.19200000000001"/>
    <n v="0"/>
  </r>
  <r>
    <n v="614"/>
    <d v="2020-12-01T00:00:00"/>
    <n v="2020"/>
    <n v="21"/>
    <s v="Gabriel Ribeiro"/>
    <s v="Rio de Janeiro"/>
    <n v="7"/>
    <s v="Tênis Infantil Perkyds Freestyle Mamãe e Eu 059 Jeans"/>
    <s v="Infantil Masculino"/>
    <s v="Perkyds"/>
    <n v="21"/>
    <n v="95"/>
    <n v="1995"/>
    <n v="0"/>
    <n v="0"/>
    <n v="1995"/>
    <d v="2020-12-30T00:00:00"/>
    <d v="2020-12-30T00:00:00"/>
    <s v="Venda direta"/>
    <x v="8"/>
    <n v="0.05"/>
    <n v="99.75"/>
    <n v="0"/>
  </r>
  <r>
    <n v="615"/>
    <d v="2020-12-01T00:00:00"/>
    <n v="2020"/>
    <n v="15"/>
    <s v="Samuel Dias"/>
    <s v="Campinas"/>
    <n v="10"/>
    <s v="Tênis Infantil New Balance Freestyle Colorir 060 Branco/Preto"/>
    <s v="Infantil Masculino"/>
    <s v="New Balance"/>
    <n v="36"/>
    <n v="113"/>
    <n v="4068"/>
    <n v="0.1"/>
    <n v="406.8"/>
    <n v="3661.2"/>
    <d v="2020-12-27T00:00:00"/>
    <d v="2020-12-27T00:00:00"/>
    <s v="Venda direta"/>
    <x v="0"/>
    <n v="7.0000000000000007E-2"/>
    <n v="256.28399999999999"/>
    <n v="0"/>
  </r>
  <r>
    <n v="616"/>
    <d v="2020-12-01T00:00:00"/>
    <n v="2020"/>
    <n v="64"/>
    <s v="Leonor Dias"/>
    <s v="Ribeirão Pires"/>
    <n v="11"/>
    <s v="Tênis Infantil Keds College 009 Branco"/>
    <s v="Infantil Feminino"/>
    <s v="Keds"/>
    <n v="16"/>
    <n v="103"/>
    <n v="1648"/>
    <n v="0.15"/>
    <n v="247.2"/>
    <n v="1400.8"/>
    <d v="2020-12-25T00:00:00"/>
    <d v="2020-12-25T00:00:00"/>
    <s v="Instagram"/>
    <x v="7"/>
    <n v="0.05"/>
    <n v="70.040000000000006"/>
    <n v="0"/>
  </r>
  <r>
    <n v="617"/>
    <d v="2020-12-01T00:00:00"/>
    <n v="2020"/>
    <n v="95"/>
    <s v="Breno Gomes"/>
    <s v="Foz do Iguaçu"/>
    <n v="1"/>
    <s v="Bota Infantil Klin Rock 071 Transparente/Preto"/>
    <s v="Infantil Feminino"/>
    <s v="Klin"/>
    <n v="35"/>
    <n v="110"/>
    <n v="3850"/>
    <n v="0.03"/>
    <n v="115.5"/>
    <n v="3734.5"/>
    <d v="2020-12-07T00:00:00"/>
    <d v="2020-12-07T00:00:00"/>
    <s v="Amazon"/>
    <x v="3"/>
    <n v="7.0000000000000007E-2"/>
    <n v="261.41500000000002"/>
    <n v="0"/>
  </r>
  <r>
    <n v="618"/>
    <d v="2020-12-02T00:00:00"/>
    <n v="2020"/>
    <n v="33"/>
    <s v="Melissa Correia"/>
    <s v="São Paulo"/>
    <n v="6"/>
    <s v="Tênis Infantil Tipo Toey Joey Algodão Doce 158 Rosa"/>
    <s v="Infantil Feminino"/>
    <s v="Tipo Toey Joey"/>
    <n v="16"/>
    <n v="100"/>
    <n v="1600"/>
    <n v="0.03"/>
    <n v="48"/>
    <n v="1552"/>
    <d v="2020-12-03T00:00:00"/>
    <d v="2020-12-03T00:00:00"/>
    <s v="Mercado Livre"/>
    <x v="6"/>
    <n v="0.05"/>
    <n v="77.600000000000009"/>
    <n v="0"/>
  </r>
  <r>
    <n v="619"/>
    <d v="2020-12-02T00:00:00"/>
    <n v="2020"/>
    <n v="18"/>
    <s v="Davi Almeida"/>
    <s v="Campinas"/>
    <n v="7"/>
    <s v="Tênis Infantil Converse Freestyle Mamãe e Eu 059 Jeans"/>
    <s v="Infantil Masculino"/>
    <s v="Converse"/>
    <n v="28"/>
    <n v="96"/>
    <n v="2688"/>
    <n v="0.04"/>
    <n v="107.52"/>
    <n v="2580.48"/>
    <d v="2020-12-13T00:00:00"/>
    <d v="2020-12-13T00:00:00"/>
    <s v="Instagram"/>
    <x v="5"/>
    <n v="0.06"/>
    <n v="154.8288"/>
    <n v="0"/>
  </r>
  <r>
    <n v="620"/>
    <d v="2020-12-02T00:00:00"/>
    <n v="2020"/>
    <n v="29"/>
    <s v="Brenda Melo"/>
    <s v="Caruaru"/>
    <n v="2"/>
    <s v="Tênis Infantil Gambo Baby Freestyle 004 Preto/Branco"/>
    <s v="Infantil Masculino"/>
    <s v="Gambo Baby"/>
    <n v="22"/>
    <n v="92"/>
    <n v="2024"/>
    <n v="0.13"/>
    <n v="263.12"/>
    <n v="1760.88"/>
    <d v="2020-12-21T00:00:00"/>
    <d v="2020-12-21T00:00:00"/>
    <s v="Magazine Luiza"/>
    <x v="8"/>
    <n v="0.05"/>
    <n v="88.044000000000011"/>
    <n v="0"/>
  </r>
  <r>
    <n v="621"/>
    <d v="2020-12-02T00:00:00"/>
    <n v="2020"/>
    <n v="75"/>
    <s v="Davi Correia"/>
    <s v="Sorocaba"/>
    <n v="3"/>
    <s v="Bota Infantil Melissa Baby Flyer 131 Preto/Carvalho"/>
    <s v="Infantil Masculino"/>
    <s v="Melissa"/>
    <n v="19"/>
    <n v="112"/>
    <n v="2128"/>
    <n v="0.04"/>
    <n v="85.12"/>
    <n v="2042.88"/>
    <d v="2020-12-30T00:00:00"/>
    <d v="2020-12-30T00:00:00"/>
    <s v="Mercado Livre"/>
    <x v="1"/>
    <n v="0.06"/>
    <n v="122.5728"/>
    <n v="0"/>
  </r>
  <r>
    <n v="622"/>
    <d v="2020-12-03T00:00:00"/>
    <n v="2020"/>
    <n v="26"/>
    <s v="Tiago Correia"/>
    <s v="Araçatuba"/>
    <n v="14"/>
    <s v="Bota Infantil Kidsplash Rock 017 Vinho"/>
    <s v="Infantil Feminino"/>
    <s v="Kidsplash"/>
    <n v="38"/>
    <n v="90"/>
    <n v="3420"/>
    <n v="0.15"/>
    <n v="513"/>
    <n v="2907"/>
    <d v="2020-12-15T00:00:00"/>
    <d v="2020-12-15T00:00:00"/>
    <s v="Facebook"/>
    <x v="8"/>
    <n v="0.06"/>
    <n v="174.42"/>
    <n v="0"/>
  </r>
  <r>
    <n v="623"/>
    <d v="2020-12-03T00:00:00"/>
    <n v="2020"/>
    <n v="49"/>
    <s v="Marcos Correia"/>
    <s v="Esteio"/>
    <n v="1"/>
    <s v="Bota Infantil Kea Rock 071 Transparente/Preto"/>
    <s v="Infantil Feminino"/>
    <s v="Kea"/>
    <n v="32"/>
    <n v="96"/>
    <n v="3072"/>
    <n v="0.15"/>
    <n v="460.79999999999995"/>
    <n v="2611.1999999999998"/>
    <d v="2020-12-13T00:00:00"/>
    <d v="2020-12-13T00:00:00"/>
    <s v="Instagram"/>
    <x v="5"/>
    <n v="0.06"/>
    <n v="156.672"/>
    <n v="0"/>
  </r>
  <r>
    <n v="624"/>
    <d v="2020-12-03T00:00:00"/>
    <n v="2020"/>
    <n v="83"/>
    <s v="Luan Ribeiro"/>
    <s v="Maceió"/>
    <n v="4"/>
    <s v="Tênis Infantil uFrog Baby Walk 069 Preto/Grafite/Vermelho"/>
    <s v="Infantil Masculino"/>
    <s v="uFrog"/>
    <n v="19"/>
    <n v="106"/>
    <n v="2014"/>
    <n v="0.15"/>
    <n v="302.09999999999997"/>
    <n v="1711.9"/>
    <d v="2020-12-07T00:00:00"/>
    <d v="2020-12-07T00:00:00"/>
    <s v="Magazine Luiza"/>
    <x v="4"/>
    <n v="0.05"/>
    <n v="85.595000000000013"/>
    <n v="0"/>
  </r>
  <r>
    <n v="625"/>
    <d v="2020-12-03T00:00:00"/>
    <n v="2020"/>
    <n v="21"/>
    <s v="Gabriel Ribeiro"/>
    <s v="Rio de Janeiro"/>
    <n v="8"/>
    <s v="Tênis Infantil Perkyds Freestyle Colorir 057 Branco/Preto/Amarelo"/>
    <s v="Infantil Masculino"/>
    <s v="Perkyds"/>
    <n v="27"/>
    <n v="104"/>
    <n v="2808"/>
    <n v="0.14000000000000001"/>
    <n v="393.12000000000006"/>
    <n v="2414.88"/>
    <d v="2020-12-06T00:00:00"/>
    <d v="2020-12-06T00:00:00"/>
    <s v="Americanas"/>
    <x v="1"/>
    <n v="0.06"/>
    <n v="144.89279999999999"/>
    <n v="0"/>
  </r>
  <r>
    <n v="626"/>
    <d v="2020-12-04T00:00:00"/>
    <n v="2020"/>
    <n v="59"/>
    <s v="Vinícius Sousa"/>
    <s v="Serra"/>
    <n v="12"/>
    <s v="Tênis Infantil New Balance Walk 071 Branco/Rose"/>
    <s v="Infantil Feminino"/>
    <s v="New Balance"/>
    <n v="42"/>
    <n v="110"/>
    <n v="4620"/>
    <n v="0.1"/>
    <n v="462"/>
    <n v="4158"/>
    <d v="2020-12-22T00:00:00"/>
    <d v="2020-12-22T00:00:00"/>
    <s v="Mercado Livre"/>
    <x v="7"/>
    <n v="0.08"/>
    <n v="332.64"/>
    <n v="0"/>
  </r>
  <r>
    <n v="627"/>
    <d v="2020-12-05T00:00:00"/>
    <n v="2020"/>
    <n v="6"/>
    <s v="Nicolas Castro"/>
    <s v="Rio de Janeiro"/>
    <n v="10"/>
    <s v="Tênis Infantil Keds Freestyle Colorir 060 Branco/Preto"/>
    <s v="Infantil Masculino"/>
    <s v="Keds"/>
    <n v="48"/>
    <n v="99"/>
    <n v="4752"/>
    <n v="0.08"/>
    <n v="380.16"/>
    <n v="4371.84"/>
    <d v="2020-12-18T00:00:00"/>
    <d v="2020-12-18T00:00:00"/>
    <s v="Magazine Luiza"/>
    <x v="1"/>
    <n v="0.08"/>
    <n v="349.74720000000002"/>
    <n v="0"/>
  </r>
  <r>
    <n v="628"/>
    <d v="2020-12-05T00:00:00"/>
    <n v="2020"/>
    <n v="90"/>
    <s v="Felipe Ribeiro"/>
    <s v="Feira de Santana"/>
    <n v="4"/>
    <s v="Tênis Infantil Klin Baby Walk 069 Preto/Grafite/Vermelho"/>
    <s v="Infantil Masculino"/>
    <s v="Klin"/>
    <n v="24"/>
    <n v="96"/>
    <n v="2304"/>
    <n v="0.1"/>
    <n v="230.4"/>
    <n v="2073.6"/>
    <d v="2020-12-22T00:00:00"/>
    <d v="2020-12-22T00:00:00"/>
    <s v="Amazon"/>
    <x v="2"/>
    <n v="0.06"/>
    <n v="124.416"/>
    <n v="0"/>
  </r>
  <r>
    <n v="629"/>
    <d v="2020-12-06T00:00:00"/>
    <n v="2020"/>
    <n v="44"/>
    <s v="Tânia Fernandes"/>
    <s v="São Paulo"/>
    <n v="1"/>
    <s v="Bota Infantil Tipo Toey Joey Rock 071 Transparente/Preto"/>
    <s v="Infantil Feminino"/>
    <s v="Tipo Toey Joey"/>
    <n v="47"/>
    <n v="109"/>
    <n v="5123"/>
    <n v="0.05"/>
    <n v="256.15000000000003"/>
    <n v="4866.8500000000004"/>
    <d v="2021-01-02T00:00:00"/>
    <d v="2021-01-02T00:00:00"/>
    <s v="Magazine Luiza"/>
    <x v="8"/>
    <n v="0.08"/>
    <n v="389.34800000000001"/>
    <n v="0"/>
  </r>
  <r>
    <n v="630"/>
    <d v="2020-12-06T00:00:00"/>
    <n v="2020"/>
    <n v="77"/>
    <s v="Luiza Melo"/>
    <s v="Serra Talhada"/>
    <n v="2"/>
    <s v="Tênis Infantil Converse Freestyle 004 Preto/Branco"/>
    <s v="Infantil Masculino"/>
    <s v="Converse"/>
    <n v="42"/>
    <n v="102"/>
    <n v="4284"/>
    <n v="0.14000000000000001"/>
    <n v="599.7600000000001"/>
    <n v="3684.24"/>
    <d v="2020-12-20T00:00:00"/>
    <m/>
    <s v="Americanas"/>
    <x v="1"/>
    <n v="7.0000000000000007E-2"/>
    <n v="257.89679999999998"/>
    <n v="1"/>
  </r>
  <r>
    <n v="631"/>
    <d v="2020-12-06T00:00:00"/>
    <n v="2020"/>
    <n v="4"/>
    <s v="Diego Cavalcanti"/>
    <s v="Petrolina"/>
    <n v="3"/>
    <s v="Bota Infantil Gambo Baby Baby Flyer 131 Preto/Carvalho"/>
    <s v="Infantil Masculino"/>
    <s v="Gambo Baby"/>
    <n v="35"/>
    <n v="115"/>
    <n v="4025"/>
    <n v="0.12"/>
    <n v="483"/>
    <n v="3542"/>
    <d v="2020-12-21T00:00:00"/>
    <d v="2020-12-21T00:00:00"/>
    <s v="Facebook"/>
    <x v="3"/>
    <n v="7.0000000000000007E-2"/>
    <n v="247.94000000000003"/>
    <n v="0"/>
  </r>
  <r>
    <n v="632"/>
    <d v="2020-12-07T00:00:00"/>
    <n v="2020"/>
    <n v="43"/>
    <s v="Nicole Cardoso"/>
    <s v="Taguatinga"/>
    <n v="9"/>
    <s v="Tênis Infantil Melissa Freestyle Colorir 058 Branco/Preto"/>
    <s v="Infantil Masculino"/>
    <s v="Melissa"/>
    <n v="39"/>
    <n v="118"/>
    <n v="4602"/>
    <n v="0.12"/>
    <n v="552.24"/>
    <n v="4049.76"/>
    <d v="2021-01-01T00:00:00"/>
    <d v="2021-01-01T00:00:00"/>
    <s v="Facebook"/>
    <x v="3"/>
    <n v="0.08"/>
    <n v="323.98080000000004"/>
    <n v="0"/>
  </r>
  <r>
    <n v="633"/>
    <d v="2020-12-07T00:00:00"/>
    <n v="2020"/>
    <n v="63"/>
    <s v="Joao Souza"/>
    <s v="Porto Alegre"/>
    <n v="3"/>
    <s v="Bota Infantil Kidsplash Baby Flyer 131 Preto/Carvalho"/>
    <s v="Infantil Masculino"/>
    <s v="Kidsplash"/>
    <n v="32"/>
    <n v="108"/>
    <n v="3456"/>
    <n v="0.11"/>
    <n v="380.16"/>
    <n v="3075.84"/>
    <d v="2021-01-04T00:00:00"/>
    <d v="2021-01-04T00:00:00"/>
    <s v="Instagram"/>
    <x v="7"/>
    <n v="7.0000000000000007E-2"/>
    <n v="215.30880000000002"/>
    <n v="0"/>
  </r>
  <r>
    <n v="634"/>
    <d v="2020-12-08T00:00:00"/>
    <n v="2020"/>
    <n v="2"/>
    <s v="Lavinia Barbosa"/>
    <s v="Rondonópolis"/>
    <n v="11"/>
    <s v="Tênis Infantil Kea College 009 Branco"/>
    <s v="Infantil Feminino"/>
    <s v="Kea"/>
    <n v="15"/>
    <n v="117"/>
    <n v="1755"/>
    <n v="0.08"/>
    <n v="140.4"/>
    <n v="1614.6"/>
    <d v="2021-01-01T00:00:00"/>
    <d v="2021-01-01T00:00:00"/>
    <s v="Instagram"/>
    <x v="9"/>
    <n v="0.05"/>
    <n v="80.73"/>
    <n v="0"/>
  </r>
  <r>
    <n v="635"/>
    <d v="2020-12-08T00:00:00"/>
    <n v="2020"/>
    <n v="93"/>
    <s v="Fábio Melo"/>
    <s v="Campinas"/>
    <n v="9"/>
    <s v="Tênis Infantil uFrog Freestyle Colorir 058 Branco/Preto"/>
    <s v="Infantil Masculino"/>
    <s v="uFrog"/>
    <n v="45"/>
    <n v="100"/>
    <n v="4500"/>
    <n v="0.02"/>
    <n v="90"/>
    <n v="4410"/>
    <d v="2021-01-02T00:00:00"/>
    <d v="2021-01-02T00:00:00"/>
    <s v="Mercado Livre"/>
    <x v="2"/>
    <n v="0.08"/>
    <n v="352.8"/>
    <n v="0"/>
  </r>
  <r>
    <n v="636"/>
    <d v="2020-12-09T00:00:00"/>
    <n v="2020"/>
    <n v="11"/>
    <s v="Emily Costa"/>
    <s v="Caucaia"/>
    <n v="2"/>
    <s v="Tênis Infantil Perkyds Freestyle 004 Preto/Branco"/>
    <s v="Infantil Masculino"/>
    <s v="Perkyds"/>
    <n v="34"/>
    <n v="103"/>
    <n v="3502"/>
    <n v="0.02"/>
    <n v="70.040000000000006"/>
    <n v="3431.96"/>
    <d v="2020-12-22T00:00:00"/>
    <d v="2020-12-22T00:00:00"/>
    <s v="Venda direta"/>
    <x v="4"/>
    <n v="7.0000000000000007E-2"/>
    <n v="240.23720000000003"/>
    <n v="0"/>
  </r>
  <r>
    <n v="637"/>
    <d v="2020-12-11T00:00:00"/>
    <n v="2020"/>
    <n v="64"/>
    <s v="Leonor Dias"/>
    <s v="Ribeirão Pires"/>
    <n v="7"/>
    <s v="Tênis Infantil New Balance Freestyle Mamãe e Eu 059 Jeans"/>
    <s v="Infantil Masculino"/>
    <s v="New Balance"/>
    <n v="13"/>
    <n v="101"/>
    <n v="1313"/>
    <n v="0.12"/>
    <n v="157.56"/>
    <n v="1155.44"/>
    <d v="2021-01-07T00:00:00"/>
    <d v="2021-01-07T00:00:00"/>
    <s v="Venda direta"/>
    <x v="5"/>
    <n v="0.05"/>
    <n v="57.772000000000006"/>
    <n v="0"/>
  </r>
  <r>
    <n v="638"/>
    <d v="2020-12-11T00:00:00"/>
    <n v="2020"/>
    <n v="85"/>
    <s v="Thaís Araujo"/>
    <s v="Cariacica"/>
    <n v="1"/>
    <s v="Bota Infantil Keds Rock 071 Transparente/Preto"/>
    <s v="Infantil Feminino"/>
    <s v="Keds"/>
    <n v="47"/>
    <n v="115"/>
    <n v="5405"/>
    <n v="0.01"/>
    <n v="54.050000000000004"/>
    <n v="5350.95"/>
    <d v="2020-12-31T00:00:00"/>
    <d v="2020-12-31T00:00:00"/>
    <s v="Mercado Livre"/>
    <x v="9"/>
    <n v="0.09"/>
    <n v="481.58549999999997"/>
    <n v="0"/>
  </r>
  <r>
    <n v="639"/>
    <d v="2020-12-12T00:00:00"/>
    <n v="2020"/>
    <n v="1"/>
    <s v="Ágatha Carvalho"/>
    <s v="Sabará"/>
    <n v="4"/>
    <s v="Tênis Infantil Klin Baby Walk 069 Preto/Grafite/Vermelho"/>
    <s v="Infantil Masculino"/>
    <s v="Klin"/>
    <n v="29"/>
    <n v="103"/>
    <n v="2987"/>
    <n v="0.11"/>
    <n v="328.57"/>
    <n v="2658.43"/>
    <d v="2020-12-19T00:00:00"/>
    <d v="2020-12-19T00:00:00"/>
    <s v="Magazine Luiza"/>
    <x v="1"/>
    <n v="0.06"/>
    <n v="159.50579999999999"/>
    <n v="0"/>
  </r>
  <r>
    <n v="640"/>
    <d v="2020-12-12T00:00:00"/>
    <n v="2020"/>
    <n v="40"/>
    <s v="Miguel Almeida"/>
    <s v="São José"/>
    <n v="11"/>
    <s v="Tênis Infantil Tipo Toey Joey College 009 Branco"/>
    <s v="Infantil Feminino"/>
    <s v="Tipo Toey Joey"/>
    <n v="40"/>
    <n v="115"/>
    <n v="4600"/>
    <n v="0.09"/>
    <n v="414"/>
    <n v="4186"/>
    <d v="2020-12-16T00:00:00"/>
    <d v="2020-12-16T00:00:00"/>
    <s v="Facebook"/>
    <x v="0"/>
    <n v="0.08"/>
    <n v="334.88"/>
    <n v="0"/>
  </r>
  <r>
    <n v="641"/>
    <d v="2020-12-14T00:00:00"/>
    <n v="2020"/>
    <n v="36"/>
    <s v="Vitor Carvalho"/>
    <s v="São Paulo"/>
    <n v="15"/>
    <s v="Tênis Infantil Converse Moon 048 Preto"/>
    <s v="Infantil Masculino"/>
    <s v="Converse"/>
    <n v="23"/>
    <n v="90"/>
    <n v="2070"/>
    <n v="0.13"/>
    <n v="269.10000000000002"/>
    <n v="1800.9"/>
    <d v="2020-12-23T00:00:00"/>
    <d v="2020-12-23T00:00:00"/>
    <s v="Magazine Luiza"/>
    <x v="4"/>
    <n v="0.05"/>
    <n v="90.045000000000016"/>
    <n v="0"/>
  </r>
  <r>
    <n v="642"/>
    <d v="2020-12-14T00:00:00"/>
    <n v="2020"/>
    <n v="21"/>
    <s v="Gabriel Ribeiro"/>
    <s v="Rio de Janeiro"/>
    <n v="15"/>
    <s v="Tênis Infantil Gambo Baby Moon 048 Preto"/>
    <s v="Infantil Masculino"/>
    <s v="Gambo Baby"/>
    <n v="31"/>
    <n v="100"/>
    <n v="3100"/>
    <n v="0.11"/>
    <n v="341"/>
    <n v="2759"/>
    <d v="2021-01-07T00:00:00"/>
    <d v="2021-01-07T00:00:00"/>
    <s v="Amazon"/>
    <x v="8"/>
    <n v="0.06"/>
    <n v="165.54"/>
    <n v="0"/>
  </r>
  <r>
    <n v="643"/>
    <d v="2020-12-14T00:00:00"/>
    <n v="2020"/>
    <n v="55"/>
    <s v="Camila Correia"/>
    <s v="São João da Boa Vista"/>
    <n v="14"/>
    <s v="Bota Infantil Melissa Rock 017 Vinho"/>
    <s v="Infantil Feminino"/>
    <s v="Melissa"/>
    <n v="25"/>
    <n v="96"/>
    <n v="2400"/>
    <n v="0.03"/>
    <n v="72"/>
    <n v="2328"/>
    <d v="2020-12-24T00:00:00"/>
    <m/>
    <s v="Magazine Luiza"/>
    <x v="6"/>
    <n v="0.06"/>
    <n v="139.68"/>
    <n v="1"/>
  </r>
  <r>
    <n v="644"/>
    <d v="2020-12-15T00:00:00"/>
    <n v="2020"/>
    <n v="84"/>
    <s v="Manuela Ferreira"/>
    <s v="Rondonópolis"/>
    <n v="14"/>
    <s v="Bota Infantil Kidsplash Rock 017 Vinho"/>
    <s v="Infantil Feminino"/>
    <s v="Kidsplash"/>
    <n v="12"/>
    <n v="94"/>
    <n v="1128"/>
    <n v="0.05"/>
    <n v="56.400000000000006"/>
    <n v="1071.5999999999999"/>
    <d v="2020-12-22T00:00:00"/>
    <d v="2020-12-22T00:00:00"/>
    <s v="Americanas"/>
    <x v="3"/>
    <n v="0.05"/>
    <n v="53.58"/>
    <n v="0"/>
  </r>
  <r>
    <n v="645"/>
    <d v="2020-12-15T00:00:00"/>
    <n v="2020"/>
    <n v="18"/>
    <s v="Davi Almeida"/>
    <s v="Campinas"/>
    <n v="1"/>
    <s v="Bota Infantil Kea Rock 071 Transparente/Preto"/>
    <s v="Infantil Feminino"/>
    <s v="Kea"/>
    <n v="48"/>
    <n v="96"/>
    <n v="4608"/>
    <n v="0.06"/>
    <n v="276.48"/>
    <n v="4331.5200000000004"/>
    <d v="2020-12-17T00:00:00"/>
    <d v="2020-12-17T00:00:00"/>
    <s v="Amazon"/>
    <x v="5"/>
    <n v="0.08"/>
    <n v="346.52160000000003"/>
    <n v="0"/>
  </r>
  <r>
    <n v="646"/>
    <d v="2020-12-15T00:00:00"/>
    <n v="2020"/>
    <n v="46"/>
    <s v="Marina Oliveira"/>
    <s v="Criciúma"/>
    <n v="9"/>
    <s v="Tênis Infantil uFrog Freestyle Colorir 058 Branco/Preto"/>
    <s v="Infantil Masculino"/>
    <s v="uFrog"/>
    <n v="35"/>
    <n v="93"/>
    <n v="3255"/>
    <n v="0.15"/>
    <n v="488.25"/>
    <n v="2766.75"/>
    <d v="2020-12-16T00:00:00"/>
    <m/>
    <s v="Instagram"/>
    <x v="8"/>
    <n v="0.06"/>
    <n v="166.005"/>
    <n v="1"/>
  </r>
  <r>
    <n v="647"/>
    <d v="2020-12-16T00:00:00"/>
    <n v="2020"/>
    <n v="15"/>
    <s v="Samuel Dias"/>
    <s v="Campinas"/>
    <n v="9"/>
    <s v="Tênis Infantil Perkyds Freestyle Colorir 058 Branco/Preto"/>
    <s v="Infantil Masculino"/>
    <s v="Perkyds"/>
    <n v="46"/>
    <n v="96"/>
    <n v="4416"/>
    <n v="0.13"/>
    <n v="574.08000000000004"/>
    <n v="3841.92"/>
    <d v="2020-12-27T00:00:00"/>
    <d v="2020-12-27T00:00:00"/>
    <s v="Magazine Luiza"/>
    <x v="9"/>
    <n v="7.0000000000000007E-2"/>
    <n v="268.93440000000004"/>
    <n v="0"/>
  </r>
  <r>
    <n v="648"/>
    <d v="2020-12-17T00:00:00"/>
    <n v="2020"/>
    <n v="18"/>
    <s v="Davi Almeida"/>
    <s v="Campinas"/>
    <n v="14"/>
    <s v="Bota Infantil New Balance Rock 017 Vinho"/>
    <s v="Infantil Feminino"/>
    <s v="New Balance"/>
    <n v="42"/>
    <n v="100"/>
    <n v="4200"/>
    <n v="0.14000000000000001"/>
    <n v="588"/>
    <n v="3612"/>
    <d v="2020-12-18T00:00:00"/>
    <d v="2020-12-18T00:00:00"/>
    <s v="Mercado Livre"/>
    <x v="7"/>
    <n v="7.0000000000000007E-2"/>
    <n v="252.84000000000003"/>
    <n v="0"/>
  </r>
  <r>
    <n v="649"/>
    <d v="2020-12-17T00:00:00"/>
    <n v="2020"/>
    <n v="56"/>
    <s v="Carlos Araujo"/>
    <s v="Belford Roxo"/>
    <n v="11"/>
    <s v="Tênis Infantil Keds College 009 Branco"/>
    <s v="Infantil Feminino"/>
    <s v="Keds"/>
    <n v="22"/>
    <n v="92"/>
    <n v="2024"/>
    <n v="0.02"/>
    <n v="40.480000000000004"/>
    <n v="1983.52"/>
    <d v="2020-12-31T00:00:00"/>
    <d v="2020-12-31T00:00:00"/>
    <s v="Magazine Luiza"/>
    <x v="6"/>
    <n v="0.05"/>
    <n v="99.176000000000002"/>
    <n v="0"/>
  </r>
  <r>
    <n v="650"/>
    <d v="2020-12-17T00:00:00"/>
    <n v="2020"/>
    <n v="52"/>
    <s v="João Oliveira"/>
    <s v="São Paulo"/>
    <n v="6"/>
    <s v="Tênis Infantil Klin Algodão Doce 158 Rosa"/>
    <s v="Infantil Feminino"/>
    <s v="Klin"/>
    <n v="21"/>
    <n v="119"/>
    <n v="2499"/>
    <n v="0.13"/>
    <n v="324.87"/>
    <n v="2174.13"/>
    <d v="2021-01-03T00:00:00"/>
    <d v="2021-01-03T00:00:00"/>
    <s v="Instagram"/>
    <x v="4"/>
    <n v="0.06"/>
    <n v="130.4478"/>
    <n v="0"/>
  </r>
  <r>
    <n v="651"/>
    <d v="2020-12-17T00:00:00"/>
    <n v="2020"/>
    <n v="6"/>
    <s v="Nicolas Castro"/>
    <s v="Rio de Janeiro"/>
    <n v="8"/>
    <s v="Tênis Infantil Tipo Toey Joey Freestyle Colorir 057 Branco/Preto/Amarelo"/>
    <s v="Infantil Masculino"/>
    <s v="Tipo Toey Joey"/>
    <n v="29"/>
    <n v="97"/>
    <n v="2813"/>
    <n v="0.09"/>
    <n v="253.17"/>
    <n v="2559.83"/>
    <d v="2021-01-10T00:00:00"/>
    <d v="2021-01-10T00:00:00"/>
    <s v="Venda direta"/>
    <x v="8"/>
    <n v="0.06"/>
    <n v="153.5898"/>
    <n v="0"/>
  </r>
  <r>
    <n v="652"/>
    <d v="2020-12-19T00:00:00"/>
    <n v="2020"/>
    <n v="49"/>
    <s v="Marcos Correia"/>
    <s v="Esteio"/>
    <n v="6"/>
    <s v="Tênis Infantil Converse Algodão Doce 158 Rosa"/>
    <s v="Infantil Feminino"/>
    <s v="Converse"/>
    <n v="45"/>
    <n v="103"/>
    <n v="4635"/>
    <n v="0.02"/>
    <n v="92.7"/>
    <n v="4542.3"/>
    <d v="2021-01-11T00:00:00"/>
    <d v="2021-01-11T00:00:00"/>
    <s v="Venda direta"/>
    <x v="0"/>
    <n v="0.08"/>
    <n v="363.38400000000001"/>
    <n v="0"/>
  </r>
  <r>
    <n v="653"/>
    <d v="2020-12-20T00:00:00"/>
    <n v="2020"/>
    <n v="99"/>
    <s v="Luís Azevedo"/>
    <s v="Cuiabá"/>
    <n v="5"/>
    <s v="Tênis Infantil Gambo Baby Freestyle 010 Glitter Branco/Preto"/>
    <s v="Infantil Masculino"/>
    <s v="Gambo Baby"/>
    <n v="27"/>
    <n v="91"/>
    <n v="2457"/>
    <n v="0.08"/>
    <n v="196.56"/>
    <n v="2260.44"/>
    <d v="2020-12-28T00:00:00"/>
    <d v="2020-12-28T00:00:00"/>
    <s v="Venda direta"/>
    <x v="0"/>
    <n v="0.06"/>
    <n v="135.62639999999999"/>
    <n v="0"/>
  </r>
  <r>
    <n v="654"/>
    <d v="2020-12-21T00:00:00"/>
    <n v="2020"/>
    <n v="71"/>
    <s v="Mateus Dias"/>
    <s v="Resende"/>
    <n v="2"/>
    <s v="Tênis Infantil Melissa Freestyle 004 Preto/Branco"/>
    <s v="Infantil Masculino"/>
    <s v="Melissa"/>
    <n v="30"/>
    <n v="108"/>
    <n v="3240"/>
    <n v="0.13"/>
    <n v="421.2"/>
    <n v="2818.8"/>
    <d v="2021-01-01T00:00:00"/>
    <d v="2021-01-01T00:00:00"/>
    <s v="Americanas"/>
    <x v="2"/>
    <n v="0.06"/>
    <n v="169.12800000000001"/>
    <n v="0"/>
  </r>
  <r>
    <n v="655"/>
    <d v="2020-12-21T00:00:00"/>
    <n v="2020"/>
    <n v="73"/>
    <s v="Douglas Fernandes"/>
    <s v="Garanhuns"/>
    <n v="2"/>
    <s v="Tênis Infantil Kidsplash Freestyle 004 Preto/Branco"/>
    <s v="Infantil Masculino"/>
    <s v="Kidsplash"/>
    <n v="40"/>
    <n v="92"/>
    <n v="3680"/>
    <n v="0.02"/>
    <n v="73.600000000000009"/>
    <n v="3606.4"/>
    <d v="2020-12-31T00:00:00"/>
    <d v="2020-12-31T00:00:00"/>
    <s v="Venda direta"/>
    <x v="5"/>
    <n v="7.0000000000000007E-2"/>
    <n v="252.44800000000004"/>
    <n v="0"/>
  </r>
  <r>
    <n v="656"/>
    <d v="2020-12-21T00:00:00"/>
    <n v="2020"/>
    <n v="6"/>
    <s v="Nicolas Castro"/>
    <s v="Rio de Janeiro"/>
    <n v="7"/>
    <s v="Tênis Infantil Kea Freestyle Mamãe e Eu 059 Jeans"/>
    <s v="Infantil Masculino"/>
    <s v="Kea"/>
    <n v="37"/>
    <n v="92"/>
    <n v="3404"/>
    <n v="0.04"/>
    <n v="136.16"/>
    <n v="3267.84"/>
    <d v="2021-01-09T00:00:00"/>
    <d v="2021-01-09T00:00:00"/>
    <s v="Mercado Livre"/>
    <x v="8"/>
    <n v="7.0000000000000007E-2"/>
    <n v="228.74880000000005"/>
    <n v="0"/>
  </r>
  <r>
    <n v="657"/>
    <d v="2020-12-21T00:00:00"/>
    <n v="2020"/>
    <n v="13"/>
    <s v="Carlos Goncalves"/>
    <s v="Belo Horizonte"/>
    <n v="3"/>
    <s v="Bota Infantil uFrog Baby Flyer 131 Preto/Carvalho"/>
    <s v="Infantil Masculino"/>
    <s v="uFrog"/>
    <n v="40"/>
    <n v="111"/>
    <n v="4440"/>
    <n v="0.02"/>
    <n v="88.8"/>
    <n v="4351.2"/>
    <d v="2020-12-24T00:00:00"/>
    <d v="2020-12-24T00:00:00"/>
    <s v="Venda direta"/>
    <x v="1"/>
    <n v="0.08"/>
    <n v="348.096"/>
    <n v="0"/>
  </r>
  <r>
    <n v="658"/>
    <d v="2020-12-22T00:00:00"/>
    <n v="2020"/>
    <n v="72"/>
    <s v="Luís Rocha"/>
    <s v="Araraquara"/>
    <n v="1"/>
    <s v="Bota Infantil Perkyds Rock 071 Transparente/Preto"/>
    <s v="Infantil Feminino"/>
    <s v="Perkyds"/>
    <n v="31"/>
    <n v="104"/>
    <n v="3224"/>
    <n v="0.11"/>
    <n v="354.64"/>
    <n v="2869.36"/>
    <d v="2020-12-31T00:00:00"/>
    <d v="2020-12-31T00:00:00"/>
    <s v="Magazine Luiza"/>
    <x v="0"/>
    <n v="0.06"/>
    <n v="172.16159999999999"/>
    <n v="0"/>
  </r>
  <r>
    <n v="659"/>
    <d v="2020-12-22T00:00:00"/>
    <n v="2020"/>
    <n v="9"/>
    <s v="Júlia Gomes"/>
    <s v="Itumbiara"/>
    <n v="7"/>
    <s v="Tênis Infantil New Balance Freestyle Mamãe e Eu 059 Jeans"/>
    <s v="Infantil Masculino"/>
    <s v="New Balance"/>
    <n v="36"/>
    <n v="98"/>
    <n v="3528"/>
    <n v="0.14000000000000001"/>
    <n v="493.92000000000007"/>
    <n v="3034.08"/>
    <d v="2021-01-13T00:00:00"/>
    <d v="2021-01-13T00:00:00"/>
    <s v="Instagram"/>
    <x v="8"/>
    <n v="7.0000000000000007E-2"/>
    <n v="212.38560000000001"/>
    <n v="0"/>
  </r>
  <r>
    <n v="660"/>
    <d v="2020-12-25T00:00:00"/>
    <n v="2020"/>
    <n v="57"/>
    <s v="Leila Barros"/>
    <s v="Cotia"/>
    <n v="14"/>
    <s v="Bota Infantil Keds Rock 017 Vinho"/>
    <s v="Infantil Feminino"/>
    <s v="Keds"/>
    <n v="25"/>
    <n v="106"/>
    <n v="2650"/>
    <n v="0.06"/>
    <n v="159"/>
    <n v="2491"/>
    <d v="2020-12-27T00:00:00"/>
    <d v="2020-12-27T00:00:00"/>
    <s v="Venda direta"/>
    <x v="4"/>
    <n v="0.06"/>
    <n v="149.46"/>
    <n v="0"/>
  </r>
  <r>
    <n v="661"/>
    <d v="2020-12-25T00:00:00"/>
    <n v="2020"/>
    <n v="6"/>
    <s v="Nicolas Castro"/>
    <s v="Rio de Janeiro"/>
    <n v="8"/>
    <s v="Tênis Infantil Klin Freestyle Colorir 057 Branco/Preto/Amarelo"/>
    <s v="Infantil Masculino"/>
    <s v="Klin"/>
    <n v="15"/>
    <n v="118"/>
    <n v="1770"/>
    <n v="0.15"/>
    <n v="265.5"/>
    <n v="1504.5"/>
    <d v="2021-01-18T00:00:00"/>
    <d v="2021-01-18T00:00:00"/>
    <s v="Magazine Luiza"/>
    <x v="9"/>
    <n v="0.05"/>
    <n v="75.225000000000009"/>
    <n v="0"/>
  </r>
  <r>
    <n v="662"/>
    <d v="2020-12-26T00:00:00"/>
    <n v="2020"/>
    <n v="48"/>
    <s v="Lavinia Rodrigues"/>
    <s v="São Paulo"/>
    <n v="7"/>
    <s v="Tênis Infantil Tipo Toey Joey Freestyle Mamãe e Eu 059 Jeans"/>
    <s v="Infantil Masculino"/>
    <s v="Tipo Toey Joey"/>
    <n v="32"/>
    <n v="93"/>
    <n v="2976"/>
    <n v="0.11"/>
    <n v="327.36"/>
    <n v="2648.64"/>
    <d v="2021-01-12T00:00:00"/>
    <d v="2021-01-12T00:00:00"/>
    <s v="Instagram"/>
    <x v="0"/>
    <n v="0.06"/>
    <n v="158.91839999999999"/>
    <n v="0"/>
  </r>
  <r>
    <n v="663"/>
    <d v="2020-12-26T00:00:00"/>
    <n v="2020"/>
    <n v="38"/>
    <s v="Marina Barros"/>
    <s v="Guarulhos"/>
    <n v="4"/>
    <s v="Tênis Infantil Converse Baby Walk 069 Preto/Grafite/Vermelho"/>
    <s v="Infantil Masculino"/>
    <s v="Converse"/>
    <n v="28"/>
    <n v="90"/>
    <n v="2520"/>
    <n v="0.06"/>
    <n v="151.19999999999999"/>
    <n v="2368.8000000000002"/>
    <d v="2020-12-30T00:00:00"/>
    <d v="2020-12-30T00:00:00"/>
    <s v="Venda direta"/>
    <x v="7"/>
    <n v="0.06"/>
    <n v="142.12800000000001"/>
    <n v="0"/>
  </r>
  <r>
    <n v="664"/>
    <d v="2020-12-26T00:00:00"/>
    <n v="2020"/>
    <n v="93"/>
    <s v="Fábio Melo"/>
    <s v="Campinas"/>
    <n v="1"/>
    <s v="Bota Infantil Gambo Baby Rock 071 Transparente/Preto"/>
    <s v="Infantil Feminino"/>
    <s v="Gambo Baby"/>
    <n v="29"/>
    <n v="92"/>
    <n v="2668"/>
    <n v="0.13"/>
    <n v="346.84000000000003"/>
    <n v="2321.16"/>
    <d v="2021-01-22T00:00:00"/>
    <m/>
    <s v="Facebook"/>
    <x v="9"/>
    <n v="0.06"/>
    <n v="139.2696"/>
    <n v="1"/>
  </r>
  <r>
    <n v="665"/>
    <d v="2020-12-27T00:00:00"/>
    <n v="2020"/>
    <n v="58"/>
    <s v="Carla Dias"/>
    <s v="Rio de Janeiro"/>
    <n v="8"/>
    <s v="Tênis Infantil Melissa Freestyle Colorir 057 Branco/Preto/Amarelo"/>
    <s v="Infantil Masculino"/>
    <s v="Melissa"/>
    <n v="11"/>
    <n v="117"/>
    <n v="1287"/>
    <n v="0.14000000000000001"/>
    <n v="180.18"/>
    <n v="1106.82"/>
    <d v="2020-12-27T00:00:00"/>
    <d v="2020-12-27T00:00:00"/>
    <s v="Amazon"/>
    <x v="1"/>
    <n v="0.05"/>
    <n v="55.341000000000001"/>
    <n v="0"/>
  </r>
  <r>
    <n v="666"/>
    <d v="2020-12-28T00:00:00"/>
    <n v="2020"/>
    <n v="76"/>
    <s v="Marina Goncalves"/>
    <s v="Belo Horizonte"/>
    <n v="4"/>
    <s v="Tênis Infantil Kidsplash Baby Walk 069 Preto/Grafite/Vermelho"/>
    <s v="Infantil Masculino"/>
    <s v="Kidsplash"/>
    <n v="13"/>
    <n v="93"/>
    <n v="1209"/>
    <n v="0"/>
    <n v="0"/>
    <n v="1209"/>
    <d v="2021-01-14T00:00:00"/>
    <d v="2021-01-14T00:00:00"/>
    <s v="Venda direta"/>
    <x v="7"/>
    <n v="0.05"/>
    <n v="60.45"/>
    <n v="0"/>
  </r>
  <r>
    <n v="667"/>
    <d v="2020-12-28T00:00:00"/>
    <n v="2020"/>
    <n v="66"/>
    <s v="Carolina Rocha"/>
    <s v="São Paulo"/>
    <n v="5"/>
    <s v="Tênis Infantil Kea Freestyle 010 Glitter Branco/Preto"/>
    <s v="Infantil Masculino"/>
    <s v="Kea"/>
    <n v="17"/>
    <n v="118"/>
    <n v="2006"/>
    <n v="0.06"/>
    <n v="120.36"/>
    <n v="1885.64"/>
    <d v="2021-01-02T00:00:00"/>
    <m/>
    <s v="Venda direta"/>
    <x v="1"/>
    <n v="0.05"/>
    <n v="94.282000000000011"/>
    <n v="1"/>
  </r>
  <r>
    <n v="668"/>
    <d v="2020-12-29T00:00:00"/>
    <n v="2020"/>
    <n v="18"/>
    <s v="Davi Almeida"/>
    <s v="Campinas"/>
    <n v="14"/>
    <s v="Bota Infantil uFrog Rock 017 Vinho"/>
    <s v="Infantil Feminino"/>
    <s v="uFrog"/>
    <n v="10"/>
    <n v="112"/>
    <n v="1120"/>
    <n v="0.06"/>
    <n v="67.2"/>
    <n v="1052.8"/>
    <d v="2020-12-29T00:00:00"/>
    <d v="2020-12-29T00:00:00"/>
    <s v="Venda direta"/>
    <x v="0"/>
    <n v="0.05"/>
    <n v="52.64"/>
    <n v="0"/>
  </r>
  <r>
    <n v="669"/>
    <d v="2020-12-30T00:00:00"/>
    <n v="2020"/>
    <n v="11"/>
    <s v="Emily Costa"/>
    <s v="Caucaia"/>
    <n v="2"/>
    <s v="Tênis Infantil Perkyds Freestyle 004 Preto/Branco"/>
    <s v="Infantil Masculino"/>
    <s v="Perkyds"/>
    <n v="31"/>
    <n v="115"/>
    <n v="3565"/>
    <n v="0.04"/>
    <n v="142.6"/>
    <n v="3422.4"/>
    <d v="2021-01-04T00:00:00"/>
    <d v="2021-01-04T00:00:00"/>
    <s v="Facebook"/>
    <x v="4"/>
    <n v="7.0000000000000007E-2"/>
    <n v="239.56800000000004"/>
    <n v="0"/>
  </r>
  <r>
    <n v="670"/>
    <d v="2020-12-30T00:00:00"/>
    <n v="2020"/>
    <n v="22"/>
    <s v="Júlia Fernandes"/>
    <s v="Ananindeua"/>
    <n v="15"/>
    <s v="Tênis Infantil New Balance Moon 048 Preto"/>
    <s v="Infantil Masculino"/>
    <s v="New Balance"/>
    <n v="37"/>
    <n v="110"/>
    <n v="4070"/>
    <n v="0.05"/>
    <n v="203.5"/>
    <n v="3866.5"/>
    <d v="2021-01-14T00:00:00"/>
    <m/>
    <s v="Mercado Livre"/>
    <x v="5"/>
    <n v="7.0000000000000007E-2"/>
    <n v="270.65500000000003"/>
    <n v="1"/>
  </r>
  <r>
    <n v="671"/>
    <d v="2020-12-30T00:00:00"/>
    <n v="2020"/>
    <n v="79"/>
    <s v="Isabela Sousa"/>
    <s v="Crato"/>
    <n v="3"/>
    <s v="Bota Infantil Keds Baby Flyer 131 Preto/Carvalho"/>
    <s v="Infantil Masculino"/>
    <s v="Keds"/>
    <n v="21"/>
    <n v="103"/>
    <n v="2163"/>
    <n v="0.09"/>
    <n v="194.67"/>
    <n v="1968.33"/>
    <d v="2021-01-25T00:00:00"/>
    <d v="2021-01-25T00:00:00"/>
    <s v="Magazine Luiza"/>
    <x v="8"/>
    <n v="0.05"/>
    <n v="98.416499999999999"/>
    <n v="0"/>
  </r>
  <r>
    <n v="672"/>
    <d v="2020-12-31T00:00:00"/>
    <n v="2020"/>
    <n v="72"/>
    <s v="Luís Rocha"/>
    <s v="Araraquara"/>
    <n v="2"/>
    <s v="Tênis Infantil Klin Freestyle 004 Preto/Branco"/>
    <s v="Infantil Masculino"/>
    <s v="Klin"/>
    <n v="44"/>
    <n v="116"/>
    <n v="5104"/>
    <n v="0.11"/>
    <n v="561.44000000000005"/>
    <n v="4542.5599999999995"/>
    <d v="2021-01-15T00:00:00"/>
    <d v="2021-01-15T00:00:00"/>
    <s v="Mercado Livre"/>
    <x v="6"/>
    <n v="0.08"/>
    <n v="363.40479999999997"/>
    <n v="0"/>
  </r>
  <r>
    <n v="673"/>
    <d v="2020-12-31T00:00:00"/>
    <n v="2020"/>
    <n v="86"/>
    <s v="Paulo Goncalves"/>
    <s v="Timóteo"/>
    <n v="11"/>
    <s v="Tênis Infantil Tipo Toey Joey College 009 Branco"/>
    <s v="Infantil Feminino"/>
    <s v="Tipo Toey Joey"/>
    <n v="28"/>
    <n v="110"/>
    <n v="3080"/>
    <n v="0.12"/>
    <n v="369.59999999999997"/>
    <n v="2710.4"/>
    <d v="2021-01-03T00:00:00"/>
    <d v="2021-01-03T00:00:00"/>
    <s v="Instagram"/>
    <x v="0"/>
    <n v="0.06"/>
    <n v="162.624"/>
    <n v="0"/>
  </r>
  <r>
    <n v="674"/>
    <d v="2021-01-03T00:00:00"/>
    <n v="2021"/>
    <n v="13"/>
    <s v="Carlos Goncalves"/>
    <s v="Belo Horizonte"/>
    <n v="7"/>
    <s v="Tênis Infantil Converse Freestyle Mamãe e Eu 059 Jeans"/>
    <s v="Infantil Masculino"/>
    <s v="Converse"/>
    <n v="19"/>
    <n v="115"/>
    <n v="2185"/>
    <n v="0.06"/>
    <n v="131.1"/>
    <n v="2053.9"/>
    <d v="2021-01-14T00:00:00"/>
    <d v="2021-01-14T00:00:00"/>
    <s v="Facebook"/>
    <x v="8"/>
    <n v="0.06"/>
    <n v="123.23399999999999"/>
    <n v="0"/>
  </r>
  <r>
    <n v="675"/>
    <d v="2021-01-03T00:00:00"/>
    <n v="2021"/>
    <n v="64"/>
    <s v="Leonor Dias"/>
    <s v="Ribeirão Pires"/>
    <n v="7"/>
    <s v="Tênis Infantil Gambo Baby Freestyle Mamãe e Eu 059 Jeans"/>
    <s v="Infantil Masculino"/>
    <s v="Gambo Baby"/>
    <n v="27"/>
    <n v="99"/>
    <n v="2673"/>
    <n v="0.08"/>
    <n v="213.84"/>
    <n v="2459.16"/>
    <d v="2021-01-12T00:00:00"/>
    <d v="2021-01-12T00:00:00"/>
    <s v="Mercado Livre"/>
    <x v="9"/>
    <n v="0.06"/>
    <n v="147.5496"/>
    <n v="0"/>
  </r>
  <r>
    <n v="676"/>
    <d v="2021-01-03T00:00:00"/>
    <n v="2021"/>
    <n v="20"/>
    <s v="Emilly Araujo"/>
    <s v="João Pessoa"/>
    <n v="4"/>
    <s v="Tênis Infantil Melissa Baby Walk 069 Preto/Grafite/Vermelho"/>
    <s v="Infantil Masculino"/>
    <s v="Melissa"/>
    <n v="47"/>
    <n v="94"/>
    <n v="4418"/>
    <n v="0.08"/>
    <n v="353.44"/>
    <n v="4064.56"/>
    <d v="2021-01-19T00:00:00"/>
    <d v="2021-01-19T00:00:00"/>
    <s v="Venda direta"/>
    <x v="9"/>
    <n v="0.08"/>
    <n v="325.16480000000001"/>
    <n v="0"/>
  </r>
  <r>
    <n v="677"/>
    <d v="2021-01-04T00:00:00"/>
    <n v="2021"/>
    <n v="47"/>
    <s v="Aline Martins"/>
    <s v="Rio de Janeiro"/>
    <n v="10"/>
    <s v="Tênis Infantil Kidsplash Freestyle Colorir 060 Branco/Preto"/>
    <s v="Infantil Masculino"/>
    <s v="Kidsplash"/>
    <n v="34"/>
    <n v="108"/>
    <n v="3672"/>
    <n v="0.01"/>
    <n v="36.72"/>
    <n v="3635.28"/>
    <d v="2021-01-08T00:00:00"/>
    <d v="2021-01-08T00:00:00"/>
    <s v="Mercado Livre"/>
    <x v="8"/>
    <n v="7.0000000000000007E-2"/>
    <n v="254.46960000000004"/>
    <n v="0"/>
  </r>
  <r>
    <n v="678"/>
    <d v="2021-01-05T00:00:00"/>
    <n v="2021"/>
    <n v="92"/>
    <s v="Paulo Alves"/>
    <s v="Cruzeiro"/>
    <n v="8"/>
    <s v="Tênis Infantil Kea Freestyle Colorir 057 Branco/Preto/Amarelo"/>
    <s v="Infantil Masculino"/>
    <s v="Kea"/>
    <n v="30"/>
    <n v="95"/>
    <n v="2850"/>
    <n v="0.03"/>
    <n v="85.5"/>
    <n v="2764.5"/>
    <d v="2021-01-21T00:00:00"/>
    <d v="2021-01-21T00:00:00"/>
    <s v="Venda direta"/>
    <x v="7"/>
    <n v="0.06"/>
    <n v="165.87"/>
    <n v="0"/>
  </r>
  <r>
    <n v="679"/>
    <d v="2021-01-06T00:00:00"/>
    <n v="2021"/>
    <n v="70"/>
    <s v="Tiago Pereira"/>
    <s v="Curitiba"/>
    <n v="13"/>
    <s v="Tênis Infantil uFrog Walk 086 Branco/Rosa"/>
    <s v="Infantil Feminino"/>
    <s v="uFrog"/>
    <n v="30"/>
    <n v="91"/>
    <n v="2730"/>
    <n v="0.05"/>
    <n v="136.5"/>
    <n v="2593.5"/>
    <d v="2021-02-01T00:00:00"/>
    <d v="2021-02-01T00:00:00"/>
    <s v="Instagram"/>
    <x v="3"/>
    <n v="0.06"/>
    <n v="155.60999999999999"/>
    <n v="0"/>
  </r>
  <r>
    <n v="680"/>
    <d v="2021-01-06T00:00:00"/>
    <n v="2021"/>
    <n v="33"/>
    <s v="Melissa Correia"/>
    <s v="São Paulo"/>
    <n v="13"/>
    <s v="Tênis Infantil Perkyds Walk 086 Branco/Rosa"/>
    <s v="Infantil Feminino"/>
    <s v="Perkyds"/>
    <n v="29"/>
    <n v="92"/>
    <n v="2668"/>
    <n v="0.14000000000000001"/>
    <n v="373.52000000000004"/>
    <n v="2294.48"/>
    <d v="2021-01-08T00:00:00"/>
    <m/>
    <s v="Amazon"/>
    <x v="1"/>
    <n v="0.06"/>
    <n v="137.6688"/>
    <n v="1"/>
  </r>
  <r>
    <n v="681"/>
    <d v="2021-01-06T00:00:00"/>
    <n v="2021"/>
    <n v="50"/>
    <s v="Julieta Cavalcanti"/>
    <s v="Jequié"/>
    <n v="11"/>
    <s v="Tênis Infantil New Balance College 009 Branco"/>
    <s v="Infantil Feminino"/>
    <s v="New Balance"/>
    <n v="19"/>
    <n v="111"/>
    <n v="2109"/>
    <n v="0.08"/>
    <n v="168.72"/>
    <n v="1940.28"/>
    <d v="2021-01-09T00:00:00"/>
    <d v="2021-01-09T00:00:00"/>
    <s v="Venda direta"/>
    <x v="6"/>
    <n v="0.05"/>
    <n v="97.01400000000001"/>
    <n v="0"/>
  </r>
  <r>
    <n v="682"/>
    <d v="2021-01-06T00:00:00"/>
    <n v="2021"/>
    <n v="57"/>
    <s v="Leila Barros"/>
    <s v="Cotia"/>
    <n v="5"/>
    <s v="Tênis Infantil Keds Freestyle 010 Glitter Branco/Preto"/>
    <s v="Infantil Masculino"/>
    <s v="Keds"/>
    <n v="27"/>
    <n v="111"/>
    <n v="2997"/>
    <n v="0.04"/>
    <n v="119.88"/>
    <n v="2877.12"/>
    <d v="2021-01-13T00:00:00"/>
    <d v="2021-01-13T00:00:00"/>
    <s v="Facebook"/>
    <x v="5"/>
    <n v="0.06"/>
    <n v="172.62719999999999"/>
    <n v="0"/>
  </r>
  <r>
    <n v="683"/>
    <d v="2021-01-06T00:00:00"/>
    <n v="2021"/>
    <n v="7"/>
    <s v="Carlos Costa"/>
    <s v="Ribeirão das Neves"/>
    <n v="10"/>
    <s v="Tênis Infantil Klin Freestyle Colorir 060 Branco/Preto"/>
    <s v="Infantil Masculino"/>
    <s v="Klin"/>
    <n v="43"/>
    <n v="118"/>
    <n v="5074"/>
    <n v="0.15"/>
    <n v="761.1"/>
    <n v="4312.8999999999996"/>
    <d v="2021-01-09T00:00:00"/>
    <d v="2021-01-09T00:00:00"/>
    <s v="Venda direta"/>
    <x v="0"/>
    <n v="0.08"/>
    <n v="345.03199999999998"/>
    <n v="0"/>
  </r>
  <r>
    <n v="684"/>
    <d v="2021-01-07T00:00:00"/>
    <n v="2021"/>
    <n v="62"/>
    <s v="Igor Cunha"/>
    <s v="Ferraz de Vasconcelos"/>
    <n v="10"/>
    <s v="Tênis Infantil Tipo Toey Joey Freestyle Colorir 060 Branco/Preto"/>
    <s v="Infantil Masculino"/>
    <s v="Tipo Toey Joey"/>
    <n v="13"/>
    <n v="101"/>
    <n v="1313"/>
    <n v="0.06"/>
    <n v="78.78"/>
    <n v="1234.22"/>
    <d v="2021-02-02T00:00:00"/>
    <d v="2021-02-02T00:00:00"/>
    <s v="Facebook"/>
    <x v="2"/>
    <n v="0.05"/>
    <n v="61.711000000000006"/>
    <n v="0"/>
  </r>
  <r>
    <n v="685"/>
    <d v="2021-01-07T00:00:00"/>
    <n v="2021"/>
    <n v="32"/>
    <s v="Ágatha Rodrigues"/>
    <s v="Campinas"/>
    <n v="10"/>
    <s v="Tênis Infantil Converse Freestyle Colorir 060 Branco/Preto"/>
    <s v="Infantil Masculino"/>
    <s v="Converse"/>
    <n v="32"/>
    <n v="112"/>
    <n v="3584"/>
    <n v="0.09"/>
    <n v="322.56"/>
    <n v="3261.44"/>
    <d v="2021-01-09T00:00:00"/>
    <d v="2021-01-09T00:00:00"/>
    <s v="Americanas"/>
    <x v="5"/>
    <n v="7.0000000000000007E-2"/>
    <n v="228.30080000000004"/>
    <n v="0"/>
  </r>
  <r>
    <n v="686"/>
    <d v="2021-01-08T00:00:00"/>
    <n v="2021"/>
    <n v="40"/>
    <s v="Miguel Almeida"/>
    <s v="São José"/>
    <n v="7"/>
    <s v="Tênis Infantil Gambo Baby Freestyle Mamãe e Eu 059 Jeans"/>
    <s v="Infantil Masculino"/>
    <s v="Gambo Baby"/>
    <n v="23"/>
    <n v="119"/>
    <n v="2737"/>
    <n v="0.01"/>
    <n v="27.37"/>
    <n v="2709.63"/>
    <d v="2021-01-14T00:00:00"/>
    <d v="2021-01-14T00:00:00"/>
    <s v="Facebook"/>
    <x v="8"/>
    <n v="0.06"/>
    <n v="162.5778"/>
    <n v="0"/>
  </r>
  <r>
    <n v="687"/>
    <d v="2021-01-09T00:00:00"/>
    <n v="2021"/>
    <n v="5"/>
    <s v="Ana Oliveira"/>
    <s v="Maringá"/>
    <n v="13"/>
    <s v="Tênis Infantil Melissa Walk 086 Branco/Rosa"/>
    <s v="Infantil Feminino"/>
    <s v="Melissa"/>
    <n v="36"/>
    <n v="101"/>
    <n v="3636"/>
    <n v="7.0000000000000007E-2"/>
    <n v="254.52"/>
    <n v="3381.48"/>
    <d v="2021-01-24T00:00:00"/>
    <d v="2021-01-24T00:00:00"/>
    <s v="Instagram"/>
    <x v="0"/>
    <n v="7.0000000000000007E-2"/>
    <n v="236.70360000000002"/>
    <n v="0"/>
  </r>
  <r>
    <n v="688"/>
    <d v="2021-01-09T00:00:00"/>
    <n v="2021"/>
    <n v="97"/>
    <s v="Martim Ferreira"/>
    <s v="Cuiabá"/>
    <n v="2"/>
    <s v="Tênis Infantil Kidsplash Freestyle 004 Preto/Branco"/>
    <s v="Infantil Masculino"/>
    <s v="Kidsplash"/>
    <n v="20"/>
    <n v="103"/>
    <n v="2060"/>
    <n v="7.0000000000000007E-2"/>
    <n v="144.20000000000002"/>
    <n v="1915.8"/>
    <d v="2021-01-09T00:00:00"/>
    <d v="2021-01-09T00:00:00"/>
    <s v="Facebook"/>
    <x v="1"/>
    <n v="0.05"/>
    <n v="95.79"/>
    <n v="0"/>
  </r>
  <r>
    <n v="689"/>
    <d v="2021-01-10T00:00:00"/>
    <n v="2021"/>
    <n v="69"/>
    <s v="Renan Souza"/>
    <s v="Salvador"/>
    <n v="15"/>
    <s v="Tênis Infantil Kea Moon 048 Preto"/>
    <s v="Infantil Masculino"/>
    <s v="Kea"/>
    <n v="14"/>
    <n v="109"/>
    <n v="1526"/>
    <n v="0.09"/>
    <n v="137.34"/>
    <n v="1388.66"/>
    <d v="2021-02-01T00:00:00"/>
    <d v="2021-02-01T00:00:00"/>
    <s v="Americanas"/>
    <x v="9"/>
    <n v="0.05"/>
    <n v="69.433000000000007"/>
    <n v="0"/>
  </r>
  <r>
    <n v="690"/>
    <d v="2021-01-11T00:00:00"/>
    <n v="2021"/>
    <n v="75"/>
    <s v="Davi Correia"/>
    <s v="Sorocaba"/>
    <n v="4"/>
    <s v="Tênis Infantil uFrog Baby Walk 069 Preto/Grafite/Vermelho"/>
    <s v="Infantil Masculino"/>
    <s v="uFrog"/>
    <n v="30"/>
    <n v="113"/>
    <n v="3390"/>
    <n v="7.0000000000000007E-2"/>
    <n v="237.3"/>
    <n v="3152.7"/>
    <d v="2021-02-01T00:00:00"/>
    <d v="2021-02-01T00:00:00"/>
    <s v="Facebook"/>
    <x v="3"/>
    <n v="7.0000000000000007E-2"/>
    <n v="220.68900000000002"/>
    <n v="0"/>
  </r>
  <r>
    <n v="691"/>
    <d v="2021-01-11T00:00:00"/>
    <n v="2021"/>
    <n v="4"/>
    <s v="Diego Cavalcanti"/>
    <s v="Petrolina"/>
    <n v="6"/>
    <s v="Tênis Infantil Perkyds Algodão Doce 158 Rosa"/>
    <s v="Infantil Feminino"/>
    <s v="Perkyds"/>
    <n v="39"/>
    <n v="105"/>
    <n v="4095"/>
    <n v="7.0000000000000007E-2"/>
    <n v="286.65000000000003"/>
    <n v="3808.35"/>
    <d v="2021-02-05T00:00:00"/>
    <m/>
    <s v="Mercado Livre"/>
    <x v="8"/>
    <n v="7.0000000000000007E-2"/>
    <n v="266.58449999999999"/>
    <n v="1"/>
  </r>
  <r>
    <n v="692"/>
    <d v="2021-01-12T00:00:00"/>
    <n v="2021"/>
    <n v="82"/>
    <s v="Júlio Azevedo"/>
    <s v="Uberaba"/>
    <n v="4"/>
    <s v="Tênis Infantil New Balance Baby Walk 069 Preto/Grafite/Vermelho"/>
    <s v="Infantil Masculino"/>
    <s v="New Balance"/>
    <n v="20"/>
    <n v="119"/>
    <n v="2380"/>
    <n v="0.13"/>
    <n v="309.40000000000003"/>
    <n v="2070.6"/>
    <d v="2021-02-11T00:00:00"/>
    <d v="2021-02-11T00:00:00"/>
    <s v="Facebook"/>
    <x v="0"/>
    <n v="0.06"/>
    <n v="124.23599999999999"/>
    <n v="0"/>
  </r>
  <r>
    <n v="693"/>
    <d v="2021-01-12T00:00:00"/>
    <n v="2021"/>
    <n v="54"/>
    <s v="Thiago Castro"/>
    <s v="Guarujá"/>
    <n v="13"/>
    <s v="Tênis Infantil Keds Walk 086 Branco/Rosa"/>
    <s v="Infantil Feminino"/>
    <s v="Keds"/>
    <n v="36"/>
    <n v="112"/>
    <n v="4032"/>
    <n v="0.01"/>
    <n v="40.32"/>
    <n v="3991.68"/>
    <d v="2021-02-03T00:00:00"/>
    <d v="2021-02-03T00:00:00"/>
    <s v="Venda direta"/>
    <x v="1"/>
    <n v="7.0000000000000007E-2"/>
    <n v="279.41759999999999"/>
    <n v="0"/>
  </r>
  <r>
    <n v="694"/>
    <d v="2021-01-13T00:00:00"/>
    <n v="2021"/>
    <n v="29"/>
    <s v="Brenda Melo"/>
    <s v="Caruaru"/>
    <n v="7"/>
    <s v="Tênis Infantil Klin Freestyle Mamãe e Eu 059 Jeans"/>
    <s v="Infantil Masculino"/>
    <s v="Klin"/>
    <n v="47"/>
    <n v="97"/>
    <n v="4559"/>
    <n v="7.0000000000000007E-2"/>
    <n v="319.13000000000005"/>
    <n v="4239.87"/>
    <d v="2021-02-03T00:00:00"/>
    <d v="2021-02-03T00:00:00"/>
    <s v="Mercado Livre"/>
    <x v="7"/>
    <n v="0.08"/>
    <n v="339.18959999999998"/>
    <n v="0"/>
  </r>
  <r>
    <n v="695"/>
    <d v="2021-01-13T00:00:00"/>
    <n v="2021"/>
    <n v="8"/>
    <s v="Sofia Martins"/>
    <s v="Belo Horizonte"/>
    <n v="3"/>
    <s v="Bota Infantil Tipo Toey Joey Baby Flyer 131 Preto/Carvalho"/>
    <s v="Infantil Masculino"/>
    <s v="Tipo Toey Joey"/>
    <n v="37"/>
    <n v="120"/>
    <n v="4440"/>
    <n v="0.06"/>
    <n v="266.39999999999998"/>
    <n v="4173.6000000000004"/>
    <d v="2021-01-15T00:00:00"/>
    <d v="2021-01-15T00:00:00"/>
    <s v="Instagram"/>
    <x v="6"/>
    <n v="0.08"/>
    <n v="333.88800000000003"/>
    <n v="0"/>
  </r>
  <r>
    <n v="696"/>
    <d v="2021-01-13T00:00:00"/>
    <n v="2021"/>
    <n v="40"/>
    <s v="Miguel Almeida"/>
    <s v="São José"/>
    <n v="7"/>
    <s v="Tênis Infantil Converse Freestyle Mamãe e Eu 059 Jeans"/>
    <s v="Infantil Masculino"/>
    <s v="Converse"/>
    <n v="29"/>
    <n v="108"/>
    <n v="3132"/>
    <n v="0"/>
    <n v="0"/>
    <n v="3132"/>
    <d v="2021-02-05T00:00:00"/>
    <d v="2021-02-05T00:00:00"/>
    <s v="Magazine Luiza"/>
    <x v="6"/>
    <n v="7.0000000000000007E-2"/>
    <n v="219.24"/>
    <n v="0"/>
  </r>
  <r>
    <n v="697"/>
    <d v="2021-01-13T00:00:00"/>
    <n v="2021"/>
    <n v="13"/>
    <s v="Carlos Goncalves"/>
    <s v="Belo Horizonte"/>
    <n v="3"/>
    <s v="Bota Infantil Gambo Baby Baby Flyer 131 Preto/Carvalho"/>
    <s v="Infantil Masculino"/>
    <s v="Gambo Baby"/>
    <n v="24"/>
    <n v="93"/>
    <n v="2232"/>
    <n v="0.11"/>
    <n v="245.52"/>
    <n v="1986.48"/>
    <d v="2021-02-03T00:00:00"/>
    <d v="2021-02-03T00:00:00"/>
    <s v="Facebook"/>
    <x v="3"/>
    <n v="0.05"/>
    <n v="99.324000000000012"/>
    <n v="0"/>
  </r>
  <r>
    <n v="698"/>
    <d v="2021-01-14T00:00:00"/>
    <n v="2021"/>
    <n v="69"/>
    <s v="Renan Souza"/>
    <s v="Salvador"/>
    <n v="3"/>
    <s v="Bota Infantil Melissa Baby Flyer 131 Preto/Carvalho"/>
    <s v="Infantil Masculino"/>
    <s v="Melissa"/>
    <n v="18"/>
    <n v="106"/>
    <n v="1908"/>
    <n v="0.15"/>
    <n v="286.2"/>
    <n v="1621.8"/>
    <d v="2021-01-22T00:00:00"/>
    <d v="2021-01-22T00:00:00"/>
    <s v="Amazon"/>
    <x v="5"/>
    <n v="0.05"/>
    <n v="81.09"/>
    <n v="0"/>
  </r>
  <r>
    <n v="699"/>
    <d v="2021-01-14T00:00:00"/>
    <n v="2021"/>
    <n v="63"/>
    <s v="Joao Souza"/>
    <s v="Porto Alegre"/>
    <n v="1"/>
    <s v="Bota Infantil Kidsplash Rock 071 Transparente/Preto"/>
    <s v="Infantil Feminino"/>
    <s v="Kidsplash"/>
    <n v="26"/>
    <n v="107"/>
    <n v="2782"/>
    <n v="0.15"/>
    <n v="417.3"/>
    <n v="2364.6999999999998"/>
    <d v="2021-02-05T00:00:00"/>
    <d v="2021-02-05T00:00:00"/>
    <s v="Amazon"/>
    <x v="7"/>
    <n v="0.06"/>
    <n v="141.88199999999998"/>
    <n v="0"/>
  </r>
  <r>
    <n v="700"/>
    <d v="2021-01-14T00:00:00"/>
    <n v="2021"/>
    <n v="6"/>
    <s v="Nicolas Castro"/>
    <s v="Rio de Janeiro"/>
    <n v="15"/>
    <s v="Tênis Infantil Kea Moon 048 Preto"/>
    <s v="Infantil Masculino"/>
    <s v="Kea"/>
    <n v="49"/>
    <n v="103"/>
    <n v="5047"/>
    <n v="0.13"/>
    <n v="656.11"/>
    <n v="4390.8900000000003"/>
    <d v="2021-02-08T00:00:00"/>
    <d v="2021-02-08T00:00:00"/>
    <s v="Amazon"/>
    <x v="9"/>
    <n v="0.08"/>
    <n v="351.27120000000002"/>
    <n v="0"/>
  </r>
  <r>
    <n v="701"/>
    <d v="2021-01-15T00:00:00"/>
    <n v="2021"/>
    <n v="31"/>
    <s v="Kauan Cardoso"/>
    <s v="Fortaleza"/>
    <n v="10"/>
    <s v="Tênis Infantil uFrog Freestyle Colorir 060 Branco/Preto"/>
    <s v="Infantil Masculino"/>
    <s v="uFrog"/>
    <n v="25"/>
    <n v="92"/>
    <n v="2300"/>
    <n v="0.01"/>
    <n v="23"/>
    <n v="2277"/>
    <d v="2021-01-28T00:00:00"/>
    <d v="2021-01-28T00:00:00"/>
    <s v="Amazon"/>
    <x v="1"/>
    <n v="0.06"/>
    <n v="136.62"/>
    <n v="0"/>
  </r>
  <r>
    <n v="702"/>
    <d v="2021-01-18T00:00:00"/>
    <n v="2021"/>
    <n v="96"/>
    <s v="Carolina Barros"/>
    <s v="Aparecida de Goiânia"/>
    <n v="7"/>
    <s v="Tênis Infantil Perkyds Freestyle Mamãe e Eu 059 Jeans"/>
    <s v="Infantil Masculino"/>
    <s v="Perkyds"/>
    <n v="16"/>
    <n v="98"/>
    <n v="1568"/>
    <n v="0.15"/>
    <n v="235.2"/>
    <n v="1332.8"/>
    <d v="2021-01-29T00:00:00"/>
    <d v="2021-01-29T00:00:00"/>
    <s v="Magazine Luiza"/>
    <x v="5"/>
    <n v="0.05"/>
    <n v="66.64"/>
    <n v="0"/>
  </r>
  <r>
    <n v="703"/>
    <d v="2021-01-18T00:00:00"/>
    <n v="2021"/>
    <n v="62"/>
    <s v="Igor Cunha"/>
    <s v="Ferraz de Vasconcelos"/>
    <n v="4"/>
    <s v="Tênis Infantil New Balance Baby Walk 069 Preto/Grafite/Vermelho"/>
    <s v="Infantil Masculino"/>
    <s v="New Balance"/>
    <n v="29"/>
    <n v="112"/>
    <n v="3248"/>
    <n v="0.03"/>
    <n v="97.44"/>
    <n v="3150.56"/>
    <d v="2021-02-06T00:00:00"/>
    <d v="2021-02-06T00:00:00"/>
    <s v="Mercado Livre"/>
    <x v="2"/>
    <n v="7.0000000000000007E-2"/>
    <n v="220.53920000000002"/>
    <n v="0"/>
  </r>
  <r>
    <n v="704"/>
    <d v="2021-01-18T00:00:00"/>
    <n v="2021"/>
    <n v="85"/>
    <s v="Thaís Araujo"/>
    <s v="Cariacica"/>
    <n v="2"/>
    <s v="Tênis Infantil Keds Freestyle 004 Preto/Branco"/>
    <s v="Infantil Masculino"/>
    <s v="Keds"/>
    <n v="32"/>
    <n v="97"/>
    <n v="3104"/>
    <n v="0.01"/>
    <n v="31.04"/>
    <n v="3072.96"/>
    <d v="2021-01-21T00:00:00"/>
    <m/>
    <s v="Americanas"/>
    <x v="0"/>
    <n v="7.0000000000000007E-2"/>
    <n v="215.10720000000003"/>
    <n v="1"/>
  </r>
  <r>
    <n v="705"/>
    <d v="2021-01-18T00:00:00"/>
    <n v="2021"/>
    <n v="38"/>
    <s v="Marina Barros"/>
    <s v="Guarulhos"/>
    <n v="10"/>
    <s v="Tênis Infantil Klin Freestyle Colorir 060 Branco/Preto"/>
    <s v="Infantil Masculino"/>
    <s v="Klin"/>
    <n v="46"/>
    <n v="102"/>
    <n v="4692"/>
    <n v="0.08"/>
    <n v="375.36"/>
    <n v="4316.6400000000003"/>
    <d v="2021-02-13T00:00:00"/>
    <d v="2021-02-13T00:00:00"/>
    <s v="Amazon"/>
    <x v="5"/>
    <n v="0.08"/>
    <n v="345.33120000000002"/>
    <n v="0"/>
  </r>
  <r>
    <n v="706"/>
    <d v="2021-01-19T00:00:00"/>
    <n v="2021"/>
    <n v="27"/>
    <s v="Tiago Pereira"/>
    <s v="São Paulo"/>
    <n v="4"/>
    <s v="Tênis Infantil Tipo Toey Joey Baby Walk 069 Preto/Grafite/Vermelho"/>
    <s v="Infantil Masculino"/>
    <s v="Tipo Toey Joey"/>
    <n v="14"/>
    <n v="110"/>
    <n v="1540"/>
    <n v="0.06"/>
    <n v="92.399999999999991"/>
    <n v="1447.6"/>
    <d v="2021-02-06T00:00:00"/>
    <d v="2021-02-06T00:00:00"/>
    <s v="Amazon"/>
    <x v="6"/>
    <n v="0.05"/>
    <n v="72.38"/>
    <n v="0"/>
  </r>
  <r>
    <n v="707"/>
    <d v="2021-01-19T00:00:00"/>
    <n v="2021"/>
    <n v="31"/>
    <s v="Kauan Cardoso"/>
    <s v="Fortaleza"/>
    <n v="14"/>
    <s v="Bota Infantil Converse Rock 017 Vinho"/>
    <s v="Infantil Feminino"/>
    <s v="Converse"/>
    <n v="14"/>
    <n v="116"/>
    <n v="1624"/>
    <n v="0.14000000000000001"/>
    <n v="227.36"/>
    <n v="1396.6399999999999"/>
    <d v="2021-01-21T00:00:00"/>
    <d v="2021-01-21T00:00:00"/>
    <s v="Amazon"/>
    <x v="0"/>
    <n v="0.05"/>
    <n v="69.831999999999994"/>
    <n v="0"/>
  </r>
  <r>
    <n v="708"/>
    <d v="2021-01-19T00:00:00"/>
    <n v="2021"/>
    <n v="84"/>
    <s v="Manuela Ferreira"/>
    <s v="Rondonópolis"/>
    <n v="13"/>
    <s v="Tênis Infantil Gambo Baby Walk 086 Branco/Rosa"/>
    <s v="Infantil Feminino"/>
    <s v="Gambo Baby"/>
    <n v="39"/>
    <n v="117"/>
    <n v="4563"/>
    <n v="0.12"/>
    <n v="547.55999999999995"/>
    <n v="4015.44"/>
    <d v="2021-02-06T00:00:00"/>
    <d v="2021-02-06T00:00:00"/>
    <s v="Mercado Livre"/>
    <x v="7"/>
    <n v="0.08"/>
    <n v="321.23520000000002"/>
    <n v="0"/>
  </r>
  <r>
    <n v="709"/>
    <d v="2021-01-19T00:00:00"/>
    <n v="2021"/>
    <n v="2"/>
    <s v="Lavinia Barbosa"/>
    <s v="Rondonópolis"/>
    <n v="11"/>
    <s v="Tênis Infantil Melissa College 009 Branco"/>
    <s v="Infantil Feminino"/>
    <s v="Melissa"/>
    <n v="13"/>
    <n v="97"/>
    <n v="1261"/>
    <n v="0"/>
    <n v="0"/>
    <n v="1261"/>
    <d v="2021-02-10T00:00:00"/>
    <d v="2021-02-10T00:00:00"/>
    <s v="Americanas"/>
    <x v="7"/>
    <n v="0.05"/>
    <n v="63.050000000000004"/>
    <n v="0"/>
  </r>
  <r>
    <n v="710"/>
    <d v="2021-01-19T00:00:00"/>
    <n v="2021"/>
    <n v="59"/>
    <s v="Vinícius Sousa"/>
    <s v="Serra"/>
    <n v="12"/>
    <s v="Tênis Infantil Kidsplash Walk 071 Branco/Rose"/>
    <s v="Infantil Feminino"/>
    <s v="Kidsplash"/>
    <n v="21"/>
    <n v="114"/>
    <n v="2394"/>
    <n v="0.12"/>
    <n v="287.27999999999997"/>
    <n v="2106.7200000000003"/>
    <d v="2021-02-18T00:00:00"/>
    <d v="2021-02-18T00:00:00"/>
    <s v="Venda direta"/>
    <x v="8"/>
    <n v="0.06"/>
    <n v="126.40320000000001"/>
    <n v="0"/>
  </r>
  <r>
    <n v="711"/>
    <d v="2021-01-21T00:00:00"/>
    <n v="2021"/>
    <n v="47"/>
    <s v="Aline Martins"/>
    <s v="Rio de Janeiro"/>
    <n v="11"/>
    <s v="Tênis Infantil Kea College 009 Branco"/>
    <s v="Infantil Feminino"/>
    <s v="Kea"/>
    <n v="32"/>
    <n v="119"/>
    <n v="3808"/>
    <n v="0"/>
    <n v="0"/>
    <n v="3808"/>
    <d v="2021-01-30T00:00:00"/>
    <d v="2021-01-30T00:00:00"/>
    <s v="Facebook"/>
    <x v="0"/>
    <n v="7.0000000000000007E-2"/>
    <n v="266.56"/>
    <n v="0"/>
  </r>
  <r>
    <n v="712"/>
    <d v="2021-01-21T00:00:00"/>
    <n v="2021"/>
    <n v="44"/>
    <s v="Tânia Fernandes"/>
    <s v="São Paulo"/>
    <n v="2"/>
    <s v="Tênis Infantil uFrog Freestyle 004 Preto/Branco"/>
    <s v="Infantil Masculino"/>
    <s v="uFrog"/>
    <n v="28"/>
    <n v="108"/>
    <n v="3024"/>
    <n v="0.14000000000000001"/>
    <n v="423.36"/>
    <n v="2600.64"/>
    <d v="2021-02-13T00:00:00"/>
    <d v="2021-02-13T00:00:00"/>
    <s v="Venda direta"/>
    <x v="5"/>
    <n v="0.06"/>
    <n v="156.0384"/>
    <n v="0"/>
  </r>
  <r>
    <n v="713"/>
    <d v="2021-01-22T00:00:00"/>
    <n v="2021"/>
    <n v="34"/>
    <s v="Alice Goncalves"/>
    <s v="Campo Grande"/>
    <n v="3"/>
    <s v="Bota Infantil Perkyds Baby Flyer 131 Preto/Carvalho"/>
    <s v="Infantil Masculino"/>
    <s v="Perkyds"/>
    <n v="31"/>
    <n v="119"/>
    <n v="3689"/>
    <n v="0.12"/>
    <n v="442.68"/>
    <n v="3246.32"/>
    <d v="2021-02-06T00:00:00"/>
    <d v="2021-02-06T00:00:00"/>
    <s v="Mercado Livre"/>
    <x v="8"/>
    <n v="7.0000000000000007E-2"/>
    <n v="227.24240000000003"/>
    <n v="0"/>
  </r>
  <r>
    <n v="714"/>
    <d v="2021-01-22T00:00:00"/>
    <n v="2021"/>
    <n v="51"/>
    <s v="Joao Gomes"/>
    <s v="João Pessoa"/>
    <n v="13"/>
    <s v="Tênis Infantil New Balance Walk 086 Branco/Rosa"/>
    <s v="Infantil Feminino"/>
    <s v="New Balance"/>
    <n v="15"/>
    <n v="116"/>
    <n v="1740"/>
    <n v="0.15"/>
    <n v="261"/>
    <n v="1479"/>
    <d v="2021-02-06T00:00:00"/>
    <d v="2021-02-06T00:00:00"/>
    <s v="Mercado Livre"/>
    <x v="4"/>
    <n v="0.05"/>
    <n v="73.95"/>
    <n v="0"/>
  </r>
  <r>
    <n v="715"/>
    <d v="2021-01-23T00:00:00"/>
    <n v="2021"/>
    <n v="41"/>
    <s v="Paulo Fernandes"/>
    <s v="Belém"/>
    <n v="8"/>
    <s v="Tênis Infantil Keds Freestyle Colorir 057 Branco/Preto/Amarelo"/>
    <s v="Infantil Masculino"/>
    <s v="Keds"/>
    <n v="11"/>
    <n v="90"/>
    <n v="990"/>
    <n v="0.09"/>
    <n v="89.1"/>
    <n v="900.9"/>
    <d v="2021-02-02T00:00:00"/>
    <d v="2021-02-02T00:00:00"/>
    <s v="Magazine Luiza"/>
    <x v="3"/>
    <n v="0.04"/>
    <n v="36.036000000000001"/>
    <n v="0"/>
  </r>
  <r>
    <n v="716"/>
    <d v="2021-01-23T00:00:00"/>
    <n v="2021"/>
    <n v="89"/>
    <s v="Breno Cunha"/>
    <s v="Sabará"/>
    <n v="2"/>
    <s v="Tênis Infantil Klin Freestyle 004 Preto/Branco"/>
    <s v="Infantil Masculino"/>
    <s v="Klin"/>
    <n v="26"/>
    <n v="116"/>
    <n v="3016"/>
    <n v="0.03"/>
    <n v="90.47999999999999"/>
    <n v="2925.52"/>
    <d v="2021-01-29T00:00:00"/>
    <d v="2021-01-29T00:00:00"/>
    <s v="Instagram"/>
    <x v="3"/>
    <n v="0.06"/>
    <n v="175.53119999999998"/>
    <n v="0"/>
  </r>
  <r>
    <n v="717"/>
    <d v="2021-01-24T00:00:00"/>
    <n v="2021"/>
    <n v="61"/>
    <s v="Júlia Barbosa"/>
    <s v="Maringá"/>
    <n v="9"/>
    <s v="Tênis Infantil Tipo Toey Joey Freestyle Colorir 058 Branco/Preto"/>
    <s v="Infantil Masculino"/>
    <s v="Tipo Toey Joey"/>
    <n v="29"/>
    <n v="97"/>
    <n v="2813"/>
    <n v="0"/>
    <n v="0"/>
    <n v="2813"/>
    <d v="2021-02-08T00:00:00"/>
    <m/>
    <s v="Amazon"/>
    <x v="0"/>
    <n v="0.06"/>
    <n v="168.78"/>
    <n v="1"/>
  </r>
  <r>
    <n v="718"/>
    <d v="2021-01-25T00:00:00"/>
    <n v="2021"/>
    <n v="83"/>
    <s v="Luan Ribeiro"/>
    <s v="Maceió"/>
    <n v="1"/>
    <s v="Bota Infantil Converse Rock 071 Transparente/Preto"/>
    <s v="Infantil Feminino"/>
    <s v="Converse"/>
    <n v="16"/>
    <n v="92"/>
    <n v="1472"/>
    <n v="0.04"/>
    <n v="58.88"/>
    <n v="1413.12"/>
    <d v="2021-02-02T00:00:00"/>
    <d v="2021-02-02T00:00:00"/>
    <s v="Amazon"/>
    <x v="5"/>
    <n v="0.05"/>
    <n v="70.655999999999992"/>
    <n v="0"/>
  </r>
  <r>
    <n v="719"/>
    <d v="2021-01-26T00:00:00"/>
    <n v="2021"/>
    <n v="30"/>
    <s v="Luan Gomes"/>
    <s v="Salvador"/>
    <n v="15"/>
    <s v="Tênis Infantil Gambo Baby Moon 048 Preto"/>
    <s v="Infantil Masculino"/>
    <s v="Gambo Baby"/>
    <n v="23"/>
    <n v="109"/>
    <n v="2507"/>
    <n v="0.04"/>
    <n v="100.28"/>
    <n v="2406.7199999999998"/>
    <d v="2021-02-12T00:00:00"/>
    <d v="2021-02-12T00:00:00"/>
    <s v="Instagram"/>
    <x v="8"/>
    <n v="0.06"/>
    <n v="144.40319999999997"/>
    <n v="0"/>
  </r>
  <r>
    <n v="720"/>
    <d v="2021-01-26T00:00:00"/>
    <n v="2021"/>
    <n v="93"/>
    <s v="Fábio Melo"/>
    <s v="Campinas"/>
    <n v="9"/>
    <s v="Tênis Infantil Melissa Freestyle Colorir 058 Branco/Preto"/>
    <s v="Infantil Masculino"/>
    <s v="Melissa"/>
    <n v="50"/>
    <n v="120"/>
    <n v="6000"/>
    <n v="0.08"/>
    <n v="480"/>
    <n v="5520"/>
    <d v="2021-02-16T00:00:00"/>
    <d v="2021-02-16T00:00:00"/>
    <s v="Amazon"/>
    <x v="8"/>
    <n v="0.09"/>
    <n v="496.79999999999995"/>
    <n v="0"/>
  </r>
  <r>
    <n v="721"/>
    <d v="2021-01-27T00:00:00"/>
    <n v="2021"/>
    <n v="38"/>
    <s v="Marina Barros"/>
    <s v="Guarulhos"/>
    <n v="2"/>
    <s v="Tênis Infantil Kidsplash Freestyle 004 Preto/Branco"/>
    <s v="Infantil Masculino"/>
    <s v="Kidsplash"/>
    <n v="37"/>
    <n v="109"/>
    <n v="4033"/>
    <n v="0.05"/>
    <n v="201.65"/>
    <n v="3831.35"/>
    <d v="2021-01-29T00:00:00"/>
    <d v="2021-01-29T00:00:00"/>
    <s v="Magazine Luiza"/>
    <x v="5"/>
    <n v="7.0000000000000007E-2"/>
    <n v="268.19450000000001"/>
    <n v="0"/>
  </r>
  <r>
    <n v="722"/>
    <d v="2021-01-27T00:00:00"/>
    <n v="2021"/>
    <n v="95"/>
    <s v="Breno Gomes"/>
    <s v="Foz do Iguaçu"/>
    <n v="1"/>
    <s v="Bota Infantil Kea Rock 071 Transparente/Preto"/>
    <s v="Infantil Feminino"/>
    <s v="Kea"/>
    <n v="23"/>
    <n v="108"/>
    <n v="2484"/>
    <n v="0.01"/>
    <n v="24.84"/>
    <n v="2459.16"/>
    <d v="2021-02-17T00:00:00"/>
    <d v="2021-02-17T00:00:00"/>
    <s v="Americanas"/>
    <x v="4"/>
    <n v="0.06"/>
    <n v="147.5496"/>
    <n v="0"/>
  </r>
  <r>
    <n v="723"/>
    <d v="2021-01-28T00:00:00"/>
    <n v="2021"/>
    <n v="81"/>
    <s v="Julian Goncalves"/>
    <s v="Fortaleza"/>
    <n v="12"/>
    <s v="Tênis Infantil uFrog Walk 071 Branco/Rose"/>
    <s v="Infantil Feminino"/>
    <s v="uFrog"/>
    <n v="11"/>
    <n v="91"/>
    <n v="1001"/>
    <n v="0.04"/>
    <n v="40.04"/>
    <n v="960.96"/>
    <d v="2021-02-23T00:00:00"/>
    <d v="2021-02-23T00:00:00"/>
    <s v="Facebook"/>
    <x v="8"/>
    <n v="0.04"/>
    <n v="38.438400000000001"/>
    <n v="0"/>
  </r>
  <r>
    <n v="724"/>
    <d v="2021-01-30T00:00:00"/>
    <n v="2021"/>
    <n v="84"/>
    <s v="Manuela Ferreira"/>
    <s v="Rondonópolis"/>
    <n v="7"/>
    <s v="Tênis Infantil Perkyds Freestyle Mamãe e Eu 059 Jeans"/>
    <s v="Infantil Masculino"/>
    <s v="Perkyds"/>
    <n v="16"/>
    <n v="119"/>
    <n v="1904"/>
    <n v="0.08"/>
    <n v="152.32"/>
    <n v="1751.68"/>
    <d v="2021-02-26T00:00:00"/>
    <d v="2021-02-26T00:00:00"/>
    <s v="Facebook"/>
    <x v="2"/>
    <n v="0.05"/>
    <n v="87.584000000000003"/>
    <n v="0"/>
  </r>
  <r>
    <n v="725"/>
    <d v="2021-01-30T00:00:00"/>
    <n v="2021"/>
    <n v="96"/>
    <s v="Carolina Barros"/>
    <s v="Aparecida de Goiânia"/>
    <n v="1"/>
    <s v="Bota Infantil New Balance Rock 071 Transparente/Preto"/>
    <s v="Infantil Feminino"/>
    <s v="New Balance"/>
    <n v="13"/>
    <n v="107"/>
    <n v="1391"/>
    <n v="0.14000000000000001"/>
    <n v="194.74"/>
    <n v="1196.26"/>
    <d v="2021-02-03T00:00:00"/>
    <d v="2021-02-03T00:00:00"/>
    <s v="Venda direta"/>
    <x v="5"/>
    <n v="0.05"/>
    <n v="59.813000000000002"/>
    <n v="0"/>
  </r>
  <r>
    <n v="726"/>
    <d v="2021-02-01T00:00:00"/>
    <n v="2021"/>
    <n v="18"/>
    <s v="Davi Almeida"/>
    <s v="Campinas"/>
    <n v="1"/>
    <s v="Bota Infantil Keds Rock 071 Transparente/Preto"/>
    <s v="Infantil Feminino"/>
    <s v="Keds"/>
    <n v="43"/>
    <n v="90"/>
    <n v="3870"/>
    <n v="0.06"/>
    <n v="232.2"/>
    <n v="3637.8"/>
    <d v="2021-02-26T00:00:00"/>
    <d v="2021-02-26T00:00:00"/>
    <s v="Facebook"/>
    <x v="7"/>
    <n v="7.0000000000000007E-2"/>
    <n v="254.64600000000004"/>
    <n v="0"/>
  </r>
  <r>
    <n v="727"/>
    <d v="2021-02-01T00:00:00"/>
    <n v="2021"/>
    <n v="6"/>
    <s v="Nicolas Castro"/>
    <s v="Rio de Janeiro"/>
    <n v="3"/>
    <s v="Bota Infantil Klin Baby Flyer 131 Preto/Carvalho"/>
    <s v="Infantil Masculino"/>
    <s v="Klin"/>
    <n v="27"/>
    <n v="97"/>
    <n v="2619"/>
    <n v="0.02"/>
    <n v="52.38"/>
    <n v="2566.62"/>
    <d v="2021-03-01T00:00:00"/>
    <d v="2021-03-01T00:00:00"/>
    <s v="Mercado Livre"/>
    <x v="8"/>
    <n v="0.06"/>
    <n v="153.99719999999999"/>
    <n v="0"/>
  </r>
  <r>
    <n v="728"/>
    <d v="2021-02-01T00:00:00"/>
    <n v="2021"/>
    <n v="76"/>
    <s v="Marina Goncalves"/>
    <s v="Belo Horizonte"/>
    <n v="13"/>
    <s v="Tênis Infantil Tipo Toey Joey Walk 086 Branco/Rosa"/>
    <s v="Infantil Feminino"/>
    <s v="Tipo Toey Joey"/>
    <n v="34"/>
    <n v="120"/>
    <n v="4080"/>
    <n v="0.02"/>
    <n v="81.600000000000009"/>
    <n v="3998.4"/>
    <d v="2021-02-04T00:00:00"/>
    <d v="2021-02-04T00:00:00"/>
    <s v="Venda direta"/>
    <x v="4"/>
    <n v="7.0000000000000007E-2"/>
    <n v="279.88800000000003"/>
    <n v="0"/>
  </r>
  <r>
    <n v="729"/>
    <d v="2021-02-03T00:00:00"/>
    <n v="2021"/>
    <n v="32"/>
    <s v="Ágatha Rodrigues"/>
    <s v="Campinas"/>
    <n v="9"/>
    <s v="Tênis Infantil Converse Freestyle Colorir 058 Branco/Preto"/>
    <s v="Infantil Masculino"/>
    <s v="Converse"/>
    <n v="46"/>
    <n v="93"/>
    <n v="4278"/>
    <n v="0"/>
    <n v="0"/>
    <n v="4278"/>
    <d v="2021-02-28T00:00:00"/>
    <d v="2021-02-28T00:00:00"/>
    <s v="Mercado Livre"/>
    <x v="0"/>
    <n v="0.08"/>
    <n v="342.24"/>
    <n v="0"/>
  </r>
  <r>
    <n v="730"/>
    <d v="2021-02-03T00:00:00"/>
    <n v="2021"/>
    <n v="5"/>
    <s v="Ana Oliveira"/>
    <s v="Maringá"/>
    <n v="13"/>
    <s v="Tênis Infantil Gambo Baby Walk 086 Branco/Rosa"/>
    <s v="Infantil Feminino"/>
    <s v="Gambo Baby"/>
    <n v="45"/>
    <n v="91"/>
    <n v="4095"/>
    <n v="0.03"/>
    <n v="122.85"/>
    <n v="3972.15"/>
    <d v="2021-02-26T00:00:00"/>
    <d v="2021-02-26T00:00:00"/>
    <s v="Magazine Luiza"/>
    <x v="9"/>
    <n v="7.0000000000000007E-2"/>
    <n v="278.05050000000006"/>
    <n v="0"/>
  </r>
  <r>
    <n v="731"/>
    <d v="2021-02-05T00:00:00"/>
    <n v="2021"/>
    <n v="31"/>
    <s v="Kauan Cardoso"/>
    <s v="Fortaleza"/>
    <n v="5"/>
    <s v="Tênis Infantil Melissa Freestyle 010 Glitter Branco/Preto"/>
    <s v="Infantil Masculino"/>
    <s v="Melissa"/>
    <n v="50"/>
    <n v="104"/>
    <n v="5200"/>
    <n v="0.15"/>
    <n v="780"/>
    <n v="4420"/>
    <d v="2021-02-25T00:00:00"/>
    <d v="2021-02-25T00:00:00"/>
    <s v="Venda direta"/>
    <x v="7"/>
    <n v="0.08"/>
    <n v="353.6"/>
    <n v="0"/>
  </r>
  <r>
    <n v="732"/>
    <d v="2021-02-05T00:00:00"/>
    <n v="2021"/>
    <n v="72"/>
    <s v="Luís Rocha"/>
    <s v="Araraquara"/>
    <n v="1"/>
    <s v="Bota Infantil Kidsplash Rock 071 Transparente/Preto"/>
    <s v="Infantil Feminino"/>
    <s v="Kidsplash"/>
    <n v="32"/>
    <n v="99"/>
    <n v="3168"/>
    <n v="7.0000000000000007E-2"/>
    <n v="221.76000000000002"/>
    <n v="2946.24"/>
    <d v="2021-02-22T00:00:00"/>
    <d v="2021-02-22T00:00:00"/>
    <s v="Magazine Luiza"/>
    <x v="1"/>
    <n v="0.06"/>
    <n v="176.77439999999999"/>
    <n v="0"/>
  </r>
  <r>
    <n v="733"/>
    <d v="2021-02-05T00:00:00"/>
    <n v="2021"/>
    <n v="55"/>
    <s v="Camila Correia"/>
    <s v="São João da Boa Vista"/>
    <n v="6"/>
    <s v="Tênis Infantil Kea Algodão Doce 158 Rosa"/>
    <s v="Infantil Feminino"/>
    <s v="Kea"/>
    <n v="19"/>
    <n v="111"/>
    <n v="2109"/>
    <n v="0.02"/>
    <n v="42.18"/>
    <n v="2066.8200000000002"/>
    <d v="2021-02-21T00:00:00"/>
    <d v="2021-02-21T00:00:00"/>
    <s v="Instagram"/>
    <x v="6"/>
    <n v="0.06"/>
    <n v="124.00920000000001"/>
    <n v="0"/>
  </r>
  <r>
    <n v="734"/>
    <d v="2021-02-05T00:00:00"/>
    <n v="2021"/>
    <n v="7"/>
    <s v="Carlos Costa"/>
    <s v="Ribeirão das Neves"/>
    <n v="6"/>
    <s v="Tênis Infantil uFrog Algodão Doce 158 Rosa"/>
    <s v="Infantil Feminino"/>
    <s v="uFrog"/>
    <n v="25"/>
    <n v="107"/>
    <n v="2675"/>
    <n v="0.02"/>
    <n v="53.5"/>
    <n v="2621.5"/>
    <d v="2021-03-04T00:00:00"/>
    <d v="2021-03-04T00:00:00"/>
    <s v="Mercado Livre"/>
    <x v="7"/>
    <n v="0.06"/>
    <n v="157.29"/>
    <n v="0"/>
  </r>
  <r>
    <n v="735"/>
    <d v="2021-02-06T00:00:00"/>
    <n v="2021"/>
    <n v="19"/>
    <s v="Thaís Barbosa"/>
    <s v="Recife"/>
    <n v="6"/>
    <s v="Tênis Infantil Perkyds Algodão Doce 158 Rosa"/>
    <s v="Infantil Feminino"/>
    <s v="Perkyds"/>
    <n v="20"/>
    <n v="107"/>
    <n v="2140"/>
    <n v="0.05"/>
    <n v="107"/>
    <n v="2033"/>
    <d v="2021-02-14T00:00:00"/>
    <d v="2021-02-14T00:00:00"/>
    <s v="Americanas"/>
    <x v="0"/>
    <n v="0.06"/>
    <n v="121.97999999999999"/>
    <n v="0"/>
  </r>
  <r>
    <n v="736"/>
    <d v="2021-02-06T00:00:00"/>
    <n v="2021"/>
    <n v="7"/>
    <s v="Carlos Costa"/>
    <s v="Ribeirão das Neves"/>
    <n v="15"/>
    <s v="Tênis Infantil New Balance Moon 048 Preto"/>
    <s v="Infantil Masculino"/>
    <s v="New Balance"/>
    <n v="27"/>
    <n v="112"/>
    <n v="3024"/>
    <n v="0.04"/>
    <n v="120.96000000000001"/>
    <n v="2903.04"/>
    <d v="2021-02-06T00:00:00"/>
    <d v="2021-02-06T00:00:00"/>
    <s v="Amazon"/>
    <x v="8"/>
    <n v="0.06"/>
    <n v="174.1824"/>
    <n v="0"/>
  </r>
  <r>
    <n v="737"/>
    <d v="2021-02-06T00:00:00"/>
    <n v="2021"/>
    <n v="47"/>
    <s v="Aline Martins"/>
    <s v="Rio de Janeiro"/>
    <n v="4"/>
    <s v="Tênis Infantil Keds Baby Walk 069 Preto/Grafite/Vermelho"/>
    <s v="Infantil Masculino"/>
    <s v="Keds"/>
    <n v="28"/>
    <n v="113"/>
    <n v="3164"/>
    <n v="0.04"/>
    <n v="126.56"/>
    <n v="3037.44"/>
    <d v="2021-02-06T00:00:00"/>
    <d v="2021-02-06T00:00:00"/>
    <s v="Mercado Livre"/>
    <x v="5"/>
    <n v="7.0000000000000007E-2"/>
    <n v="212.62080000000003"/>
    <n v="0"/>
  </r>
  <r>
    <n v="738"/>
    <d v="2021-02-06T00:00:00"/>
    <n v="2021"/>
    <n v="48"/>
    <s v="Lavinia Rodrigues"/>
    <s v="São Paulo"/>
    <n v="4"/>
    <s v="Tênis Infantil Klin Baby Walk 069 Preto/Grafite/Vermelho"/>
    <s v="Infantil Masculino"/>
    <s v="Klin"/>
    <n v="33"/>
    <n v="110"/>
    <n v="3630"/>
    <n v="0"/>
    <n v="0"/>
    <n v="3630"/>
    <d v="2021-02-28T00:00:00"/>
    <d v="2021-02-28T00:00:00"/>
    <s v="Instagram"/>
    <x v="9"/>
    <n v="7.0000000000000007E-2"/>
    <n v="254.10000000000002"/>
    <n v="0"/>
  </r>
  <r>
    <n v="739"/>
    <d v="2021-02-07T00:00:00"/>
    <n v="2021"/>
    <n v="37"/>
    <s v="Ágatha Pinto"/>
    <s v="Santa Bárbara D'Oeste"/>
    <n v="15"/>
    <s v="Tênis Infantil Tipo Toey Joey Moon 048 Preto"/>
    <s v="Infantil Masculino"/>
    <s v="Tipo Toey Joey"/>
    <n v="16"/>
    <n v="92"/>
    <n v="1472"/>
    <n v="0.14000000000000001"/>
    <n v="206.08"/>
    <n v="1265.92"/>
    <d v="2021-02-08T00:00:00"/>
    <d v="2021-02-08T00:00:00"/>
    <s v="Venda direta"/>
    <x v="5"/>
    <n v="0.05"/>
    <n v="63.296000000000006"/>
    <n v="0"/>
  </r>
  <r>
    <n v="740"/>
    <d v="2021-02-08T00:00:00"/>
    <n v="2021"/>
    <n v="65"/>
    <s v="Marina Goncalves"/>
    <s v="Salvador"/>
    <n v="11"/>
    <s v="Tênis Infantil Converse College 009 Branco"/>
    <s v="Infantil Feminino"/>
    <s v="Converse"/>
    <n v="15"/>
    <n v="99"/>
    <n v="1485"/>
    <n v="0.12"/>
    <n v="178.2"/>
    <n v="1306.8"/>
    <d v="2021-02-23T00:00:00"/>
    <d v="2021-02-23T00:00:00"/>
    <s v="Instagram"/>
    <x v="4"/>
    <n v="0.05"/>
    <n v="65.34"/>
    <n v="0"/>
  </r>
  <r>
    <n v="741"/>
    <d v="2021-02-09T00:00:00"/>
    <n v="2021"/>
    <n v="7"/>
    <s v="Carlos Costa"/>
    <s v="Ribeirão das Neves"/>
    <n v="8"/>
    <s v="Tênis Infantil Gambo Baby Freestyle Colorir 057 Branco/Preto/Amarelo"/>
    <s v="Infantil Masculino"/>
    <s v="Gambo Baby"/>
    <n v="44"/>
    <n v="101"/>
    <n v="4444"/>
    <n v="0.08"/>
    <n v="355.52"/>
    <n v="4088.48"/>
    <d v="2021-03-08T00:00:00"/>
    <m/>
    <s v="Amazon"/>
    <x v="0"/>
    <n v="0.08"/>
    <n v="327.07839999999999"/>
    <n v="1"/>
  </r>
  <r>
    <n v="742"/>
    <d v="2021-02-09T00:00:00"/>
    <n v="2021"/>
    <n v="28"/>
    <s v="Livia Pinto"/>
    <s v="Avaré"/>
    <n v="9"/>
    <s v="Tênis Infantil Melissa Freestyle Colorir 058 Branco/Preto"/>
    <s v="Infantil Masculino"/>
    <s v="Melissa"/>
    <n v="30"/>
    <n v="119"/>
    <n v="3570"/>
    <n v="0.15"/>
    <n v="535.5"/>
    <n v="3034.5"/>
    <d v="2021-03-10T00:00:00"/>
    <d v="2021-03-10T00:00:00"/>
    <s v="Instagram"/>
    <x v="2"/>
    <n v="7.0000000000000007E-2"/>
    <n v="212.41500000000002"/>
    <n v="0"/>
  </r>
  <r>
    <n v="743"/>
    <d v="2021-02-10T00:00:00"/>
    <n v="2021"/>
    <n v="23"/>
    <s v="Thiago Fernandes"/>
    <s v="Maringá"/>
    <n v="13"/>
    <s v="Tênis Infantil Kidsplash Walk 086 Branco/Rosa"/>
    <s v="Infantil Feminino"/>
    <s v="Kidsplash"/>
    <n v="19"/>
    <n v="98"/>
    <n v="1862"/>
    <n v="0"/>
    <n v="0"/>
    <n v="1862"/>
    <d v="2021-02-22T00:00:00"/>
    <d v="2021-02-22T00:00:00"/>
    <s v="Magazine Luiza"/>
    <x v="5"/>
    <n v="0.05"/>
    <n v="93.100000000000009"/>
    <n v="0"/>
  </r>
  <r>
    <n v="744"/>
    <d v="2021-02-12T00:00:00"/>
    <n v="2021"/>
    <n v="29"/>
    <s v="Brenda Melo"/>
    <s v="Caruaru"/>
    <n v="11"/>
    <s v="Tênis Infantil Kea College 009 Branco"/>
    <s v="Infantil Feminino"/>
    <s v="Kea"/>
    <n v="49"/>
    <n v="92"/>
    <n v="4508"/>
    <n v="0.02"/>
    <n v="90.16"/>
    <n v="4417.84"/>
    <d v="2021-02-12T00:00:00"/>
    <d v="2021-02-12T00:00:00"/>
    <s v="Magazine Luiza"/>
    <x v="4"/>
    <n v="0.08"/>
    <n v="353.42720000000003"/>
    <n v="0"/>
  </r>
  <r>
    <n v="745"/>
    <d v="2021-02-13T00:00:00"/>
    <n v="2021"/>
    <n v="42"/>
    <s v="Beatrice Melo"/>
    <s v="São Paulo"/>
    <n v="7"/>
    <s v="Tênis Infantil uFrog Freestyle Mamãe e Eu 059 Jeans"/>
    <s v="Infantil Masculino"/>
    <s v="uFrog"/>
    <n v="19"/>
    <n v="92"/>
    <n v="1748"/>
    <n v="0.03"/>
    <n v="52.44"/>
    <n v="1695.56"/>
    <d v="2021-03-03T00:00:00"/>
    <d v="2021-03-03T00:00:00"/>
    <s v="Magazine Luiza"/>
    <x v="0"/>
    <n v="0.05"/>
    <n v="84.778000000000006"/>
    <n v="0"/>
  </r>
  <r>
    <n v="746"/>
    <d v="2021-02-14T00:00:00"/>
    <n v="2021"/>
    <n v="16"/>
    <s v="Julieta Cardoso"/>
    <s v="Blumenau"/>
    <n v="12"/>
    <s v="Tênis Infantil Perkyds Walk 071 Branco/Rose"/>
    <s v="Infantil Feminino"/>
    <s v="Perkyds"/>
    <n v="29"/>
    <n v="96"/>
    <n v="2784"/>
    <n v="7.0000000000000007E-2"/>
    <n v="194.88000000000002"/>
    <n v="2589.12"/>
    <d v="2021-03-11T00:00:00"/>
    <d v="2021-03-11T00:00:00"/>
    <s v="Magazine Luiza"/>
    <x v="7"/>
    <n v="0.06"/>
    <n v="155.34719999999999"/>
    <n v="0"/>
  </r>
  <r>
    <n v="747"/>
    <d v="2021-02-14T00:00:00"/>
    <n v="2021"/>
    <n v="74"/>
    <s v="Douglas Cunha"/>
    <s v="São Paulo"/>
    <n v="3"/>
    <s v="Bota Infantil New Balance Baby Flyer 131 Preto/Carvalho"/>
    <s v="Infantil Masculino"/>
    <s v="New Balance"/>
    <n v="32"/>
    <n v="103"/>
    <n v="3296"/>
    <n v="0.03"/>
    <n v="98.88"/>
    <n v="3197.12"/>
    <d v="2021-02-16T00:00:00"/>
    <d v="2021-02-16T00:00:00"/>
    <s v="Amazon"/>
    <x v="3"/>
    <n v="7.0000000000000007E-2"/>
    <n v="223.79840000000002"/>
    <n v="0"/>
  </r>
  <r>
    <n v="748"/>
    <d v="2021-02-14T00:00:00"/>
    <n v="2021"/>
    <n v="30"/>
    <s v="Luan Gomes"/>
    <s v="Salvador"/>
    <n v="12"/>
    <s v="Tênis Infantil Keds Walk 071 Branco/Rose"/>
    <s v="Infantil Feminino"/>
    <s v="Keds"/>
    <n v="38"/>
    <n v="117"/>
    <n v="4446"/>
    <n v="0.14000000000000001"/>
    <n v="622.44000000000005"/>
    <n v="3823.56"/>
    <d v="2021-02-25T00:00:00"/>
    <d v="2021-02-25T00:00:00"/>
    <s v="Mercado Livre"/>
    <x v="1"/>
    <n v="7.0000000000000007E-2"/>
    <n v="267.64920000000001"/>
    <n v="0"/>
  </r>
  <r>
    <n v="749"/>
    <d v="2021-02-15T00:00:00"/>
    <n v="2021"/>
    <n v="94"/>
    <s v="Caio Oliveira"/>
    <s v="Porto Alegre"/>
    <n v="8"/>
    <s v="Tênis Infantil Klin Freestyle Colorir 057 Branco/Preto/Amarelo"/>
    <s v="Infantil Masculino"/>
    <s v="Klin"/>
    <n v="18"/>
    <n v="97"/>
    <n v="1746"/>
    <n v="0.06"/>
    <n v="104.75999999999999"/>
    <n v="1641.24"/>
    <d v="2021-03-17T00:00:00"/>
    <d v="2021-03-17T00:00:00"/>
    <s v="Venda direta"/>
    <x v="5"/>
    <n v="0.05"/>
    <n v="82.062000000000012"/>
    <n v="0"/>
  </r>
  <r>
    <n v="750"/>
    <d v="2021-02-15T00:00:00"/>
    <n v="2021"/>
    <n v="62"/>
    <s v="Igor Cunha"/>
    <s v="Ferraz de Vasconcelos"/>
    <n v="2"/>
    <s v="Tênis Infantil Tipo Toey Joey Freestyle 004 Preto/Branco"/>
    <s v="Infantil Masculino"/>
    <s v="Tipo Toey Joey"/>
    <n v="47"/>
    <n v="90"/>
    <n v="4230"/>
    <n v="0.06"/>
    <n v="253.79999999999998"/>
    <n v="3976.2"/>
    <d v="2021-03-11T00:00:00"/>
    <d v="2021-03-11T00:00:00"/>
    <s v="Venda direta"/>
    <x v="9"/>
    <n v="7.0000000000000007E-2"/>
    <n v="278.334"/>
    <n v="0"/>
  </r>
  <r>
    <n v="751"/>
    <d v="2021-02-16T00:00:00"/>
    <n v="2021"/>
    <n v="12"/>
    <s v="Fernanda Cardoso"/>
    <s v="Barueri"/>
    <n v="4"/>
    <s v="Tênis Infantil Converse Baby Walk 069 Preto/Grafite/Vermelho"/>
    <s v="Infantil Masculino"/>
    <s v="Converse"/>
    <n v="49"/>
    <n v="117"/>
    <n v="5733"/>
    <n v="0.04"/>
    <n v="229.32"/>
    <n v="5503.68"/>
    <d v="2021-03-18T00:00:00"/>
    <d v="2021-03-18T00:00:00"/>
    <s v="Amazon"/>
    <x v="3"/>
    <n v="0.09"/>
    <n v="495.33120000000002"/>
    <n v="0"/>
  </r>
  <r>
    <n v="752"/>
    <d v="2021-02-17T00:00:00"/>
    <n v="2021"/>
    <n v="54"/>
    <s v="Thiago Castro"/>
    <s v="Guarujá"/>
    <n v="4"/>
    <s v="Tênis Infantil Gambo Baby Baby Walk 069 Preto/Grafite/Vermelho"/>
    <s v="Infantil Masculino"/>
    <s v="Gambo Baby"/>
    <n v="49"/>
    <n v="115"/>
    <n v="5635"/>
    <n v="0.15"/>
    <n v="845.25"/>
    <n v="4789.75"/>
    <d v="2021-03-15T00:00:00"/>
    <d v="2021-03-15T00:00:00"/>
    <s v="Facebook"/>
    <x v="5"/>
    <n v="0.08"/>
    <n v="383.18"/>
    <n v="0"/>
  </r>
  <r>
    <n v="753"/>
    <d v="2021-02-18T00:00:00"/>
    <n v="2021"/>
    <n v="84"/>
    <s v="Manuela Ferreira"/>
    <s v="Rondonópolis"/>
    <n v="4"/>
    <s v="Tênis Infantil Melissa Baby Walk 069 Preto/Grafite/Vermelho"/>
    <s v="Infantil Masculino"/>
    <s v="Melissa"/>
    <n v="11"/>
    <n v="113"/>
    <n v="1243"/>
    <n v="0.13"/>
    <n v="161.59"/>
    <n v="1081.4100000000001"/>
    <d v="2021-03-10T00:00:00"/>
    <d v="2021-03-10T00:00:00"/>
    <s v="Amazon"/>
    <x v="1"/>
    <n v="0.05"/>
    <n v="54.07050000000001"/>
    <n v="0"/>
  </r>
  <r>
    <n v="754"/>
    <d v="2021-02-18T00:00:00"/>
    <n v="2021"/>
    <n v="79"/>
    <s v="Isabela Sousa"/>
    <s v="Crato"/>
    <n v="15"/>
    <s v="Tênis Infantil Kidsplash Moon 048 Preto"/>
    <s v="Infantil Masculino"/>
    <s v="Kidsplash"/>
    <n v="19"/>
    <n v="115"/>
    <n v="2185"/>
    <n v="7.0000000000000007E-2"/>
    <n v="152.95000000000002"/>
    <n v="2032.05"/>
    <d v="2021-03-16T00:00:00"/>
    <m/>
    <s v="Magazine Luiza"/>
    <x v="5"/>
    <n v="0.06"/>
    <n v="121.92299999999999"/>
    <n v="1"/>
  </r>
  <r>
    <n v="755"/>
    <d v="2021-02-19T00:00:00"/>
    <n v="2021"/>
    <n v="93"/>
    <s v="Fábio Melo"/>
    <s v="Campinas"/>
    <n v="6"/>
    <s v="Tênis Infantil Kea Algodão Doce 158 Rosa"/>
    <s v="Infantil Feminino"/>
    <s v="Kea"/>
    <n v="44"/>
    <n v="105"/>
    <n v="4620"/>
    <n v="0.04"/>
    <n v="184.8"/>
    <n v="4435.2"/>
    <d v="2021-03-14T00:00:00"/>
    <d v="2021-03-14T00:00:00"/>
    <s v="Instagram"/>
    <x v="1"/>
    <n v="0.08"/>
    <n v="354.81599999999997"/>
    <n v="0"/>
  </r>
  <r>
    <n v="756"/>
    <d v="2021-02-19T00:00:00"/>
    <n v="2021"/>
    <n v="83"/>
    <s v="Luan Ribeiro"/>
    <s v="Maceió"/>
    <n v="13"/>
    <s v="Tênis Infantil uFrog Walk 086 Branco/Rosa"/>
    <s v="Infantil Feminino"/>
    <s v="uFrog"/>
    <n v="20"/>
    <n v="90"/>
    <n v="1800"/>
    <n v="0"/>
    <n v="0"/>
    <n v="1800"/>
    <d v="2021-03-03T00:00:00"/>
    <d v="2021-03-03T00:00:00"/>
    <s v="Mercado Livre"/>
    <x v="5"/>
    <n v="0.05"/>
    <n v="90"/>
    <n v="0"/>
  </r>
  <r>
    <n v="757"/>
    <d v="2021-02-19T00:00:00"/>
    <n v="2021"/>
    <n v="87"/>
    <s v="Alice Pinto"/>
    <s v="Belo Horizonte"/>
    <n v="6"/>
    <s v="Tênis Infantil Perkyds Algodão Doce 158 Rosa"/>
    <s v="Infantil Feminino"/>
    <s v="Perkyds"/>
    <n v="39"/>
    <n v="105"/>
    <n v="4095"/>
    <n v="0.08"/>
    <n v="327.60000000000002"/>
    <n v="3767.4"/>
    <d v="2021-02-28T00:00:00"/>
    <d v="2021-02-28T00:00:00"/>
    <s v="Venda direta"/>
    <x v="1"/>
    <n v="7.0000000000000007E-2"/>
    <n v="263.71800000000002"/>
    <n v="0"/>
  </r>
  <r>
    <n v="758"/>
    <d v="2021-02-19T00:00:00"/>
    <n v="2021"/>
    <n v="34"/>
    <s v="Alice Goncalves"/>
    <s v="Campo Grande"/>
    <n v="7"/>
    <s v="Tênis Infantil New Balance Freestyle Mamãe e Eu 059 Jeans"/>
    <s v="Infantil Masculino"/>
    <s v="New Balance"/>
    <n v="14"/>
    <n v="106"/>
    <n v="1484"/>
    <n v="0.12"/>
    <n v="178.07999999999998"/>
    <n v="1305.92"/>
    <d v="2021-02-24T00:00:00"/>
    <d v="2021-02-24T00:00:00"/>
    <s v="Amazon"/>
    <x v="1"/>
    <n v="0.05"/>
    <n v="65.296000000000006"/>
    <n v="0"/>
  </r>
  <r>
    <n v="759"/>
    <d v="2021-02-20T00:00:00"/>
    <n v="2021"/>
    <n v="94"/>
    <s v="Caio Oliveira"/>
    <s v="Porto Alegre"/>
    <n v="10"/>
    <s v="Tênis Infantil Keds Freestyle Colorir 060 Branco/Preto"/>
    <s v="Infantil Masculino"/>
    <s v="Keds"/>
    <n v="12"/>
    <n v="90"/>
    <n v="1080"/>
    <n v="0.05"/>
    <n v="54"/>
    <n v="1026"/>
    <d v="2021-03-01T00:00:00"/>
    <d v="2021-03-01T00:00:00"/>
    <s v="Venda direta"/>
    <x v="9"/>
    <n v="0.05"/>
    <n v="51.300000000000004"/>
    <n v="0"/>
  </r>
  <r>
    <n v="760"/>
    <d v="2021-02-20T00:00:00"/>
    <n v="2021"/>
    <n v="84"/>
    <s v="Manuela Ferreira"/>
    <s v="Rondonópolis"/>
    <n v="12"/>
    <s v="Tênis Infantil Klin Walk 071 Branco/Rose"/>
    <s v="Infantil Feminino"/>
    <s v="Klin"/>
    <n v="27"/>
    <n v="100"/>
    <n v="2700"/>
    <n v="0.11"/>
    <n v="297"/>
    <n v="2403"/>
    <d v="2021-03-06T00:00:00"/>
    <d v="2021-03-06T00:00:00"/>
    <s v="Facebook"/>
    <x v="6"/>
    <n v="0.06"/>
    <n v="144.18"/>
    <n v="0"/>
  </r>
  <r>
    <n v="761"/>
    <d v="2021-02-21T00:00:00"/>
    <n v="2021"/>
    <n v="74"/>
    <s v="Douglas Cunha"/>
    <s v="São Paulo"/>
    <n v="13"/>
    <s v="Tênis Infantil Tipo Toey Joey Walk 086 Branco/Rosa"/>
    <s v="Infantil Feminino"/>
    <s v="Tipo Toey Joey"/>
    <n v="27"/>
    <n v="90"/>
    <n v="2430"/>
    <n v="0.14000000000000001"/>
    <n v="340.20000000000005"/>
    <n v="2089.8000000000002"/>
    <d v="2021-02-21T00:00:00"/>
    <d v="2021-02-21T00:00:00"/>
    <s v="Magazine Luiza"/>
    <x v="2"/>
    <n v="0.06"/>
    <n v="125.38800000000001"/>
    <n v="0"/>
  </r>
  <r>
    <n v="762"/>
    <d v="2021-02-21T00:00:00"/>
    <n v="2021"/>
    <n v="26"/>
    <s v="Tiago Correia"/>
    <s v="Araçatuba"/>
    <n v="9"/>
    <s v="Tênis Infantil Converse Freestyle Colorir 058 Branco/Preto"/>
    <s v="Infantil Masculino"/>
    <s v="Converse"/>
    <n v="48"/>
    <n v="96"/>
    <n v="4608"/>
    <n v="0.13"/>
    <n v="599.04"/>
    <n v="4008.96"/>
    <d v="2021-03-23T00:00:00"/>
    <d v="2021-03-23T00:00:00"/>
    <s v="Americanas"/>
    <x v="7"/>
    <n v="0.08"/>
    <n v="320.71680000000003"/>
    <n v="0"/>
  </r>
  <r>
    <n v="763"/>
    <d v="2021-02-21T00:00:00"/>
    <n v="2021"/>
    <n v="53"/>
    <s v="Leila Silva"/>
    <s v="Cachoeirinha"/>
    <n v="11"/>
    <s v="Tênis Infantil Gambo Baby College 009 Branco"/>
    <s v="Infantil Feminino"/>
    <s v="Gambo Baby"/>
    <n v="41"/>
    <n v="100"/>
    <n v="4100"/>
    <n v="0"/>
    <n v="0"/>
    <n v="4100"/>
    <d v="2021-03-16T00:00:00"/>
    <d v="2021-03-16T00:00:00"/>
    <s v="Magazine Luiza"/>
    <x v="6"/>
    <n v="0.08"/>
    <n v="328"/>
    <n v="0"/>
  </r>
  <r>
    <n v="764"/>
    <d v="2021-02-21T00:00:00"/>
    <n v="2021"/>
    <n v="65"/>
    <s v="Marina Goncalves"/>
    <s v="Salvador"/>
    <n v="15"/>
    <s v="Tênis Infantil Melissa Moon 048 Preto"/>
    <s v="Infantil Masculino"/>
    <s v="Melissa"/>
    <n v="45"/>
    <n v="112"/>
    <n v="5040"/>
    <n v="0.05"/>
    <n v="252"/>
    <n v="4788"/>
    <d v="2021-02-22T00:00:00"/>
    <d v="2021-02-22T00:00:00"/>
    <s v="Facebook"/>
    <x v="1"/>
    <n v="0.08"/>
    <n v="383.04"/>
    <n v="0"/>
  </r>
  <r>
    <n v="765"/>
    <d v="2021-02-21T00:00:00"/>
    <n v="2021"/>
    <n v="18"/>
    <s v="Davi Almeida"/>
    <s v="Campinas"/>
    <n v="10"/>
    <s v="Tênis Infantil Kidsplash Freestyle Colorir 060 Branco/Preto"/>
    <s v="Infantil Masculino"/>
    <s v="Kidsplash"/>
    <n v="20"/>
    <n v="92"/>
    <n v="1840"/>
    <n v="0.15"/>
    <n v="276"/>
    <n v="1564"/>
    <d v="2021-03-15T00:00:00"/>
    <d v="2021-03-15T00:00:00"/>
    <s v="Facebook"/>
    <x v="4"/>
    <n v="0.05"/>
    <n v="78.2"/>
    <n v="0"/>
  </r>
  <r>
    <n v="766"/>
    <d v="2021-02-21T00:00:00"/>
    <n v="2021"/>
    <n v="94"/>
    <s v="Caio Oliveira"/>
    <s v="Porto Alegre"/>
    <n v="10"/>
    <s v="Tênis Infantil Kea Freestyle Colorir 060 Branco/Preto"/>
    <s v="Infantil Masculino"/>
    <s v="Kea"/>
    <n v="28"/>
    <n v="105"/>
    <n v="2940"/>
    <n v="0.02"/>
    <n v="58.800000000000004"/>
    <n v="2881.2"/>
    <d v="2021-02-23T00:00:00"/>
    <d v="2021-02-23T00:00:00"/>
    <s v="Magazine Luiza"/>
    <x v="1"/>
    <n v="0.06"/>
    <n v="172.87199999999999"/>
    <n v="0"/>
  </r>
  <r>
    <n v="767"/>
    <d v="2021-02-22T00:00:00"/>
    <n v="2021"/>
    <n v="38"/>
    <s v="Marina Barros"/>
    <s v="Guarulhos"/>
    <n v="8"/>
    <s v="Tênis Infantil uFrog Freestyle Colorir 057 Branco/Preto/Amarelo"/>
    <s v="Infantil Masculino"/>
    <s v="uFrog"/>
    <n v="38"/>
    <n v="119"/>
    <n v="4522"/>
    <n v="0.04"/>
    <n v="180.88"/>
    <n v="4341.12"/>
    <d v="2021-03-04T00:00:00"/>
    <d v="2021-03-04T00:00:00"/>
    <s v="Instagram"/>
    <x v="3"/>
    <n v="0.08"/>
    <n v="347.28960000000001"/>
    <n v="0"/>
  </r>
  <r>
    <n v="768"/>
    <d v="2021-02-22T00:00:00"/>
    <n v="2021"/>
    <n v="23"/>
    <s v="Thiago Fernandes"/>
    <s v="Maringá"/>
    <n v="8"/>
    <s v="Tênis Infantil Perkyds Freestyle Colorir 057 Branco/Preto/Amarelo"/>
    <s v="Infantil Masculino"/>
    <s v="Perkyds"/>
    <n v="29"/>
    <n v="109"/>
    <n v="3161"/>
    <n v="0.09"/>
    <n v="284.49"/>
    <n v="2876.51"/>
    <d v="2021-03-23T00:00:00"/>
    <d v="2021-03-23T00:00:00"/>
    <s v="Facebook"/>
    <x v="0"/>
    <n v="0.06"/>
    <n v="172.59059999999999"/>
    <n v="0"/>
  </r>
  <r>
    <n v="769"/>
    <d v="2021-02-22T00:00:00"/>
    <n v="2021"/>
    <n v="89"/>
    <s v="Breno Cunha"/>
    <s v="Sabará"/>
    <n v="15"/>
    <s v="Tênis Infantil New Balance Moon 048 Preto"/>
    <s v="Infantil Masculino"/>
    <s v="New Balance"/>
    <n v="11"/>
    <n v="106"/>
    <n v="1166"/>
    <n v="0.06"/>
    <n v="69.959999999999994"/>
    <n v="1096.04"/>
    <d v="2021-03-24T00:00:00"/>
    <d v="2021-03-24T00:00:00"/>
    <s v="Venda direta"/>
    <x v="4"/>
    <n v="0.05"/>
    <n v="54.802"/>
    <n v="0"/>
  </r>
  <r>
    <n v="770"/>
    <d v="2021-02-23T00:00:00"/>
    <n v="2021"/>
    <n v="96"/>
    <s v="Carolina Barros"/>
    <s v="Aparecida de Goiânia"/>
    <n v="3"/>
    <s v="Bota Infantil Keds Baby Flyer 131 Preto/Carvalho"/>
    <s v="Infantil Masculino"/>
    <s v="Keds"/>
    <n v="20"/>
    <n v="102"/>
    <n v="2040"/>
    <n v="0.08"/>
    <n v="163.20000000000002"/>
    <n v="1876.8"/>
    <d v="2021-03-12T00:00:00"/>
    <d v="2021-03-12T00:00:00"/>
    <s v="Magazine Luiza"/>
    <x v="7"/>
    <n v="0.05"/>
    <n v="93.84"/>
    <n v="0"/>
  </r>
  <r>
    <n v="771"/>
    <d v="2021-02-23T00:00:00"/>
    <n v="2021"/>
    <n v="86"/>
    <s v="Paulo Goncalves"/>
    <s v="Timóteo"/>
    <n v="9"/>
    <s v="Tênis Infantil Klin Freestyle Colorir 058 Branco/Preto"/>
    <s v="Infantil Masculino"/>
    <s v="Klin"/>
    <n v="33"/>
    <n v="118"/>
    <n v="3894"/>
    <n v="0.09"/>
    <n v="350.46"/>
    <n v="3543.54"/>
    <d v="2021-03-05T00:00:00"/>
    <d v="2021-03-05T00:00:00"/>
    <s v="Venda direta"/>
    <x v="6"/>
    <n v="7.0000000000000007E-2"/>
    <n v="248.04780000000002"/>
    <n v="0"/>
  </r>
  <r>
    <n v="772"/>
    <d v="2021-02-24T00:00:00"/>
    <n v="2021"/>
    <n v="51"/>
    <s v="Joao Gomes"/>
    <s v="João Pessoa"/>
    <n v="14"/>
    <s v="Bota Infantil Tipo Toey Joey Rock 017 Vinho"/>
    <s v="Infantil Feminino"/>
    <s v="Tipo Toey Joey"/>
    <n v="19"/>
    <n v="99"/>
    <n v="1881"/>
    <n v="0.06"/>
    <n v="112.86"/>
    <n v="1768.14"/>
    <d v="2021-03-20T00:00:00"/>
    <d v="2021-03-20T00:00:00"/>
    <s v="Mercado Livre"/>
    <x v="8"/>
    <n v="0.05"/>
    <n v="88.407000000000011"/>
    <n v="0"/>
  </r>
  <r>
    <n v="773"/>
    <d v="2021-02-24T00:00:00"/>
    <n v="2021"/>
    <n v="33"/>
    <s v="Melissa Correia"/>
    <s v="São Paulo"/>
    <n v="6"/>
    <s v="Tênis Infantil Converse Algodão Doce 158 Rosa"/>
    <s v="Infantil Feminino"/>
    <s v="Converse"/>
    <n v="36"/>
    <n v="98"/>
    <n v="3528"/>
    <n v="0.1"/>
    <n v="352.8"/>
    <n v="3175.2"/>
    <d v="2021-03-24T00:00:00"/>
    <d v="2021-03-24T00:00:00"/>
    <s v="Amazon"/>
    <x v="8"/>
    <n v="7.0000000000000007E-2"/>
    <n v="222.26400000000001"/>
    <n v="0"/>
  </r>
  <r>
    <n v="774"/>
    <d v="2021-02-25T00:00:00"/>
    <n v="2021"/>
    <n v="60"/>
    <s v="Lara Costa"/>
    <s v="Rio de Janeiro"/>
    <n v="15"/>
    <s v="Tênis Infantil Gambo Baby Moon 048 Preto"/>
    <s v="Infantil Masculino"/>
    <s v="Gambo Baby"/>
    <n v="28"/>
    <n v="97"/>
    <n v="2716"/>
    <n v="0.06"/>
    <n v="162.96"/>
    <n v="2553.04"/>
    <d v="2021-03-05T00:00:00"/>
    <d v="2021-03-05T00:00:00"/>
    <s v="Amazon"/>
    <x v="9"/>
    <n v="0.06"/>
    <n v="153.1824"/>
    <n v="0"/>
  </r>
  <r>
    <n v="775"/>
    <d v="2021-02-25T00:00:00"/>
    <n v="2021"/>
    <n v="75"/>
    <s v="Davi Correia"/>
    <s v="Sorocaba"/>
    <n v="12"/>
    <s v="Tênis Infantil Melissa Walk 071 Branco/Rose"/>
    <s v="Infantil Feminino"/>
    <s v="Melissa"/>
    <n v="39"/>
    <n v="113"/>
    <n v="4407"/>
    <n v="0.1"/>
    <n v="440.70000000000005"/>
    <n v="3966.3"/>
    <d v="2021-03-27T00:00:00"/>
    <d v="2021-03-27T00:00:00"/>
    <s v="Magazine Luiza"/>
    <x v="1"/>
    <n v="7.0000000000000007E-2"/>
    <n v="277.64100000000002"/>
    <n v="0"/>
  </r>
  <r>
    <n v="776"/>
    <d v="2021-02-25T00:00:00"/>
    <n v="2021"/>
    <n v="62"/>
    <s v="Igor Cunha"/>
    <s v="Ferraz de Vasconcelos"/>
    <n v="11"/>
    <s v="Tênis Infantil Kidsplash College 009 Branco"/>
    <s v="Infantil Feminino"/>
    <s v="Kidsplash"/>
    <n v="35"/>
    <n v="98"/>
    <n v="3430"/>
    <n v="0.02"/>
    <n v="68.600000000000009"/>
    <n v="3361.4"/>
    <d v="2021-03-27T00:00:00"/>
    <d v="2021-03-27T00:00:00"/>
    <s v="Venda direta"/>
    <x v="6"/>
    <n v="7.0000000000000007E-2"/>
    <n v="235.29800000000003"/>
    <n v="0"/>
  </r>
  <r>
    <n v="777"/>
    <d v="2021-02-25T00:00:00"/>
    <n v="2021"/>
    <n v="21"/>
    <s v="Gabriel Ribeiro"/>
    <s v="Rio de Janeiro"/>
    <n v="14"/>
    <s v="Bota Infantil Kea Rock 017 Vinho"/>
    <s v="Infantil Feminino"/>
    <s v="Kea"/>
    <n v="13"/>
    <n v="106"/>
    <n v="1378"/>
    <n v="0"/>
    <n v="0"/>
    <n v="1378"/>
    <d v="2021-02-28T00:00:00"/>
    <d v="2021-02-28T00:00:00"/>
    <s v="Instagram"/>
    <x v="1"/>
    <n v="0.05"/>
    <n v="68.900000000000006"/>
    <n v="0"/>
  </r>
  <r>
    <n v="778"/>
    <d v="2021-02-26T00:00:00"/>
    <n v="2021"/>
    <n v="17"/>
    <s v="Gustavo Barbosa"/>
    <s v="Porto Alegre"/>
    <n v="13"/>
    <s v="Tênis Infantil uFrog Walk 086 Branco/Rosa"/>
    <s v="Infantil Feminino"/>
    <s v="uFrog"/>
    <n v="10"/>
    <n v="104"/>
    <n v="1040"/>
    <n v="0.12"/>
    <n v="124.8"/>
    <n v="915.2"/>
    <d v="2021-03-09T00:00:00"/>
    <m/>
    <s v="Americanas"/>
    <x v="7"/>
    <n v="0.04"/>
    <n v="36.608000000000004"/>
    <n v="1"/>
  </r>
  <r>
    <n v="779"/>
    <d v="2021-02-26T00:00:00"/>
    <n v="2021"/>
    <n v="49"/>
    <s v="Marcos Correia"/>
    <s v="Esteio"/>
    <n v="4"/>
    <s v="Tênis Infantil Perkyds Baby Walk 069 Preto/Grafite/Vermelho"/>
    <s v="Infantil Masculino"/>
    <s v="Perkyds"/>
    <n v="37"/>
    <n v="112"/>
    <n v="4144"/>
    <n v="0.03"/>
    <n v="124.32"/>
    <n v="4019.68"/>
    <d v="2021-03-14T00:00:00"/>
    <d v="2021-03-14T00:00:00"/>
    <s v="Instagram"/>
    <x v="3"/>
    <n v="0.08"/>
    <n v="321.57439999999997"/>
    <n v="0"/>
  </r>
  <r>
    <n v="780"/>
    <d v="2021-02-26T00:00:00"/>
    <n v="2021"/>
    <n v="24"/>
    <s v="Giovanna Gomes"/>
    <s v="Lins"/>
    <n v="4"/>
    <s v="Tênis Infantil New Balance Baby Walk 069 Preto/Grafite/Vermelho"/>
    <s v="Infantil Masculino"/>
    <s v="New Balance"/>
    <n v="30"/>
    <n v="110"/>
    <n v="3300"/>
    <n v="0.01"/>
    <n v="33"/>
    <n v="3267"/>
    <d v="2021-03-21T00:00:00"/>
    <d v="2021-03-21T00:00:00"/>
    <s v="Americanas"/>
    <x v="0"/>
    <n v="7.0000000000000007E-2"/>
    <n v="228.69000000000003"/>
    <n v="0"/>
  </r>
  <r>
    <n v="781"/>
    <d v="2021-02-27T00:00:00"/>
    <n v="2021"/>
    <n v="14"/>
    <s v="Luan Sousa"/>
    <s v="Campinas"/>
    <n v="11"/>
    <s v="Tênis Infantil Keds College 009 Branco"/>
    <s v="Infantil Feminino"/>
    <s v="Keds"/>
    <n v="45"/>
    <n v="104"/>
    <n v="4680"/>
    <n v="0.13"/>
    <n v="608.4"/>
    <n v="4071.6"/>
    <d v="2021-03-29T00:00:00"/>
    <d v="2021-03-29T00:00:00"/>
    <s v="Facebook"/>
    <x v="6"/>
    <n v="0.08"/>
    <n v="325.72800000000001"/>
    <n v="0"/>
  </r>
  <r>
    <n v="782"/>
    <d v="2021-02-27T00:00:00"/>
    <n v="2021"/>
    <n v="21"/>
    <s v="Gabriel Ribeiro"/>
    <s v="Rio de Janeiro"/>
    <n v="9"/>
    <s v="Tênis Infantil Klin Freestyle Colorir 058 Branco/Preto"/>
    <s v="Infantil Masculino"/>
    <s v="Klin"/>
    <n v="50"/>
    <n v="114"/>
    <n v="5700"/>
    <n v="0"/>
    <n v="0"/>
    <n v="5700"/>
    <d v="2021-03-27T00:00:00"/>
    <d v="2021-03-27T00:00:00"/>
    <s v="Facebook"/>
    <x v="9"/>
    <n v="0.09"/>
    <n v="513"/>
    <n v="0"/>
  </r>
  <r>
    <n v="783"/>
    <d v="2021-02-28T00:00:00"/>
    <n v="2021"/>
    <n v="15"/>
    <s v="Samuel Dias"/>
    <s v="Campinas"/>
    <n v="9"/>
    <s v="Tênis Infantil Tipo Toey Joey Freestyle Colorir 058 Branco/Preto"/>
    <s v="Infantil Masculino"/>
    <s v="Tipo Toey Joey"/>
    <n v="15"/>
    <n v="112"/>
    <n v="1680"/>
    <n v="0.14000000000000001"/>
    <n v="235.20000000000002"/>
    <n v="1444.8"/>
    <d v="2021-03-28T00:00:00"/>
    <d v="2021-03-28T00:00:00"/>
    <s v="Amazon"/>
    <x v="4"/>
    <n v="0.05"/>
    <n v="72.239999999999995"/>
    <n v="0"/>
  </r>
  <r>
    <n v="784"/>
    <d v="2021-03-01T00:00:00"/>
    <n v="2021"/>
    <n v="38"/>
    <s v="Marina Barros"/>
    <s v="Guarulhos"/>
    <n v="6"/>
    <s v="Tênis Infantil Converse Algodão Doce 158 Rosa"/>
    <s v="Infantil Feminino"/>
    <s v="Converse"/>
    <n v="47"/>
    <n v="105"/>
    <n v="4935"/>
    <n v="0.15"/>
    <n v="740.25"/>
    <n v="4194.75"/>
    <d v="2021-03-21T00:00:00"/>
    <d v="2021-03-21T00:00:00"/>
    <s v="Mercado Livre"/>
    <x v="9"/>
    <n v="0.08"/>
    <n v="335.58"/>
    <n v="0"/>
  </r>
  <r>
    <n v="785"/>
    <d v="2021-03-02T00:00:00"/>
    <n v="2021"/>
    <n v="85"/>
    <s v="Thaís Araujo"/>
    <s v="Cariacica"/>
    <n v="14"/>
    <s v="Bota Infantil Gambo Baby Rock 017 Vinho"/>
    <s v="Infantil Feminino"/>
    <s v="Gambo Baby"/>
    <n v="13"/>
    <n v="94"/>
    <n v="1222"/>
    <n v="0.02"/>
    <n v="24.44"/>
    <n v="1197.56"/>
    <d v="2021-03-28T00:00:00"/>
    <d v="2021-03-28T00:00:00"/>
    <s v="Instagram"/>
    <x v="5"/>
    <n v="0.05"/>
    <n v="59.878"/>
    <n v="0"/>
  </r>
  <r>
    <n v="786"/>
    <d v="2021-03-02T00:00:00"/>
    <n v="2021"/>
    <n v="70"/>
    <s v="Tiago Pereira"/>
    <s v="Curitiba"/>
    <n v="6"/>
    <s v="Tênis Infantil Melissa Algodão Doce 158 Rosa"/>
    <s v="Infantil Feminino"/>
    <s v="Melissa"/>
    <n v="29"/>
    <n v="96"/>
    <n v="2784"/>
    <n v="7.0000000000000007E-2"/>
    <n v="194.88000000000002"/>
    <n v="2589.12"/>
    <d v="2021-03-11T00:00:00"/>
    <d v="2021-03-11T00:00:00"/>
    <s v="Amazon"/>
    <x v="2"/>
    <n v="0.06"/>
    <n v="155.34719999999999"/>
    <n v="0"/>
  </r>
  <r>
    <n v="787"/>
    <d v="2021-03-02T00:00:00"/>
    <n v="2021"/>
    <n v="30"/>
    <s v="Luan Gomes"/>
    <s v="Salvador"/>
    <n v="11"/>
    <s v="Tênis Infantil Kidsplash College 009 Branco"/>
    <s v="Infantil Feminino"/>
    <s v="Kidsplash"/>
    <n v="24"/>
    <n v="100"/>
    <n v="2400"/>
    <n v="0.15"/>
    <n v="360"/>
    <n v="2040"/>
    <d v="2021-03-24T00:00:00"/>
    <d v="2021-03-24T00:00:00"/>
    <s v="Facebook"/>
    <x v="7"/>
    <n v="0.06"/>
    <n v="122.39999999999999"/>
    <n v="0"/>
  </r>
  <r>
    <n v="788"/>
    <d v="2021-03-02T00:00:00"/>
    <n v="2021"/>
    <n v="66"/>
    <s v="Carolina Rocha"/>
    <s v="São Paulo"/>
    <n v="7"/>
    <s v="Tênis Infantil Kea Freestyle Mamãe e Eu 059 Jeans"/>
    <s v="Infantil Masculino"/>
    <s v="Kea"/>
    <n v="34"/>
    <n v="111"/>
    <n v="3774"/>
    <n v="7.0000000000000007E-2"/>
    <n v="264.18"/>
    <n v="3509.82"/>
    <d v="2021-03-24T00:00:00"/>
    <d v="2021-03-24T00:00:00"/>
    <s v="Americanas"/>
    <x v="6"/>
    <n v="7.0000000000000007E-2"/>
    <n v="245.68740000000003"/>
    <n v="0"/>
  </r>
  <r>
    <n v="789"/>
    <d v="2021-03-04T00:00:00"/>
    <n v="2021"/>
    <n v="98"/>
    <s v="Rebeca Carvalho"/>
    <s v="Petrolina"/>
    <n v="10"/>
    <s v="Tênis Infantil uFrog Freestyle Colorir 060 Branco/Preto"/>
    <s v="Infantil Masculino"/>
    <s v="uFrog"/>
    <n v="49"/>
    <n v="115"/>
    <n v="5635"/>
    <n v="0.09"/>
    <n v="507.15"/>
    <n v="5127.8500000000004"/>
    <d v="2021-04-01T00:00:00"/>
    <d v="2021-04-01T00:00:00"/>
    <s v="Amazon"/>
    <x v="9"/>
    <n v="0.09"/>
    <n v="461.50650000000002"/>
    <n v="0"/>
  </r>
  <r>
    <n v="790"/>
    <d v="2021-03-05T00:00:00"/>
    <n v="2021"/>
    <n v="1"/>
    <s v="Ágatha Carvalho"/>
    <s v="Sabará"/>
    <n v="8"/>
    <s v="Tênis Infantil Perkyds Freestyle Colorir 057 Branco/Preto/Amarelo"/>
    <s v="Infantil Masculino"/>
    <s v="Perkyds"/>
    <n v="37"/>
    <n v="97"/>
    <n v="3589"/>
    <n v="0.03"/>
    <n v="107.67"/>
    <n v="3481.33"/>
    <d v="2021-03-27T00:00:00"/>
    <d v="2021-03-27T00:00:00"/>
    <s v="Instagram"/>
    <x v="7"/>
    <n v="7.0000000000000007E-2"/>
    <n v="243.69310000000002"/>
    <n v="0"/>
  </r>
  <r>
    <n v="791"/>
    <d v="2021-03-05T00:00:00"/>
    <n v="2021"/>
    <n v="42"/>
    <s v="Beatrice Melo"/>
    <s v="São Paulo"/>
    <n v="8"/>
    <s v="Tênis Infantil New Balance Freestyle Colorir 057 Branco/Preto/Amarelo"/>
    <s v="Infantil Masculino"/>
    <s v="New Balance"/>
    <n v="47"/>
    <n v="98"/>
    <n v="4606"/>
    <n v="0.01"/>
    <n v="46.06"/>
    <n v="4559.9399999999996"/>
    <d v="2021-03-20T00:00:00"/>
    <m/>
    <s v="Magazine Luiza"/>
    <x v="8"/>
    <n v="0.08"/>
    <n v="364.79519999999997"/>
    <n v="1"/>
  </r>
  <r>
    <n v="792"/>
    <d v="2021-03-05T00:00:00"/>
    <n v="2021"/>
    <n v="81"/>
    <s v="Julian Goncalves"/>
    <s v="Fortaleza"/>
    <n v="1"/>
    <s v="Bota Infantil Keds Rock 071 Transparente/Preto"/>
    <s v="Infantil Feminino"/>
    <s v="Keds"/>
    <n v="12"/>
    <n v="101"/>
    <n v="1212"/>
    <n v="0.01"/>
    <n v="12.120000000000001"/>
    <n v="1199.8800000000001"/>
    <d v="2021-03-28T00:00:00"/>
    <d v="2021-03-28T00:00:00"/>
    <s v="Facebook"/>
    <x v="0"/>
    <n v="0.05"/>
    <n v="59.994000000000007"/>
    <n v="0"/>
  </r>
  <r>
    <n v="793"/>
    <d v="2021-03-06T00:00:00"/>
    <n v="2021"/>
    <n v="91"/>
    <s v="Marcos Almeida"/>
    <s v="Montes Claros"/>
    <n v="14"/>
    <s v="Bota Infantil Klin Rock 017 Vinho"/>
    <s v="Infantil Feminino"/>
    <s v="Klin"/>
    <n v="49"/>
    <n v="112"/>
    <n v="5488"/>
    <n v="0.02"/>
    <n v="109.76"/>
    <n v="5378.24"/>
    <d v="2021-03-17T00:00:00"/>
    <d v="2021-03-17T00:00:00"/>
    <s v="Americanas"/>
    <x v="3"/>
    <n v="0.09"/>
    <n v="484.04159999999996"/>
    <n v="0"/>
  </r>
  <r>
    <n v="794"/>
    <d v="2021-03-06T00:00:00"/>
    <n v="2021"/>
    <n v="93"/>
    <s v="Fábio Melo"/>
    <s v="Campinas"/>
    <n v="9"/>
    <s v="Tênis Infantil Tipo Toey Joey Freestyle Colorir 058 Branco/Preto"/>
    <s v="Infantil Masculino"/>
    <s v="Tipo Toey Joey"/>
    <n v="30"/>
    <n v="90"/>
    <n v="2700"/>
    <n v="0.02"/>
    <n v="54"/>
    <n v="2646"/>
    <d v="2021-04-03T00:00:00"/>
    <d v="2021-04-03T00:00:00"/>
    <s v="Magazine Luiza"/>
    <x v="9"/>
    <n v="0.06"/>
    <n v="158.76"/>
    <n v="0"/>
  </r>
  <r>
    <n v="795"/>
    <d v="2021-03-06T00:00:00"/>
    <n v="2021"/>
    <n v="6"/>
    <s v="Nicolas Castro"/>
    <s v="Rio de Janeiro"/>
    <n v="8"/>
    <s v="Tênis Infantil Converse Freestyle Colorir 057 Branco/Preto/Amarelo"/>
    <s v="Infantil Masculino"/>
    <s v="Converse"/>
    <n v="41"/>
    <n v="110"/>
    <n v="4510"/>
    <n v="0.1"/>
    <n v="451"/>
    <n v="4059"/>
    <d v="2021-03-09T00:00:00"/>
    <m/>
    <s v="Facebook"/>
    <x v="5"/>
    <n v="0.08"/>
    <n v="324.72000000000003"/>
    <n v="1"/>
  </r>
  <r>
    <n v="796"/>
    <d v="2021-03-06T00:00:00"/>
    <n v="2021"/>
    <n v="11"/>
    <s v="Emily Costa"/>
    <s v="Caucaia"/>
    <n v="1"/>
    <s v="Bota Infantil Gambo Baby Rock 071 Transparente/Preto"/>
    <s v="Infantil Feminino"/>
    <s v="Gambo Baby"/>
    <n v="23"/>
    <n v="114"/>
    <n v="2622"/>
    <n v="0.15"/>
    <n v="393.3"/>
    <n v="2228.6999999999998"/>
    <d v="2021-03-13T00:00:00"/>
    <d v="2021-03-13T00:00:00"/>
    <s v="Mercado Livre"/>
    <x v="0"/>
    <n v="0.06"/>
    <n v="133.72199999999998"/>
    <n v="0"/>
  </r>
  <r>
    <n v="797"/>
    <d v="2021-03-06T00:00:00"/>
    <n v="2021"/>
    <n v="15"/>
    <s v="Samuel Dias"/>
    <s v="Campinas"/>
    <n v="12"/>
    <s v="Tênis Infantil Melissa Walk 071 Branco/Rose"/>
    <s v="Infantil Feminino"/>
    <s v="Melissa"/>
    <n v="29"/>
    <n v="107"/>
    <n v="3103"/>
    <n v="0.15"/>
    <n v="465.45"/>
    <n v="2637.55"/>
    <d v="2021-03-26T00:00:00"/>
    <d v="2021-03-26T00:00:00"/>
    <s v="Americanas"/>
    <x v="2"/>
    <n v="0.06"/>
    <n v="158.25300000000001"/>
    <n v="0"/>
  </r>
  <r>
    <n v="798"/>
    <d v="2021-03-07T00:00:00"/>
    <n v="2021"/>
    <n v="89"/>
    <s v="Breno Cunha"/>
    <s v="Sabará"/>
    <n v="2"/>
    <s v="Tênis Infantil Kidsplash Freestyle 004 Preto/Branco"/>
    <s v="Infantil Masculino"/>
    <s v="Kidsplash"/>
    <n v="39"/>
    <n v="109"/>
    <n v="4251"/>
    <n v="0"/>
    <n v="0"/>
    <n v="4251"/>
    <d v="2021-03-12T00:00:00"/>
    <d v="2021-03-12T00:00:00"/>
    <s v="Magazine Luiza"/>
    <x v="9"/>
    <n v="0.08"/>
    <n v="340.08"/>
    <n v="0"/>
  </r>
  <r>
    <n v="799"/>
    <d v="2021-03-07T00:00:00"/>
    <n v="2021"/>
    <n v="15"/>
    <s v="Samuel Dias"/>
    <s v="Campinas"/>
    <n v="6"/>
    <s v="Tênis Infantil Kea Algodão Doce 158 Rosa"/>
    <s v="Infantil Feminino"/>
    <s v="Kea"/>
    <n v="27"/>
    <n v="109"/>
    <n v="2943"/>
    <n v="0.05"/>
    <n v="147.15"/>
    <n v="2795.85"/>
    <d v="2021-03-22T00:00:00"/>
    <d v="2021-03-22T00:00:00"/>
    <s v="Magazine Luiza"/>
    <x v="8"/>
    <n v="0.06"/>
    <n v="167.75099999999998"/>
    <n v="0"/>
  </r>
  <r>
    <n v="800"/>
    <d v="2021-03-07T00:00:00"/>
    <n v="2021"/>
    <n v="61"/>
    <s v="Júlia Barbosa"/>
    <s v="Maringá"/>
    <n v="1"/>
    <s v="Bota Infantil uFrog Rock 071 Transparente/Preto"/>
    <s v="Infantil Feminino"/>
    <s v="uFrog"/>
    <n v="25"/>
    <n v="119"/>
    <n v="2975"/>
    <n v="0.05"/>
    <n v="148.75"/>
    <n v="2826.25"/>
    <d v="2021-03-14T00:00:00"/>
    <d v="2021-03-14T00:00:00"/>
    <s v="Instagram"/>
    <x v="5"/>
    <n v="0.06"/>
    <n v="169.57499999999999"/>
    <n v="0"/>
  </r>
  <r>
    <n v="801"/>
    <d v="2021-03-07T00:00:00"/>
    <n v="2021"/>
    <n v="3"/>
    <s v="Vinicius Cardoso"/>
    <s v="São Gonçalo"/>
    <n v="3"/>
    <s v="Bota Infantil Perkyds Baby Flyer 131 Preto/Carvalho"/>
    <s v="Infantil Masculino"/>
    <s v="Perkyds"/>
    <n v="19"/>
    <n v="98"/>
    <n v="1862"/>
    <n v="0.02"/>
    <n v="37.24"/>
    <n v="1824.76"/>
    <d v="2021-04-03T00:00:00"/>
    <d v="2021-04-03T00:00:00"/>
    <s v="Magazine Luiza"/>
    <x v="1"/>
    <n v="0.05"/>
    <n v="91.238"/>
    <n v="0"/>
  </r>
  <r>
    <n v="802"/>
    <d v="2021-03-07T00:00:00"/>
    <n v="2021"/>
    <n v="22"/>
    <s v="Júlia Fernandes"/>
    <s v="Ananindeua"/>
    <n v="12"/>
    <s v="Tênis Infantil New Balance Walk 071 Branco/Rose"/>
    <s v="Infantil Feminino"/>
    <s v="New Balance"/>
    <n v="10"/>
    <n v="97"/>
    <n v="970"/>
    <n v="0.01"/>
    <n v="9.7000000000000011"/>
    <n v="960.3"/>
    <d v="2021-03-12T00:00:00"/>
    <d v="2021-03-12T00:00:00"/>
    <s v="Venda direta"/>
    <x v="5"/>
    <n v="0.04"/>
    <n v="38.411999999999999"/>
    <n v="0"/>
  </r>
  <r>
    <n v="803"/>
    <d v="2021-03-09T00:00:00"/>
    <n v="2021"/>
    <n v="87"/>
    <s v="Alice Pinto"/>
    <s v="Belo Horizonte"/>
    <n v="13"/>
    <s v="Tênis Infantil Keds Walk 086 Branco/Rosa"/>
    <s v="Infantil Feminino"/>
    <s v="Keds"/>
    <n v="25"/>
    <n v="119"/>
    <n v="2975"/>
    <n v="0.01"/>
    <n v="29.75"/>
    <n v="2945.25"/>
    <d v="2021-04-01T00:00:00"/>
    <d v="2021-04-01T00:00:00"/>
    <s v="Facebook"/>
    <x v="2"/>
    <n v="0.06"/>
    <n v="176.715"/>
    <n v="0"/>
  </r>
  <r>
    <n v="804"/>
    <d v="2021-03-09T00:00:00"/>
    <n v="2021"/>
    <n v="26"/>
    <s v="Tiago Correia"/>
    <s v="Araçatuba"/>
    <n v="8"/>
    <s v="Tênis Infantil Klin Freestyle Colorir 057 Branco/Preto/Amarelo"/>
    <s v="Infantil Masculino"/>
    <s v="Klin"/>
    <n v="45"/>
    <n v="116"/>
    <n v="5220"/>
    <n v="0.15"/>
    <n v="783"/>
    <n v="4437"/>
    <d v="2021-03-18T00:00:00"/>
    <d v="2021-03-18T00:00:00"/>
    <s v="Amazon"/>
    <x v="3"/>
    <n v="0.08"/>
    <n v="354.96"/>
    <n v="0"/>
  </r>
  <r>
    <n v="805"/>
    <d v="2021-03-09T00:00:00"/>
    <n v="2021"/>
    <n v="3"/>
    <s v="Vinicius Cardoso"/>
    <s v="São Gonçalo"/>
    <n v="1"/>
    <s v="Bota Infantil Tipo Toey Joey Rock 071 Transparente/Preto"/>
    <s v="Infantil Feminino"/>
    <s v="Tipo Toey Joey"/>
    <n v="39"/>
    <n v="115"/>
    <n v="4485"/>
    <n v="0.14000000000000001"/>
    <n v="627.90000000000009"/>
    <n v="3857.1"/>
    <d v="2021-03-18T00:00:00"/>
    <d v="2021-03-18T00:00:00"/>
    <s v="Mercado Livre"/>
    <x v="2"/>
    <n v="7.0000000000000007E-2"/>
    <n v="269.99700000000001"/>
    <n v="0"/>
  </r>
  <r>
    <n v="806"/>
    <d v="2021-03-10T00:00:00"/>
    <n v="2021"/>
    <n v="68"/>
    <s v="Luiz Barbosa"/>
    <s v="Campinas"/>
    <n v="2"/>
    <s v="Tênis Infantil Converse Freestyle 004 Preto/Branco"/>
    <s v="Infantil Masculino"/>
    <s v="Converse"/>
    <n v="48"/>
    <n v="112"/>
    <n v="5376"/>
    <n v="0.09"/>
    <n v="483.84"/>
    <n v="4892.16"/>
    <d v="2021-03-25T00:00:00"/>
    <d v="2021-03-25T00:00:00"/>
    <s v="Amazon"/>
    <x v="5"/>
    <n v="0.08"/>
    <n v="391.37279999999998"/>
    <n v="0"/>
  </r>
  <r>
    <n v="807"/>
    <d v="2021-03-10T00:00:00"/>
    <n v="2021"/>
    <n v="46"/>
    <s v="Marina Oliveira"/>
    <s v="Criciúma"/>
    <n v="7"/>
    <s v="Tênis Infantil Gambo Baby Freestyle Mamãe e Eu 059 Jeans"/>
    <s v="Infantil Masculino"/>
    <s v="Gambo Baby"/>
    <n v="38"/>
    <n v="102"/>
    <n v="3876"/>
    <n v="0.08"/>
    <n v="310.08"/>
    <n v="3565.92"/>
    <d v="2021-03-14T00:00:00"/>
    <d v="2021-03-14T00:00:00"/>
    <s v="Venda direta"/>
    <x v="8"/>
    <n v="7.0000000000000007E-2"/>
    <n v="249.61440000000002"/>
    <n v="0"/>
  </r>
  <r>
    <n v="808"/>
    <d v="2021-03-10T00:00:00"/>
    <n v="2021"/>
    <n v="37"/>
    <s v="Ágatha Pinto"/>
    <s v="Santa Bárbara D'Oeste"/>
    <n v="10"/>
    <s v="Tênis Infantil Melissa Freestyle Colorir 060 Branco/Preto"/>
    <s v="Infantil Masculino"/>
    <s v="Melissa"/>
    <n v="14"/>
    <n v="113"/>
    <n v="1582"/>
    <n v="0.01"/>
    <n v="15.82"/>
    <n v="1566.18"/>
    <d v="2021-04-05T00:00:00"/>
    <m/>
    <s v="Facebook"/>
    <x v="6"/>
    <n v="0.05"/>
    <n v="78.309000000000012"/>
    <n v="1"/>
  </r>
  <r>
    <n v="809"/>
    <d v="2021-03-10T00:00:00"/>
    <n v="2021"/>
    <n v="11"/>
    <s v="Emily Costa"/>
    <s v="Caucaia"/>
    <n v="12"/>
    <s v="Tênis Infantil Kidsplash Walk 071 Branco/Rose"/>
    <s v="Infantil Feminino"/>
    <s v="Kidsplash"/>
    <n v="27"/>
    <n v="104"/>
    <n v="2808"/>
    <n v="0.02"/>
    <n v="56.160000000000004"/>
    <n v="2751.84"/>
    <d v="2021-03-21T00:00:00"/>
    <d v="2021-03-21T00:00:00"/>
    <s v="Facebook"/>
    <x v="1"/>
    <n v="0.06"/>
    <n v="165.1104"/>
    <n v="0"/>
  </r>
  <r>
    <n v="810"/>
    <d v="2021-03-11T00:00:00"/>
    <n v="2021"/>
    <n v="100"/>
    <s v="Diogo Alves"/>
    <s v="Porto Alegre"/>
    <n v="4"/>
    <s v="Tênis Infantil Kea Baby Walk 069 Preto/Grafite/Vermelho"/>
    <s v="Infantil Masculino"/>
    <s v="Kea"/>
    <n v="48"/>
    <n v="96"/>
    <n v="4608"/>
    <n v="0.06"/>
    <n v="276.48"/>
    <n v="4331.5200000000004"/>
    <d v="2021-03-27T00:00:00"/>
    <d v="2021-03-27T00:00:00"/>
    <s v="Magazine Luiza"/>
    <x v="8"/>
    <n v="0.08"/>
    <n v="346.52160000000003"/>
    <n v="0"/>
  </r>
  <r>
    <n v="811"/>
    <d v="2021-03-12T00:00:00"/>
    <n v="2021"/>
    <n v="75"/>
    <s v="Davi Correia"/>
    <s v="Sorocaba"/>
    <n v="2"/>
    <s v="Tênis Infantil uFrog Freestyle 004 Preto/Branco"/>
    <s v="Infantil Masculino"/>
    <s v="uFrog"/>
    <n v="22"/>
    <n v="101"/>
    <n v="2222"/>
    <n v="0.02"/>
    <n v="44.44"/>
    <n v="2177.56"/>
    <d v="2021-04-03T00:00:00"/>
    <d v="2021-04-03T00:00:00"/>
    <s v="Venda direta"/>
    <x v="6"/>
    <n v="0.06"/>
    <n v="130.65359999999998"/>
    <n v="0"/>
  </r>
  <r>
    <n v="812"/>
    <d v="2021-03-12T00:00:00"/>
    <n v="2021"/>
    <n v="35"/>
    <s v="Raissa Pereira"/>
    <s v="Montes Claros"/>
    <n v="3"/>
    <s v="Bota Infantil Perkyds Baby Flyer 131 Preto/Carvalho"/>
    <s v="Infantil Masculino"/>
    <s v="Perkyds"/>
    <n v="30"/>
    <n v="118"/>
    <n v="3540"/>
    <n v="0.01"/>
    <n v="35.4"/>
    <n v="3504.6"/>
    <d v="2021-03-16T00:00:00"/>
    <d v="2021-03-16T00:00:00"/>
    <s v="Amazon"/>
    <x v="1"/>
    <n v="7.0000000000000007E-2"/>
    <n v="245.32200000000003"/>
    <n v="0"/>
  </r>
  <r>
    <n v="813"/>
    <d v="2021-03-13T00:00:00"/>
    <n v="2021"/>
    <n v="26"/>
    <s v="Tiago Correia"/>
    <s v="Araçatuba"/>
    <n v="10"/>
    <s v="Tênis Infantil New Balance Freestyle Colorir 060 Branco/Preto"/>
    <s v="Infantil Masculino"/>
    <s v="New Balance"/>
    <n v="17"/>
    <n v="111"/>
    <n v="1887"/>
    <n v="0"/>
    <n v="0"/>
    <n v="1887"/>
    <d v="2021-03-18T00:00:00"/>
    <d v="2021-03-18T00:00:00"/>
    <s v="Magazine Luiza"/>
    <x v="8"/>
    <n v="0.05"/>
    <n v="94.350000000000009"/>
    <n v="0"/>
  </r>
  <r>
    <n v="814"/>
    <d v="2021-03-13T00:00:00"/>
    <n v="2021"/>
    <n v="49"/>
    <s v="Marcos Correia"/>
    <s v="Esteio"/>
    <n v="9"/>
    <s v="Tênis Infantil Keds Freestyle Colorir 058 Branco/Preto"/>
    <s v="Infantil Masculino"/>
    <s v="Keds"/>
    <n v="14"/>
    <n v="113"/>
    <n v="1582"/>
    <n v="0.11"/>
    <n v="174.02"/>
    <n v="1407.98"/>
    <d v="2021-03-13T00:00:00"/>
    <d v="2021-03-13T00:00:00"/>
    <s v="Facebook"/>
    <x v="2"/>
    <n v="0.05"/>
    <n v="70.399000000000001"/>
    <n v="0"/>
  </r>
  <r>
    <n v="815"/>
    <d v="2021-03-14T00:00:00"/>
    <n v="2021"/>
    <n v="14"/>
    <s v="Luan Sousa"/>
    <s v="Campinas"/>
    <n v="13"/>
    <s v="Tênis Infantil Klin Walk 086 Branco/Rosa"/>
    <s v="Infantil Feminino"/>
    <s v="Klin"/>
    <n v="15"/>
    <n v="118"/>
    <n v="1770"/>
    <n v="0.14000000000000001"/>
    <n v="247.8"/>
    <n v="1522.2"/>
    <d v="2021-03-24T00:00:00"/>
    <m/>
    <s v="Facebook"/>
    <x v="3"/>
    <n v="0.05"/>
    <n v="76.11"/>
    <n v="1"/>
  </r>
  <r>
    <n v="816"/>
    <d v="2021-03-15T00:00:00"/>
    <n v="2021"/>
    <n v="69"/>
    <s v="Renan Souza"/>
    <s v="Salvador"/>
    <n v="7"/>
    <s v="Tênis Infantil Tipo Toey Joey Freestyle Mamãe e Eu 059 Jeans"/>
    <s v="Infantil Masculino"/>
    <s v="Tipo Toey Joey"/>
    <n v="10"/>
    <n v="100"/>
    <n v="1000"/>
    <n v="0.08"/>
    <n v="80"/>
    <n v="920"/>
    <d v="2021-04-11T00:00:00"/>
    <d v="2021-04-11T00:00:00"/>
    <s v="Americanas"/>
    <x v="8"/>
    <n v="0.04"/>
    <n v="36.800000000000004"/>
    <n v="0"/>
  </r>
  <r>
    <n v="817"/>
    <d v="2021-03-16T00:00:00"/>
    <n v="2021"/>
    <n v="66"/>
    <s v="Carolina Rocha"/>
    <s v="São Paulo"/>
    <n v="15"/>
    <s v="Tênis Infantil Converse Moon 048 Preto"/>
    <s v="Infantil Masculino"/>
    <s v="Converse"/>
    <n v="48"/>
    <n v="102"/>
    <n v="4896"/>
    <n v="0.05"/>
    <n v="244.8"/>
    <n v="4651.2"/>
    <d v="2021-04-05T00:00:00"/>
    <d v="2021-04-05T00:00:00"/>
    <s v="Amazon"/>
    <x v="6"/>
    <n v="0.08"/>
    <n v="372.096"/>
    <n v="0"/>
  </r>
  <r>
    <n v="818"/>
    <d v="2021-03-16T00:00:00"/>
    <n v="2021"/>
    <n v="21"/>
    <s v="Gabriel Ribeiro"/>
    <s v="Rio de Janeiro"/>
    <n v="11"/>
    <s v="Tênis Infantil Gambo Baby College 009 Branco"/>
    <s v="Infantil Feminino"/>
    <s v="Gambo Baby"/>
    <n v="11"/>
    <n v="92"/>
    <n v="1012"/>
    <n v="0.14000000000000001"/>
    <n v="141.68"/>
    <n v="870.31999999999994"/>
    <d v="2021-04-02T00:00:00"/>
    <d v="2021-04-02T00:00:00"/>
    <s v="Magazine Luiza"/>
    <x v="4"/>
    <n v="0.04"/>
    <n v="34.812799999999996"/>
    <n v="0"/>
  </r>
  <r>
    <n v="819"/>
    <d v="2021-03-16T00:00:00"/>
    <n v="2021"/>
    <n v="50"/>
    <s v="Julieta Cavalcanti"/>
    <s v="Jequié"/>
    <n v="15"/>
    <s v="Tênis Infantil Melissa Moon 048 Preto"/>
    <s v="Infantil Masculino"/>
    <s v="Melissa"/>
    <n v="23"/>
    <n v="119"/>
    <n v="2737"/>
    <n v="0.02"/>
    <n v="54.74"/>
    <n v="2682.26"/>
    <d v="2021-03-29T00:00:00"/>
    <d v="2021-03-29T00:00:00"/>
    <s v="Instagram"/>
    <x v="5"/>
    <n v="0.06"/>
    <n v="160.93559999999999"/>
    <n v="0"/>
  </r>
  <r>
    <n v="820"/>
    <d v="2021-03-17T00:00:00"/>
    <n v="2021"/>
    <n v="87"/>
    <s v="Alice Pinto"/>
    <s v="Belo Horizonte"/>
    <n v="6"/>
    <s v="Tênis Infantil Kidsplash Algodão Doce 158 Rosa"/>
    <s v="Infantil Feminino"/>
    <s v="Kidsplash"/>
    <n v="14"/>
    <n v="117"/>
    <n v="1638"/>
    <n v="0.09"/>
    <n v="147.41999999999999"/>
    <n v="1490.58"/>
    <d v="2021-04-04T00:00:00"/>
    <d v="2021-04-04T00:00:00"/>
    <s v="Facebook"/>
    <x v="8"/>
    <n v="0.05"/>
    <n v="74.528999999999996"/>
    <n v="0"/>
  </r>
  <r>
    <n v="821"/>
    <d v="2021-03-18T00:00:00"/>
    <n v="2021"/>
    <n v="19"/>
    <s v="Thaís Barbosa"/>
    <s v="Recife"/>
    <n v="12"/>
    <s v="Tênis Infantil Kea Walk 071 Branco/Rose"/>
    <s v="Infantil Feminino"/>
    <s v="Kea"/>
    <n v="45"/>
    <n v="96"/>
    <n v="4320"/>
    <n v="0.1"/>
    <n v="432"/>
    <n v="3888"/>
    <d v="2021-04-04T00:00:00"/>
    <d v="2021-04-04T00:00:00"/>
    <s v="Americanas"/>
    <x v="5"/>
    <n v="7.0000000000000007E-2"/>
    <n v="272.16000000000003"/>
    <n v="0"/>
  </r>
  <r>
    <n v="822"/>
    <d v="2021-03-18T00:00:00"/>
    <n v="2021"/>
    <n v="61"/>
    <s v="Júlia Barbosa"/>
    <s v="Maringá"/>
    <n v="12"/>
    <s v="Tênis Infantil uFrog Walk 071 Branco/Rose"/>
    <s v="Infantil Feminino"/>
    <s v="uFrog"/>
    <n v="30"/>
    <n v="112"/>
    <n v="3360"/>
    <n v="0.09"/>
    <n v="302.39999999999998"/>
    <n v="3057.6"/>
    <d v="2021-04-14T00:00:00"/>
    <d v="2021-04-14T00:00:00"/>
    <s v="Mercado Livre"/>
    <x v="1"/>
    <n v="7.0000000000000007E-2"/>
    <n v="214.03200000000001"/>
    <n v="0"/>
  </r>
  <r>
    <n v="823"/>
    <d v="2021-03-18T00:00:00"/>
    <n v="2021"/>
    <n v="73"/>
    <s v="Douglas Fernandes"/>
    <s v="Garanhuns"/>
    <n v="8"/>
    <s v="Tênis Infantil Perkyds Freestyle Colorir 057 Branco/Preto/Amarelo"/>
    <s v="Infantil Masculino"/>
    <s v="Perkyds"/>
    <n v="34"/>
    <n v="92"/>
    <n v="3128"/>
    <n v="0.14000000000000001"/>
    <n v="437.92"/>
    <n v="2690.08"/>
    <d v="2021-03-22T00:00:00"/>
    <d v="2021-03-22T00:00:00"/>
    <s v="Instagram"/>
    <x v="6"/>
    <n v="0.06"/>
    <n v="161.40479999999999"/>
    <n v="0"/>
  </r>
  <r>
    <n v="824"/>
    <d v="2021-03-18T00:00:00"/>
    <n v="2021"/>
    <n v="37"/>
    <s v="Ágatha Pinto"/>
    <s v="Santa Bárbara D'Oeste"/>
    <n v="10"/>
    <s v="Tênis Infantil New Balance Freestyle Colorir 060 Branco/Preto"/>
    <s v="Infantil Masculino"/>
    <s v="New Balance"/>
    <n v="12"/>
    <n v="118"/>
    <n v="1416"/>
    <n v="0.06"/>
    <n v="84.96"/>
    <n v="1331.04"/>
    <d v="2021-03-28T00:00:00"/>
    <d v="2021-03-28T00:00:00"/>
    <s v="Facebook"/>
    <x v="4"/>
    <n v="0.05"/>
    <n v="66.552000000000007"/>
    <n v="0"/>
  </r>
  <r>
    <n v="825"/>
    <d v="2021-03-19T00:00:00"/>
    <n v="2021"/>
    <n v="86"/>
    <s v="Paulo Goncalves"/>
    <s v="Timóteo"/>
    <n v="13"/>
    <s v="Tênis Infantil Keds Walk 086 Branco/Rosa"/>
    <s v="Infantil Feminino"/>
    <s v="Keds"/>
    <n v="40"/>
    <n v="90"/>
    <n v="3600"/>
    <n v="0.13"/>
    <n v="468"/>
    <n v="3132"/>
    <d v="2021-03-27T00:00:00"/>
    <d v="2021-03-27T00:00:00"/>
    <s v="Instagram"/>
    <x v="0"/>
    <n v="7.0000000000000007E-2"/>
    <n v="219.24"/>
    <n v="0"/>
  </r>
  <r>
    <n v="826"/>
    <d v="2021-03-20T00:00:00"/>
    <n v="2021"/>
    <n v="6"/>
    <s v="Nicolas Castro"/>
    <s v="Rio de Janeiro"/>
    <n v="11"/>
    <s v="Tênis Infantil Klin College 009 Branco"/>
    <s v="Infantil Feminino"/>
    <s v="Klin"/>
    <n v="34"/>
    <n v="117"/>
    <n v="3978"/>
    <n v="0.01"/>
    <n v="39.78"/>
    <n v="3938.22"/>
    <d v="2021-03-22T00:00:00"/>
    <d v="2021-03-22T00:00:00"/>
    <s v="Mercado Livre"/>
    <x v="3"/>
    <n v="7.0000000000000007E-2"/>
    <n v="275.67540000000002"/>
    <n v="0"/>
  </r>
  <r>
    <n v="827"/>
    <d v="2021-03-23T00:00:00"/>
    <n v="2021"/>
    <n v="63"/>
    <s v="Joao Souza"/>
    <s v="Porto Alegre"/>
    <n v="13"/>
    <s v="Tênis Infantil Tipo Toey Joey Walk 086 Branco/Rosa"/>
    <s v="Infantil Feminino"/>
    <s v="Tipo Toey Joey"/>
    <n v="48"/>
    <n v="108"/>
    <n v="5184"/>
    <n v="0.04"/>
    <n v="207.36"/>
    <n v="4976.6400000000003"/>
    <d v="2021-04-20T00:00:00"/>
    <d v="2021-04-20T00:00:00"/>
    <s v="Magazine Luiza"/>
    <x v="2"/>
    <n v="0.08"/>
    <n v="398.13120000000004"/>
    <n v="0"/>
  </r>
  <r>
    <n v="828"/>
    <d v="2021-03-24T00:00:00"/>
    <n v="2021"/>
    <n v="37"/>
    <s v="Ágatha Pinto"/>
    <s v="Santa Bárbara D'Oeste"/>
    <n v="10"/>
    <s v="Tênis Infantil Converse Freestyle Colorir 060 Branco/Preto"/>
    <s v="Infantil Masculino"/>
    <s v="Converse"/>
    <n v="47"/>
    <n v="108"/>
    <n v="5076"/>
    <n v="0"/>
    <n v="0"/>
    <n v="5076"/>
    <d v="2021-04-09T00:00:00"/>
    <m/>
    <s v="Magazine Luiza"/>
    <x v="4"/>
    <n v="0.09"/>
    <n v="456.84"/>
    <n v="1"/>
  </r>
  <r>
    <n v="829"/>
    <d v="2021-03-24T00:00:00"/>
    <n v="2021"/>
    <n v="10"/>
    <s v="Luís Goncalves"/>
    <s v="Rio de Janeiro"/>
    <n v="12"/>
    <s v="Tênis Infantil Gambo Baby Walk 071 Branco/Rose"/>
    <s v="Infantil Feminino"/>
    <s v="Gambo Baby"/>
    <n v="20"/>
    <n v="117"/>
    <n v="2340"/>
    <n v="0.08"/>
    <n v="187.20000000000002"/>
    <n v="2152.8000000000002"/>
    <d v="2021-04-08T00:00:00"/>
    <d v="2021-04-08T00:00:00"/>
    <s v="Facebook"/>
    <x v="2"/>
    <n v="0.06"/>
    <n v="129.16800000000001"/>
    <n v="0"/>
  </r>
  <r>
    <n v="830"/>
    <d v="2021-03-24T00:00:00"/>
    <n v="2021"/>
    <n v="85"/>
    <s v="Thaís Araujo"/>
    <s v="Cariacica"/>
    <n v="2"/>
    <s v="Tênis Infantil Melissa Freestyle 004 Preto/Branco"/>
    <s v="Infantil Masculino"/>
    <s v="Melissa"/>
    <n v="50"/>
    <n v="107"/>
    <n v="5350"/>
    <n v="0.15"/>
    <n v="802.5"/>
    <n v="4547.5"/>
    <d v="2021-04-05T00:00:00"/>
    <d v="2021-04-05T00:00:00"/>
    <s v="Mercado Livre"/>
    <x v="3"/>
    <n v="0.08"/>
    <n v="363.8"/>
    <n v="0"/>
  </r>
  <r>
    <n v="831"/>
    <d v="2021-03-26T00:00:00"/>
    <n v="2021"/>
    <n v="39"/>
    <s v="Bruna Castro"/>
    <s v="Santo André"/>
    <n v="9"/>
    <s v="Tênis Infantil Kidsplash Freestyle Colorir 058 Branco/Preto"/>
    <s v="Infantil Masculino"/>
    <s v="Kidsplash"/>
    <n v="27"/>
    <n v="116"/>
    <n v="3132"/>
    <n v="0.09"/>
    <n v="281.88"/>
    <n v="2850.12"/>
    <d v="2021-04-09T00:00:00"/>
    <d v="2021-04-09T00:00:00"/>
    <s v="Americanas"/>
    <x v="5"/>
    <n v="0.06"/>
    <n v="171.00719999999998"/>
    <n v="0"/>
  </r>
  <r>
    <n v="832"/>
    <d v="2021-03-26T00:00:00"/>
    <n v="2021"/>
    <n v="46"/>
    <s v="Marina Oliveira"/>
    <s v="Criciúma"/>
    <n v="13"/>
    <s v="Tênis Infantil Kea Walk 086 Branco/Rosa"/>
    <s v="Infantil Feminino"/>
    <s v="Kea"/>
    <n v="50"/>
    <n v="93"/>
    <n v="4650"/>
    <n v="0.13"/>
    <n v="604.5"/>
    <n v="4045.5"/>
    <d v="2021-04-13T00:00:00"/>
    <d v="2021-04-13T00:00:00"/>
    <s v="Amazon"/>
    <x v="8"/>
    <n v="0.08"/>
    <n v="323.64"/>
    <n v="0"/>
  </r>
  <r>
    <n v="833"/>
    <d v="2021-03-26T00:00:00"/>
    <n v="2021"/>
    <n v="72"/>
    <s v="Luís Rocha"/>
    <s v="Araraquara"/>
    <n v="6"/>
    <s v="Tênis Infantil uFrog Algodão Doce 158 Rosa"/>
    <s v="Infantil Feminino"/>
    <s v="uFrog"/>
    <n v="21"/>
    <n v="115"/>
    <n v="2415"/>
    <n v="0.12"/>
    <n v="289.8"/>
    <n v="2125.1999999999998"/>
    <d v="2021-03-27T00:00:00"/>
    <d v="2021-03-27T00:00:00"/>
    <s v="Venda direta"/>
    <x v="9"/>
    <n v="0.06"/>
    <n v="127.51199999999999"/>
    <n v="0"/>
  </r>
  <r>
    <n v="834"/>
    <d v="2021-03-26T00:00:00"/>
    <n v="2021"/>
    <n v="29"/>
    <s v="Brenda Melo"/>
    <s v="Caruaru"/>
    <n v="2"/>
    <s v="Tênis Infantil Perkyds Freestyle 004 Preto/Branco"/>
    <s v="Infantil Masculino"/>
    <s v="Perkyds"/>
    <n v="12"/>
    <n v="97"/>
    <n v="1164"/>
    <n v="0.03"/>
    <n v="34.92"/>
    <n v="1129.08"/>
    <d v="2021-04-06T00:00:00"/>
    <d v="2021-04-06T00:00:00"/>
    <s v="Magazine Luiza"/>
    <x v="4"/>
    <n v="0.05"/>
    <n v="56.454000000000001"/>
    <n v="0"/>
  </r>
  <r>
    <n v="835"/>
    <d v="2021-03-27T00:00:00"/>
    <n v="2021"/>
    <n v="66"/>
    <s v="Carolina Rocha"/>
    <s v="São Paulo"/>
    <n v="12"/>
    <s v="Tênis Infantil New Balance Walk 071 Branco/Rose"/>
    <s v="Infantil Feminino"/>
    <s v="New Balance"/>
    <n v="23"/>
    <n v="99"/>
    <n v="2277"/>
    <n v="0.02"/>
    <n v="45.54"/>
    <n v="2231.46"/>
    <d v="2021-04-02T00:00:00"/>
    <d v="2021-04-02T00:00:00"/>
    <s v="Amazon"/>
    <x v="9"/>
    <n v="0.06"/>
    <n v="133.88759999999999"/>
    <n v="0"/>
  </r>
  <r>
    <n v="836"/>
    <d v="2021-03-27T00:00:00"/>
    <n v="2021"/>
    <n v="70"/>
    <s v="Tiago Pereira"/>
    <s v="Curitiba"/>
    <n v="10"/>
    <s v="Tênis Infantil Keds Freestyle Colorir 060 Branco/Preto"/>
    <s v="Infantil Masculino"/>
    <s v="Keds"/>
    <n v="45"/>
    <n v="98"/>
    <n v="4410"/>
    <n v="0.14000000000000001"/>
    <n v="617.40000000000009"/>
    <n v="3792.6"/>
    <d v="2021-04-21T00:00:00"/>
    <d v="2021-04-21T00:00:00"/>
    <s v="Venda direta"/>
    <x v="5"/>
    <n v="7.0000000000000007E-2"/>
    <n v="265.48200000000003"/>
    <n v="0"/>
  </r>
  <r>
    <n v="837"/>
    <d v="2021-03-27T00:00:00"/>
    <n v="2021"/>
    <n v="75"/>
    <s v="Davi Correia"/>
    <s v="Sorocaba"/>
    <n v="8"/>
    <s v="Tênis Infantil Klin Freestyle Colorir 057 Branco/Preto/Amarelo"/>
    <s v="Infantil Masculino"/>
    <s v="Klin"/>
    <n v="26"/>
    <n v="94"/>
    <n v="2444"/>
    <n v="0.09"/>
    <n v="219.95999999999998"/>
    <n v="2224.04"/>
    <d v="2021-04-01T00:00:00"/>
    <d v="2021-04-01T00:00:00"/>
    <s v="Facebook"/>
    <x v="4"/>
    <n v="0.06"/>
    <n v="133.44239999999999"/>
    <n v="0"/>
  </r>
  <r>
    <n v="838"/>
    <d v="2021-03-27T00:00:00"/>
    <n v="2021"/>
    <n v="17"/>
    <s v="Gustavo Barbosa"/>
    <s v="Porto Alegre"/>
    <n v="1"/>
    <s v="Bota Infantil Tipo Toey Joey Rock 071 Transparente/Preto"/>
    <s v="Infantil Feminino"/>
    <s v="Tipo Toey Joey"/>
    <n v="23"/>
    <n v="115"/>
    <n v="2645"/>
    <n v="7.0000000000000007E-2"/>
    <n v="185.15"/>
    <n v="2459.85"/>
    <d v="2021-03-29T00:00:00"/>
    <d v="2021-03-29T00:00:00"/>
    <s v="Facebook"/>
    <x v="7"/>
    <n v="0.06"/>
    <n v="147.59099999999998"/>
    <n v="0"/>
  </r>
  <r>
    <n v="839"/>
    <d v="2021-03-28T00:00:00"/>
    <n v="2021"/>
    <n v="68"/>
    <s v="Luiz Barbosa"/>
    <s v="Campinas"/>
    <n v="4"/>
    <s v="Tênis Infantil Converse Baby Walk 069 Preto/Grafite/Vermelho"/>
    <s v="Infantil Masculino"/>
    <s v="Converse"/>
    <n v="22"/>
    <n v="116"/>
    <n v="2552"/>
    <n v="0.09"/>
    <n v="229.67999999999998"/>
    <n v="2322.3200000000002"/>
    <d v="2021-04-26T00:00:00"/>
    <d v="2021-04-26T00:00:00"/>
    <s v="Magazine Luiza"/>
    <x v="2"/>
    <n v="0.06"/>
    <n v="139.33920000000001"/>
    <n v="0"/>
  </r>
  <r>
    <n v="840"/>
    <d v="2021-03-28T00:00:00"/>
    <n v="2021"/>
    <n v="50"/>
    <s v="Julieta Cavalcanti"/>
    <s v="Jequié"/>
    <n v="6"/>
    <s v="Tênis Infantil Gambo Baby Algodão Doce 158 Rosa"/>
    <s v="Infantil Feminino"/>
    <s v="Gambo Baby"/>
    <n v="37"/>
    <n v="91"/>
    <n v="3367"/>
    <n v="0.02"/>
    <n v="67.34"/>
    <n v="3299.66"/>
    <d v="2021-03-29T00:00:00"/>
    <d v="2021-03-29T00:00:00"/>
    <s v="Venda direta"/>
    <x v="2"/>
    <n v="7.0000000000000007E-2"/>
    <n v="230.97620000000001"/>
    <n v="0"/>
  </r>
  <r>
    <n v="841"/>
    <d v="2021-03-28T00:00:00"/>
    <n v="2021"/>
    <n v="23"/>
    <s v="Thiago Fernandes"/>
    <s v="Maringá"/>
    <n v="3"/>
    <s v="Bota Infantil Melissa Baby Flyer 131 Preto/Carvalho"/>
    <s v="Infantil Masculino"/>
    <s v="Melissa"/>
    <n v="47"/>
    <n v="99"/>
    <n v="4653"/>
    <n v="0.03"/>
    <n v="139.59"/>
    <n v="4513.41"/>
    <d v="2021-04-21T00:00:00"/>
    <d v="2021-04-21T00:00:00"/>
    <s v="Facebook"/>
    <x v="2"/>
    <n v="0.08"/>
    <n v="361.07279999999997"/>
    <n v="0"/>
  </r>
  <r>
    <n v="842"/>
    <d v="2021-03-29T00:00:00"/>
    <n v="2021"/>
    <n v="85"/>
    <s v="Thaís Araujo"/>
    <s v="Cariacica"/>
    <n v="12"/>
    <s v="Tênis Infantil Kidsplash Walk 071 Branco/Rose"/>
    <s v="Infantil Feminino"/>
    <s v="Kidsplash"/>
    <n v="20"/>
    <n v="93"/>
    <n v="1860"/>
    <n v="0.1"/>
    <n v="186"/>
    <n v="1674"/>
    <d v="2021-04-02T00:00:00"/>
    <d v="2021-04-02T00:00:00"/>
    <s v="Americanas"/>
    <x v="1"/>
    <n v="0.05"/>
    <n v="83.7"/>
    <n v="0"/>
  </r>
  <r>
    <n v="843"/>
    <d v="2021-03-29T00:00:00"/>
    <n v="2021"/>
    <n v="1"/>
    <s v="Ágatha Carvalho"/>
    <s v="Sabará"/>
    <n v="4"/>
    <s v="Tênis Infantil Kea Baby Walk 069 Preto/Grafite/Vermelho"/>
    <s v="Infantil Masculino"/>
    <s v="Kea"/>
    <n v="13"/>
    <n v="92"/>
    <n v="1196"/>
    <n v="7.0000000000000007E-2"/>
    <n v="83.720000000000013"/>
    <n v="1112.28"/>
    <d v="2021-04-25T00:00:00"/>
    <d v="2021-04-25T00:00:00"/>
    <s v="Instagram"/>
    <x v="6"/>
    <n v="0.05"/>
    <n v="55.614000000000004"/>
    <n v="0"/>
  </r>
  <r>
    <n v="844"/>
    <d v="2021-03-29T00:00:00"/>
    <n v="2021"/>
    <n v="68"/>
    <s v="Luiz Barbosa"/>
    <s v="Campinas"/>
    <n v="4"/>
    <s v="Tênis Infantil uFrog Baby Walk 069 Preto/Grafite/Vermelho"/>
    <s v="Infantil Masculino"/>
    <s v="uFrog"/>
    <n v="46"/>
    <n v="104"/>
    <n v="4784"/>
    <n v="0.08"/>
    <n v="382.72"/>
    <n v="4401.28"/>
    <d v="2021-04-28T00:00:00"/>
    <d v="2021-04-28T00:00:00"/>
    <s v="Amazon"/>
    <x v="6"/>
    <n v="0.08"/>
    <n v="352.10239999999999"/>
    <n v="0"/>
  </r>
  <r>
    <n v="845"/>
    <d v="2021-03-30T00:00:00"/>
    <n v="2021"/>
    <n v="85"/>
    <s v="Thaís Araujo"/>
    <s v="Cariacica"/>
    <n v="4"/>
    <s v="Tênis Infantil Perkyds Baby Walk 069 Preto/Grafite/Vermelho"/>
    <s v="Infantil Masculino"/>
    <s v="Perkyds"/>
    <n v="14"/>
    <n v="93"/>
    <n v="1302"/>
    <n v="0.02"/>
    <n v="26.04"/>
    <n v="1275.96"/>
    <d v="2021-04-04T00:00:00"/>
    <d v="2021-04-04T00:00:00"/>
    <s v="Americanas"/>
    <x v="4"/>
    <n v="0.05"/>
    <n v="63.798000000000002"/>
    <n v="0"/>
  </r>
  <r>
    <n v="846"/>
    <d v="2021-03-30T00:00:00"/>
    <n v="2021"/>
    <n v="86"/>
    <s v="Paulo Goncalves"/>
    <s v="Timóteo"/>
    <n v="8"/>
    <s v="Tênis Infantil New Balance Freestyle Colorir 057 Branco/Preto/Amarelo"/>
    <s v="Infantil Masculino"/>
    <s v="New Balance"/>
    <n v="50"/>
    <n v="118"/>
    <n v="5900"/>
    <n v="0.12"/>
    <n v="708"/>
    <n v="5192"/>
    <d v="2021-04-27T00:00:00"/>
    <d v="2021-04-27T00:00:00"/>
    <s v="Venda direta"/>
    <x v="5"/>
    <n v="0.09"/>
    <n v="467.28"/>
    <n v="0"/>
  </r>
  <r>
    <n v="847"/>
    <d v="2021-03-31T00:00:00"/>
    <n v="2021"/>
    <n v="57"/>
    <s v="Leila Barros"/>
    <s v="Cotia"/>
    <n v="3"/>
    <s v="Bota Infantil Keds Baby Flyer 131 Preto/Carvalho"/>
    <s v="Infantil Masculino"/>
    <s v="Keds"/>
    <n v="26"/>
    <n v="103"/>
    <n v="2678"/>
    <n v="0.05"/>
    <n v="133.9"/>
    <n v="2544.1"/>
    <d v="2021-04-28T00:00:00"/>
    <d v="2021-04-28T00:00:00"/>
    <s v="Mercado Livre"/>
    <x v="5"/>
    <n v="0.06"/>
    <n v="152.64599999999999"/>
    <n v="0"/>
  </r>
  <r>
    <n v="848"/>
    <d v="2021-03-31T00:00:00"/>
    <n v="2021"/>
    <n v="84"/>
    <s v="Manuela Ferreira"/>
    <s v="Rondonópolis"/>
    <n v="12"/>
    <s v="Tênis Infantil Klin Walk 071 Branco/Rose"/>
    <s v="Infantil Feminino"/>
    <s v="Klin"/>
    <n v="42"/>
    <n v="91"/>
    <n v="3822"/>
    <n v="0.01"/>
    <n v="38.22"/>
    <n v="3783.78"/>
    <d v="2021-04-08T00:00:00"/>
    <d v="2021-04-08T00:00:00"/>
    <s v="Mercado Livre"/>
    <x v="4"/>
    <n v="7.0000000000000007E-2"/>
    <n v="264.86460000000005"/>
    <n v="0"/>
  </r>
  <r>
    <n v="849"/>
    <d v="2021-03-31T00:00:00"/>
    <n v="2021"/>
    <n v="58"/>
    <s v="Carla Dias"/>
    <s v="Rio de Janeiro"/>
    <n v="1"/>
    <s v="Bota Infantil Tipo Toey Joey Rock 071 Transparente/Preto"/>
    <s v="Infantil Feminino"/>
    <s v="Tipo Toey Joey"/>
    <n v="21"/>
    <n v="93"/>
    <n v="1953"/>
    <n v="0"/>
    <n v="0"/>
    <n v="1953"/>
    <d v="2021-04-22T00:00:00"/>
    <d v="2021-04-22T00:00:00"/>
    <s v="Americanas"/>
    <x v="2"/>
    <n v="0.05"/>
    <n v="97.65"/>
    <n v="0"/>
  </r>
  <r>
    <n v="850"/>
    <d v="2021-04-01T00:00:00"/>
    <n v="2021"/>
    <n v="11"/>
    <s v="Emily Costa"/>
    <s v="Caucaia"/>
    <n v="1"/>
    <s v="Bota Infantil Converse Rock 071 Transparente/Preto"/>
    <s v="Infantil Feminino"/>
    <s v="Converse"/>
    <n v="49"/>
    <n v="114"/>
    <n v="5586"/>
    <n v="0.14000000000000001"/>
    <n v="782.04000000000008"/>
    <n v="4803.96"/>
    <d v="2021-04-23T00:00:00"/>
    <d v="2021-04-23T00:00:00"/>
    <s v="Amazon"/>
    <x v="5"/>
    <n v="0.08"/>
    <n v="384.3168"/>
    <n v="0"/>
  </r>
  <r>
    <n v="851"/>
    <d v="2021-04-01T00:00:00"/>
    <n v="2021"/>
    <n v="58"/>
    <s v="Carla Dias"/>
    <s v="Rio de Janeiro"/>
    <n v="11"/>
    <s v="Tênis Infantil Gambo Baby College 009 Branco"/>
    <s v="Infantil Feminino"/>
    <s v="Gambo Baby"/>
    <n v="23"/>
    <n v="106"/>
    <n v="2438"/>
    <n v="0.08"/>
    <n v="195.04"/>
    <n v="2242.96"/>
    <d v="2021-04-28T00:00:00"/>
    <d v="2021-04-28T00:00:00"/>
    <s v="Americanas"/>
    <x v="8"/>
    <n v="0.06"/>
    <n v="134.57759999999999"/>
    <n v="0"/>
  </r>
  <r>
    <n v="852"/>
    <d v="2021-04-02T00:00:00"/>
    <n v="2021"/>
    <n v="2"/>
    <s v="Lavinia Barbosa"/>
    <s v="Rondonópolis"/>
    <n v="5"/>
    <s v="Tênis Infantil Melissa Freestyle 010 Glitter Branco/Preto"/>
    <s v="Infantil Masculino"/>
    <s v="Melissa"/>
    <n v="17"/>
    <n v="102"/>
    <n v="1734"/>
    <n v="0.06"/>
    <n v="104.03999999999999"/>
    <n v="1629.96"/>
    <d v="2021-04-26T00:00:00"/>
    <m/>
    <s v="Facebook"/>
    <x v="8"/>
    <n v="0.05"/>
    <n v="81.498000000000005"/>
    <n v="1"/>
  </r>
  <r>
    <n v="853"/>
    <d v="2021-04-02T00:00:00"/>
    <n v="2021"/>
    <n v="14"/>
    <s v="Luan Sousa"/>
    <s v="Campinas"/>
    <n v="1"/>
    <s v="Bota Infantil Kidsplash Rock 071 Transparente/Preto"/>
    <s v="Infantil Feminino"/>
    <s v="Kidsplash"/>
    <n v="39"/>
    <n v="118"/>
    <n v="4602"/>
    <n v="0.08"/>
    <n v="368.16"/>
    <n v="4233.84"/>
    <d v="2021-05-01T00:00:00"/>
    <d v="2021-05-01T00:00:00"/>
    <s v="Magazine Luiza"/>
    <x v="4"/>
    <n v="0.08"/>
    <n v="338.7072"/>
    <n v="0"/>
  </r>
  <r>
    <n v="854"/>
    <d v="2021-04-02T00:00:00"/>
    <n v="2021"/>
    <n v="85"/>
    <s v="Thaís Araujo"/>
    <s v="Cariacica"/>
    <n v="4"/>
    <s v="Tênis Infantil Kea Baby Walk 069 Preto/Grafite/Vermelho"/>
    <s v="Infantil Masculino"/>
    <s v="Kea"/>
    <n v="35"/>
    <n v="101"/>
    <n v="3535"/>
    <n v="0.09"/>
    <n v="318.14999999999998"/>
    <n v="3216.85"/>
    <d v="2021-04-09T00:00:00"/>
    <d v="2021-04-09T00:00:00"/>
    <s v="Venda direta"/>
    <x v="0"/>
    <n v="7.0000000000000007E-2"/>
    <n v="225.17950000000002"/>
    <n v="0"/>
  </r>
  <r>
    <n v="855"/>
    <d v="2021-04-03T00:00:00"/>
    <n v="2021"/>
    <n v="7"/>
    <s v="Carlos Costa"/>
    <s v="Ribeirão das Neves"/>
    <n v="14"/>
    <s v="Bota Infantil uFrog Rock 017 Vinho"/>
    <s v="Infantil Feminino"/>
    <s v="uFrog"/>
    <n v="27"/>
    <n v="109"/>
    <n v="2943"/>
    <n v="0.06"/>
    <n v="176.57999999999998"/>
    <n v="2766.42"/>
    <d v="2021-04-22T00:00:00"/>
    <d v="2021-04-22T00:00:00"/>
    <s v="Americanas"/>
    <x v="3"/>
    <n v="0.06"/>
    <n v="165.98519999999999"/>
    <n v="0"/>
  </r>
  <r>
    <n v="856"/>
    <d v="2021-04-03T00:00:00"/>
    <n v="2021"/>
    <n v="46"/>
    <s v="Marina Oliveira"/>
    <s v="Criciúma"/>
    <n v="11"/>
    <s v="Tênis Infantil Perkyds College 009 Branco"/>
    <s v="Infantil Feminino"/>
    <s v="Perkyds"/>
    <n v="45"/>
    <n v="109"/>
    <n v="4905"/>
    <n v="0.13"/>
    <n v="637.65"/>
    <n v="4267.3500000000004"/>
    <d v="2021-04-12T00:00:00"/>
    <d v="2021-04-12T00:00:00"/>
    <s v="Facebook"/>
    <x v="8"/>
    <n v="0.08"/>
    <n v="341.38800000000003"/>
    <n v="0"/>
  </r>
  <r>
    <n v="857"/>
    <d v="2021-04-03T00:00:00"/>
    <n v="2021"/>
    <n v="38"/>
    <s v="Marina Barros"/>
    <s v="Guarulhos"/>
    <n v="10"/>
    <s v="Tênis Infantil New Balance Freestyle Colorir 060 Branco/Preto"/>
    <s v="Infantil Masculino"/>
    <s v="New Balance"/>
    <n v="48"/>
    <n v="101"/>
    <n v="4848"/>
    <n v="0.02"/>
    <n v="96.960000000000008"/>
    <n v="4751.04"/>
    <d v="2021-04-15T00:00:00"/>
    <d v="2021-04-15T00:00:00"/>
    <s v="Americanas"/>
    <x v="5"/>
    <n v="0.08"/>
    <n v="380.08319999999998"/>
    <n v="0"/>
  </r>
  <r>
    <n v="858"/>
    <d v="2021-04-04T00:00:00"/>
    <n v="2021"/>
    <n v="33"/>
    <s v="Melissa Correia"/>
    <s v="São Paulo"/>
    <n v="4"/>
    <s v="Tênis Infantil Keds Baby Walk 069 Preto/Grafite/Vermelho"/>
    <s v="Infantil Masculino"/>
    <s v="Keds"/>
    <n v="46"/>
    <n v="118"/>
    <n v="5428"/>
    <n v="0"/>
    <n v="0"/>
    <n v="5428"/>
    <d v="2021-04-27T00:00:00"/>
    <d v="2021-04-27T00:00:00"/>
    <s v="Amazon"/>
    <x v="4"/>
    <n v="0.09"/>
    <n v="488.52"/>
    <n v="0"/>
  </r>
  <r>
    <n v="859"/>
    <d v="2021-04-04T00:00:00"/>
    <n v="2021"/>
    <n v="48"/>
    <s v="Lavinia Rodrigues"/>
    <s v="São Paulo"/>
    <n v="15"/>
    <s v="Tênis Infantil Klin Moon 048 Preto"/>
    <s v="Infantil Masculino"/>
    <s v="Klin"/>
    <n v="11"/>
    <n v="98"/>
    <n v="1078"/>
    <n v="0.08"/>
    <n v="86.24"/>
    <n v="991.76"/>
    <d v="2021-04-04T00:00:00"/>
    <d v="2021-04-04T00:00:00"/>
    <s v="Amazon"/>
    <x v="3"/>
    <n v="0.04"/>
    <n v="39.670400000000001"/>
    <n v="0"/>
  </r>
  <r>
    <n v="860"/>
    <d v="2021-04-04T00:00:00"/>
    <n v="2021"/>
    <n v="13"/>
    <s v="Carlos Goncalves"/>
    <s v="Belo Horizonte"/>
    <n v="6"/>
    <s v="Tênis Infantil Tipo Toey Joey Algodão Doce 158 Rosa"/>
    <s v="Infantil Feminino"/>
    <s v="Tipo Toey Joey"/>
    <n v="45"/>
    <n v="95"/>
    <n v="4275"/>
    <n v="0.12"/>
    <n v="513"/>
    <n v="3762"/>
    <d v="2021-04-09T00:00:00"/>
    <d v="2021-04-09T00:00:00"/>
    <s v="Americanas"/>
    <x v="1"/>
    <n v="7.0000000000000007E-2"/>
    <n v="263.34000000000003"/>
    <n v="0"/>
  </r>
  <r>
    <n v="861"/>
    <d v="2021-04-04T00:00:00"/>
    <n v="2021"/>
    <n v="45"/>
    <s v="Nicolash Sousa"/>
    <s v="Serra"/>
    <n v="5"/>
    <s v="Tênis Infantil Converse Freestyle 010 Glitter Branco/Preto"/>
    <s v="Infantil Masculino"/>
    <s v="Converse"/>
    <n v="41"/>
    <n v="101"/>
    <n v="4141"/>
    <n v="0.15"/>
    <n v="621.15"/>
    <n v="3519.85"/>
    <d v="2021-04-11T00:00:00"/>
    <d v="2021-04-11T00:00:00"/>
    <s v="Amazon"/>
    <x v="9"/>
    <n v="7.0000000000000007E-2"/>
    <n v="246.38950000000003"/>
    <n v="0"/>
  </r>
  <r>
    <n v="862"/>
    <d v="2021-04-05T00:00:00"/>
    <n v="2021"/>
    <n v="27"/>
    <s v="Tiago Pereira"/>
    <s v="São Paulo"/>
    <n v="4"/>
    <s v="Tênis Infantil Gambo Baby Baby Walk 069 Preto/Grafite/Vermelho"/>
    <s v="Infantil Masculino"/>
    <s v="Gambo Baby"/>
    <n v="23"/>
    <n v="110"/>
    <n v="2530"/>
    <n v="7.0000000000000007E-2"/>
    <n v="177.10000000000002"/>
    <n v="2352.9"/>
    <d v="2021-04-22T00:00:00"/>
    <d v="2021-04-22T00:00:00"/>
    <s v="Amazon"/>
    <x v="4"/>
    <n v="0.06"/>
    <n v="141.17400000000001"/>
    <n v="0"/>
  </r>
  <r>
    <n v="863"/>
    <d v="2021-04-05T00:00:00"/>
    <n v="2021"/>
    <n v="32"/>
    <s v="Ágatha Rodrigues"/>
    <s v="Campinas"/>
    <n v="2"/>
    <s v="Tênis Infantil Melissa Freestyle 004 Preto/Branco"/>
    <s v="Infantil Masculino"/>
    <s v="Melissa"/>
    <n v="46"/>
    <n v="106"/>
    <n v="4876"/>
    <n v="0.01"/>
    <n v="48.76"/>
    <n v="4827.24"/>
    <d v="2021-04-26T00:00:00"/>
    <d v="2021-04-26T00:00:00"/>
    <s v="Amazon"/>
    <x v="3"/>
    <n v="0.08"/>
    <n v="386.17919999999998"/>
    <n v="0"/>
  </r>
  <r>
    <n v="864"/>
    <d v="2021-04-06T00:00:00"/>
    <n v="2021"/>
    <n v="16"/>
    <s v="Julieta Cardoso"/>
    <s v="Blumenau"/>
    <n v="1"/>
    <s v="Bota Infantil Kidsplash Rock 071 Transparente/Preto"/>
    <s v="Infantil Feminino"/>
    <s v="Kidsplash"/>
    <n v="28"/>
    <n v="106"/>
    <n v="2968"/>
    <n v="7.0000000000000007E-2"/>
    <n v="207.76000000000002"/>
    <n v="2760.24"/>
    <d v="2021-04-06T00:00:00"/>
    <d v="2021-04-06T00:00:00"/>
    <s v="Instagram"/>
    <x v="5"/>
    <n v="0.06"/>
    <n v="165.61439999999999"/>
    <n v="0"/>
  </r>
  <r>
    <n v="865"/>
    <d v="2021-04-07T00:00:00"/>
    <n v="2021"/>
    <n v="29"/>
    <s v="Brenda Melo"/>
    <s v="Caruaru"/>
    <n v="2"/>
    <s v="Tênis Infantil Kea Freestyle 004 Preto/Branco"/>
    <s v="Infantil Masculino"/>
    <s v="Kea"/>
    <n v="30"/>
    <n v="112"/>
    <n v="3360"/>
    <n v="0"/>
    <n v="0"/>
    <n v="3360"/>
    <d v="2021-04-26T00:00:00"/>
    <m/>
    <s v="Instagram"/>
    <x v="7"/>
    <n v="7.0000000000000007E-2"/>
    <n v="235.20000000000002"/>
    <n v="1"/>
  </r>
  <r>
    <n v="866"/>
    <d v="2021-04-07T00:00:00"/>
    <n v="2021"/>
    <n v="86"/>
    <s v="Paulo Goncalves"/>
    <s v="Timóteo"/>
    <n v="13"/>
    <s v="Tênis Infantil uFrog Walk 086 Branco/Rosa"/>
    <s v="Infantil Feminino"/>
    <s v="uFrog"/>
    <n v="39"/>
    <n v="108"/>
    <n v="4212"/>
    <n v="0.15"/>
    <n v="631.79999999999995"/>
    <n v="3580.2"/>
    <d v="2021-04-21T00:00:00"/>
    <d v="2021-04-21T00:00:00"/>
    <s v="Venda direta"/>
    <x v="6"/>
    <n v="7.0000000000000007E-2"/>
    <n v="250.614"/>
    <n v="0"/>
  </r>
  <r>
    <n v="867"/>
    <d v="2021-04-08T00:00:00"/>
    <n v="2021"/>
    <n v="18"/>
    <s v="Davi Almeida"/>
    <s v="Campinas"/>
    <n v="3"/>
    <s v="Bota Infantil Perkyds Baby Flyer 131 Preto/Carvalho"/>
    <s v="Infantil Masculino"/>
    <s v="Perkyds"/>
    <n v="14"/>
    <n v="97"/>
    <n v="1358"/>
    <n v="0.03"/>
    <n v="40.74"/>
    <n v="1317.26"/>
    <d v="2021-04-11T00:00:00"/>
    <d v="2021-04-11T00:00:00"/>
    <s v="Americanas"/>
    <x v="9"/>
    <n v="0.05"/>
    <n v="65.863"/>
    <n v="0"/>
  </r>
  <r>
    <n v="868"/>
    <d v="2021-04-08T00:00:00"/>
    <n v="2021"/>
    <n v="81"/>
    <s v="Julian Goncalves"/>
    <s v="Fortaleza"/>
    <n v="8"/>
    <s v="Tênis Infantil New Balance Freestyle Colorir 057 Branco/Preto/Amarelo"/>
    <s v="Infantil Masculino"/>
    <s v="New Balance"/>
    <n v="15"/>
    <n v="90"/>
    <n v="1350"/>
    <n v="0.09"/>
    <n v="121.5"/>
    <n v="1228.5"/>
    <d v="2021-05-08T00:00:00"/>
    <d v="2021-05-08T00:00:00"/>
    <s v="Mercado Livre"/>
    <x v="4"/>
    <n v="0.05"/>
    <n v="61.425000000000004"/>
    <n v="0"/>
  </r>
  <r>
    <n v="869"/>
    <d v="2021-04-09T00:00:00"/>
    <n v="2021"/>
    <n v="49"/>
    <s v="Marcos Correia"/>
    <s v="Esteio"/>
    <n v="5"/>
    <s v="Tênis Infantil Keds Freestyle 010 Glitter Branco/Preto"/>
    <s v="Infantil Masculino"/>
    <s v="Keds"/>
    <n v="29"/>
    <n v="102"/>
    <n v="2958"/>
    <n v="0.13"/>
    <n v="384.54"/>
    <n v="2573.46"/>
    <d v="2021-04-14T00:00:00"/>
    <d v="2021-04-14T00:00:00"/>
    <s v="Facebook"/>
    <x v="0"/>
    <n v="0.06"/>
    <n v="154.4076"/>
    <n v="0"/>
  </r>
  <r>
    <n v="870"/>
    <d v="2021-04-09T00:00:00"/>
    <n v="2021"/>
    <n v="59"/>
    <s v="Vinícius Sousa"/>
    <s v="Serra"/>
    <n v="9"/>
    <s v="Tênis Infantil Klin Freestyle Colorir 058 Branco/Preto"/>
    <s v="Infantil Masculino"/>
    <s v="Klin"/>
    <n v="29"/>
    <n v="94"/>
    <n v="2726"/>
    <n v="0"/>
    <n v="0"/>
    <n v="2726"/>
    <d v="2021-04-27T00:00:00"/>
    <d v="2021-04-27T00:00:00"/>
    <s v="Amazon"/>
    <x v="3"/>
    <n v="0.06"/>
    <n v="163.56"/>
    <n v="0"/>
  </r>
  <r>
    <n v="871"/>
    <d v="2021-04-10T00:00:00"/>
    <n v="2021"/>
    <n v="15"/>
    <s v="Samuel Dias"/>
    <s v="Campinas"/>
    <n v="8"/>
    <s v="Tênis Infantil Tipo Toey Joey Freestyle Colorir 057 Branco/Preto/Amarelo"/>
    <s v="Infantil Masculino"/>
    <s v="Tipo Toey Joey"/>
    <n v="35"/>
    <n v="109"/>
    <n v="3815"/>
    <n v="0.01"/>
    <n v="38.15"/>
    <n v="3776.85"/>
    <d v="2021-04-30T00:00:00"/>
    <d v="2021-04-30T00:00:00"/>
    <s v="Mercado Livre"/>
    <x v="3"/>
    <n v="7.0000000000000007E-2"/>
    <n v="264.37950000000001"/>
    <n v="0"/>
  </r>
  <r>
    <n v="872"/>
    <d v="2021-04-10T00:00:00"/>
    <n v="2021"/>
    <n v="62"/>
    <s v="Igor Cunha"/>
    <s v="Ferraz de Vasconcelos"/>
    <n v="9"/>
    <s v="Tênis Infantil Converse Freestyle Colorir 058 Branco/Preto"/>
    <s v="Infantil Masculino"/>
    <s v="Converse"/>
    <n v="41"/>
    <n v="115"/>
    <n v="4715"/>
    <n v="0.02"/>
    <n v="94.3"/>
    <n v="4620.7"/>
    <d v="2021-04-23T00:00:00"/>
    <d v="2021-04-23T00:00:00"/>
    <s v="Amazon"/>
    <x v="9"/>
    <n v="0.08"/>
    <n v="369.65600000000001"/>
    <n v="0"/>
  </r>
  <r>
    <n v="873"/>
    <d v="2021-04-10T00:00:00"/>
    <n v="2021"/>
    <n v="2"/>
    <s v="Lavinia Barbosa"/>
    <s v="Rondonópolis"/>
    <n v="11"/>
    <s v="Tênis Infantil Gambo Baby College 009 Branco"/>
    <s v="Infantil Feminino"/>
    <s v="Gambo Baby"/>
    <n v="30"/>
    <n v="108"/>
    <n v="3240"/>
    <n v="0.05"/>
    <n v="162"/>
    <n v="3078"/>
    <d v="2021-04-16T00:00:00"/>
    <d v="2021-04-16T00:00:00"/>
    <s v="Mercado Livre"/>
    <x v="7"/>
    <n v="7.0000000000000007E-2"/>
    <n v="215.46"/>
    <n v="0"/>
  </r>
  <r>
    <n v="874"/>
    <d v="2021-04-13T00:00:00"/>
    <n v="2021"/>
    <n v="41"/>
    <s v="Paulo Fernandes"/>
    <s v="Belém"/>
    <n v="11"/>
    <s v="Tênis Infantil Melissa College 009 Branco"/>
    <s v="Infantil Feminino"/>
    <s v="Melissa"/>
    <n v="17"/>
    <n v="115"/>
    <n v="1955"/>
    <n v="0"/>
    <n v="0"/>
    <n v="1955"/>
    <d v="2021-04-21T00:00:00"/>
    <d v="2021-04-21T00:00:00"/>
    <s v="Mercado Livre"/>
    <x v="7"/>
    <n v="0.05"/>
    <n v="97.75"/>
    <n v="0"/>
  </r>
  <r>
    <n v="875"/>
    <d v="2021-04-16T00:00:00"/>
    <n v="2021"/>
    <n v="31"/>
    <s v="Kauan Cardoso"/>
    <s v="Fortaleza"/>
    <n v="13"/>
    <s v="Tênis Infantil Kidsplash Walk 086 Branco/Rosa"/>
    <s v="Infantil Feminino"/>
    <s v="Kidsplash"/>
    <n v="37"/>
    <n v="111"/>
    <n v="4107"/>
    <n v="0"/>
    <n v="0"/>
    <n v="4107"/>
    <d v="2021-04-28T00:00:00"/>
    <d v="2021-04-28T00:00:00"/>
    <s v="Magazine Luiza"/>
    <x v="1"/>
    <n v="0.08"/>
    <n v="328.56"/>
    <n v="0"/>
  </r>
  <r>
    <n v="876"/>
    <d v="2021-04-18T00:00:00"/>
    <n v="2021"/>
    <n v="34"/>
    <s v="Alice Goncalves"/>
    <s v="Campo Grande"/>
    <n v="7"/>
    <s v="Tênis Infantil Kea Freestyle Mamãe e Eu 059 Jeans"/>
    <s v="Infantil Masculino"/>
    <s v="Kea"/>
    <n v="38"/>
    <n v="108"/>
    <n v="4104"/>
    <n v="0.06"/>
    <n v="246.23999999999998"/>
    <n v="3857.76"/>
    <d v="2021-04-20T00:00:00"/>
    <d v="2021-04-20T00:00:00"/>
    <s v="Amazon"/>
    <x v="8"/>
    <n v="7.0000000000000007E-2"/>
    <n v="270.04320000000001"/>
    <n v="0"/>
  </r>
  <r>
    <n v="877"/>
    <d v="2021-04-18T00:00:00"/>
    <n v="2021"/>
    <n v="28"/>
    <s v="Livia Pinto"/>
    <s v="Avaré"/>
    <n v="15"/>
    <s v="Tênis Infantil uFrog Moon 048 Preto"/>
    <s v="Infantil Masculino"/>
    <s v="uFrog"/>
    <n v="42"/>
    <n v="96"/>
    <n v="4032"/>
    <n v="0.12"/>
    <n v="483.84"/>
    <n v="3548.16"/>
    <d v="2021-04-21T00:00:00"/>
    <d v="2021-04-21T00:00:00"/>
    <s v="Mercado Livre"/>
    <x v="7"/>
    <n v="7.0000000000000007E-2"/>
    <n v="248.37120000000002"/>
    <n v="0"/>
  </r>
  <r>
    <n v="878"/>
    <d v="2021-04-20T00:00:00"/>
    <n v="2021"/>
    <n v="6"/>
    <s v="Nicolas Castro"/>
    <s v="Rio de Janeiro"/>
    <n v="14"/>
    <s v="Bota Infantil Perkyds Rock 017 Vinho"/>
    <s v="Infantil Feminino"/>
    <s v="Perkyds"/>
    <n v="16"/>
    <n v="93"/>
    <n v="1488"/>
    <n v="0.12"/>
    <n v="178.56"/>
    <n v="1309.44"/>
    <d v="2021-05-14T00:00:00"/>
    <d v="2021-05-14T00:00:00"/>
    <s v="Amazon"/>
    <x v="2"/>
    <n v="0.05"/>
    <n v="65.472000000000008"/>
    <n v="0"/>
  </r>
  <r>
    <n v="879"/>
    <d v="2021-04-20T00:00:00"/>
    <n v="2021"/>
    <n v="37"/>
    <s v="Ágatha Pinto"/>
    <s v="Santa Bárbara D'Oeste"/>
    <n v="9"/>
    <s v="Tênis Infantil New Balance Freestyle Colorir 058 Branco/Preto"/>
    <s v="Infantil Masculino"/>
    <s v="New Balance"/>
    <n v="44"/>
    <n v="96"/>
    <n v="4224"/>
    <n v="0.05"/>
    <n v="211.20000000000002"/>
    <n v="4012.8"/>
    <d v="2021-05-02T00:00:00"/>
    <d v="2021-05-02T00:00:00"/>
    <s v="Venda direta"/>
    <x v="1"/>
    <n v="0.08"/>
    <n v="321.024"/>
    <n v="0"/>
  </r>
  <r>
    <n v="880"/>
    <d v="2021-04-20T00:00:00"/>
    <n v="2021"/>
    <n v="45"/>
    <s v="Nicolash Sousa"/>
    <s v="Serra"/>
    <n v="10"/>
    <s v="Tênis Infantil Keds Freestyle Colorir 060 Branco/Preto"/>
    <s v="Infantil Masculino"/>
    <s v="Keds"/>
    <n v="43"/>
    <n v="110"/>
    <n v="4730"/>
    <n v="0.03"/>
    <n v="141.9"/>
    <n v="4588.1000000000004"/>
    <d v="2021-05-17T00:00:00"/>
    <d v="2021-05-17T00:00:00"/>
    <s v="Americanas"/>
    <x v="0"/>
    <n v="0.08"/>
    <n v="367.04800000000006"/>
    <n v="0"/>
  </r>
  <r>
    <n v="881"/>
    <d v="2021-04-20T00:00:00"/>
    <n v="2021"/>
    <n v="53"/>
    <s v="Leila Silva"/>
    <s v="Cachoeirinha"/>
    <n v="6"/>
    <s v="Tênis Infantil Klin Algodão Doce 158 Rosa"/>
    <s v="Infantil Feminino"/>
    <s v="Klin"/>
    <n v="31"/>
    <n v="120"/>
    <n v="3720"/>
    <n v="0.14000000000000001"/>
    <n v="520.80000000000007"/>
    <n v="3199.2"/>
    <d v="2021-05-01T00:00:00"/>
    <d v="2021-05-01T00:00:00"/>
    <s v="Facebook"/>
    <x v="0"/>
    <n v="7.0000000000000007E-2"/>
    <n v="223.94400000000002"/>
    <n v="0"/>
  </r>
  <r>
    <n v="882"/>
    <d v="2021-04-21T00:00:00"/>
    <n v="2021"/>
    <n v="9"/>
    <s v="Júlia Gomes"/>
    <s v="Itumbiara"/>
    <n v="7"/>
    <s v="Tênis Infantil Tipo Toey Joey Freestyle Mamãe e Eu 059 Jeans"/>
    <s v="Infantil Masculino"/>
    <s v="Tipo Toey Joey"/>
    <n v="33"/>
    <n v="109"/>
    <n v="3597"/>
    <n v="0.03"/>
    <n v="107.91"/>
    <n v="3489.09"/>
    <d v="2021-04-25T00:00:00"/>
    <d v="2021-04-25T00:00:00"/>
    <s v="Amazon"/>
    <x v="0"/>
    <n v="7.0000000000000007E-2"/>
    <n v="244.23630000000003"/>
    <n v="0"/>
  </r>
  <r>
    <n v="883"/>
    <d v="2021-04-23T00:00:00"/>
    <n v="2021"/>
    <n v="65"/>
    <s v="Marina Goncalves"/>
    <s v="Salvador"/>
    <n v="15"/>
    <s v="Tênis Infantil Converse Moon 048 Preto"/>
    <s v="Infantil Masculino"/>
    <s v="Converse"/>
    <n v="32"/>
    <n v="118"/>
    <n v="3776"/>
    <n v="0"/>
    <n v="0"/>
    <n v="3776"/>
    <d v="2021-05-21T00:00:00"/>
    <d v="2021-05-21T00:00:00"/>
    <s v="Venda direta"/>
    <x v="6"/>
    <n v="7.0000000000000007E-2"/>
    <n v="264.32000000000005"/>
    <n v="0"/>
  </r>
  <r>
    <n v="884"/>
    <d v="2021-04-23T00:00:00"/>
    <n v="2021"/>
    <n v="36"/>
    <s v="Vitor Carvalho"/>
    <s v="São Paulo"/>
    <n v="15"/>
    <s v="Tênis Infantil Gambo Baby Moon 048 Preto"/>
    <s v="Infantil Masculino"/>
    <s v="Gambo Baby"/>
    <n v="34"/>
    <n v="111"/>
    <n v="3774"/>
    <n v="0.08"/>
    <n v="301.92"/>
    <n v="3472.08"/>
    <d v="2021-05-18T00:00:00"/>
    <d v="2021-05-18T00:00:00"/>
    <s v="Facebook"/>
    <x v="5"/>
    <n v="7.0000000000000007E-2"/>
    <n v="243.04560000000001"/>
    <n v="0"/>
  </r>
  <r>
    <n v="885"/>
    <d v="2021-04-23T00:00:00"/>
    <n v="2021"/>
    <n v="78"/>
    <s v="Rafaela Alves"/>
    <s v="Araçatuba"/>
    <n v="11"/>
    <s v="Tênis Infantil Melissa College 009 Branco"/>
    <s v="Infantil Feminino"/>
    <s v="Melissa"/>
    <n v="44"/>
    <n v="99"/>
    <n v="4356"/>
    <n v="0.11"/>
    <n v="479.16"/>
    <n v="3876.84"/>
    <d v="2021-05-10T00:00:00"/>
    <d v="2021-05-10T00:00:00"/>
    <s v="Instagram"/>
    <x v="6"/>
    <n v="7.0000000000000007E-2"/>
    <n v="271.37880000000001"/>
    <n v="0"/>
  </r>
  <r>
    <n v="886"/>
    <d v="2021-04-24T00:00:00"/>
    <n v="2021"/>
    <n v="86"/>
    <s v="Paulo Goncalves"/>
    <s v="Timóteo"/>
    <n v="12"/>
    <s v="Tênis Infantil Kidsplash Walk 071 Branco/Rose"/>
    <s v="Infantil Feminino"/>
    <s v="Kidsplash"/>
    <n v="29"/>
    <n v="114"/>
    <n v="3306"/>
    <n v="7.0000000000000007E-2"/>
    <n v="231.42000000000002"/>
    <n v="3074.58"/>
    <d v="2021-05-23T00:00:00"/>
    <d v="2021-05-23T00:00:00"/>
    <s v="Americanas"/>
    <x v="2"/>
    <n v="7.0000000000000007E-2"/>
    <n v="215.22060000000002"/>
    <n v="0"/>
  </r>
  <r>
    <n v="887"/>
    <d v="2021-04-24T00:00:00"/>
    <n v="2021"/>
    <n v="70"/>
    <s v="Tiago Pereira"/>
    <s v="Curitiba"/>
    <n v="10"/>
    <s v="Tênis Infantil Kea Freestyle Colorir 060 Branco/Preto"/>
    <s v="Infantil Masculino"/>
    <s v="Kea"/>
    <n v="29"/>
    <n v="117"/>
    <n v="3393"/>
    <n v="0.01"/>
    <n v="33.93"/>
    <n v="3359.07"/>
    <d v="2021-05-09T00:00:00"/>
    <d v="2021-05-09T00:00:00"/>
    <s v="Instagram"/>
    <x v="8"/>
    <n v="7.0000000000000007E-2"/>
    <n v="235.13490000000004"/>
    <n v="0"/>
  </r>
  <r>
    <n v="888"/>
    <d v="2021-04-25T00:00:00"/>
    <n v="2021"/>
    <n v="18"/>
    <s v="Davi Almeida"/>
    <s v="Campinas"/>
    <n v="8"/>
    <s v="Tênis Infantil uFrog Freestyle Colorir 057 Branco/Preto/Amarelo"/>
    <s v="Infantil Masculino"/>
    <s v="uFrog"/>
    <n v="25"/>
    <n v="107"/>
    <n v="2675"/>
    <n v="0.06"/>
    <n v="160.5"/>
    <n v="2514.5"/>
    <d v="2021-04-26T00:00:00"/>
    <d v="2021-04-26T00:00:00"/>
    <s v="Venda direta"/>
    <x v="3"/>
    <n v="0.06"/>
    <n v="150.87"/>
    <n v="0"/>
  </r>
  <r>
    <n v="889"/>
    <d v="2021-04-26T00:00:00"/>
    <n v="2021"/>
    <n v="12"/>
    <s v="Fernanda Cardoso"/>
    <s v="Barueri"/>
    <n v="11"/>
    <s v="Tênis Infantil Perkyds College 009 Branco"/>
    <s v="Infantil Feminino"/>
    <s v="Perkyds"/>
    <n v="30"/>
    <n v="95"/>
    <n v="2850"/>
    <n v="0.12"/>
    <n v="342"/>
    <n v="2508"/>
    <d v="2021-05-17T00:00:00"/>
    <m/>
    <s v="Amazon"/>
    <x v="7"/>
    <n v="0.06"/>
    <n v="150.47999999999999"/>
    <n v="1"/>
  </r>
  <r>
    <n v="890"/>
    <d v="2021-04-26T00:00:00"/>
    <n v="2021"/>
    <n v="33"/>
    <s v="Melissa Correia"/>
    <s v="São Paulo"/>
    <n v="1"/>
    <s v="Bota Infantil New Balance Rock 071 Transparente/Preto"/>
    <s v="Infantil Feminino"/>
    <s v="New Balance"/>
    <n v="27"/>
    <n v="99"/>
    <n v="2673"/>
    <n v="7.0000000000000007E-2"/>
    <n v="187.11"/>
    <n v="2485.89"/>
    <d v="2021-05-19T00:00:00"/>
    <d v="2021-05-19T00:00:00"/>
    <s v="Amazon"/>
    <x v="8"/>
    <n v="0.06"/>
    <n v="149.15339999999998"/>
    <n v="0"/>
  </r>
  <r>
    <n v="891"/>
    <d v="2021-04-26T00:00:00"/>
    <n v="2021"/>
    <n v="44"/>
    <s v="Tânia Fernandes"/>
    <s v="São Paulo"/>
    <n v="1"/>
    <s v="Bota Infantil Keds Rock 071 Transparente/Preto"/>
    <s v="Infantil Feminino"/>
    <s v="Keds"/>
    <n v="26"/>
    <n v="111"/>
    <n v="2886"/>
    <n v="0.09"/>
    <n v="259.74"/>
    <n v="2626.26"/>
    <d v="2021-05-12T00:00:00"/>
    <d v="2021-05-12T00:00:00"/>
    <s v="Amazon"/>
    <x v="9"/>
    <n v="0.06"/>
    <n v="157.57560000000001"/>
    <n v="0"/>
  </r>
  <r>
    <n v="892"/>
    <d v="2021-04-26T00:00:00"/>
    <n v="2021"/>
    <n v="67"/>
    <s v="Tânia Pereira"/>
    <s v="Jundiaí"/>
    <n v="14"/>
    <s v="Bota Infantil Klin Rock 017 Vinho"/>
    <s v="Infantil Feminino"/>
    <s v="Klin"/>
    <n v="14"/>
    <n v="95"/>
    <n v="1330"/>
    <n v="0.15"/>
    <n v="199.5"/>
    <n v="1130.5"/>
    <d v="2021-05-05T00:00:00"/>
    <d v="2021-05-05T00:00:00"/>
    <s v="Amazon"/>
    <x v="9"/>
    <n v="0.05"/>
    <n v="56.525000000000006"/>
    <n v="0"/>
  </r>
  <r>
    <n v="893"/>
    <d v="2021-04-27T00:00:00"/>
    <n v="2021"/>
    <n v="43"/>
    <s v="Nicole Cardoso"/>
    <s v="Taguatinga"/>
    <n v="9"/>
    <s v="Tênis Infantil Tipo Toey Joey Freestyle Colorir 058 Branco/Preto"/>
    <s v="Infantil Masculino"/>
    <s v="Tipo Toey Joey"/>
    <n v="33"/>
    <n v="99"/>
    <n v="3267"/>
    <n v="0.11"/>
    <n v="359.37"/>
    <n v="2907.63"/>
    <d v="2021-04-28T00:00:00"/>
    <d v="2021-04-28T00:00:00"/>
    <s v="Facebook"/>
    <x v="1"/>
    <n v="0.06"/>
    <n v="174.45779999999999"/>
    <n v="0"/>
  </r>
  <r>
    <n v="894"/>
    <d v="2021-04-27T00:00:00"/>
    <n v="2021"/>
    <n v="80"/>
    <s v="Martim Souza"/>
    <s v="Olinda"/>
    <n v="1"/>
    <s v="Bota Infantil Converse Rock 071 Transparente/Preto"/>
    <s v="Infantil Feminino"/>
    <s v="Converse"/>
    <n v="10"/>
    <n v="92"/>
    <n v="920"/>
    <n v="0.03"/>
    <n v="27.599999999999998"/>
    <n v="892.4"/>
    <d v="2021-05-18T00:00:00"/>
    <d v="2021-05-18T00:00:00"/>
    <s v="Instagram"/>
    <x v="4"/>
    <n v="0.04"/>
    <n v="35.695999999999998"/>
    <n v="0"/>
  </r>
  <r>
    <n v="895"/>
    <d v="2021-04-28T00:00:00"/>
    <n v="2021"/>
    <n v="87"/>
    <s v="Alice Pinto"/>
    <s v="Belo Horizonte"/>
    <n v="12"/>
    <s v="Tênis Infantil Gambo Baby Walk 071 Branco/Rose"/>
    <s v="Infantil Feminino"/>
    <s v="Gambo Baby"/>
    <n v="43"/>
    <n v="96"/>
    <n v="4128"/>
    <n v="7.0000000000000007E-2"/>
    <n v="288.96000000000004"/>
    <n v="3839.04"/>
    <d v="2021-04-29T00:00:00"/>
    <d v="2021-04-29T00:00:00"/>
    <s v="Americanas"/>
    <x v="4"/>
    <n v="7.0000000000000007E-2"/>
    <n v="268.7328"/>
    <n v="0"/>
  </r>
  <r>
    <n v="896"/>
    <d v="2021-04-28T00:00:00"/>
    <n v="2021"/>
    <n v="42"/>
    <s v="Beatrice Melo"/>
    <s v="São Paulo"/>
    <n v="6"/>
    <s v="Tênis Infantil Melissa Algodão Doce 158 Rosa"/>
    <s v="Infantil Feminino"/>
    <s v="Melissa"/>
    <n v="18"/>
    <n v="105"/>
    <n v="1890"/>
    <n v="7.0000000000000007E-2"/>
    <n v="132.30000000000001"/>
    <n v="1757.7"/>
    <d v="2021-05-20T00:00:00"/>
    <d v="2021-05-20T00:00:00"/>
    <s v="Americanas"/>
    <x v="1"/>
    <n v="0.05"/>
    <n v="87.885000000000005"/>
    <n v="0"/>
  </r>
  <r>
    <n v="897"/>
    <d v="2021-04-28T00:00:00"/>
    <n v="2021"/>
    <n v="31"/>
    <s v="Kauan Cardoso"/>
    <s v="Fortaleza"/>
    <n v="11"/>
    <s v="Tênis Infantil Kidsplash College 009 Branco"/>
    <s v="Infantil Feminino"/>
    <s v="Kidsplash"/>
    <n v="32"/>
    <n v="100"/>
    <n v="3200"/>
    <n v="0.09"/>
    <n v="288"/>
    <n v="2912"/>
    <d v="2021-05-05T00:00:00"/>
    <d v="2021-05-05T00:00:00"/>
    <s v="Mercado Livre"/>
    <x v="0"/>
    <n v="0.06"/>
    <n v="174.72"/>
    <n v="0"/>
  </r>
  <r>
    <n v="898"/>
    <d v="2021-04-29T00:00:00"/>
    <n v="2021"/>
    <n v="7"/>
    <s v="Carlos Costa"/>
    <s v="Ribeirão das Neves"/>
    <n v="10"/>
    <s v="Tênis Infantil Kea Freestyle Colorir 060 Branco/Preto"/>
    <s v="Infantil Masculino"/>
    <s v="Kea"/>
    <n v="35"/>
    <n v="113"/>
    <n v="3955"/>
    <n v="0.05"/>
    <n v="197.75"/>
    <n v="3757.25"/>
    <d v="2021-05-06T00:00:00"/>
    <m/>
    <s v="Amazon"/>
    <x v="7"/>
    <n v="7.0000000000000007E-2"/>
    <n v="263.00750000000005"/>
    <n v="1"/>
  </r>
  <r>
    <n v="899"/>
    <d v="2021-04-29T00:00:00"/>
    <n v="2021"/>
    <n v="54"/>
    <s v="Thiago Castro"/>
    <s v="Guarujá"/>
    <n v="8"/>
    <s v="Tênis Infantil uFrog Freestyle Colorir 057 Branco/Preto/Amarelo"/>
    <s v="Infantil Masculino"/>
    <s v="uFrog"/>
    <n v="48"/>
    <n v="102"/>
    <n v="4896"/>
    <n v="0.15"/>
    <n v="734.4"/>
    <n v="4161.6000000000004"/>
    <d v="2021-05-03T00:00:00"/>
    <d v="2021-05-03T00:00:00"/>
    <s v="Amazon"/>
    <x v="4"/>
    <n v="0.08"/>
    <n v="332.92800000000005"/>
    <n v="0"/>
  </r>
  <r>
    <n v="900"/>
    <d v="2021-04-29T00:00:00"/>
    <n v="2021"/>
    <n v="22"/>
    <s v="Júlia Fernandes"/>
    <s v="Ananindeua"/>
    <n v="11"/>
    <s v="Tênis Infantil Perkyds College 009 Branco"/>
    <s v="Infantil Feminino"/>
    <s v="Perkyds"/>
    <n v="35"/>
    <n v="111"/>
    <n v="3885"/>
    <n v="0.06"/>
    <n v="233.1"/>
    <n v="3651.9"/>
    <d v="2021-05-06T00:00:00"/>
    <d v="2021-05-06T00:00:00"/>
    <s v="Magazine Luiza"/>
    <x v="3"/>
    <n v="7.0000000000000007E-2"/>
    <n v="255.63300000000004"/>
    <n v="0"/>
  </r>
  <r>
    <n v="901"/>
    <d v="2021-04-29T00:00:00"/>
    <n v="2021"/>
    <n v="39"/>
    <s v="Bruna Castro"/>
    <s v="Santo André"/>
    <n v="10"/>
    <s v="Tênis Infantil New Balance Freestyle Colorir 060 Branco/Preto"/>
    <s v="Infantil Masculino"/>
    <s v="New Balance"/>
    <n v="46"/>
    <n v="112"/>
    <n v="5152"/>
    <n v="0.02"/>
    <n v="103.04"/>
    <n v="5048.96"/>
    <d v="2021-05-14T00:00:00"/>
    <d v="2021-05-14T00:00:00"/>
    <s v="Instagram"/>
    <x v="6"/>
    <n v="0.09"/>
    <n v="454.40639999999996"/>
    <n v="0"/>
  </r>
  <r>
    <n v="902"/>
    <d v="2021-04-30T00:00:00"/>
    <n v="2021"/>
    <n v="100"/>
    <s v="Diogo Alves"/>
    <s v="Porto Alegre"/>
    <n v="3"/>
    <s v="Bota Infantil Keds Baby Flyer 131 Preto/Carvalho"/>
    <s v="Infantil Masculino"/>
    <s v="Keds"/>
    <n v="31"/>
    <n v="109"/>
    <n v="3379"/>
    <n v="0.08"/>
    <n v="270.32"/>
    <n v="3108.68"/>
    <d v="2021-05-28T00:00:00"/>
    <m/>
    <s v="Mercado Livre"/>
    <x v="8"/>
    <n v="7.0000000000000007E-2"/>
    <n v="217.60760000000002"/>
    <n v="1"/>
  </r>
  <r>
    <n v="903"/>
    <d v="2021-04-30T00:00:00"/>
    <n v="2021"/>
    <n v="28"/>
    <s v="Livia Pinto"/>
    <s v="Avaré"/>
    <n v="8"/>
    <s v="Tênis Infantil Klin Freestyle Colorir 057 Branco/Preto/Amarelo"/>
    <s v="Infantil Masculino"/>
    <s v="Klin"/>
    <n v="40"/>
    <n v="103"/>
    <n v="4120"/>
    <n v="0.08"/>
    <n v="329.6"/>
    <n v="3790.4"/>
    <d v="2021-05-12T00:00:00"/>
    <d v="2021-05-12T00:00:00"/>
    <s v="Mercado Livre"/>
    <x v="8"/>
    <n v="7.0000000000000007E-2"/>
    <n v="265.32800000000003"/>
    <n v="0"/>
  </r>
  <r>
    <n v="904"/>
    <d v="2021-04-30T00:00:00"/>
    <n v="2021"/>
    <n v="65"/>
    <s v="Marina Goncalves"/>
    <s v="Salvador"/>
    <n v="14"/>
    <s v="Bota Infantil Tipo Toey Joey Rock 017 Vinho"/>
    <s v="Infantil Feminino"/>
    <s v="Tipo Toey Joey"/>
    <n v="20"/>
    <n v="90"/>
    <n v="1800"/>
    <n v="0.01"/>
    <n v="18"/>
    <n v="1782"/>
    <d v="2021-05-21T00:00:00"/>
    <d v="2021-05-21T00:00:00"/>
    <s v="Magazine Luiza"/>
    <x v="3"/>
    <n v="0.05"/>
    <n v="89.100000000000009"/>
    <n v="0"/>
  </r>
  <r>
    <n v="905"/>
    <d v="2021-05-02T00:00:00"/>
    <n v="2021"/>
    <n v="20"/>
    <s v="Emilly Araujo"/>
    <s v="João Pessoa"/>
    <n v="6"/>
    <s v="Tênis Infantil Converse Algodão Doce 158 Rosa"/>
    <s v="Infantil Feminino"/>
    <s v="Converse"/>
    <n v="11"/>
    <n v="105"/>
    <n v="1155"/>
    <n v="0.04"/>
    <n v="46.2"/>
    <n v="1108.8"/>
    <d v="2021-05-22T00:00:00"/>
    <m/>
    <s v="Mercado Livre"/>
    <x v="1"/>
    <n v="0.05"/>
    <n v="55.44"/>
    <n v="1"/>
  </r>
  <r>
    <n v="906"/>
    <d v="2021-05-02T00:00:00"/>
    <n v="2021"/>
    <n v="83"/>
    <s v="Luan Ribeiro"/>
    <s v="Maceió"/>
    <n v="2"/>
    <s v="Tênis Infantil Gambo Baby Freestyle 004 Preto/Branco"/>
    <s v="Infantil Masculino"/>
    <s v="Gambo Baby"/>
    <n v="29"/>
    <n v="109"/>
    <n v="3161"/>
    <n v="0.11"/>
    <n v="347.71"/>
    <n v="2813.29"/>
    <d v="2021-05-25T00:00:00"/>
    <d v="2021-05-25T00:00:00"/>
    <s v="Venda direta"/>
    <x v="9"/>
    <n v="0.06"/>
    <n v="168.79739999999998"/>
    <n v="0"/>
  </r>
  <r>
    <n v="907"/>
    <d v="2021-05-03T00:00:00"/>
    <n v="2021"/>
    <n v="17"/>
    <s v="Gustavo Barbosa"/>
    <s v="Porto Alegre"/>
    <n v="13"/>
    <s v="Tênis Infantil Melissa Walk 086 Branco/Rosa"/>
    <s v="Infantil Feminino"/>
    <s v="Melissa"/>
    <n v="15"/>
    <n v="110"/>
    <n v="1650"/>
    <n v="0.13"/>
    <n v="214.5"/>
    <n v="1435.5"/>
    <d v="2021-05-24T00:00:00"/>
    <d v="2021-05-24T00:00:00"/>
    <s v="Instagram"/>
    <x v="2"/>
    <n v="0.05"/>
    <n v="71.775000000000006"/>
    <n v="0"/>
  </r>
  <r>
    <n v="908"/>
    <d v="2021-05-03T00:00:00"/>
    <n v="2021"/>
    <n v="95"/>
    <s v="Breno Gomes"/>
    <s v="Foz do Iguaçu"/>
    <n v="8"/>
    <s v="Tênis Infantil Kidsplash Freestyle Colorir 057 Branco/Preto/Amarelo"/>
    <s v="Infantil Masculino"/>
    <s v="Kidsplash"/>
    <n v="12"/>
    <n v="103"/>
    <n v="1236"/>
    <n v="0.1"/>
    <n v="123.60000000000001"/>
    <n v="1112.4000000000001"/>
    <d v="2021-05-13T00:00:00"/>
    <d v="2021-05-13T00:00:00"/>
    <s v="Venda direta"/>
    <x v="7"/>
    <n v="0.05"/>
    <n v="55.620000000000005"/>
    <n v="0"/>
  </r>
  <r>
    <n v="909"/>
    <d v="2021-05-03T00:00:00"/>
    <n v="2021"/>
    <n v="64"/>
    <s v="Leonor Dias"/>
    <s v="Ribeirão Pires"/>
    <n v="1"/>
    <s v="Bota Infantil Kea Rock 071 Transparente/Preto"/>
    <s v="Infantil Feminino"/>
    <s v="Kea"/>
    <n v="40"/>
    <n v="92"/>
    <n v="3680"/>
    <n v="0.1"/>
    <n v="368"/>
    <n v="3312"/>
    <d v="2021-05-23T00:00:00"/>
    <d v="2021-05-23T00:00:00"/>
    <s v="Americanas"/>
    <x v="7"/>
    <n v="7.0000000000000007E-2"/>
    <n v="231.84000000000003"/>
    <n v="0"/>
  </r>
  <r>
    <n v="910"/>
    <d v="2021-05-05T00:00:00"/>
    <n v="2021"/>
    <n v="12"/>
    <s v="Fernanda Cardoso"/>
    <s v="Barueri"/>
    <n v="6"/>
    <s v="Tênis Infantil uFrog Algodão Doce 158 Rosa"/>
    <s v="Infantil Feminino"/>
    <s v="uFrog"/>
    <n v="23"/>
    <n v="104"/>
    <n v="2392"/>
    <n v="0.14000000000000001"/>
    <n v="334.88000000000005"/>
    <n v="2057.12"/>
    <d v="2021-05-16T00:00:00"/>
    <d v="2021-05-16T00:00:00"/>
    <s v="Mercado Livre"/>
    <x v="9"/>
    <n v="0.06"/>
    <n v="123.42719999999998"/>
    <n v="0"/>
  </r>
  <r>
    <n v="911"/>
    <d v="2021-05-05T00:00:00"/>
    <n v="2021"/>
    <n v="67"/>
    <s v="Tânia Pereira"/>
    <s v="Jundiaí"/>
    <n v="3"/>
    <s v="Bota Infantil Perkyds Baby Flyer 131 Preto/Carvalho"/>
    <s v="Infantil Masculino"/>
    <s v="Perkyds"/>
    <n v="12"/>
    <n v="92"/>
    <n v="1104"/>
    <n v="0.05"/>
    <n v="55.2"/>
    <n v="1048.8"/>
    <d v="2021-05-30T00:00:00"/>
    <d v="2021-05-30T00:00:00"/>
    <s v="Amazon"/>
    <x v="6"/>
    <n v="0.05"/>
    <n v="52.44"/>
    <n v="0"/>
  </r>
  <r>
    <n v="912"/>
    <d v="2021-05-06T00:00:00"/>
    <n v="2021"/>
    <n v="50"/>
    <s v="Julieta Cavalcanti"/>
    <s v="Jequié"/>
    <n v="4"/>
    <s v="Tênis Infantil New Balance Baby Walk 069 Preto/Grafite/Vermelho"/>
    <s v="Infantil Masculino"/>
    <s v="New Balance"/>
    <n v="11"/>
    <n v="119"/>
    <n v="1309"/>
    <n v="0.14000000000000001"/>
    <n v="183.26000000000002"/>
    <n v="1125.74"/>
    <d v="2021-05-07T00:00:00"/>
    <d v="2021-05-07T00:00:00"/>
    <s v="Instagram"/>
    <x v="6"/>
    <n v="0.05"/>
    <n v="56.287000000000006"/>
    <n v="0"/>
  </r>
  <r>
    <n v="913"/>
    <d v="2021-05-06T00:00:00"/>
    <n v="2021"/>
    <n v="86"/>
    <s v="Paulo Goncalves"/>
    <s v="Timóteo"/>
    <n v="7"/>
    <s v="Tênis Infantil Keds Freestyle Mamãe e Eu 059 Jeans"/>
    <s v="Infantil Masculino"/>
    <s v="Keds"/>
    <n v="18"/>
    <n v="102"/>
    <n v="1836"/>
    <n v="0.06"/>
    <n v="110.16"/>
    <n v="1725.84"/>
    <d v="2021-05-06T00:00:00"/>
    <d v="2021-05-06T00:00:00"/>
    <s v="Amazon"/>
    <x v="1"/>
    <n v="0.05"/>
    <n v="86.292000000000002"/>
    <n v="0"/>
  </r>
  <r>
    <n v="914"/>
    <d v="2021-05-07T00:00:00"/>
    <n v="2021"/>
    <n v="86"/>
    <s v="Paulo Goncalves"/>
    <s v="Timóteo"/>
    <n v="9"/>
    <s v="Tênis Infantil Klin Freestyle Colorir 058 Branco/Preto"/>
    <s v="Infantil Masculino"/>
    <s v="Klin"/>
    <n v="40"/>
    <n v="107"/>
    <n v="4280"/>
    <n v="0.12"/>
    <n v="513.6"/>
    <n v="3766.4"/>
    <d v="2021-05-26T00:00:00"/>
    <d v="2021-05-26T00:00:00"/>
    <s v="Facebook"/>
    <x v="7"/>
    <n v="7.0000000000000007E-2"/>
    <n v="263.64800000000002"/>
    <n v="0"/>
  </r>
  <r>
    <n v="915"/>
    <d v="2021-05-07T00:00:00"/>
    <n v="2021"/>
    <n v="42"/>
    <s v="Beatrice Melo"/>
    <s v="São Paulo"/>
    <n v="10"/>
    <s v="Tênis Infantil Tipo Toey Joey Freestyle Colorir 060 Branco/Preto"/>
    <s v="Infantil Masculino"/>
    <s v="Tipo Toey Joey"/>
    <n v="20"/>
    <n v="115"/>
    <n v="2300"/>
    <n v="0.05"/>
    <n v="115"/>
    <n v="2185"/>
    <d v="2021-05-26T00:00:00"/>
    <d v="2021-05-26T00:00:00"/>
    <s v="Magazine Luiza"/>
    <x v="5"/>
    <n v="0.06"/>
    <n v="131.1"/>
    <n v="0"/>
  </r>
  <r>
    <n v="916"/>
    <d v="2021-05-08T00:00:00"/>
    <n v="2021"/>
    <n v="58"/>
    <s v="Carla Dias"/>
    <s v="Rio de Janeiro"/>
    <n v="15"/>
    <s v="Tênis Infantil Converse Moon 048 Preto"/>
    <s v="Infantil Masculino"/>
    <s v="Converse"/>
    <n v="16"/>
    <n v="116"/>
    <n v="1856"/>
    <n v="0.14000000000000001"/>
    <n v="259.84000000000003"/>
    <n v="1596.1599999999999"/>
    <d v="2021-06-07T00:00:00"/>
    <d v="2021-06-07T00:00:00"/>
    <s v="Facebook"/>
    <x v="1"/>
    <n v="0.05"/>
    <n v="79.807999999999993"/>
    <n v="0"/>
  </r>
  <r>
    <n v="917"/>
    <d v="2021-05-08T00:00:00"/>
    <n v="2021"/>
    <n v="30"/>
    <s v="Luan Gomes"/>
    <s v="Salvador"/>
    <n v="6"/>
    <s v="Tênis Infantil Gambo Baby Algodão Doce 158 Rosa"/>
    <s v="Infantil Feminino"/>
    <s v="Gambo Baby"/>
    <n v="36"/>
    <n v="119"/>
    <n v="4284"/>
    <n v="0.04"/>
    <n v="171.36"/>
    <n v="4112.6400000000003"/>
    <d v="2021-05-10T00:00:00"/>
    <d v="2021-05-10T00:00:00"/>
    <s v="Americanas"/>
    <x v="4"/>
    <n v="0.08"/>
    <n v="329.01120000000003"/>
    <n v="0"/>
  </r>
  <r>
    <n v="918"/>
    <d v="2021-05-10T00:00:00"/>
    <n v="2021"/>
    <n v="99"/>
    <s v="Luís Azevedo"/>
    <s v="Cuiabá"/>
    <n v="15"/>
    <s v="Tênis Infantil Melissa Moon 048 Preto"/>
    <s v="Infantil Masculino"/>
    <s v="Melissa"/>
    <n v="37"/>
    <n v="119"/>
    <n v="4403"/>
    <n v="0.08"/>
    <n v="352.24"/>
    <n v="4050.76"/>
    <d v="2021-05-31T00:00:00"/>
    <d v="2021-05-31T00:00:00"/>
    <s v="Facebook"/>
    <x v="2"/>
    <n v="0.08"/>
    <n v="324.06080000000003"/>
    <n v="0"/>
  </r>
  <r>
    <n v="919"/>
    <d v="2021-05-11T00:00:00"/>
    <n v="2021"/>
    <n v="1"/>
    <s v="Ágatha Carvalho"/>
    <s v="Sabará"/>
    <n v="4"/>
    <s v="Tênis Infantil Kidsplash Baby Walk 069 Preto/Grafite/Vermelho"/>
    <s v="Infantil Masculino"/>
    <s v="Kidsplash"/>
    <n v="43"/>
    <n v="91"/>
    <n v="3913"/>
    <n v="0.06"/>
    <n v="234.78"/>
    <n v="3678.22"/>
    <d v="2021-06-08T00:00:00"/>
    <d v="2021-06-08T00:00:00"/>
    <s v="Facebook"/>
    <x v="4"/>
    <n v="7.0000000000000007E-2"/>
    <n v="257.47540000000004"/>
    <n v="0"/>
  </r>
  <r>
    <n v="920"/>
    <d v="2021-05-11T00:00:00"/>
    <n v="2021"/>
    <n v="29"/>
    <s v="Brenda Melo"/>
    <s v="Caruaru"/>
    <n v="12"/>
    <s v="Tênis Infantil Kea Walk 071 Branco/Rose"/>
    <s v="Infantil Feminino"/>
    <s v="Kea"/>
    <n v="21"/>
    <n v="115"/>
    <n v="2415"/>
    <n v="0.02"/>
    <n v="48.300000000000004"/>
    <n v="2366.6999999999998"/>
    <d v="2021-05-21T00:00:00"/>
    <d v="2021-05-21T00:00:00"/>
    <s v="Americanas"/>
    <x v="4"/>
    <n v="0.06"/>
    <n v="142.00199999999998"/>
    <n v="0"/>
  </r>
  <r>
    <n v="921"/>
    <d v="2021-05-11T00:00:00"/>
    <n v="2021"/>
    <n v="79"/>
    <s v="Isabela Sousa"/>
    <s v="Crato"/>
    <n v="15"/>
    <s v="Tênis Infantil uFrog Moon 048 Preto"/>
    <s v="Infantil Masculino"/>
    <s v="uFrog"/>
    <n v="48"/>
    <n v="106"/>
    <n v="5088"/>
    <n v="0.11"/>
    <n v="559.67999999999995"/>
    <n v="4528.32"/>
    <d v="2021-06-09T00:00:00"/>
    <d v="2021-06-09T00:00:00"/>
    <s v="Facebook"/>
    <x v="6"/>
    <n v="0.08"/>
    <n v="362.26560000000001"/>
    <n v="0"/>
  </r>
  <r>
    <n v="922"/>
    <d v="2021-05-11T00:00:00"/>
    <n v="2021"/>
    <n v="44"/>
    <s v="Tânia Fernandes"/>
    <s v="São Paulo"/>
    <n v="8"/>
    <s v="Tênis Infantil Perkyds Freestyle Colorir 057 Branco/Preto/Amarelo"/>
    <s v="Infantil Masculino"/>
    <s v="Perkyds"/>
    <n v="25"/>
    <n v="117"/>
    <n v="2925"/>
    <n v="7.0000000000000007E-2"/>
    <n v="204.75000000000003"/>
    <n v="2720.25"/>
    <d v="2021-05-24T00:00:00"/>
    <d v="2021-05-24T00:00:00"/>
    <s v="Magazine Luiza"/>
    <x v="5"/>
    <n v="0.06"/>
    <n v="163.215"/>
    <n v="0"/>
  </r>
  <r>
    <n v="923"/>
    <d v="2021-05-12T00:00:00"/>
    <n v="2021"/>
    <n v="27"/>
    <s v="Tiago Pereira"/>
    <s v="São Paulo"/>
    <n v="2"/>
    <s v="Tênis Infantil New Balance Freestyle 004 Preto/Branco"/>
    <s v="Infantil Masculino"/>
    <s v="New Balance"/>
    <n v="45"/>
    <n v="100"/>
    <n v="4500"/>
    <n v="0.08"/>
    <n v="360"/>
    <n v="4140"/>
    <d v="2021-05-30T00:00:00"/>
    <d v="2021-05-30T00:00:00"/>
    <s v="Amazon"/>
    <x v="9"/>
    <n v="0.08"/>
    <n v="331.2"/>
    <n v="0"/>
  </r>
  <r>
    <n v="924"/>
    <d v="2021-05-12T00:00:00"/>
    <n v="2021"/>
    <n v="9"/>
    <s v="Júlia Gomes"/>
    <s v="Itumbiara"/>
    <n v="12"/>
    <s v="Tênis Infantil Keds Walk 071 Branco/Rose"/>
    <s v="Infantil Feminino"/>
    <s v="Keds"/>
    <n v="24"/>
    <n v="106"/>
    <n v="2544"/>
    <n v="0.01"/>
    <n v="25.44"/>
    <n v="2518.56"/>
    <d v="2021-06-07T00:00:00"/>
    <d v="2021-06-07T00:00:00"/>
    <s v="Mercado Livre"/>
    <x v="9"/>
    <n v="0.06"/>
    <n v="151.11359999999999"/>
    <n v="0"/>
  </r>
  <r>
    <n v="925"/>
    <d v="2021-05-13T00:00:00"/>
    <n v="2021"/>
    <n v="32"/>
    <s v="Ágatha Rodrigues"/>
    <s v="Campinas"/>
    <n v="7"/>
    <s v="Tênis Infantil Klin Freestyle Mamãe e Eu 059 Jeans"/>
    <s v="Infantil Masculino"/>
    <s v="Klin"/>
    <n v="48"/>
    <n v="113"/>
    <n v="5424"/>
    <n v="0.01"/>
    <n v="54.24"/>
    <n v="5369.76"/>
    <d v="2021-06-10T00:00:00"/>
    <d v="2021-06-10T00:00:00"/>
    <s v="Mercado Livre"/>
    <x v="1"/>
    <n v="0.09"/>
    <n v="483.27839999999998"/>
    <n v="0"/>
  </r>
  <r>
    <n v="926"/>
    <d v="2021-05-14T00:00:00"/>
    <n v="2021"/>
    <n v="97"/>
    <s v="Martim Ferreira"/>
    <s v="Cuiabá"/>
    <n v="2"/>
    <s v="Tênis Infantil Tipo Toey Joey Freestyle 004 Preto/Branco"/>
    <s v="Infantil Masculino"/>
    <s v="Tipo Toey Joey"/>
    <n v="30"/>
    <n v="99"/>
    <n v="2970"/>
    <n v="0"/>
    <n v="0"/>
    <n v="2970"/>
    <d v="2021-05-20T00:00:00"/>
    <m/>
    <s v="Instagram"/>
    <x v="0"/>
    <n v="0.06"/>
    <n v="178.2"/>
    <n v="1"/>
  </r>
  <r>
    <n v="927"/>
    <d v="2021-05-15T00:00:00"/>
    <n v="2021"/>
    <n v="42"/>
    <s v="Beatrice Melo"/>
    <s v="São Paulo"/>
    <n v="12"/>
    <s v="Tênis Infantil Converse Walk 071 Branco/Rose"/>
    <s v="Infantil Feminino"/>
    <s v="Converse"/>
    <n v="48"/>
    <n v="108"/>
    <n v="5184"/>
    <n v="0.09"/>
    <n v="466.56"/>
    <n v="4717.4399999999996"/>
    <d v="2021-06-12T00:00:00"/>
    <d v="2021-06-12T00:00:00"/>
    <s v="Magazine Luiza"/>
    <x v="9"/>
    <n v="0.08"/>
    <n v="377.39519999999999"/>
    <n v="0"/>
  </r>
  <r>
    <n v="928"/>
    <d v="2021-05-15T00:00:00"/>
    <n v="2021"/>
    <n v="44"/>
    <s v="Tânia Fernandes"/>
    <s v="São Paulo"/>
    <n v="10"/>
    <s v="Tênis Infantil Gambo Baby Freestyle Colorir 060 Branco/Preto"/>
    <s v="Infantil Masculino"/>
    <s v="Gambo Baby"/>
    <n v="19"/>
    <n v="91"/>
    <n v="1729"/>
    <n v="0.04"/>
    <n v="69.16"/>
    <n v="1659.84"/>
    <d v="2021-06-05T00:00:00"/>
    <d v="2021-06-05T00:00:00"/>
    <s v="Instagram"/>
    <x v="2"/>
    <n v="0.05"/>
    <n v="82.992000000000004"/>
    <n v="0"/>
  </r>
  <r>
    <n v="929"/>
    <d v="2021-05-16T00:00:00"/>
    <n v="2021"/>
    <n v="85"/>
    <s v="Thaís Araujo"/>
    <s v="Cariacica"/>
    <n v="10"/>
    <s v="Tênis Infantil Melissa Freestyle Colorir 060 Branco/Preto"/>
    <s v="Infantil Masculino"/>
    <s v="Melissa"/>
    <n v="18"/>
    <n v="94"/>
    <n v="1692"/>
    <n v="0.01"/>
    <n v="16.920000000000002"/>
    <n v="1675.08"/>
    <d v="2021-06-13T00:00:00"/>
    <d v="2021-06-13T00:00:00"/>
    <s v="Venda direta"/>
    <x v="5"/>
    <n v="0.05"/>
    <n v="83.754000000000005"/>
    <n v="0"/>
  </r>
  <r>
    <n v="930"/>
    <d v="2021-05-16T00:00:00"/>
    <n v="2021"/>
    <n v="62"/>
    <s v="Igor Cunha"/>
    <s v="Ferraz de Vasconcelos"/>
    <n v="5"/>
    <s v="Tênis Infantil Kidsplash Freestyle 010 Glitter Branco/Preto"/>
    <s v="Infantil Masculino"/>
    <s v="Kidsplash"/>
    <n v="43"/>
    <n v="95"/>
    <n v="4085"/>
    <n v="0.02"/>
    <n v="81.7"/>
    <n v="4003.3"/>
    <d v="2021-05-24T00:00:00"/>
    <d v="2021-05-24T00:00:00"/>
    <s v="Americanas"/>
    <x v="1"/>
    <n v="0.08"/>
    <n v="320.26400000000001"/>
    <n v="0"/>
  </r>
  <r>
    <n v="931"/>
    <d v="2021-05-16T00:00:00"/>
    <n v="2021"/>
    <n v="75"/>
    <s v="Davi Correia"/>
    <s v="Sorocaba"/>
    <n v="10"/>
    <s v="Tênis Infantil Kea Freestyle Colorir 060 Branco/Preto"/>
    <s v="Infantil Masculino"/>
    <s v="Kea"/>
    <n v="38"/>
    <n v="104"/>
    <n v="3952"/>
    <n v="0.14000000000000001"/>
    <n v="553.28000000000009"/>
    <n v="3398.72"/>
    <d v="2021-05-25T00:00:00"/>
    <d v="2021-05-25T00:00:00"/>
    <s v="Amazon"/>
    <x v="2"/>
    <n v="7.0000000000000007E-2"/>
    <n v="237.91040000000001"/>
    <n v="0"/>
  </r>
  <r>
    <n v="932"/>
    <d v="2021-05-18T00:00:00"/>
    <n v="2021"/>
    <n v="47"/>
    <s v="Aline Martins"/>
    <s v="Rio de Janeiro"/>
    <n v="12"/>
    <s v="Tênis Infantil uFrog Walk 071 Branco/Rose"/>
    <s v="Infantil Feminino"/>
    <s v="uFrog"/>
    <n v="10"/>
    <n v="104"/>
    <n v="1040"/>
    <n v="0.14000000000000001"/>
    <n v="145.60000000000002"/>
    <n v="894.4"/>
    <d v="2021-06-03T00:00:00"/>
    <d v="2021-06-03T00:00:00"/>
    <s v="Americanas"/>
    <x v="4"/>
    <n v="0.04"/>
    <n v="35.776000000000003"/>
    <n v="0"/>
  </r>
  <r>
    <n v="933"/>
    <d v="2021-05-19T00:00:00"/>
    <n v="2021"/>
    <n v="24"/>
    <s v="Giovanna Gomes"/>
    <s v="Lins"/>
    <n v="5"/>
    <s v="Tênis Infantil Perkyds Freestyle 010 Glitter Branco/Preto"/>
    <s v="Infantil Masculino"/>
    <s v="Perkyds"/>
    <n v="23"/>
    <n v="90"/>
    <n v="2070"/>
    <n v="0.15"/>
    <n v="310.5"/>
    <n v="1759.5"/>
    <d v="2021-05-29T00:00:00"/>
    <d v="2021-05-29T00:00:00"/>
    <s v="Americanas"/>
    <x v="8"/>
    <n v="0.05"/>
    <n v="87.975000000000009"/>
    <n v="0"/>
  </r>
  <r>
    <n v="934"/>
    <d v="2021-05-19T00:00:00"/>
    <n v="2021"/>
    <n v="38"/>
    <s v="Marina Barros"/>
    <s v="Guarulhos"/>
    <n v="7"/>
    <s v="Tênis Infantil New Balance Freestyle Mamãe e Eu 059 Jeans"/>
    <s v="Infantil Masculino"/>
    <s v="New Balance"/>
    <n v="37"/>
    <n v="91"/>
    <n v="3367"/>
    <n v="7.0000000000000007E-2"/>
    <n v="235.69000000000003"/>
    <n v="3131.31"/>
    <d v="2021-05-21T00:00:00"/>
    <d v="2021-05-21T00:00:00"/>
    <s v="Venda direta"/>
    <x v="9"/>
    <n v="7.0000000000000007E-2"/>
    <n v="219.19170000000003"/>
    <n v="0"/>
  </r>
  <r>
    <n v="935"/>
    <d v="2021-05-20T00:00:00"/>
    <n v="2021"/>
    <n v="91"/>
    <s v="Marcos Almeida"/>
    <s v="Montes Claros"/>
    <n v="6"/>
    <s v="Tênis Infantil Keds Algodão Doce 158 Rosa"/>
    <s v="Infantil Feminino"/>
    <s v="Keds"/>
    <n v="15"/>
    <n v="91"/>
    <n v="1365"/>
    <n v="0"/>
    <n v="0"/>
    <n v="1365"/>
    <d v="2021-05-30T00:00:00"/>
    <d v="2021-05-30T00:00:00"/>
    <s v="Amazon"/>
    <x v="6"/>
    <n v="0.05"/>
    <n v="68.25"/>
    <n v="0"/>
  </r>
  <r>
    <n v="936"/>
    <d v="2021-05-21T00:00:00"/>
    <n v="2021"/>
    <n v="77"/>
    <s v="Luiza Melo"/>
    <s v="Serra Talhada"/>
    <n v="8"/>
    <s v="Tênis Infantil Klin Freestyle Colorir 057 Branco/Preto/Amarelo"/>
    <s v="Infantil Masculino"/>
    <s v="Klin"/>
    <n v="19"/>
    <n v="119"/>
    <n v="2261"/>
    <n v="0.14000000000000001"/>
    <n v="316.54000000000002"/>
    <n v="1944.46"/>
    <d v="2021-06-03T00:00:00"/>
    <d v="2021-06-03T00:00:00"/>
    <s v="Americanas"/>
    <x v="6"/>
    <n v="0.05"/>
    <n v="97.223000000000013"/>
    <n v="0"/>
  </r>
  <r>
    <n v="937"/>
    <d v="2021-05-21T00:00:00"/>
    <n v="2021"/>
    <n v="18"/>
    <s v="Davi Almeida"/>
    <s v="Campinas"/>
    <n v="13"/>
    <s v="Tênis Infantil Tipo Toey Joey Walk 086 Branco/Rosa"/>
    <s v="Infantil Feminino"/>
    <s v="Tipo Toey Joey"/>
    <n v="23"/>
    <n v="102"/>
    <n v="2346"/>
    <n v="0.08"/>
    <n v="187.68"/>
    <n v="2158.3200000000002"/>
    <d v="2021-06-08T00:00:00"/>
    <d v="2021-06-08T00:00:00"/>
    <s v="Magazine Luiza"/>
    <x v="9"/>
    <n v="0.06"/>
    <n v="129.4992"/>
    <n v="0"/>
  </r>
  <r>
    <n v="938"/>
    <d v="2021-05-21T00:00:00"/>
    <n v="2021"/>
    <n v="81"/>
    <s v="Julian Goncalves"/>
    <s v="Fortaleza"/>
    <n v="15"/>
    <s v="Tênis Infantil Converse Moon 048 Preto"/>
    <s v="Infantil Masculino"/>
    <s v="Converse"/>
    <n v="48"/>
    <n v="113"/>
    <n v="5424"/>
    <n v="7.0000000000000007E-2"/>
    <n v="379.68000000000006"/>
    <n v="5044.32"/>
    <d v="2021-05-21T00:00:00"/>
    <d v="2021-05-21T00:00:00"/>
    <s v="Mercado Livre"/>
    <x v="6"/>
    <n v="0.09"/>
    <n v="453.98879999999997"/>
    <n v="0"/>
  </r>
  <r>
    <n v="939"/>
    <d v="2021-05-22T00:00:00"/>
    <n v="2021"/>
    <n v="27"/>
    <s v="Tiago Pereira"/>
    <s v="São Paulo"/>
    <n v="14"/>
    <s v="Bota Infantil Gambo Baby Rock 017 Vinho"/>
    <s v="Infantil Feminino"/>
    <s v="Gambo Baby"/>
    <n v="36"/>
    <n v="102"/>
    <n v="3672"/>
    <n v="0.11"/>
    <n v="403.92"/>
    <n v="3268.08"/>
    <d v="2021-06-04T00:00:00"/>
    <m/>
    <s v="Venda direta"/>
    <x v="7"/>
    <n v="7.0000000000000007E-2"/>
    <n v="228.76560000000001"/>
    <n v="1"/>
  </r>
  <r>
    <n v="940"/>
    <d v="2021-05-22T00:00:00"/>
    <n v="2021"/>
    <n v="3"/>
    <s v="Vinicius Cardoso"/>
    <s v="São Gonçalo"/>
    <n v="3"/>
    <s v="Bota Infantil Melissa Baby Flyer 131 Preto/Carvalho"/>
    <s v="Infantil Masculino"/>
    <s v="Melissa"/>
    <n v="49"/>
    <n v="111"/>
    <n v="5439"/>
    <n v="0.09"/>
    <n v="489.51"/>
    <n v="4949.49"/>
    <d v="2021-06-01T00:00:00"/>
    <d v="2021-06-01T00:00:00"/>
    <s v="Magazine Luiza"/>
    <x v="0"/>
    <n v="0.08"/>
    <n v="395.95920000000001"/>
    <n v="0"/>
  </r>
  <r>
    <n v="941"/>
    <d v="2021-05-22T00:00:00"/>
    <n v="2021"/>
    <n v="22"/>
    <s v="Júlia Fernandes"/>
    <s v="Ananindeua"/>
    <n v="11"/>
    <s v="Tênis Infantil Kidsplash College 009 Branco"/>
    <s v="Infantil Feminino"/>
    <s v="Kidsplash"/>
    <n v="33"/>
    <n v="91"/>
    <n v="3003"/>
    <n v="7.0000000000000007E-2"/>
    <n v="210.21"/>
    <n v="2792.79"/>
    <d v="2021-06-19T00:00:00"/>
    <d v="2021-06-19T00:00:00"/>
    <s v="Facebook"/>
    <x v="4"/>
    <n v="0.06"/>
    <n v="167.56739999999999"/>
    <n v="0"/>
  </r>
  <r>
    <n v="942"/>
    <d v="2021-05-23T00:00:00"/>
    <n v="2021"/>
    <n v="55"/>
    <s v="Camila Correia"/>
    <s v="São João da Boa Vista"/>
    <n v="6"/>
    <s v="Tênis Infantil Kea Algodão Doce 158 Rosa"/>
    <s v="Infantil Feminino"/>
    <s v="Kea"/>
    <n v="11"/>
    <n v="111"/>
    <n v="1221"/>
    <n v="0.1"/>
    <n v="122.10000000000001"/>
    <n v="1098.9000000000001"/>
    <d v="2021-06-09T00:00:00"/>
    <d v="2021-06-09T00:00:00"/>
    <s v="Mercado Livre"/>
    <x v="4"/>
    <n v="0.05"/>
    <n v="54.945000000000007"/>
    <n v="0"/>
  </r>
  <r>
    <n v="943"/>
    <d v="2021-05-23T00:00:00"/>
    <n v="2021"/>
    <n v="59"/>
    <s v="Vinícius Sousa"/>
    <s v="Serra"/>
    <n v="2"/>
    <s v="Tênis Infantil uFrog Freestyle 004 Preto/Branco"/>
    <s v="Infantil Masculino"/>
    <s v="uFrog"/>
    <n v="45"/>
    <n v="117"/>
    <n v="5265"/>
    <n v="0.02"/>
    <n v="105.3"/>
    <n v="5159.7"/>
    <d v="2021-05-27T00:00:00"/>
    <d v="2021-05-27T00:00:00"/>
    <s v="Magazine Luiza"/>
    <x v="4"/>
    <n v="0.09"/>
    <n v="464.37299999999999"/>
    <n v="0"/>
  </r>
  <r>
    <n v="944"/>
    <d v="2021-05-23T00:00:00"/>
    <n v="2021"/>
    <n v="10"/>
    <s v="Luís Goncalves"/>
    <s v="Rio de Janeiro"/>
    <n v="11"/>
    <s v="Tênis Infantil Perkyds College 009 Branco"/>
    <s v="Infantil Feminino"/>
    <s v="Perkyds"/>
    <n v="35"/>
    <n v="117"/>
    <n v="4095"/>
    <n v="0.09"/>
    <n v="368.55"/>
    <n v="3726.45"/>
    <d v="2021-06-06T00:00:00"/>
    <d v="2021-06-06T00:00:00"/>
    <s v="Instagram"/>
    <x v="9"/>
    <n v="7.0000000000000007E-2"/>
    <n v="260.85149999999999"/>
    <n v="0"/>
  </r>
  <r>
    <n v="945"/>
    <d v="2021-05-23T00:00:00"/>
    <n v="2021"/>
    <n v="98"/>
    <s v="Rebeca Carvalho"/>
    <s v="Petrolina"/>
    <n v="3"/>
    <s v="Bota Infantil New Balance Baby Flyer 131 Preto/Carvalho"/>
    <s v="Infantil Masculino"/>
    <s v="New Balance"/>
    <n v="14"/>
    <n v="120"/>
    <n v="1680"/>
    <n v="0.1"/>
    <n v="168"/>
    <n v="1512"/>
    <d v="2021-06-05T00:00:00"/>
    <d v="2021-06-05T00:00:00"/>
    <s v="Venda direta"/>
    <x v="8"/>
    <n v="0.05"/>
    <n v="75.600000000000009"/>
    <n v="0"/>
  </r>
  <r>
    <n v="946"/>
    <d v="2021-05-23T00:00:00"/>
    <n v="2021"/>
    <n v="60"/>
    <s v="Lara Costa"/>
    <s v="Rio de Janeiro"/>
    <n v="8"/>
    <s v="Tênis Infantil Keds Freestyle Colorir 057 Branco/Preto/Amarelo"/>
    <s v="Infantil Masculino"/>
    <s v="Keds"/>
    <n v="26"/>
    <n v="112"/>
    <n v="2912"/>
    <n v="0"/>
    <n v="0"/>
    <n v="2912"/>
    <d v="2021-06-02T00:00:00"/>
    <d v="2021-06-02T00:00:00"/>
    <s v="Mercado Livre"/>
    <x v="0"/>
    <n v="0.06"/>
    <n v="174.72"/>
    <n v="0"/>
  </r>
  <r>
    <n v="947"/>
    <d v="2021-05-24T00:00:00"/>
    <n v="2021"/>
    <n v="48"/>
    <s v="Lavinia Rodrigues"/>
    <s v="São Paulo"/>
    <n v="3"/>
    <s v="Bota Infantil Klin Baby Flyer 131 Preto/Carvalho"/>
    <s v="Infantil Masculino"/>
    <s v="Klin"/>
    <n v="20"/>
    <n v="116"/>
    <n v="2320"/>
    <n v="0.04"/>
    <n v="92.8"/>
    <n v="2227.1999999999998"/>
    <d v="2021-06-12T00:00:00"/>
    <d v="2021-06-12T00:00:00"/>
    <s v="Amazon"/>
    <x v="0"/>
    <n v="0.06"/>
    <n v="133.63199999999998"/>
    <n v="0"/>
  </r>
  <r>
    <n v="948"/>
    <d v="2021-05-24T00:00:00"/>
    <n v="2021"/>
    <n v="62"/>
    <s v="Igor Cunha"/>
    <s v="Ferraz de Vasconcelos"/>
    <n v="1"/>
    <s v="Bota Infantil Tipo Toey Joey Rock 071 Transparente/Preto"/>
    <s v="Infantil Feminino"/>
    <s v="Tipo Toey Joey"/>
    <n v="37"/>
    <n v="102"/>
    <n v="3774"/>
    <n v="0.13"/>
    <n v="490.62"/>
    <n v="3283.38"/>
    <d v="2021-06-15T00:00:00"/>
    <d v="2021-06-15T00:00:00"/>
    <s v="Facebook"/>
    <x v="4"/>
    <n v="7.0000000000000007E-2"/>
    <n v="229.83660000000003"/>
    <n v="0"/>
  </r>
  <r>
    <n v="949"/>
    <d v="2021-05-25T00:00:00"/>
    <n v="2021"/>
    <n v="84"/>
    <s v="Manuela Ferreira"/>
    <s v="Rondonópolis"/>
    <n v="9"/>
    <s v="Tênis Infantil Converse Freestyle Colorir 058 Branco/Preto"/>
    <s v="Infantil Masculino"/>
    <s v="Converse"/>
    <n v="39"/>
    <n v="95"/>
    <n v="3705"/>
    <n v="7.0000000000000007E-2"/>
    <n v="259.35000000000002"/>
    <n v="3445.65"/>
    <d v="2021-06-23T00:00:00"/>
    <d v="2021-06-23T00:00:00"/>
    <s v="Americanas"/>
    <x v="5"/>
    <n v="7.0000000000000007E-2"/>
    <n v="241.19550000000004"/>
    <n v="0"/>
  </r>
  <r>
    <n v="950"/>
    <d v="2021-05-25T00:00:00"/>
    <n v="2021"/>
    <n v="13"/>
    <s v="Carlos Goncalves"/>
    <s v="Belo Horizonte"/>
    <n v="2"/>
    <s v="Tênis Infantil Gambo Baby Freestyle 004 Preto/Branco"/>
    <s v="Infantil Masculino"/>
    <s v="Gambo Baby"/>
    <n v="26"/>
    <n v="116"/>
    <n v="3016"/>
    <n v="0.14000000000000001"/>
    <n v="422.24000000000007"/>
    <n v="2593.7599999999998"/>
    <d v="2021-06-18T00:00:00"/>
    <d v="2021-06-18T00:00:00"/>
    <s v="Amazon"/>
    <x v="3"/>
    <n v="0.06"/>
    <n v="155.62559999999999"/>
    <n v="0"/>
  </r>
  <r>
    <n v="951"/>
    <d v="2021-05-26T00:00:00"/>
    <n v="2021"/>
    <n v="42"/>
    <s v="Beatrice Melo"/>
    <s v="São Paulo"/>
    <n v="10"/>
    <s v="Tênis Infantil Melissa Freestyle Colorir 060 Branco/Preto"/>
    <s v="Infantil Masculino"/>
    <s v="Melissa"/>
    <n v="12"/>
    <n v="94"/>
    <n v="1128"/>
    <n v="0.06"/>
    <n v="67.679999999999993"/>
    <n v="1060.32"/>
    <d v="2021-06-23T00:00:00"/>
    <d v="2021-06-23T00:00:00"/>
    <s v="Venda direta"/>
    <x v="3"/>
    <n v="0.05"/>
    <n v="53.015999999999998"/>
    <n v="0"/>
  </r>
  <r>
    <n v="952"/>
    <d v="2021-05-26T00:00:00"/>
    <n v="2021"/>
    <n v="60"/>
    <s v="Lara Costa"/>
    <s v="Rio de Janeiro"/>
    <n v="2"/>
    <s v="Tênis Infantil Kidsplash Freestyle 004 Preto/Branco"/>
    <s v="Infantil Masculino"/>
    <s v="Kidsplash"/>
    <n v="42"/>
    <n v="99"/>
    <n v="4158"/>
    <n v="0.01"/>
    <n v="41.58"/>
    <n v="4116.42"/>
    <d v="2021-06-22T00:00:00"/>
    <d v="2021-06-22T00:00:00"/>
    <s v="Amazon"/>
    <x v="0"/>
    <n v="0.08"/>
    <n v="329.31360000000001"/>
    <n v="0"/>
  </r>
  <r>
    <n v="953"/>
    <d v="2021-05-27T00:00:00"/>
    <n v="2021"/>
    <n v="98"/>
    <s v="Rebeca Carvalho"/>
    <s v="Petrolina"/>
    <n v="6"/>
    <s v="Tênis Infantil Kea Algodão Doce 158 Rosa"/>
    <s v="Infantil Feminino"/>
    <s v="Kea"/>
    <n v="42"/>
    <n v="98"/>
    <n v="4116"/>
    <n v="0.02"/>
    <n v="82.320000000000007"/>
    <n v="4033.68"/>
    <d v="2021-06-17T00:00:00"/>
    <d v="2021-06-17T00:00:00"/>
    <s v="Instagram"/>
    <x v="4"/>
    <n v="0.08"/>
    <n v="322.69439999999997"/>
    <n v="0"/>
  </r>
  <r>
    <n v="954"/>
    <d v="2021-05-27T00:00:00"/>
    <n v="2021"/>
    <n v="74"/>
    <s v="Douglas Cunha"/>
    <s v="São Paulo"/>
    <n v="4"/>
    <s v="Tênis Infantil uFrog Baby Walk 069 Preto/Grafite/Vermelho"/>
    <s v="Infantil Masculino"/>
    <s v="uFrog"/>
    <n v="25"/>
    <n v="96"/>
    <n v="2400"/>
    <n v="0.15"/>
    <n v="360"/>
    <n v="2040"/>
    <d v="2021-06-19T00:00:00"/>
    <d v="2021-06-19T00:00:00"/>
    <s v="Americanas"/>
    <x v="2"/>
    <n v="0.06"/>
    <n v="122.39999999999999"/>
    <n v="0"/>
  </r>
  <r>
    <n v="955"/>
    <d v="2021-05-27T00:00:00"/>
    <n v="2021"/>
    <n v="90"/>
    <s v="Felipe Ribeiro"/>
    <s v="Feira de Santana"/>
    <n v="13"/>
    <s v="Tênis Infantil Perkyds Walk 086 Branco/Rosa"/>
    <s v="Infantil Feminino"/>
    <s v="Perkyds"/>
    <n v="50"/>
    <n v="109"/>
    <n v="5450"/>
    <n v="0.04"/>
    <n v="218"/>
    <n v="5232"/>
    <d v="2021-06-26T00:00:00"/>
    <d v="2021-06-26T00:00:00"/>
    <s v="Amazon"/>
    <x v="3"/>
    <n v="0.09"/>
    <n v="470.88"/>
    <n v="0"/>
  </r>
  <r>
    <n v="956"/>
    <d v="2021-05-27T00:00:00"/>
    <n v="2021"/>
    <n v="91"/>
    <s v="Marcos Almeida"/>
    <s v="Montes Claros"/>
    <n v="7"/>
    <s v="Tênis Infantil New Balance Freestyle Mamãe e Eu 059 Jeans"/>
    <s v="Infantil Masculino"/>
    <s v="New Balance"/>
    <n v="43"/>
    <n v="111"/>
    <n v="4773"/>
    <n v="0.14000000000000001"/>
    <n v="668.22"/>
    <n v="4104.78"/>
    <d v="2021-06-11T00:00:00"/>
    <d v="2021-06-11T00:00:00"/>
    <s v="Americanas"/>
    <x v="8"/>
    <n v="0.08"/>
    <n v="328.38239999999996"/>
    <n v="0"/>
  </r>
  <r>
    <n v="957"/>
    <d v="2021-05-27T00:00:00"/>
    <n v="2021"/>
    <n v="49"/>
    <s v="Marcos Correia"/>
    <s v="Esteio"/>
    <n v="13"/>
    <s v="Tênis Infantil Keds Walk 086 Branco/Rosa"/>
    <s v="Infantil Feminino"/>
    <s v="Keds"/>
    <n v="46"/>
    <n v="112"/>
    <n v="5152"/>
    <n v="0.14000000000000001"/>
    <n v="721.28000000000009"/>
    <n v="4430.72"/>
    <d v="2021-05-27T00:00:00"/>
    <d v="2021-05-27T00:00:00"/>
    <s v="Amazon"/>
    <x v="6"/>
    <n v="0.08"/>
    <n v="354.45760000000001"/>
    <n v="0"/>
  </r>
  <r>
    <n v="958"/>
    <d v="2021-05-27T00:00:00"/>
    <n v="2021"/>
    <n v="87"/>
    <s v="Alice Pinto"/>
    <s v="Belo Horizonte"/>
    <n v="14"/>
    <s v="Bota Infantil Klin Rock 017 Vinho"/>
    <s v="Infantil Feminino"/>
    <s v="Klin"/>
    <n v="36"/>
    <n v="104"/>
    <n v="3744"/>
    <n v="0.1"/>
    <n v="374.40000000000003"/>
    <n v="3369.6"/>
    <d v="2021-06-17T00:00:00"/>
    <d v="2021-06-17T00:00:00"/>
    <s v="Instagram"/>
    <x v="5"/>
    <n v="7.0000000000000007E-2"/>
    <n v="235.87200000000001"/>
    <n v="0"/>
  </r>
  <r>
    <n v="959"/>
    <d v="2021-05-29T00:00:00"/>
    <n v="2021"/>
    <n v="23"/>
    <s v="Thiago Fernandes"/>
    <s v="Maringá"/>
    <n v="13"/>
    <s v="Tênis Infantil Tipo Toey Joey Walk 086 Branco/Rosa"/>
    <s v="Infantil Feminino"/>
    <s v="Tipo Toey Joey"/>
    <n v="50"/>
    <n v="97"/>
    <n v="4850"/>
    <n v="0.03"/>
    <n v="145.5"/>
    <n v="4704.5"/>
    <d v="2021-06-04T00:00:00"/>
    <d v="2021-06-04T00:00:00"/>
    <s v="Mercado Livre"/>
    <x v="6"/>
    <n v="0.08"/>
    <n v="376.36"/>
    <n v="0"/>
  </r>
  <r>
    <n v="960"/>
    <d v="2021-05-31T00:00:00"/>
    <n v="2021"/>
    <n v="8"/>
    <s v="Sofia Martins"/>
    <s v="Belo Horizonte"/>
    <n v="1"/>
    <s v="Bota Infantil Converse Rock 071 Transparente/Preto"/>
    <s v="Infantil Feminino"/>
    <s v="Converse"/>
    <n v="23"/>
    <n v="111"/>
    <n v="2553"/>
    <n v="0.1"/>
    <n v="255.3"/>
    <n v="2297.6999999999998"/>
    <d v="2021-06-25T00:00:00"/>
    <d v="2021-06-25T00:00:00"/>
    <s v="Americanas"/>
    <x v="2"/>
    <n v="0.06"/>
    <n v="137.86199999999999"/>
    <n v="0"/>
  </r>
  <r>
    <n v="961"/>
    <d v="2021-06-02T00:00:00"/>
    <n v="2021"/>
    <n v="26"/>
    <s v="Tiago Correia"/>
    <s v="Araçatuba"/>
    <n v="2"/>
    <s v="Tênis Infantil Gambo Baby Freestyle 004 Preto/Branco"/>
    <s v="Infantil Masculino"/>
    <s v="Gambo Baby"/>
    <n v="32"/>
    <n v="100"/>
    <n v="3200"/>
    <n v="0"/>
    <n v="0"/>
    <n v="3200"/>
    <d v="2021-06-17T00:00:00"/>
    <d v="2021-06-17T00:00:00"/>
    <s v="Facebook"/>
    <x v="8"/>
    <n v="7.0000000000000007E-2"/>
    <n v="224.00000000000003"/>
    <n v="0"/>
  </r>
  <r>
    <n v="962"/>
    <d v="2021-06-02T00:00:00"/>
    <n v="2021"/>
    <n v="41"/>
    <s v="Paulo Fernandes"/>
    <s v="Belém"/>
    <n v="3"/>
    <s v="Bota Infantil Melissa Baby Flyer 131 Preto/Carvalho"/>
    <s v="Infantil Masculino"/>
    <s v="Melissa"/>
    <n v="31"/>
    <n v="111"/>
    <n v="3441"/>
    <n v="0.09"/>
    <n v="309.69"/>
    <n v="3131.31"/>
    <d v="2021-07-01T00:00:00"/>
    <d v="2021-07-01T00:00:00"/>
    <s v="Americanas"/>
    <x v="6"/>
    <n v="7.0000000000000007E-2"/>
    <n v="219.19170000000003"/>
    <n v="0"/>
  </r>
  <r>
    <n v="963"/>
    <d v="2021-06-03T00:00:00"/>
    <n v="2021"/>
    <n v="43"/>
    <s v="Nicole Cardoso"/>
    <s v="Taguatinga"/>
    <n v="5"/>
    <s v="Tênis Infantil Kidsplash Freestyle 010 Glitter Branco/Preto"/>
    <s v="Infantil Masculino"/>
    <s v="Kidsplash"/>
    <n v="42"/>
    <n v="91"/>
    <n v="3822"/>
    <n v="7.0000000000000007E-2"/>
    <n v="267.54000000000002"/>
    <n v="3554.46"/>
    <d v="2021-06-29T00:00:00"/>
    <m/>
    <s v="Amazon"/>
    <x v="6"/>
    <n v="7.0000000000000007E-2"/>
    <n v="248.81220000000002"/>
    <n v="1"/>
  </r>
  <r>
    <n v="964"/>
    <d v="2021-06-03T00:00:00"/>
    <n v="2021"/>
    <n v="25"/>
    <s v="Emilly Araujo"/>
    <s v="Belo Horizonte"/>
    <n v="5"/>
    <s v="Tênis Infantil Kea Freestyle 010 Glitter Branco/Preto"/>
    <s v="Infantil Masculino"/>
    <s v="Kea"/>
    <n v="20"/>
    <n v="94"/>
    <n v="1880"/>
    <n v="0.08"/>
    <n v="150.4"/>
    <n v="1729.6"/>
    <d v="2021-06-21T00:00:00"/>
    <d v="2021-06-21T00:00:00"/>
    <s v="Amazon"/>
    <x v="4"/>
    <n v="0.05"/>
    <n v="86.48"/>
    <n v="0"/>
  </r>
  <r>
    <n v="965"/>
    <d v="2021-06-04T00:00:00"/>
    <n v="2021"/>
    <n v="67"/>
    <s v="Tânia Pereira"/>
    <s v="Jundiaí"/>
    <n v="10"/>
    <s v="Tênis Infantil uFrog Freestyle Colorir 060 Branco/Preto"/>
    <s v="Infantil Masculino"/>
    <s v="uFrog"/>
    <n v="21"/>
    <n v="114"/>
    <n v="2394"/>
    <n v="0.09"/>
    <n v="215.45999999999998"/>
    <n v="2178.54"/>
    <d v="2021-06-15T00:00:00"/>
    <d v="2021-06-15T00:00:00"/>
    <s v="Mercado Livre"/>
    <x v="0"/>
    <n v="0.06"/>
    <n v="130.7124"/>
    <n v="0"/>
  </r>
  <r>
    <n v="966"/>
    <d v="2021-06-05T00:00:00"/>
    <n v="2021"/>
    <n v="3"/>
    <s v="Vinicius Cardoso"/>
    <s v="São Gonçalo"/>
    <n v="2"/>
    <s v="Tênis Infantil Perkyds Freestyle 004 Preto/Branco"/>
    <s v="Infantil Masculino"/>
    <s v="Perkyds"/>
    <n v="35"/>
    <n v="114"/>
    <n v="3990"/>
    <n v="0.02"/>
    <n v="79.8"/>
    <n v="3910.2"/>
    <d v="2021-06-17T00:00:00"/>
    <d v="2021-06-17T00:00:00"/>
    <s v="Mercado Livre"/>
    <x v="0"/>
    <n v="7.0000000000000007E-2"/>
    <n v="273.714"/>
    <n v="0"/>
  </r>
  <r>
    <n v="967"/>
    <d v="2021-06-05T00:00:00"/>
    <n v="2021"/>
    <n v="57"/>
    <s v="Leila Barros"/>
    <s v="Cotia"/>
    <n v="3"/>
    <s v="Bota Infantil New Balance Baby Flyer 131 Preto/Carvalho"/>
    <s v="Infantil Masculino"/>
    <s v="New Balance"/>
    <n v="14"/>
    <n v="91"/>
    <n v="1274"/>
    <n v="0.15"/>
    <n v="191.1"/>
    <n v="1082.9000000000001"/>
    <d v="2021-07-01T00:00:00"/>
    <d v="2021-07-01T00:00:00"/>
    <s v="Amazon"/>
    <x v="2"/>
    <n v="0.05"/>
    <n v="54.14500000000001"/>
    <n v="0"/>
  </r>
  <r>
    <n v="968"/>
    <d v="2021-06-05T00:00:00"/>
    <n v="2021"/>
    <n v="19"/>
    <s v="Thaís Barbosa"/>
    <s v="Recife"/>
    <n v="14"/>
    <s v="Bota Infantil Keds Rock 017 Vinho"/>
    <s v="Infantil Feminino"/>
    <s v="Keds"/>
    <n v="40"/>
    <n v="105"/>
    <n v="4200"/>
    <n v="7.0000000000000007E-2"/>
    <n v="294"/>
    <n v="3906"/>
    <d v="2021-06-23T00:00:00"/>
    <d v="2021-06-23T00:00:00"/>
    <s v="Instagram"/>
    <x v="3"/>
    <n v="7.0000000000000007E-2"/>
    <n v="273.42"/>
    <n v="0"/>
  </r>
  <r>
    <n v="969"/>
    <d v="2021-06-05T00:00:00"/>
    <n v="2021"/>
    <n v="51"/>
    <s v="Joao Gomes"/>
    <s v="João Pessoa"/>
    <n v="4"/>
    <s v="Tênis Infantil Klin Baby Walk 069 Preto/Grafite/Vermelho"/>
    <s v="Infantil Masculino"/>
    <s v="Klin"/>
    <n v="50"/>
    <n v="102"/>
    <n v="5100"/>
    <n v="0.14000000000000001"/>
    <n v="714.00000000000011"/>
    <n v="4386"/>
    <d v="2021-06-18T00:00:00"/>
    <d v="2021-06-18T00:00:00"/>
    <s v="Venda direta"/>
    <x v="5"/>
    <n v="0.08"/>
    <n v="350.88"/>
    <n v="0"/>
  </r>
  <r>
    <n v="970"/>
    <d v="2021-06-06T00:00:00"/>
    <n v="2021"/>
    <n v="1"/>
    <s v="Ágatha Carvalho"/>
    <s v="Sabará"/>
    <n v="10"/>
    <s v="Tênis Infantil Tipo Toey Joey Freestyle Colorir 060 Branco/Preto"/>
    <s v="Infantil Masculino"/>
    <s v="Tipo Toey Joey"/>
    <n v="32"/>
    <n v="114"/>
    <n v="3648"/>
    <n v="0.06"/>
    <n v="218.88"/>
    <n v="3429.12"/>
    <d v="2021-06-07T00:00:00"/>
    <d v="2021-06-07T00:00:00"/>
    <s v="Instagram"/>
    <x v="7"/>
    <n v="7.0000000000000007E-2"/>
    <n v="240.03840000000002"/>
    <n v="0"/>
  </r>
  <r>
    <n v="971"/>
    <d v="2021-06-07T00:00:00"/>
    <n v="2021"/>
    <n v="19"/>
    <s v="Thaís Barbosa"/>
    <s v="Recife"/>
    <n v="10"/>
    <s v="Tênis Infantil Converse Freestyle Colorir 060 Branco/Preto"/>
    <s v="Infantil Masculino"/>
    <s v="Converse"/>
    <n v="48"/>
    <n v="107"/>
    <n v="5136"/>
    <n v="0.04"/>
    <n v="205.44"/>
    <n v="4930.5600000000004"/>
    <d v="2021-06-30T00:00:00"/>
    <d v="2021-06-30T00:00:00"/>
    <s v="Venda direta"/>
    <x v="3"/>
    <n v="0.08"/>
    <n v="394.44480000000004"/>
    <n v="0"/>
  </r>
  <r>
    <n v="972"/>
    <d v="2021-06-07T00:00:00"/>
    <n v="2021"/>
    <n v="33"/>
    <s v="Melissa Correia"/>
    <s v="São Paulo"/>
    <n v="13"/>
    <s v="Tênis Infantil Gambo Baby Walk 086 Branco/Rosa"/>
    <s v="Infantil Feminino"/>
    <s v="Gambo Baby"/>
    <n v="23"/>
    <n v="116"/>
    <n v="2668"/>
    <n v="0.08"/>
    <n v="213.44"/>
    <n v="2454.56"/>
    <d v="2021-07-02T00:00:00"/>
    <d v="2021-07-02T00:00:00"/>
    <s v="Mercado Livre"/>
    <x v="1"/>
    <n v="0.06"/>
    <n v="147.27359999999999"/>
    <n v="0"/>
  </r>
  <r>
    <n v="973"/>
    <d v="2021-06-07T00:00:00"/>
    <n v="2021"/>
    <n v="22"/>
    <s v="Júlia Fernandes"/>
    <s v="Ananindeua"/>
    <n v="15"/>
    <s v="Tênis Infantil Melissa Moon 048 Preto"/>
    <s v="Infantil Masculino"/>
    <s v="Melissa"/>
    <n v="33"/>
    <n v="103"/>
    <n v="3399"/>
    <n v="0.08"/>
    <n v="271.92"/>
    <n v="3127.08"/>
    <d v="2021-06-26T00:00:00"/>
    <d v="2021-06-26T00:00:00"/>
    <s v="Venda direta"/>
    <x v="4"/>
    <n v="7.0000000000000007E-2"/>
    <n v="218.8956"/>
    <n v="0"/>
  </r>
  <r>
    <n v="974"/>
    <d v="2021-06-07T00:00:00"/>
    <n v="2021"/>
    <n v="84"/>
    <s v="Manuela Ferreira"/>
    <s v="Rondonópolis"/>
    <n v="13"/>
    <s v="Tênis Infantil Kidsplash Walk 086 Branco/Rosa"/>
    <s v="Infantil Feminino"/>
    <s v="Kidsplash"/>
    <n v="15"/>
    <n v="120"/>
    <n v="1800"/>
    <n v="0.08"/>
    <n v="144"/>
    <n v="1656"/>
    <d v="2021-06-18T00:00:00"/>
    <d v="2021-06-18T00:00:00"/>
    <s v="Facebook"/>
    <x v="0"/>
    <n v="0.05"/>
    <n v="82.800000000000011"/>
    <n v="0"/>
  </r>
  <r>
    <n v="975"/>
    <d v="2021-06-07T00:00:00"/>
    <n v="2021"/>
    <n v="89"/>
    <s v="Breno Cunha"/>
    <s v="Sabará"/>
    <n v="9"/>
    <s v="Tênis Infantil Kea Freestyle Colorir 058 Branco/Preto"/>
    <s v="Infantil Masculino"/>
    <s v="Kea"/>
    <n v="34"/>
    <n v="101"/>
    <n v="3434"/>
    <n v="0.11"/>
    <n v="377.74"/>
    <n v="3056.26"/>
    <d v="2021-06-25T00:00:00"/>
    <d v="2021-06-25T00:00:00"/>
    <s v="Amazon"/>
    <x v="9"/>
    <n v="7.0000000000000007E-2"/>
    <n v="213.93820000000002"/>
    <n v="0"/>
  </r>
  <r>
    <n v="976"/>
    <d v="2021-06-07T00:00:00"/>
    <n v="2021"/>
    <n v="43"/>
    <s v="Nicole Cardoso"/>
    <s v="Taguatinga"/>
    <n v="3"/>
    <s v="Bota Infantil uFrog Baby Flyer 131 Preto/Carvalho"/>
    <s v="Infantil Masculino"/>
    <s v="uFrog"/>
    <n v="35"/>
    <n v="91"/>
    <n v="3185"/>
    <n v="0.02"/>
    <n v="63.7"/>
    <n v="3121.3"/>
    <d v="2021-07-03T00:00:00"/>
    <m/>
    <s v="Facebook"/>
    <x v="3"/>
    <n v="7.0000000000000007E-2"/>
    <n v="218.49100000000004"/>
    <n v="1"/>
  </r>
  <r>
    <n v="977"/>
    <d v="2021-06-08T00:00:00"/>
    <n v="2021"/>
    <n v="26"/>
    <s v="Tiago Correia"/>
    <s v="Araçatuba"/>
    <n v="14"/>
    <s v="Bota Infantil Perkyds Rock 017 Vinho"/>
    <s v="Infantil Feminino"/>
    <s v="Perkyds"/>
    <n v="23"/>
    <n v="114"/>
    <n v="2622"/>
    <n v="0.11"/>
    <n v="288.42"/>
    <n v="2333.58"/>
    <d v="2021-06-10T00:00:00"/>
    <d v="2021-06-10T00:00:00"/>
    <s v="Americanas"/>
    <x v="9"/>
    <n v="0.06"/>
    <n v="140.01479999999998"/>
    <n v="0"/>
  </r>
  <r>
    <n v="978"/>
    <d v="2021-06-08T00:00:00"/>
    <n v="2021"/>
    <n v="71"/>
    <s v="Mateus Dias"/>
    <s v="Resende"/>
    <n v="8"/>
    <s v="Tênis Infantil New Balance Freestyle Colorir 057 Branco/Preto/Amarelo"/>
    <s v="Infantil Masculino"/>
    <s v="New Balance"/>
    <n v="29"/>
    <n v="106"/>
    <n v="3074"/>
    <n v="0.11"/>
    <n v="338.14"/>
    <n v="2735.86"/>
    <d v="2021-06-08T00:00:00"/>
    <d v="2021-06-08T00:00:00"/>
    <s v="Magazine Luiza"/>
    <x v="1"/>
    <n v="0.06"/>
    <n v="164.1516"/>
    <n v="0"/>
  </r>
  <r>
    <n v="979"/>
    <d v="2021-06-08T00:00:00"/>
    <n v="2021"/>
    <n v="76"/>
    <s v="Marina Goncalves"/>
    <s v="Belo Horizonte"/>
    <n v="6"/>
    <s v="Tênis Infantil Keds Algodão Doce 158 Rosa"/>
    <s v="Infantil Feminino"/>
    <s v="Keds"/>
    <n v="29"/>
    <n v="117"/>
    <n v="3393"/>
    <n v="0.03"/>
    <n v="101.78999999999999"/>
    <n v="3291.21"/>
    <d v="2021-06-08T00:00:00"/>
    <d v="2021-06-08T00:00:00"/>
    <s v="Instagram"/>
    <x v="5"/>
    <n v="7.0000000000000007E-2"/>
    <n v="230.38470000000004"/>
    <n v="0"/>
  </r>
  <r>
    <n v="980"/>
    <d v="2021-06-09T00:00:00"/>
    <n v="2021"/>
    <n v="58"/>
    <s v="Carla Dias"/>
    <s v="Rio de Janeiro"/>
    <n v="8"/>
    <s v="Tênis Infantil Klin Freestyle Colorir 057 Branco/Preto/Amarelo"/>
    <s v="Infantil Masculino"/>
    <s v="Klin"/>
    <n v="20"/>
    <n v="96"/>
    <n v="1920"/>
    <n v="0.08"/>
    <n v="153.6"/>
    <n v="1766.4"/>
    <d v="2021-06-28T00:00:00"/>
    <d v="2021-06-28T00:00:00"/>
    <s v="Venda direta"/>
    <x v="4"/>
    <n v="0.05"/>
    <n v="88.320000000000007"/>
    <n v="0"/>
  </r>
  <r>
    <n v="981"/>
    <d v="2021-06-11T00:00:00"/>
    <n v="2021"/>
    <n v="70"/>
    <s v="Tiago Pereira"/>
    <s v="Curitiba"/>
    <n v="1"/>
    <s v="Bota Infantil Tipo Toey Joey Rock 071 Transparente/Preto"/>
    <s v="Infantil Feminino"/>
    <s v="Tipo Toey Joey"/>
    <n v="41"/>
    <n v="102"/>
    <n v="4182"/>
    <n v="0.15"/>
    <n v="627.29999999999995"/>
    <n v="3554.7"/>
    <d v="2021-06-19T00:00:00"/>
    <d v="2021-06-19T00:00:00"/>
    <s v="Mercado Livre"/>
    <x v="7"/>
    <n v="7.0000000000000007E-2"/>
    <n v="248.82900000000001"/>
    <n v="0"/>
  </r>
  <r>
    <n v="982"/>
    <d v="2021-06-11T00:00:00"/>
    <n v="2021"/>
    <n v="34"/>
    <s v="Alice Goncalves"/>
    <s v="Campo Grande"/>
    <n v="2"/>
    <s v="Tênis Infantil Converse Freestyle 004 Preto/Branco"/>
    <s v="Infantil Masculino"/>
    <s v="Converse"/>
    <n v="38"/>
    <n v="97"/>
    <n v="3686"/>
    <n v="7.0000000000000007E-2"/>
    <n v="258.02000000000004"/>
    <n v="3427.98"/>
    <d v="2021-06-17T00:00:00"/>
    <d v="2021-06-17T00:00:00"/>
    <s v="Amazon"/>
    <x v="5"/>
    <n v="7.0000000000000007E-2"/>
    <n v="239.95860000000002"/>
    <n v="0"/>
  </r>
  <r>
    <n v="983"/>
    <d v="2021-06-11T00:00:00"/>
    <n v="2021"/>
    <n v="72"/>
    <s v="Luís Rocha"/>
    <s v="Araraquara"/>
    <n v="3"/>
    <s v="Bota Infantil Gambo Baby Baby Flyer 131 Preto/Carvalho"/>
    <s v="Infantil Masculino"/>
    <s v="Gambo Baby"/>
    <n v="25"/>
    <n v="91"/>
    <n v="2275"/>
    <n v="7.0000000000000007E-2"/>
    <n v="159.25000000000003"/>
    <n v="2115.75"/>
    <d v="2021-06-26T00:00:00"/>
    <d v="2021-06-26T00:00:00"/>
    <s v="Amazon"/>
    <x v="1"/>
    <n v="0.06"/>
    <n v="126.94499999999999"/>
    <n v="0"/>
  </r>
  <r>
    <n v="984"/>
    <d v="2021-06-11T00:00:00"/>
    <n v="2021"/>
    <n v="74"/>
    <s v="Douglas Cunha"/>
    <s v="São Paulo"/>
    <n v="10"/>
    <s v="Tênis Infantil Melissa Freestyle Colorir 060 Branco/Preto"/>
    <s v="Infantil Masculino"/>
    <s v="Melissa"/>
    <n v="13"/>
    <n v="115"/>
    <n v="1495"/>
    <n v="0.04"/>
    <n v="59.800000000000004"/>
    <n v="1435.2"/>
    <d v="2021-06-26T00:00:00"/>
    <d v="2021-06-26T00:00:00"/>
    <s v="Instagram"/>
    <x v="8"/>
    <n v="0.05"/>
    <n v="71.760000000000005"/>
    <n v="0"/>
  </r>
  <r>
    <n v="985"/>
    <d v="2021-06-11T00:00:00"/>
    <n v="2021"/>
    <n v="44"/>
    <s v="Tânia Fernandes"/>
    <s v="São Paulo"/>
    <n v="4"/>
    <s v="Tênis Infantil Kidsplash Baby Walk 069 Preto/Grafite/Vermelho"/>
    <s v="Infantil Masculino"/>
    <s v="Kidsplash"/>
    <n v="26"/>
    <n v="114"/>
    <n v="2964"/>
    <n v="0.09"/>
    <n v="266.76"/>
    <n v="2697.24"/>
    <d v="2021-06-19T00:00:00"/>
    <d v="2021-06-19T00:00:00"/>
    <s v="Mercado Livre"/>
    <x v="8"/>
    <n v="0.06"/>
    <n v="161.83439999999999"/>
    <n v="0"/>
  </r>
  <r>
    <n v="986"/>
    <d v="2021-06-11T00:00:00"/>
    <n v="2021"/>
    <n v="47"/>
    <s v="Aline Martins"/>
    <s v="Rio de Janeiro"/>
    <n v="7"/>
    <s v="Tênis Infantil Kea Freestyle Mamãe e Eu 059 Jeans"/>
    <s v="Infantil Masculino"/>
    <s v="Kea"/>
    <n v="32"/>
    <n v="98"/>
    <n v="3136"/>
    <n v="0.08"/>
    <n v="250.88"/>
    <n v="2885.12"/>
    <d v="2021-07-02T00:00:00"/>
    <d v="2021-07-02T00:00:00"/>
    <s v="Facebook"/>
    <x v="2"/>
    <n v="0.06"/>
    <n v="173.10719999999998"/>
    <n v="0"/>
  </r>
  <r>
    <n v="987"/>
    <d v="2021-06-13T00:00:00"/>
    <n v="2021"/>
    <n v="43"/>
    <s v="Nicole Cardoso"/>
    <s v="Taguatinga"/>
    <n v="8"/>
    <s v="Tênis Infantil uFrog Freestyle Colorir 057 Branco/Preto/Amarelo"/>
    <s v="Infantil Masculino"/>
    <s v="uFrog"/>
    <n v="15"/>
    <n v="95"/>
    <n v="1425"/>
    <n v="0.11"/>
    <n v="156.75"/>
    <n v="1268.25"/>
    <d v="2021-07-10T00:00:00"/>
    <d v="2021-07-10T00:00:00"/>
    <s v="Americanas"/>
    <x v="1"/>
    <n v="0.05"/>
    <n v="63.412500000000001"/>
    <n v="0"/>
  </r>
  <r>
    <n v="988"/>
    <d v="2021-06-13T00:00:00"/>
    <n v="2021"/>
    <n v="73"/>
    <s v="Douglas Fernandes"/>
    <s v="Garanhuns"/>
    <n v="6"/>
    <s v="Tênis Infantil Perkyds Algodão Doce 158 Rosa"/>
    <s v="Infantil Feminino"/>
    <s v="Perkyds"/>
    <n v="30"/>
    <n v="97"/>
    <n v="2910"/>
    <n v="0.09"/>
    <n v="261.89999999999998"/>
    <n v="2648.1"/>
    <d v="2021-07-08T00:00:00"/>
    <d v="2021-07-08T00:00:00"/>
    <s v="Facebook"/>
    <x v="0"/>
    <n v="0.06"/>
    <n v="158.886"/>
    <n v="0"/>
  </r>
  <r>
    <n v="989"/>
    <d v="2021-06-14T00:00:00"/>
    <n v="2021"/>
    <n v="93"/>
    <s v="Fábio Melo"/>
    <s v="Campinas"/>
    <n v="12"/>
    <s v="Tênis Infantil New Balance Walk 071 Branco/Rose"/>
    <s v="Infantil Feminino"/>
    <s v="New Balance"/>
    <n v="12"/>
    <n v="96"/>
    <n v="1152"/>
    <n v="0.03"/>
    <n v="34.56"/>
    <n v="1117.44"/>
    <d v="2021-06-29T00:00:00"/>
    <d v="2021-06-29T00:00:00"/>
    <s v="Americanas"/>
    <x v="5"/>
    <n v="0.05"/>
    <n v="55.872000000000007"/>
    <n v="0"/>
  </r>
  <r>
    <n v="990"/>
    <d v="2021-06-14T00:00:00"/>
    <n v="2021"/>
    <n v="6"/>
    <s v="Nicolas Castro"/>
    <s v="Rio de Janeiro"/>
    <n v="8"/>
    <s v="Tênis Infantil Keds Freestyle Colorir 057 Branco/Preto/Amarelo"/>
    <s v="Infantil Masculino"/>
    <s v="Keds"/>
    <n v="36"/>
    <n v="92"/>
    <n v="3312"/>
    <n v="0.15"/>
    <n v="496.79999999999995"/>
    <n v="2815.2"/>
    <d v="2021-07-13T00:00:00"/>
    <d v="2021-07-13T00:00:00"/>
    <s v="Venda direta"/>
    <x v="5"/>
    <n v="0.06"/>
    <n v="168.91199999999998"/>
    <n v="0"/>
  </r>
  <r>
    <n v="991"/>
    <d v="2021-06-15T00:00:00"/>
    <n v="2021"/>
    <n v="11"/>
    <s v="Emily Costa"/>
    <s v="Caucaia"/>
    <n v="10"/>
    <s v="Tênis Infantil Klin Freestyle Colorir 060 Branco/Preto"/>
    <s v="Infantil Masculino"/>
    <s v="Klin"/>
    <n v="50"/>
    <n v="118"/>
    <n v="5900"/>
    <n v="0.13"/>
    <n v="767"/>
    <n v="5133"/>
    <d v="2021-06-19T00:00:00"/>
    <d v="2021-06-19T00:00:00"/>
    <s v="Amazon"/>
    <x v="5"/>
    <n v="0.09"/>
    <n v="461.96999999999997"/>
    <n v="0"/>
  </r>
  <r>
    <n v="992"/>
    <d v="2021-06-16T00:00:00"/>
    <n v="2021"/>
    <n v="42"/>
    <s v="Beatrice Melo"/>
    <s v="São Paulo"/>
    <n v="12"/>
    <s v="Tênis Infantil Tipo Toey Joey Walk 071 Branco/Rose"/>
    <s v="Infantil Feminino"/>
    <s v="Tipo Toey Joey"/>
    <n v="12"/>
    <n v="111"/>
    <n v="1332"/>
    <n v="0.11"/>
    <n v="146.52000000000001"/>
    <n v="1185.48"/>
    <d v="2021-06-19T00:00:00"/>
    <d v="2021-06-19T00:00:00"/>
    <s v="Venda direta"/>
    <x v="4"/>
    <n v="0.05"/>
    <n v="59.274000000000001"/>
    <n v="0"/>
  </r>
  <r>
    <n v="993"/>
    <d v="2021-06-17T00:00:00"/>
    <n v="2021"/>
    <n v="60"/>
    <s v="Lara Costa"/>
    <s v="Rio de Janeiro"/>
    <n v="6"/>
    <s v="Tênis Infantil Converse Algodão Doce 158 Rosa"/>
    <s v="Infantil Feminino"/>
    <s v="Converse"/>
    <n v="24"/>
    <n v="107"/>
    <n v="2568"/>
    <n v="0.05"/>
    <n v="128.4"/>
    <n v="2439.6"/>
    <d v="2021-06-18T00:00:00"/>
    <d v="2021-06-18T00:00:00"/>
    <s v="Venda direta"/>
    <x v="9"/>
    <n v="0.06"/>
    <n v="146.37599999999998"/>
    <n v="0"/>
  </r>
  <r>
    <n v="994"/>
    <d v="2021-06-17T00:00:00"/>
    <n v="2021"/>
    <n v="79"/>
    <s v="Isabela Sousa"/>
    <s v="Crato"/>
    <n v="7"/>
    <s v="Tênis Infantil Gambo Baby Freestyle Mamãe e Eu 059 Jeans"/>
    <s v="Infantil Masculino"/>
    <s v="Gambo Baby"/>
    <n v="13"/>
    <n v="117"/>
    <n v="1521"/>
    <n v="7.0000000000000007E-2"/>
    <n v="106.47000000000001"/>
    <n v="1414.53"/>
    <d v="2021-07-05T00:00:00"/>
    <d v="2021-07-05T00:00:00"/>
    <s v="Magazine Luiza"/>
    <x v="7"/>
    <n v="0.05"/>
    <n v="70.726500000000001"/>
    <n v="0"/>
  </r>
  <r>
    <n v="995"/>
    <d v="2021-06-17T00:00:00"/>
    <n v="2021"/>
    <n v="21"/>
    <s v="Gabriel Ribeiro"/>
    <s v="Rio de Janeiro"/>
    <n v="10"/>
    <s v="Tênis Infantil Melissa Freestyle Colorir 060 Branco/Preto"/>
    <s v="Infantil Masculino"/>
    <s v="Melissa"/>
    <n v="14"/>
    <n v="119"/>
    <n v="1666"/>
    <n v="0.13"/>
    <n v="216.58"/>
    <n v="1449.42"/>
    <d v="2021-06-27T00:00:00"/>
    <d v="2021-06-27T00:00:00"/>
    <s v="Magazine Luiza"/>
    <x v="5"/>
    <n v="0.05"/>
    <n v="72.471000000000004"/>
    <n v="0"/>
  </r>
  <r>
    <n v="996"/>
    <d v="2021-06-17T00:00:00"/>
    <n v="2021"/>
    <n v="77"/>
    <s v="Luiza Melo"/>
    <s v="Serra Talhada"/>
    <n v="11"/>
    <s v="Tênis Infantil Kidsplash College 009 Branco"/>
    <s v="Infantil Feminino"/>
    <s v="Kidsplash"/>
    <n v="16"/>
    <n v="113"/>
    <n v="1808"/>
    <n v="0.03"/>
    <n v="54.239999999999995"/>
    <n v="1753.76"/>
    <d v="2021-06-17T00:00:00"/>
    <d v="2021-06-17T00:00:00"/>
    <s v="Magazine Luiza"/>
    <x v="1"/>
    <n v="0.05"/>
    <n v="87.688000000000002"/>
    <n v="0"/>
  </r>
  <r>
    <n v="997"/>
    <d v="2021-06-18T00:00:00"/>
    <n v="2021"/>
    <n v="28"/>
    <s v="Livia Pinto"/>
    <s v="Avaré"/>
    <n v="7"/>
    <s v="Tênis Infantil Kea Freestyle Mamãe e Eu 059 Jeans"/>
    <s v="Infantil Masculino"/>
    <s v="Kea"/>
    <n v="33"/>
    <n v="97"/>
    <n v="3201"/>
    <n v="0.11"/>
    <n v="352.11"/>
    <n v="2848.89"/>
    <d v="2021-06-26T00:00:00"/>
    <d v="2021-06-26T00:00:00"/>
    <s v="Facebook"/>
    <x v="7"/>
    <n v="0.06"/>
    <n v="170.93339999999998"/>
    <n v="0"/>
  </r>
  <r>
    <n v="998"/>
    <d v="2021-06-18T00:00:00"/>
    <n v="2021"/>
    <n v="97"/>
    <s v="Martim Ferreira"/>
    <s v="Cuiabá"/>
    <n v="4"/>
    <s v="Tênis Infantil uFrog Baby Walk 069 Preto/Grafite/Vermelho"/>
    <s v="Infantil Masculino"/>
    <s v="uFrog"/>
    <n v="13"/>
    <n v="99"/>
    <n v="1287"/>
    <n v="0.06"/>
    <n v="77.22"/>
    <n v="1209.78"/>
    <d v="2021-07-05T00:00:00"/>
    <d v="2021-07-05T00:00:00"/>
    <s v="Facebook"/>
    <x v="2"/>
    <n v="0.05"/>
    <n v="60.489000000000004"/>
    <n v="0"/>
  </r>
  <r>
    <n v="999"/>
    <d v="2021-06-18T00:00:00"/>
    <n v="2021"/>
    <n v="8"/>
    <s v="Sofia Martins"/>
    <s v="Belo Horizonte"/>
    <n v="8"/>
    <s v="Tênis Infantil Perkyds Freestyle Colorir 057 Branco/Preto/Amarelo"/>
    <s v="Infantil Masculino"/>
    <s v="Perkyds"/>
    <n v="21"/>
    <n v="93"/>
    <n v="1953"/>
    <n v="0.03"/>
    <n v="58.589999999999996"/>
    <n v="1894.41"/>
    <d v="2021-07-15T00:00:00"/>
    <d v="2021-07-15T00:00:00"/>
    <s v="Magazine Luiza"/>
    <x v="9"/>
    <n v="0.05"/>
    <n v="94.720500000000015"/>
    <n v="0"/>
  </r>
  <r>
    <n v="1000"/>
    <d v="2021-06-19T00:00:00"/>
    <n v="2021"/>
    <n v="1"/>
    <s v="Ágatha Carvalho"/>
    <s v="Sabará"/>
    <n v="12"/>
    <s v="Tênis Infantil New Balance Walk 071 Branco/Rose"/>
    <s v="Infantil Feminino"/>
    <s v="New Balance"/>
    <n v="41"/>
    <n v="92"/>
    <n v="3772"/>
    <n v="0.1"/>
    <n v="377.20000000000005"/>
    <n v="3394.8"/>
    <d v="2021-07-16T00:00:00"/>
    <m/>
    <s v="Venda direta"/>
    <x v="4"/>
    <n v="7.0000000000000007E-2"/>
    <n v="237.63600000000002"/>
    <n v="1"/>
  </r>
  <r>
    <n v="1001"/>
    <d v="2021-06-20T00:00:00"/>
    <n v="2021"/>
    <n v="98"/>
    <s v="Rebeca Carvalho"/>
    <s v="Petrolina"/>
    <n v="9"/>
    <s v="Tênis Infantil Keds Freestyle Colorir 058 Branco/Preto"/>
    <s v="Infantil Masculino"/>
    <s v="Keds"/>
    <n v="47"/>
    <n v="108"/>
    <n v="5076"/>
    <n v="0"/>
    <n v="0"/>
    <n v="5076"/>
    <d v="2021-07-20T00:00:00"/>
    <d v="2021-07-20T00:00:00"/>
    <s v="Americanas"/>
    <x v="3"/>
    <n v="0.09"/>
    <n v="456.84"/>
    <n v="0"/>
  </r>
  <r>
    <n v="1002"/>
    <d v="2021-06-22T00:00:00"/>
    <n v="2021"/>
    <n v="28"/>
    <s v="Livia Pinto"/>
    <s v="Avaré"/>
    <n v="13"/>
    <s v="Tênis Infantil Klin Walk 086 Branco/Rosa"/>
    <s v="Infantil Feminino"/>
    <s v="Klin"/>
    <n v="27"/>
    <n v="105"/>
    <n v="2835"/>
    <n v="0.01"/>
    <n v="28.35"/>
    <n v="2806.65"/>
    <d v="2021-07-08T00:00:00"/>
    <d v="2021-07-08T00:00:00"/>
    <s v="Venda direta"/>
    <x v="0"/>
    <n v="0.06"/>
    <n v="168.399"/>
    <n v="0"/>
  </r>
  <r>
    <n v="1003"/>
    <d v="2021-06-22T00:00:00"/>
    <n v="2021"/>
    <n v="11"/>
    <s v="Emily Costa"/>
    <s v="Caucaia"/>
    <n v="8"/>
    <s v="Tênis Infantil Tipo Toey Joey Freestyle Colorir 057 Branco/Preto/Amarelo"/>
    <s v="Infantil Masculino"/>
    <s v="Tipo Toey Joey"/>
    <n v="41"/>
    <n v="107"/>
    <n v="4387"/>
    <n v="0"/>
    <n v="0"/>
    <n v="4387"/>
    <d v="2021-07-06T00:00:00"/>
    <d v="2021-07-06T00:00:00"/>
    <s v="Instagram"/>
    <x v="0"/>
    <n v="0.08"/>
    <n v="350.96"/>
    <n v="0"/>
  </r>
  <r>
    <n v="1004"/>
    <d v="2021-06-23T00:00:00"/>
    <n v="2021"/>
    <n v="62"/>
    <s v="Igor Cunha"/>
    <s v="Ferraz de Vasconcelos"/>
    <n v="1"/>
    <s v="Bota Infantil Converse Rock 071 Transparente/Preto"/>
    <s v="Infantil Feminino"/>
    <s v="Converse"/>
    <n v="20"/>
    <n v="113"/>
    <n v="2260"/>
    <n v="0.05"/>
    <n v="113"/>
    <n v="2147"/>
    <d v="2021-07-17T00:00:00"/>
    <d v="2021-07-17T00:00:00"/>
    <s v="Americanas"/>
    <x v="2"/>
    <n v="0.06"/>
    <n v="128.82"/>
    <n v="0"/>
  </r>
  <r>
    <n v="1005"/>
    <d v="2021-06-24T00:00:00"/>
    <n v="2021"/>
    <n v="48"/>
    <s v="Lavinia Rodrigues"/>
    <s v="São Paulo"/>
    <n v="7"/>
    <s v="Tênis Infantil Gambo Baby Freestyle Mamãe e Eu 059 Jeans"/>
    <s v="Infantil Masculino"/>
    <s v="Gambo Baby"/>
    <n v="39"/>
    <n v="105"/>
    <n v="4095"/>
    <n v="0.03"/>
    <n v="122.85"/>
    <n v="3972.15"/>
    <d v="2021-06-24T00:00:00"/>
    <d v="2021-06-24T00:00:00"/>
    <s v="Mercado Livre"/>
    <x v="3"/>
    <n v="7.0000000000000007E-2"/>
    <n v="278.05050000000006"/>
    <n v="0"/>
  </r>
  <r>
    <n v="1006"/>
    <d v="2021-06-24T00:00:00"/>
    <n v="2021"/>
    <n v="62"/>
    <s v="Igor Cunha"/>
    <s v="Ferraz de Vasconcelos"/>
    <n v="3"/>
    <s v="Bota Infantil Melissa Baby Flyer 131 Preto/Carvalho"/>
    <s v="Infantil Masculino"/>
    <s v="Melissa"/>
    <n v="13"/>
    <n v="103"/>
    <n v="1339"/>
    <n v="0.14000000000000001"/>
    <n v="187.46"/>
    <n v="1151.54"/>
    <d v="2021-07-20T00:00:00"/>
    <d v="2021-07-20T00:00:00"/>
    <s v="Mercado Livre"/>
    <x v="4"/>
    <n v="0.05"/>
    <n v="57.576999999999998"/>
    <n v="0"/>
  </r>
  <r>
    <n v="1007"/>
    <d v="2021-06-26T00:00:00"/>
    <n v="2021"/>
    <n v="70"/>
    <s v="Tiago Pereira"/>
    <s v="Curitiba"/>
    <n v="15"/>
    <s v="Tênis Infantil Kidsplash Moon 048 Preto"/>
    <s v="Infantil Masculino"/>
    <s v="Kidsplash"/>
    <n v="38"/>
    <n v="117"/>
    <n v="4446"/>
    <n v="0.02"/>
    <n v="88.92"/>
    <n v="4357.08"/>
    <d v="2021-07-13T00:00:00"/>
    <d v="2021-07-13T00:00:00"/>
    <s v="Instagram"/>
    <x v="5"/>
    <n v="0.08"/>
    <n v="348.56639999999999"/>
    <n v="0"/>
  </r>
  <r>
    <n v="1008"/>
    <d v="2021-06-27T00:00:00"/>
    <n v="2021"/>
    <n v="81"/>
    <s v="Julian Goncalves"/>
    <s v="Fortaleza"/>
    <n v="4"/>
    <s v="Tênis Infantil Kea Baby Walk 069 Preto/Grafite/Vermelho"/>
    <s v="Infantil Masculino"/>
    <s v="Kea"/>
    <n v="20"/>
    <n v="111"/>
    <n v="2220"/>
    <n v="0.05"/>
    <n v="111"/>
    <n v="2109"/>
    <d v="2021-07-06T00:00:00"/>
    <d v="2021-07-06T00:00:00"/>
    <s v="Magazine Luiza"/>
    <x v="9"/>
    <n v="0.06"/>
    <n v="126.53999999999999"/>
    <n v="0"/>
  </r>
  <r>
    <n v="1009"/>
    <d v="2021-06-28T00:00:00"/>
    <n v="2021"/>
    <n v="42"/>
    <s v="Beatrice Melo"/>
    <s v="São Paulo"/>
    <n v="1"/>
    <s v="Bota Infantil uFrog Rock 071 Transparente/Preto"/>
    <s v="Infantil Feminino"/>
    <s v="uFrog"/>
    <n v="48"/>
    <n v="98"/>
    <n v="4704"/>
    <n v="7.0000000000000007E-2"/>
    <n v="329.28000000000003"/>
    <n v="4374.72"/>
    <d v="2021-07-07T00:00:00"/>
    <d v="2021-07-07T00:00:00"/>
    <s v="Instagram"/>
    <x v="5"/>
    <n v="0.08"/>
    <n v="349.97760000000005"/>
    <n v="0"/>
  </r>
  <r>
    <n v="1010"/>
    <d v="2021-06-28T00:00:00"/>
    <n v="2021"/>
    <n v="17"/>
    <s v="Gustavo Barbosa"/>
    <s v="Porto Alegre"/>
    <n v="5"/>
    <s v="Tênis Infantil Perkyds Freestyle 010 Glitter Branco/Preto"/>
    <s v="Infantil Masculino"/>
    <s v="Perkyds"/>
    <n v="35"/>
    <n v="114"/>
    <n v="3990"/>
    <n v="0.03"/>
    <n v="119.69999999999999"/>
    <n v="3870.3"/>
    <d v="2021-07-05T00:00:00"/>
    <d v="2021-07-05T00:00:00"/>
    <s v="Amazon"/>
    <x v="5"/>
    <n v="7.0000000000000007E-2"/>
    <n v="270.92100000000005"/>
    <n v="0"/>
  </r>
  <r>
    <n v="1011"/>
    <d v="2021-06-28T00:00:00"/>
    <n v="2021"/>
    <n v="60"/>
    <s v="Lara Costa"/>
    <s v="Rio de Janeiro"/>
    <n v="8"/>
    <s v="Tênis Infantil New Balance Freestyle Colorir 057 Branco/Preto/Amarelo"/>
    <s v="Infantil Masculino"/>
    <s v="New Balance"/>
    <n v="45"/>
    <n v="116"/>
    <n v="5220"/>
    <n v="7.0000000000000007E-2"/>
    <n v="365.40000000000003"/>
    <n v="4854.6000000000004"/>
    <d v="2021-07-23T00:00:00"/>
    <d v="2021-07-23T00:00:00"/>
    <s v="Mercado Livre"/>
    <x v="9"/>
    <n v="0.08"/>
    <n v="388.36800000000005"/>
    <n v="0"/>
  </r>
  <r>
    <n v="1012"/>
    <d v="2021-06-29T00:00:00"/>
    <n v="2021"/>
    <n v="35"/>
    <s v="Raissa Pereira"/>
    <s v="Montes Claros"/>
    <n v="11"/>
    <s v="Tênis Infantil Keds College 009 Branco"/>
    <s v="Infantil Feminino"/>
    <s v="Keds"/>
    <n v="30"/>
    <n v="114"/>
    <n v="3420"/>
    <n v="0.15"/>
    <n v="513"/>
    <n v="2907"/>
    <d v="2021-07-23T00:00:00"/>
    <d v="2021-07-23T00:00:00"/>
    <s v="Instagram"/>
    <x v="2"/>
    <n v="0.06"/>
    <n v="174.4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2CE94D-36E9-4233-B0E9-13C8502E18C9}" name="Tabela Dinâmica1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multipleFieldFilters="0">
  <location ref="B19:C32" firstHeaderRow="1" firstDataRow="1" firstDataCol="1" rowPageCount="1" colPageCount="1"/>
  <pivotFields count="23">
    <pivotField compact="0" outline="0" showAll="0"/>
    <pivotField compact="0" numFmtId="14" outline="0" showAll="0"/>
    <pivotField compact="0" outline="0" showAll="0"/>
    <pivotField axis="axisRow" compact="0" numFmtId="1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compact="0" numFmtId="1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numFmtId="43" outline="0" showAll="0"/>
    <pivotField compact="0" numFmtId="164" outline="0" showAll="0"/>
    <pivotField dataField="1" compact="0" numFmtId="164" outline="0" showAll="0"/>
    <pivotField compact="0" numFmtId="10" outline="0" showAll="0"/>
    <pivotField compact="0" outline="0" showAll="0"/>
    <pivotField compact="0" numFmtId="164" outline="0" showAll="0"/>
    <pivotField compact="0" numFmtId="14" outline="0" showAll="0"/>
    <pivotField compact="0" outline="0" showAll="0"/>
    <pivotField compact="0" outline="0" showAll="0"/>
    <pivotField compact="0" numFmtId="165" outline="0" showAll="0"/>
    <pivotField compact="0" numFmtId="165" outline="0" showAll="0">
      <items count="8">
        <item x="6"/>
        <item x="1"/>
        <item x="3"/>
        <item x="2"/>
        <item x="5"/>
        <item x="0"/>
        <item x="4"/>
        <item t="default"/>
      </items>
    </pivotField>
    <pivotField compact="0" outline="0" showAll="0">
      <items count="11">
        <item x="6"/>
        <item x="9"/>
        <item x="4"/>
        <item x="8"/>
        <item x="5"/>
        <item x="2"/>
        <item x="3"/>
        <item x="7"/>
        <item x="0"/>
        <item x="1"/>
        <item t="default"/>
      </items>
    </pivotField>
    <pivotField compact="0" numFmtId="10" outline="0" showAll="0"/>
    <pivotField compact="0" numFmtId="44" outline="0" showAll="0"/>
    <pivotField compact="0" outline="0"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4" hier="-1"/>
  </pageFields>
  <dataFields count="1">
    <dataField name="Soma de Valor Bruto" fld="10" baseField="0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2ACF14-EA28-459B-9FF9-A0E5D802B3D9}" name="Tabela dinâ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35:C41" firstHeaderRow="1" firstDataRow="1" firstDataCol="1"/>
  <pivotFields count="23">
    <pivotField showAll="0"/>
    <pivotField numFmtId="14" showAll="0"/>
    <pivotField numFmtId="49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numFmtId="164" showAll="0"/>
    <pivotField numFmtId="10" showAll="0"/>
    <pivotField numFmtId="164" showAll="0"/>
    <pivotField dataField="1" numFmtId="164" showAll="0"/>
    <pivotField numFmtId="14" showAll="0"/>
    <pivotField showAll="0"/>
    <pivotField showAll="0"/>
    <pivotField axis="axisRow" showAll="0" measureFilter="1" sortType="descending">
      <items count="11">
        <item x="6"/>
        <item x="9"/>
        <item x="4"/>
        <item x="8"/>
        <item x="5"/>
        <item x="2"/>
        <item x="3"/>
        <item x="7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0" showAll="0"/>
    <pivotField numFmtId="164" showAll="0"/>
    <pivotField numFmtId="1" showAll="0"/>
  </pivotFields>
  <rowFields count="1">
    <field x="19"/>
  </rowFields>
  <rowItems count="6">
    <i>
      <x v="7"/>
    </i>
    <i>
      <x v="4"/>
    </i>
    <i>
      <x v="3"/>
    </i>
    <i>
      <x/>
    </i>
    <i>
      <x v="9"/>
    </i>
    <i t="grand">
      <x/>
    </i>
  </rowItems>
  <colItems count="1">
    <i/>
  </colItems>
  <dataFields count="1">
    <dataField name="Soma de Valor Venda" fld="15" baseField="19" baseItem="0"/>
  </dataFields>
  <formats count="2">
    <format dxfId="118">
      <pivotArea collapsedLevelsAreSubtotals="1" fieldPosition="0">
        <references count="1">
          <reference field="19" count="0"/>
        </references>
      </pivotArea>
    </format>
    <format dxfId="117">
      <pivotArea grandRow="1" outline="0" collapsedLevelsAreSubtotals="1" fieldPosition="0"/>
    </format>
  </formats>
  <pivotTableStyleInfo name="PivotStyleLight16" showRowHeaders="1" showColHeaders="1" showRowStripes="0" showColStripes="0" showLastColumn="1"/>
  <filters count="1">
    <filter fld="19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E47DEA-D9FB-4EC2-B71C-E878DBCEE464}" name="Tabela dinâmica2" cacheId="3" applyNumberFormats="0" applyBorderFormats="0" applyFontFormats="0" applyPatternFormats="0" applyAlignmentFormats="0" applyWidthHeightFormats="1" dataCaption="indicadores de Exposições " tag="c597148b-be15-4024-8ad3-97e37e969b3a" updatedVersion="8" minRefreshableVersion="3" useAutoFormatting="1" subtotalHiddenItems="1" itemPrintTitles="1" createdVersion="8" indent="0" outline="1" outlineData="1" multipleFieldFilters="0" rowHeaderCaption="Indicadores de Propostas">
  <location ref="E4:N17" firstHeaderRow="0" firstDataRow="1" firstDataCol="1"/>
  <pivotFields count="10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</pivotFields>
  <rowFields count="1">
    <field x="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fld="0" subtotal="count" baseField="0" baseItem="0"/>
    <dataField fld="1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2" subtotal="count" baseField="0" baseItem="0"/>
    <dataField fld="7" subtotal="count" baseField="0" baseItem="0"/>
    <dataField fld="8" subtotal="count" baseField="0" baseItem="0"/>
  </dataFields>
  <formats count="2">
    <format dxfId="34">
      <pivotArea field="9" type="button" dataOnly="0" labelOnly="1" outline="0" axis="axisRow" fieldPosition="0"/>
    </format>
    <format dxfId="33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</formats>
  <conditionalFormats count="1">
    <conditionalFormat priority="2">
      <pivotAreas count="1">
        <pivotArea type="data" outline="0" collapsedLevelsAreSubtotals="1" fieldPosition="0">
          <references count="1">
            <reference field="4294967294" count="3" selected="0">
              <x v="6"/>
              <x v="7"/>
              <x v="8"/>
            </reference>
          </references>
        </pivotArea>
      </pivotAreas>
    </conditionalFormat>
  </conditionalFormats>
  <pivotHierarchies count="1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Off="0"/>
  </pivotHierarchies>
  <pivotTableStyleInfo name="PivotStyleLight16" showRowHeaders="1" showColHeaders="1" showRowStripes="0" showColStripes="0" showLastColumn="1"/>
  <rowHierarchiesUsage count="1">
    <rowHierarchyUsage hierarchyUsage="1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xposiçõ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85E7F7-6BBA-4972-AAFF-615AA0D4D8D0}" name="Tabela dinâmica1" cacheId="2" applyNumberFormats="0" applyBorderFormats="0" applyFontFormats="0" applyPatternFormats="0" applyAlignmentFormats="0" applyWidthHeightFormats="1" dataCaption="Indicadores de Propostas" tag="47a981e3-2e8f-4def-8388-0ead641f67ea" updatedVersion="8" minRefreshableVersion="3" useAutoFormatting="1" subtotalHiddenItems="1" itemPrintTitles="1" createdVersion="8" indent="0" outline="1" outlineData="1" multipleFieldFilters="0" rowHeaderCaption="Indicadores de Exposições">
  <location ref="E21:M34" firstHeaderRow="0" firstDataRow="1" firstDataCol="1"/>
  <pivotFields count="9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</pivotFields>
  <rowFields count="1">
    <field x="8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</dataFields>
  <formats count="2">
    <format dxfId="36">
      <pivotArea field="8" type="button" dataOnly="0" labelOnly="1" outline="0" axis="axisRow" fieldPosition="0"/>
    </format>
    <format dxfId="3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3" selected="0">
              <x v="5"/>
              <x v="6"/>
              <x v="7"/>
            </reference>
          </references>
        </pivotArea>
      </pivotAreas>
    </conditionalFormat>
  </conditionalFormats>
  <pivotHierarchies count="1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Off="0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BasedeDa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2B111C-8F68-4084-81E8-8BCDA96C979D}" name="Tabela dinâmica19" cacheId="7" dataOnRows="1" applyNumberFormats="0" applyBorderFormats="0" applyFontFormats="0" applyPatternFormats="0" applyAlignmentFormats="0" applyWidthHeightFormats="1" dataCaption="Propostas" tag="a99a73f4-0198-4021-985a-6e181585a871" updatedVersion="8" minRefreshableVersion="3" useAutoFormatting="1" subtotalHiddenItems="1" itemPrintTitles="1" createdVersion="8" indent="0" outline="1" outlineData="1" multipleFieldFilters="0" chartFormat="19">
  <location ref="B32:C34" firstHeaderRow="1" firstDataRow="1" firstDataCol="1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-2"/>
  </rowFields>
  <rowItems count="2">
    <i>
      <x/>
    </i>
    <i i="1">
      <x v="1"/>
    </i>
  </rowItems>
  <colItems count="1">
    <i/>
  </colItems>
  <dataFields count="2">
    <dataField fld="0" subtotal="count" baseField="0" baseItem="0"/>
    <dataField fld="1" subtotal="count" baseField="0" baseItem="0"/>
  </dataFields>
  <formats count="5"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-2" type="button" dataOnly="0" labelOnly="1" outline="0" axis="axisRow" fieldPosition="0"/>
    </format>
    <format dxfId="2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">
      <pivotArea dataOnly="0" labelOnly="1" grandCol="1" outline="0" axis="axisCol" fieldPosition="0"/>
    </format>
  </formats>
  <chartFormats count="3">
    <chartFormat chart="1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3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41"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BasedeDados].[Mês].&amp;[Nov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Off="0"/>
  </pivotHierarchies>
  <pivotTableStyleInfo name="PivotStyleLight16" showRowHeaders="1" showColHeaders="1" showRowStripes="0" showColStripes="0" showLastColumn="1"/>
  <rowHierarchiesUsage count="1">
    <rowHierarchyUsage hierarchyUsage="-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ropostas]"/>
        <x15:activeTabTopLevelEntity name="[BasedeDa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51435D-98C7-490A-972C-A3F6B2927C18}" name="Tabela dinâmica17" cacheId="6" applyNumberFormats="0" applyBorderFormats="0" applyFontFormats="0" applyPatternFormats="0" applyAlignmentFormats="0" applyWidthHeightFormats="1" dataCaption="Valores" tag="0853a331-c29b-4aa1-9d0a-d1bdc249b0c2" updatedVersion="8" minRefreshableVersion="3" useAutoFormatting="1" subtotalHiddenItems="1" itemPrintTitles="1" createdVersion="8" indent="0" showHeaders="0" outline="1" outlineData="1" multipleFieldFilters="0" chartFormat="29">
  <location ref="F32:I45" firstHeaderRow="0" firstDataRow="1" firstDataCol="1"/>
  <pivotFields count="5">
    <pivotField axis="axisRow" allDrilled="1" subtotalTop="0" showAll="0" sortType="ascending" defaultSubtotal="0" defaultAttributeDrillState="1">
      <items count="12">
        <item x="4"/>
        <item x="3"/>
        <item x="8"/>
        <item x="0"/>
        <item x="7"/>
        <item x="6"/>
        <item x="5"/>
        <item x="1"/>
        <item x="11"/>
        <item x="10"/>
        <item x="9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fld="3" subtotal="count" baseField="0" baseItem="0"/>
  </dataFields>
  <formats count="1">
    <format dxfId="32">
      <pivotArea dataOnly="0" labelOnly="1" fieldPosition="0">
        <references count="1">
          <reference field="0" count="0"/>
        </references>
      </pivotArea>
    </format>
  </formats>
  <chartFormats count="3">
    <chartFormat chart="2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Hierarchies count="141">
    <pivotHierarchy dragToData="1"/>
    <pivotHierarchy multipleItemSelectionAllowed="1" dragToData="1">
      <members count="1" level="1">
        <member name="[BasedeDados].[Nome do indicador].&amp;[Propostas enviada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Off="0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altText="Comparativo Mensal de Proposta Enviadas x Aceitas" hideValuesRow="1"/>
    </ext>
    <ext xmlns:x15="http://schemas.microsoft.com/office/spreadsheetml/2010/11/main" uri="{E67621CE-5B39-4880-91FE-76760E9C1902}">
      <x15:pivotTableUISettings>
        <x15:activeTabTopLevelEntity name="[Propostas]"/>
        <x15:activeTabTopLevelEntity name="[BasedeDad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FA9958-637E-4AE8-8DC8-76F07E69583F}" name="Tabela dinâmica28" cacheId="5" applyNumberFormats="0" applyBorderFormats="0" applyFontFormats="0" applyPatternFormats="0" applyAlignmentFormats="0" applyWidthHeightFormats="1" dataCaption="Valores" tag="f24a83b3-d506-4f23-b3d1-2b92c8124e2e" updatedVersion="8" minRefreshableVersion="3" useAutoFormatting="1" itemPrintTitles="1" createdVersion="8" indent="0" outline="1" outlineData="1" multipleFieldFilters="0" chartFormat="1">
  <location ref="P1:Q14" firstHeaderRow="1" firstDataRow="1" firstDataCol="1"/>
  <pivotFields count="3">
    <pivotField axis="axisRow" allDrilled="1" subtotalTop="0" showAll="0" sortType="ascending" defaultSubtotal="0" defaultAttributeDrillState="1">
      <items count="12">
        <item x="4"/>
        <item x="3"/>
        <item x="8"/>
        <item x="0"/>
        <item x="7"/>
        <item x="6"/>
        <item x="5"/>
        <item x="1"/>
        <item x="11"/>
        <item x="10"/>
        <item x="9"/>
        <item x="2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fld="1" subtotal="count" baseField="0" baseItem="0"/>
  </dataFields>
  <chartFormats count="1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1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Exposições].[Nome do indicador].&amp;[Publicações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Off="0"/>
  </pivotHierarchies>
  <pivotTableStyleInfo name="PivotStyleLight16" showRowHeaders="1" showColHeaders="1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xposiçõ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285398-958B-4377-AF8F-8B19228F07A0}" name="Tabela dinâmica26" cacheId="4" applyNumberFormats="0" applyBorderFormats="0" applyFontFormats="0" applyPatternFormats="0" applyAlignmentFormats="0" applyWidthHeightFormats="1" dataCaption="Valores" tag="5c577035-9fd7-4e86-9d6f-ed82bc5a5ac1" updatedVersion="8" minRefreshableVersion="3" useAutoFormatting="1" subtotalHiddenItems="1" itemPrintTitles="1" createdVersion="8" indent="0" outline="1" outlineData="1" multipleFieldFilters="0" chartFormat="2" rowHeaderCaption="Exposições">
  <location ref="C25:D28" firstHeaderRow="1" firstDataRow="1" firstDataCol="1"/>
  <pivotFields count="2">
    <pivotField dataField="1" subtotalTop="0" showAll="0" defaultSubtotal="0"/>
    <pivotField axis="axisRow" allDrilled="1" subtotalTop="0" showAll="0" defaultSubtotal="0" defaultAttributeDrillState="1">
      <items count="2">
        <item x="0"/>
        <item x="1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fld="0" subtotal="count" baseField="0" baseItem="0"/>
  </dataField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Hierarchies count="1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Off="0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xposiçõ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B82F5F46-3732-484F-A411-E01026F97FE5}" autoFormatId="16" applyNumberFormats="0" applyBorderFormats="0" applyFontFormats="0" applyPatternFormats="0" applyAlignmentFormats="0" applyWidthHeightFormats="0">
  <queryTableRefresh nextId="18">
    <queryTableFields count="17">
      <queryTableField id="1" name="Código" tableColumnId="18"/>
      <queryTableField id="2" name="Descrição" tableColumnId="2"/>
      <queryTableField id="3" name="Marca" tableColumnId="3"/>
      <queryTableField id="4" name="Categoria" tableColumnId="4"/>
      <queryTableField id="5" name="SKU" tableColumnId="5"/>
      <queryTableField id="6" name="Unidade" tableColumnId="6"/>
      <queryTableField id="7" name="Largura" tableColumnId="7"/>
      <queryTableField id="8" name="Profundidade" tableColumnId="8"/>
      <queryTableField id="9" name="Altura" tableColumnId="9"/>
      <queryTableField id="10" name="Peso" tableColumnId="10"/>
      <queryTableField id="11" name="Estoque mínimo" tableColumnId="11"/>
      <queryTableField id="12" name="Estoque Atual" tableColumnId="12"/>
      <queryTableField id="13" name="Situação do Estoque" tableColumnId="13"/>
      <queryTableField id="14" name="Imagem" tableColumnId="14"/>
      <queryTableField id="15" name="Entradas" tableColumnId="15"/>
      <queryTableField id="16" name="Vendas" tableColumnId="16"/>
      <queryTableField id="17" name="Outras Saídas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3D201DA2-14D5-4935-B8D4-CF23D7569720}" autoFormatId="16" applyNumberFormats="0" applyBorderFormats="0" applyFontFormats="0" applyPatternFormats="0" applyAlignmentFormats="0" applyWidthHeightFormats="0">
  <queryTableRefresh nextId="23">
    <queryTableFields count="22">
      <queryTableField id="1" name="Seq." tableColumnId="20"/>
      <queryTableField id="2" name="Data" tableColumnId="2"/>
      <queryTableField id="3" name="Cód. Cliente" tableColumnId="3"/>
      <queryTableField id="4" name="Cidade" tableColumnId="4"/>
      <queryTableField id="5" name="Cód. Produto" tableColumnId="5"/>
      <queryTableField id="6" name="Qtde." tableColumnId="6"/>
      <queryTableField id="7" name="Preço Unitário" tableColumnId="7"/>
      <queryTableField id="8" name="Valor Bruto" tableColumnId="8"/>
      <queryTableField id="9" name="% Desconto" tableColumnId="9"/>
      <queryTableField id="10" name="Valor Desconto" tableColumnId="10"/>
      <queryTableField id="11" name="Valor Venda" tableColumnId="11"/>
      <queryTableField id="12" name="Vencimento" tableColumnId="12"/>
      <queryTableField id="13" name="Data Pagamento" tableColumnId="13"/>
      <queryTableField id="14" name="Documento" tableColumnId="14"/>
      <queryTableField id="15" name="Canal de Venda" tableColumnId="15"/>
      <queryTableField id="16" name="Vendedor" tableColumnId="16"/>
      <queryTableField id="17" name="% Comis." tableColumnId="17"/>
      <queryTableField id="18" name="Comissão" tableColumnId="18"/>
      <queryTableField id="19" name="Tipo de Pagamento" tableColumnId="19"/>
      <queryTableField id="20" name="Produto.Marca" tableColumnId="1"/>
      <queryTableField id="21" name="Produto.Categoria" tableColumnId="21"/>
      <queryTableField id="22" name="Produto.SKU" tableColumnId="2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4" xr16:uid="{99222142-A840-4CAF-8773-AE868FAD927A}" autoFormatId="16" applyNumberFormats="0" applyBorderFormats="0" applyFontFormats="0" applyPatternFormats="0" applyAlignmentFormats="0" applyWidthHeightFormats="0">
  <queryTableRefresh nextId="8" unboundColumnsRight="1">
    <queryTableFields count="7">
      <queryTableField id="1" name="Grupo do indicador" tableColumnId="1"/>
      <queryTableField id="2" name="Nome do indicador" tableColumnId="2"/>
      <queryTableField id="3" name="Realizado" tableColumnId="3"/>
      <queryTableField id="4" name="Meta" tableColumnId="4"/>
      <queryTableField id="5" name="Meses" tableColumnId="5"/>
      <queryTableField id="7" name="Mês" tableColumnId="7"/>
      <queryTableField id="6" dataBound="0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F8DDFC8A-CD1E-44DF-82FE-A4E533D08D67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1" name="Grupo do indicador" tableColumnId="6"/>
      <queryTableField id="12" name="Nome do indicador" tableColumnId="12"/>
      <queryTableField id="3" name="Realizado" tableColumnId="3"/>
      <queryTableField id="4" name="Meta" tableColumnId="4"/>
      <queryTableField id="5" name="Meses" tableColumnId="5"/>
      <queryTableField id="14" dataBound="0" tableColumnId="13"/>
    </queryTableFields>
    <queryTableDeletedFields count="1">
      <deletedField name="Nome do indicador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Vendedor" xr10:uid="{C37B5B54-D34C-4931-AE53-2A735D7899E6}" sourceName="Vendedor">
  <pivotTables>
    <pivotTable tabId="7" name="Tabela Dinâmica1"/>
  </pivotTables>
  <data>
    <tabular pivotCacheId="198122717">
      <items count="10">
        <i x="6" s="1"/>
        <i x="9" s="1"/>
        <i x="4" s="1"/>
        <i x="8" s="1"/>
        <i x="5" s="1"/>
        <i x="2" s="1"/>
        <i x="3" s="1"/>
        <i x="7" s="1"/>
        <i x="0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nal_de_Venda" xr10:uid="{2F0C52DF-BE7F-404B-BF51-5CEEB0172880}" sourceName="Canal de Venda">
  <pivotTables>
    <pivotTable tabId="7" name="Tabela Dinâmica1"/>
  </pivotTables>
  <data>
    <tabular pivotCacheId="198122717">
      <items count="7">
        <i x="6" s="1"/>
        <i x="1" s="1"/>
        <i x="3" s="1"/>
        <i x="2" s="1"/>
        <i x="5" s="1"/>
        <i x="0" s="1"/>
        <i x="4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1D77004C-7D0D-4A23-8455-09337DF3C41F}" sourceName="[Exposições].[Mês]">
  <pivotTables>
    <pivotTable tabId="17" name="Tabela dinâmica26"/>
  </pivotTables>
  <data>
    <olap pivotCacheId="657991761">
      <levels count="2">
        <level uniqueName="[Exposições].[Mês].[(All)]" sourceCaption="(All)" count="0"/>
        <level uniqueName="[Exposições].[Mês].[Mês]" sourceCaption="Mês" count="12" sortOrder="ascending">
          <ranges>
            <range startItem="0">
              <i n="[Exposições].[Mês].&amp;[Abr]" c="Abr"/>
              <i n="[Exposições].[Mês].&amp;[Ago]" c="Ago"/>
              <i n="[Exposições].[Mês].&amp;[Dez]" c="Dez"/>
              <i n="[Exposições].[Mês].&amp;[Fev]" c="Fev"/>
              <i n="[Exposições].[Mês].&amp;[Jan]" c="Jan"/>
              <i n="[Exposições].[Mês].&amp;[Jul]" c="Jul"/>
              <i n="[Exposições].[Mês].&amp;[Jun]" c="Jun"/>
              <i n="[Exposições].[Mês].&amp;[Mai]" c="Mai"/>
              <i n="[Exposições].[Mês].&amp;[Mar]" c="Mar"/>
              <i n="[Exposições].[Mês].&amp;[Nov]" c="Nov"/>
              <i n="[Exposições].[Mês].&amp;[Out]" c="Out"/>
              <i n="[Exposições].[Mês].&amp;[Set]" c="Set"/>
            </range>
          </ranges>
        </level>
      </levels>
      <selections count="1">
        <selection n="[Exposições].[Mês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1" xr10:uid="{B2A48EEF-F538-44FC-8C96-55DC132D126A}" sourceName="[BasedeDados].[Mês]">
  <pivotTables>
    <pivotTable tabId="16" name="Tabela dinâmica19"/>
  </pivotTables>
  <data>
    <olap pivotCacheId="523419869">
      <levels count="2">
        <level uniqueName="[BasedeDados].[Mês].[(All)]" sourceCaption="(All)" count="0"/>
        <level uniqueName="[BasedeDados].[Mês].[Mês]" sourceCaption="Mês" count="13">
          <ranges>
            <range startItem="0">
              <i n="[BasedeDados].[Mês].&amp;[Abr]" c="Abr"/>
              <i n="[BasedeDados].[Mês].&amp;[Ago]" c="Ago"/>
              <i n="[BasedeDados].[Mês].&amp;[Dez]" c="Dez"/>
              <i n="[BasedeDados].[Mês].&amp;[Fev]" c="Fev"/>
              <i n="[BasedeDados].[Mês].&amp;[Jan]" c="Jan"/>
              <i n="[BasedeDados].[Mês].&amp;[Jul]" c="Jul"/>
              <i n="[BasedeDados].[Mês].&amp;[Jun]" c="Jun"/>
              <i n="[BasedeDados].[Mês].&amp;[Mai]" c="Mai"/>
              <i n="[BasedeDados].[Mês].&amp;[Mar]" c="Mar"/>
              <i n="[BasedeDados].[Mês].&amp;[Nov]" c="Nov"/>
              <i n="[BasedeDados].[Mês].&amp;[Out]" c="Out"/>
              <i n="[BasedeDados].[Mês].&amp;[Set]" c="Set"/>
              <i n="[BasedeDados].[Mês].&amp;" c="(vazio)" nd="1"/>
            </range>
          </ranges>
        </level>
      </levels>
      <selections count="1">
        <selection n="[BasedeDados].[Mês].&amp;[Nov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Nome_do_indicador" xr10:uid="{0E68B668-9EAA-4971-8619-A061458536B4}" sourceName="[Exposições].[Nome do indicador]">
  <pivotTables>
    <pivotTable tabId="17" name="Tabela dinâmica28"/>
  </pivotTables>
  <data>
    <olap pivotCacheId="1967918042">
      <levels count="2">
        <level uniqueName="[Exposições].[Nome do indicador].[(All)]" sourceCaption="(All)" count="0"/>
        <level uniqueName="[Exposições].[Nome do indicador].[Nome do indicador]" sourceCaption="Nome do indicador" count="2">
          <ranges>
            <range startItem="0">
              <i n="[Exposições].[Nome do indicador].&amp;[Participações em eventos]" c="Participações em eventos"/>
              <i n="[Exposições].[Nome do indicador].&amp;[Publicações]" c="Publicações"/>
            </range>
          </ranges>
        </level>
      </levels>
      <selections count="1">
        <selection n="[Exposições].[Nome do indicador].&amp;[Publicações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Vendedor" xr10:uid="{3F3CDA99-2289-4379-A0A3-B3EE014F37A5}" cache="SegmentaçãodeDados_Vendedor" caption="Vendedor" rowHeight="228600"/>
  <slicer name="Canal de Venda" xr10:uid="{B15D2792-7B6F-4D95-85F4-6AC5CAD3C40F}" cache="SegmentaçãodeDados_Canal_de_Venda" caption="Canal de Venda" rowHeight="2286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1" xr10:uid="{A2DD86AD-FC71-4440-B97E-DC4A994AC628}" cache="SegmentaçãodeDados_Mês1" caption="Mês" level="1" rowHeight="23495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" xr10:uid="{5A02A027-92E6-4013-BBEE-05C50FAE75F6}" cache="SegmentaçãodeDados_Mês" caption="Mês" level="1" rowHeight="234950"/>
  <slicer name="Nome do indicador" xr10:uid="{3BCBC7CA-360A-4063-8434-54A4C380792D}" cache="SegmentaçãodeDados_Nome_do_indicador" caption="Nome do indicador" level="1" rowHeight="234950"/>
</slicer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418BD6-70DB-4868-8B27-0CACF6232505}" name="tFaturamento" displayName="tFaturamento" ref="J7:AF1019" totalsRowShown="0" headerRowDxfId="142">
  <autoFilter ref="J7:AF1019" xr:uid="{73418BD6-70DB-4868-8B27-0CACF623250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</autoFilter>
  <tableColumns count="23">
    <tableColumn id="1" xr3:uid="{21B7126B-03B9-4DE8-BB5C-20E9C02A8FC2}" name="Seq." dataDxfId="141"/>
    <tableColumn id="2" xr3:uid="{EB584F40-EC30-4F17-B0DA-C1C99D432E6B}" name="Data" dataDxfId="140"/>
    <tableColumn id="21" xr3:uid="{969EBADF-9F8D-400A-B086-1129D0DCCC31}" name="Mês_N" dataDxfId="139"/>
    <tableColumn id="22" xr3:uid="{760BC4BA-5612-406C-89EF-7E6BACDF2F2B}" name="Mês" dataDxfId="138">
      <calculatedColumnFormula>MONTH(K8)</calculatedColumnFormula>
    </tableColumn>
    <tableColumn id="20" xr3:uid="{47E780FB-87E0-43B9-B2E1-672B48EFA6F2}" name="Anos" dataDxfId="137">
      <calculatedColumnFormula>YEAR(K8)</calculatedColumnFormula>
    </tableColumn>
    <tableColumn id="3" xr3:uid="{711B9C43-06ED-48C7-9531-06BA81461FBA}" name="Cód. Cliente" dataDxfId="136" dataCellStyle="Vírgula"/>
    <tableColumn id="4" xr3:uid="{F46410BD-E226-40C6-AB44-2E689F48C369}" name="Cidade" dataDxfId="135"/>
    <tableColumn id="5" xr3:uid="{024D1644-C983-4793-9632-3B97F719C839}" name="Cód. Produto" dataDxfId="134"/>
    <tableColumn id="6" xr3:uid="{967FE09E-02C2-4615-9B53-224ED8D30E0E}" name="Qtde." dataDxfId="133" dataCellStyle="Vírgula"/>
    <tableColumn id="7" xr3:uid="{89E4C3AC-780A-4F80-854E-055E72657605}" name="Preço Unitário" dataDxfId="132" dataCellStyle="Moeda"/>
    <tableColumn id="8" xr3:uid="{9E740918-2136-492A-9BC4-1FDE2C65539B}" name="Valor Bruto" dataDxfId="131" dataCellStyle="Moeda"/>
    <tableColumn id="9" xr3:uid="{C31D27D7-F8F8-483C-8929-EE822FB11D90}" name="% Desconto" dataDxfId="130" dataCellStyle="Porcentagem"/>
    <tableColumn id="10" xr3:uid="{8A5C48D5-BC6F-4661-898A-FAAEBC2F5C33}" name="Valor Desconto" dataDxfId="129" dataCellStyle="Moeda"/>
    <tableColumn id="11" xr3:uid="{529AE7B2-CE14-4E5C-A35B-B0275C41D2A3}" name="Valor Venda" dataDxfId="128" dataCellStyle="Moeda"/>
    <tableColumn id="12" xr3:uid="{5C955EF3-5E9D-4637-A864-DF1846B35166}" name="Vencimento" dataDxfId="127" dataCellStyle="Moeda"/>
    <tableColumn id="13" xr3:uid="{13711057-E7C5-4F94-8A24-EFC029B06DC8}" name="Data Pagamento" dataDxfId="126" dataCellStyle="Moeda"/>
    <tableColumn id="14" xr3:uid="{F5189EA6-DD83-4CAA-975B-F8E8E575227B}" name="Documento" dataDxfId="125" dataCellStyle="Moeda"/>
    <tableColumn id="15" xr3:uid="{20EABD56-1023-4BB6-897D-D4D2817B0B1E}" name="Canal de Venda_n" dataDxfId="124" dataCellStyle="Vírgula"/>
    <tableColumn id="23" xr3:uid="{003050FE-5779-4B54-B530-EE75820D42C8}" name="Canal de Venda" dataDxfId="123" dataCellStyle="Vírgula"/>
    <tableColumn id="16" xr3:uid="{1508A832-3B42-4FA9-9C4C-47A1CB2072BD}" name="Vendedor" dataDxfId="122"/>
    <tableColumn id="17" xr3:uid="{CAE7C81A-59D5-4395-922B-2545033C4325}" name="% Comis." dataDxfId="121" dataCellStyle="Porcentagem"/>
    <tableColumn id="18" xr3:uid="{AD3C7415-AC83-4E5F-B98B-8952276D3F5A}" name="Comissão" dataDxfId="120"/>
    <tableColumn id="19" xr3:uid="{2BB928E4-2AEA-42C3-A4F7-47008F85A912}" name="Tipo de Pagament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42B630-92DF-4FB2-81C9-1167F67916E6}" name="tVendas" displayName="tVendas" ref="I3:AE1016" totalsRowCount="1" headerRowDxfId="116" headerRowBorderDxfId="115" tableBorderDxfId="114">
  <autoFilter ref="I3:AE1015" xr:uid="{1A42B630-92DF-4FB2-81C9-1167F67916E6}"/>
  <tableColumns count="23">
    <tableColumn id="1" xr3:uid="{3FEF7F27-7114-4D22-85BA-E1F71C154EDC}" name="Seq."/>
    <tableColumn id="2" xr3:uid="{D9ED0236-CA09-42E9-A693-62452AF3AB49}" name="Data" dataDxfId="113" totalsRowDxfId="112"/>
    <tableColumn id="10" xr3:uid="{E84DC7F7-4F7E-4B62-A5BE-8DE7EC25B24F}" name="Ano" dataDxfId="111" totalsRowDxfId="110">
      <calculatedColumnFormula>YEAR(J4)</calculatedColumnFormula>
    </tableColumn>
    <tableColumn id="3" xr3:uid="{DAA69495-4EDA-406D-A81B-83A9D856CBF6}" name="Cód. Cliente"/>
    <tableColumn id="4" xr3:uid="{56F284BB-E4EC-42F0-A083-1F62B33DFBEA}" name="Nome Completo" dataDxfId="109" totalsRowDxfId="108"/>
    <tableColumn id="5" xr3:uid="{55C55DB4-FBA3-418A-8908-03C24A800BFF}" name="Cidade" dataDxfId="107" totalsRowDxfId="106"/>
    <tableColumn id="6" xr3:uid="{AFEA33B5-2D3F-44FC-9772-CB63F677ADEA}" name="Cód. Produto"/>
    <tableColumn id="7" xr3:uid="{75B2428A-580A-46C5-B11B-7B9F8774F151}" name="Descrição"/>
    <tableColumn id="8" xr3:uid="{F70ECDD9-9A78-4F8B-8979-A47D6861655E}" name="Categoria"/>
    <tableColumn id="9" xr3:uid="{EE19FD0A-9BF6-4B41-9B6F-CC241C8CEA34}" name="Marca"/>
    <tableColumn id="12" xr3:uid="{FB99A07B-7AF2-4018-9ED5-3BA297F58365}" name="Qtde."/>
    <tableColumn id="13" xr3:uid="{1D36A821-63AC-4EA1-A41D-2E6185239977}" name="Preço Unitário" totalsRowDxfId="105" dataCellStyle="Moeda"/>
    <tableColumn id="14" xr3:uid="{12B6C3A4-F2BC-49BC-A8DC-DE302B8B60BE}" name="Valor Bruto" totalsRowDxfId="104" dataCellStyle="Moeda"/>
    <tableColumn id="15" xr3:uid="{0779A56A-7232-429A-8AF2-20AC48243DC6}" name="% Desconto" dataDxfId="103" totalsRowDxfId="102" dataCellStyle="Porcentagem"/>
    <tableColumn id="16" xr3:uid="{0925BC0E-B836-4F46-BF9D-B8C781763E00}" name="Valor Desconto" dataDxfId="101" totalsRowDxfId="100" dataCellStyle="Moeda">
      <calculatedColumnFormula>tVendas[[#This Row],[Valor Bruto]]*tVendas[[#This Row],[% Desconto]]</calculatedColumnFormula>
    </tableColumn>
    <tableColumn id="17" xr3:uid="{B9D28059-0DC9-4F13-9DBD-0CF6F63B5161}" name="Valor Venda" dataDxfId="99" totalsRowDxfId="98" dataCellStyle="Moeda">
      <calculatedColumnFormula>tVendas[[#This Row],[Valor Bruto]]-tVendas[[#This Row],[Valor Desconto]]</calculatedColumnFormula>
    </tableColumn>
    <tableColumn id="18" xr3:uid="{5460A143-64FB-4758-8301-A0B215088791}" name="Vencimento" dataDxfId="97" totalsRowDxfId="96"/>
    <tableColumn id="19" xr3:uid="{5023FCAA-1D6E-4C37-BD1C-55CA0257CBFD}" name="Data Pagamento" dataDxfId="95" totalsRowDxfId="94"/>
    <tableColumn id="21" xr3:uid="{05679081-9ED9-4344-A220-E78630CFAC47}" name="Canal de Venda"/>
    <tableColumn id="22" xr3:uid="{A6E04071-A68A-4F9B-B2CB-D5BF43592B64}" name="Vendedor"/>
    <tableColumn id="23" xr3:uid="{0FEC2FAD-EF40-496B-BB39-6B80C9ECAAC7}" name="% Comis." dataDxfId="93" totalsRowDxfId="92" dataCellStyle="Porcentagem"/>
    <tableColumn id="24" xr3:uid="{424A1EFD-FC54-49A1-B145-83A201A9528A}" name="Comissão" dataDxfId="91" totalsRowDxfId="90" dataCellStyle="Moeda">
      <calculatedColumnFormula>tVendas[[#This Row],[Valor Venda]]*tVendas[[#This Row],[% Comis.]]</calculatedColumnFormula>
    </tableColumn>
    <tableColumn id="11" xr3:uid="{B14FCED3-1970-43C3-9214-555A5F8D810B}" name="Dias em Atraso" totalsRowFunction="custom" dataDxfId="89" totalsRowDxfId="88">
      <calculatedColumnFormula>IF((tVendas[[#This Row],[Data Pagamento]]-tVendas[[#This Row],[Vencimento]])&lt;0,1,0)</calculatedColumnFormula>
      <totalsRowFormula>SUBTOTAL(9,AE7:AE1015)</totalsRow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6B0CCE0-0FE6-4251-918C-65DF9C4A7A42}" name="tProdutos" displayName="tProdutos" ref="B8:R23" totalsRowShown="0" headerRowDxfId="85" dataDxfId="84" dataCellStyle="Vírgula">
  <autoFilter ref="B8:R23" xr:uid="{E6B0CCE0-0FE6-4251-918C-65DF9C4A7A42}"/>
  <tableColumns count="17">
    <tableColumn id="1" xr3:uid="{932AC0E4-374A-4BB5-872F-DB08DF59A044}" name="Código" dataDxfId="83"/>
    <tableColumn id="2" xr3:uid="{8C489F4E-4006-4539-B2AF-D1F1864CEEEB}" name="Descrição" dataDxfId="82"/>
    <tableColumn id="3" xr3:uid="{86FE3A13-18BD-4A91-B0CC-7717105E3627}" name="Marca" dataDxfId="81"/>
    <tableColumn id="4" xr3:uid="{F35F992C-AD97-40AE-B0BD-8B4D8E7CE84B}" name="Categoria" dataDxfId="80"/>
    <tableColumn id="5" xr3:uid="{B7451D4A-8C56-4E76-AF19-3FD67B6AB0B1}" name="SKU" dataDxfId="79" dataCellStyle="Moeda"/>
    <tableColumn id="6" xr3:uid="{7EA53B39-BB2D-4E79-A849-92B1E4D0E488}" name="Unidade" dataDxfId="78"/>
    <tableColumn id="7" xr3:uid="{37246F37-1021-4C38-8131-0B2E30AFFCDD}" name="Largura" dataDxfId="77"/>
    <tableColumn id="8" xr3:uid="{1B13FBFA-3609-4D7C-853C-6CA86B36F1DB}" name="Profundidade" dataDxfId="76"/>
    <tableColumn id="9" xr3:uid="{CBFE2D93-9A0B-485D-AE2D-667C01ABA444}" name="Altura" dataDxfId="75"/>
    <tableColumn id="10" xr3:uid="{D4C1847B-9376-46DD-B015-11006E3581BF}" name="Peso" dataDxfId="74"/>
    <tableColumn id="11" xr3:uid="{CDA107D9-AF40-4DE2-9245-F8D3627DBD7E}" name="Estoque mínimo" dataDxfId="73" dataCellStyle="Vírgula"/>
    <tableColumn id="12" xr3:uid="{4D529AF6-54D3-4B49-BD3D-E1B6BB8D0A39}" name="Estoque Atual" dataDxfId="72" dataCellStyle="Vírgula"/>
    <tableColumn id="13" xr3:uid="{D294B4C4-2C3F-41DF-9BE8-F9A2B14ECB60}" name="Situação do Estoque" dataDxfId="71" dataCellStyle="Porcentagem"/>
    <tableColumn id="14" xr3:uid="{5B4390F3-D2AE-42CD-BB07-EE13F25E7086}" name="Imagem" dataDxfId="70" dataCellStyle="Hiperlink"/>
    <tableColumn id="15" xr3:uid="{1B192165-1803-44C4-8E90-00E2A8AD33FD}" name="Entradas" dataDxfId="69" dataCellStyle="Vírgula"/>
    <tableColumn id="16" xr3:uid="{6D85C124-1A82-451E-BB89-11F8DB540330}" name="Vendas" dataDxfId="68" dataCellStyle="Vírgula"/>
    <tableColumn id="17" xr3:uid="{9DFE78AF-7AA7-481C-B3D8-BA483F8647E1}" name="Outras Saídas" dataDxfId="67" dataCellStyle="Vírgula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F26836-42A7-444A-8A0D-6116CBFEF262}" name="tFaturamento6" displayName="tFaturamento6" ref="B28:T1040" totalsRowShown="0" headerRowDxfId="66">
  <autoFilter ref="B28:T1040" xr:uid="{91F26836-42A7-444A-8A0D-6116CBFEF262}"/>
  <tableColumns count="19">
    <tableColumn id="1" xr3:uid="{B0310F7F-DC03-432B-A3E7-23AF309F790F}" name="Seq." dataDxfId="65"/>
    <tableColumn id="2" xr3:uid="{10829F0C-5469-4F9D-8479-0C40437211C6}" name="Data" dataDxfId="64"/>
    <tableColumn id="3" xr3:uid="{45895624-AF22-42AB-9784-40CB7671E51C}" name="Cód. Cliente" dataDxfId="63" dataCellStyle="Vírgula"/>
    <tableColumn id="4" xr3:uid="{1A1F46BF-900E-48AD-83D1-F37B830C7F33}" name="Cidade" dataDxfId="62"/>
    <tableColumn id="5" xr3:uid="{7C5588FC-5695-4CC2-BCD2-75DE642E6B38}" name="Cód. Produto" dataDxfId="61"/>
    <tableColumn id="6" xr3:uid="{107E3EF5-E059-47C0-AF9A-56CBF16CCEF8}" name="Qtde." dataDxfId="60" dataCellStyle="Vírgula"/>
    <tableColumn id="7" xr3:uid="{07EF62F2-BE18-4A5F-9D3D-9395C62EED8B}" name="Preço Unitário" dataDxfId="59" dataCellStyle="Moeda"/>
    <tableColumn id="8" xr3:uid="{6290C444-40B9-4BC8-9936-4FE80A08015F}" name="Valor Bruto" dataDxfId="58" dataCellStyle="Moeda"/>
    <tableColumn id="9" xr3:uid="{DA48E019-3D95-4160-AFA4-46D75E8D19E1}" name="% Desconto" dataDxfId="57" dataCellStyle="Porcentagem"/>
    <tableColumn id="10" xr3:uid="{2B74ED89-78AD-45D3-B298-71CC054B0112}" name="Valor Desconto" dataDxfId="56" dataCellStyle="Moeda"/>
    <tableColumn id="11" xr3:uid="{2A7CDD7D-5E96-417F-A76C-36F5AB26CA81}" name="Valor Venda" dataDxfId="55" dataCellStyle="Moeda"/>
    <tableColumn id="12" xr3:uid="{402BF832-49EC-41A9-8501-4C433CAE9151}" name="Vencimento" dataDxfId="54" dataCellStyle="Moeda"/>
    <tableColumn id="13" xr3:uid="{AC2144F4-7DD9-46A4-8E07-0BB9A229A863}" name="Data Pagamento" dataDxfId="53" dataCellStyle="Moeda"/>
    <tableColumn id="14" xr3:uid="{B0168AF8-02E3-4C91-B5D1-42713A7381B5}" name="Documento" dataDxfId="52" dataCellStyle="Moeda"/>
    <tableColumn id="15" xr3:uid="{0E1B22B6-5485-497B-9B01-82687A467930}" name="Canal de Venda" dataDxfId="51" dataCellStyle="Vírgula"/>
    <tableColumn id="16" xr3:uid="{AF476F5A-DCFB-4CF1-87B9-EA95F09FB7DA}" name="Vendedor" dataDxfId="50"/>
    <tableColumn id="17" xr3:uid="{3ACF5BA3-136A-46A3-9131-4FC16AE4530D}" name="% Comis." dataDxfId="49" dataCellStyle="Porcentagem"/>
    <tableColumn id="18" xr3:uid="{75FAA4D3-7B9A-432C-A814-E628988AACFF}" name="Comissão" dataDxfId="48"/>
    <tableColumn id="19" xr3:uid="{53D4014F-1BC5-4692-BAE9-03E7CC65C976}" name="Tipo de Pagament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BED782-F6E6-4314-B690-2642DD56BD5E}" name="Tabela7" displayName="Tabela7" ref="B1044:J2056" totalsRowShown="0">
  <autoFilter ref="B1044:J2056" xr:uid="{DEBED782-F6E6-4314-B690-2642DD56BD5E}"/>
  <tableColumns count="9">
    <tableColumn id="1" xr3:uid="{317270EB-5C64-44C3-A013-EEC66636EDEE}" name="Cód. Cliente"/>
    <tableColumn id="2" xr3:uid="{93E58EE6-E3C9-49C2-B2A6-5F9E4C2F5969}" name="Cidade"/>
    <tableColumn id="3" xr3:uid="{53F39608-CE15-47E6-B0CE-CB3103790D2F}" name="Cód. Produto"/>
    <tableColumn id="4" xr3:uid="{31F6F598-18E0-4B9E-85B9-CFB5E621BE40}" name="Qtde."/>
    <tableColumn id="5" xr3:uid="{D2925060-0A8C-4B08-AA35-D83FF0472DE1}" name="Preço Unitário"/>
    <tableColumn id="6" xr3:uid="{DBCBE544-5A07-4199-9BC0-36B2BC6A1799}" name="Descrição"/>
    <tableColumn id="7" xr3:uid="{028008AB-887F-4DDB-8E0E-02407F768A14}" name="Marca"/>
    <tableColumn id="8" xr3:uid="{7E1C4DE4-97B2-4C41-8AC3-0A47B0E7A068}" name="Categoria"/>
    <tableColumn id="9" xr3:uid="{AAA2B4F7-E08C-4368-A0B7-48B2A728B945}" name="SKU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2864A30-7F38-4F2D-8580-4D1F6FAB83D5}" name="Tabela11" displayName="Tabela11" ref="B2059:L3071" totalsRowShown="0">
  <autoFilter ref="B2059:L3071" xr:uid="{E2864A30-7F38-4F2D-8580-4D1F6FAB83D5}"/>
  <tableColumns count="11">
    <tableColumn id="1" xr3:uid="{DF74B5A0-4BE1-486C-A61A-57D2EF7002D6}" name="Seq."/>
    <tableColumn id="2" xr3:uid="{5BD58AB1-A4E1-43F2-805B-F0E6830438B2}" name="Data" dataDxfId="47"/>
    <tableColumn id="3" xr3:uid="{31C1C0AE-5C7C-4284-8F3E-29AE82C39690}" name="Cód. Cliente"/>
    <tableColumn id="4" xr3:uid="{A04D3C01-BB5A-4EF3-AB7C-C56104838C48}" name="Cidade"/>
    <tableColumn id="5" xr3:uid="{1B48AA97-933F-4EA5-9034-C8D5D17F5A1F}" name="Cód. Produto"/>
    <tableColumn id="6" xr3:uid="{139041E5-542C-4DD7-BD99-7675AC7F6B5A}" name="Qtde."/>
    <tableColumn id="7" xr3:uid="{D698A8A2-708A-4099-A8D8-8EE8D3E81793}" name="Preço Unitário"/>
    <tableColumn id="8" xr3:uid="{3D64858F-B112-4BA6-A822-6D6C07193EAD}" name="Produto.Descrição"/>
    <tableColumn id="9" xr3:uid="{195D86EE-B58E-4A07-A5A5-CB9D820D4EC9}" name="Produto.Marca"/>
    <tableColumn id="10" xr3:uid="{C19F59D1-3875-487D-A335-62E2CDB8A5E8}" name="Produto.Categoria"/>
    <tableColumn id="11" xr3:uid="{1CE83315-CBCB-4376-9DA4-EA943504F0D8}" name="Produto.SKU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8688D42-3BA0-4DEC-BEC6-9CCE385A9676}" name="Tabela9" displayName="Tabela9" ref="B10:F58" totalsRowShown="0" headerRowDxfId="46" dataDxfId="44" headerRowBorderDxfId="45" tableBorderDxfId="43" totalsRowBorderDxfId="42">
  <autoFilter ref="B10:F58" xr:uid="{E8688D42-3BA0-4DEC-BEC6-9CCE385A9676}"/>
  <tableColumns count="5">
    <tableColumn id="1" xr3:uid="{77FA2140-571E-46FE-945E-6A3D8A569F81}" name="Grupo do indicador" dataDxfId="41"/>
    <tableColumn id="2" xr3:uid="{2D215F50-151B-486D-B514-A7E247EF1B54}" name="Nome do indicador" dataDxfId="40"/>
    <tableColumn id="3" xr3:uid="{20FAC1B7-A63B-4B28-A32C-25E5F37BB24C}" name="Realizado" dataDxfId="39"/>
    <tableColumn id="4" xr3:uid="{AD7720D3-8048-4534-B171-FAC3F386638D}" name="Meta" dataDxfId="38"/>
    <tableColumn id="5" xr3:uid="{9619E9E8-F145-4B8C-9181-8FD972B53B35}" name="Meses" dataDxfId="3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7277533-D5D0-42CD-8ABB-FB600AD92AF5}" name="Faturamento" displayName="Faturamento" ref="A1:I1013" totalsRowShown="0">
  <autoFilter ref="A1:I1013" xr:uid="{47277533-D5D0-42CD-8ABB-FB600AD92AF5}"/>
  <tableColumns count="9">
    <tableColumn id="10" xr3:uid="{02FD1298-96BE-465C-8347-22190CC466A1}" name="Cód. Cliente"/>
    <tableColumn id="2" xr3:uid="{75C4DBB0-0901-4DEA-97A8-24B479E32C8E}" name="Cidade" dataDxfId="26"/>
    <tableColumn id="3" xr3:uid="{F1FBA17C-4ED4-4BCD-8779-E06869D5482D}" name="Cód. Produto"/>
    <tableColumn id="4" xr3:uid="{8CAF08B1-65A2-4348-BBD2-43E4524D198C}" name="Qtde."/>
    <tableColumn id="5" xr3:uid="{7F416C62-B574-4736-90B6-964E024689DF}" name="Preço Unitário"/>
    <tableColumn id="6" xr3:uid="{8B89EF17-D050-4E27-A94B-8566D623A3CF}" name="Descrição" dataDxfId="25"/>
    <tableColumn id="7" xr3:uid="{E33558BD-D85D-4441-A101-0189F6CCA4EE}" name="Marca" dataDxfId="24"/>
    <tableColumn id="8" xr3:uid="{41CB4999-886F-4861-B680-9D6E9AC94D10}" name="Categoria" dataDxfId="23"/>
    <tableColumn id="9" xr3:uid="{D6FBDC74-8A1F-4E8E-BD7A-E7BB91475D18}" name="SKU" dataDxfId="2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25F919E-0B0E-42D5-B97C-ECC86878CBAC}" name="Produto" displayName="Produto" ref="A1:Q16" tableType="queryTable" totalsRowShown="0">
  <autoFilter ref="A1:Q16" xr:uid="{525F919E-0B0E-42D5-B97C-ECC86878CBAC}"/>
  <tableColumns count="17">
    <tableColumn id="18" xr3:uid="{597F0E50-DC1D-4DA5-9F64-28FB08CB1901}" uniqueName="18" name="Código" queryTableFieldId="1"/>
    <tableColumn id="2" xr3:uid="{2D3EEEA3-6892-4A37-890B-2EF78AA04D19}" uniqueName="2" name="Descrição" queryTableFieldId="2" dataDxfId="21"/>
    <tableColumn id="3" xr3:uid="{2D30E94D-B364-428B-98BF-8806BC16C922}" uniqueName="3" name="Marca" queryTableFieldId="3" dataDxfId="20"/>
    <tableColumn id="4" xr3:uid="{798CE4ED-FB9C-4D20-864C-04EB236F87E2}" uniqueName="4" name="Categoria" queryTableFieldId="4" dataDxfId="19"/>
    <tableColumn id="5" xr3:uid="{8E0930AC-7024-4377-AFDC-5518D17BE433}" uniqueName="5" name="SKU" queryTableFieldId="5" dataDxfId="18"/>
    <tableColumn id="6" xr3:uid="{EBCCF9F5-7B54-44F9-9CD7-DE240C7BB6D7}" uniqueName="6" name="Unidade" queryTableFieldId="6" dataDxfId="17"/>
    <tableColumn id="7" xr3:uid="{B54C07B0-AC21-4884-957D-A8D0D5F42D00}" uniqueName="7" name="Largura" queryTableFieldId="7"/>
    <tableColumn id="8" xr3:uid="{A10B2909-5976-4244-8EE8-2A1B2D79DB70}" uniqueName="8" name="Profundidade" queryTableFieldId="8"/>
    <tableColumn id="9" xr3:uid="{2333E6AD-7435-4340-B244-37B6E71DDD9E}" uniqueName="9" name="Altura" queryTableFieldId="9"/>
    <tableColumn id="10" xr3:uid="{ECBF18F7-2B05-41D9-9DA9-65CB2164B7B5}" uniqueName="10" name="Peso" queryTableFieldId="10"/>
    <tableColumn id="11" xr3:uid="{998155A2-54A1-4E64-8A28-BA9159591A26}" uniqueName="11" name="Estoque mínimo" queryTableFieldId="11"/>
    <tableColumn id="12" xr3:uid="{B1EE0140-4D4F-429F-BE88-4CC6794E5458}" uniqueName="12" name="Estoque Atual" queryTableFieldId="12"/>
    <tableColumn id="13" xr3:uid="{554486F9-569B-4A03-900A-A31C378F05CB}" uniqueName="13" name="Situação do Estoque" queryTableFieldId="13"/>
    <tableColumn id="14" xr3:uid="{A7601A9C-C10C-49A5-8767-C78F6C057AEF}" uniqueName="14" name="Imagem" queryTableFieldId="14" dataDxfId="16"/>
    <tableColumn id="15" xr3:uid="{67F67DCA-2C93-463C-8B8A-CD090A8084DB}" uniqueName="15" name="Entradas" queryTableFieldId="15"/>
    <tableColumn id="16" xr3:uid="{1E432AFB-B71A-46C7-ACDB-C2667AF8FB7E}" uniqueName="16" name="Vendas" queryTableFieldId="16"/>
    <tableColumn id="17" xr3:uid="{45396C6B-0C51-434B-891A-E380AF26908C}" uniqueName="17" name="Outras Saídas" queryTableFieldId="1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6A581B7-6A67-4A54-9278-F0B432CAE481}" name="Vendas" displayName="Vendas" ref="A1:V1013" tableType="queryTable" totalsRowShown="0">
  <autoFilter ref="A1:V1013" xr:uid="{46A581B7-6A67-4A54-9278-F0B432CAE481}"/>
  <tableColumns count="22">
    <tableColumn id="20" xr3:uid="{C51E6B17-B5BC-4E65-A216-047954A10CAD}" uniqueName="20" name="Seq." queryTableFieldId="1"/>
    <tableColumn id="2" xr3:uid="{0A1072B6-9F0A-4CEB-BAB7-6D202155641A}" uniqueName="2" name="Data" queryTableFieldId="2" dataDxfId="15"/>
    <tableColumn id="3" xr3:uid="{88EEFB1B-475C-4BBB-BC53-37EDDAB5AE96}" uniqueName="3" name="Cód. Cliente" queryTableFieldId="3"/>
    <tableColumn id="4" xr3:uid="{04D953F3-7C59-4AAF-BB96-EB1183336F79}" uniqueName="4" name="Cidade" queryTableFieldId="4" dataDxfId="14"/>
    <tableColumn id="5" xr3:uid="{145B2934-0EE9-4690-9751-A2BC78C3462A}" uniqueName="5" name="Cód. Produto" queryTableFieldId="5"/>
    <tableColumn id="6" xr3:uid="{12B0E1BE-8252-4017-AA76-E2F38EAAD232}" uniqueName="6" name="Qtde." queryTableFieldId="6"/>
    <tableColumn id="7" xr3:uid="{E2989DFC-B521-42DF-8F41-64172E2E2B53}" uniqueName="7" name="Preço Unitário" queryTableFieldId="7"/>
    <tableColumn id="8" xr3:uid="{B614FAA7-43A5-4727-97C3-68760D4DA5E7}" uniqueName="8" name="Valor Bruto" queryTableFieldId="8"/>
    <tableColumn id="9" xr3:uid="{BC2244CE-6B01-46C4-A420-FEC7A7BA1C3C}" uniqueName="9" name="% Desconto" queryTableFieldId="9"/>
    <tableColumn id="10" xr3:uid="{4ABEC52B-5229-4B0E-B80E-C462221A2768}" uniqueName="10" name="Valor Desconto" queryTableFieldId="10"/>
    <tableColumn id="11" xr3:uid="{FF003C96-6CF5-440B-A684-094610988303}" uniqueName="11" name="Valor Venda" queryTableFieldId="11"/>
    <tableColumn id="12" xr3:uid="{60EC9B77-619C-4F15-A4FC-2877E335A218}" uniqueName="12" name="Vencimento" queryTableFieldId="12" dataDxfId="13"/>
    <tableColumn id="13" xr3:uid="{00BD18BF-002E-4C4B-9A3B-EE49D8FA6043}" uniqueName="13" name="Data Pagamento" queryTableFieldId="13" dataDxfId="12"/>
    <tableColumn id="14" xr3:uid="{B75A6911-3931-4FA3-97C7-ABBFC6D4E2EC}" uniqueName="14" name="Documento" queryTableFieldId="14"/>
    <tableColumn id="15" xr3:uid="{047CC276-4945-4A79-A593-97DCAD298252}" uniqueName="15" name="Canal de Venda" queryTableFieldId="15"/>
    <tableColumn id="16" xr3:uid="{5ACB90B0-2B87-44B7-A57F-E27A96F91E0A}" uniqueName="16" name="Vendedor" queryTableFieldId="16" dataDxfId="11"/>
    <tableColumn id="17" xr3:uid="{9A9D80F5-EFB5-4BB3-81F4-8818B467AD23}" uniqueName="17" name="% Comis." queryTableFieldId="17"/>
    <tableColumn id="18" xr3:uid="{DF7E3BBE-C163-4E00-8974-C8B3173EFE50}" uniqueName="18" name="Comissão" queryTableFieldId="18"/>
    <tableColumn id="19" xr3:uid="{B14F288C-6DEB-4D35-83F9-100C6BBC5DFF}" uniqueName="19" name="Tipo de Pagamento" queryTableFieldId="19"/>
    <tableColumn id="1" xr3:uid="{45BBD358-1188-43AF-89B5-859FE9A52EB7}" uniqueName="1" name="Produto.Marca" queryTableFieldId="20" dataDxfId="10"/>
    <tableColumn id="21" xr3:uid="{E6953962-880A-49BF-879D-C51892061528}" uniqueName="21" name="Produto.Categoria" queryTableFieldId="21" dataDxfId="9"/>
    <tableColumn id="22" xr3:uid="{89636238-F64E-4C92-855E-075515EF1243}" uniqueName="22" name="Produto.SKU" queryTableFieldId="22" dataDxfId="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CC697E3-BBE8-4FD9-BFBB-16940EAC7EF4}" name="Proposta" displayName="Proposta" ref="A1:G49" tableType="queryTable" totalsRowShown="0">
  <autoFilter ref="A1:G49" xr:uid="{ECC697E3-BBE8-4FD9-BFBB-16940EAC7EF4}"/>
  <tableColumns count="7">
    <tableColumn id="1" xr3:uid="{756A6A99-CFAF-4BC9-9479-0C3FB7C608B7}" uniqueName="1" name="Grupo do indicador" queryTableFieldId="1" dataDxfId="7"/>
    <tableColumn id="2" xr3:uid="{2C162886-DBFC-4E5D-9972-4866AFA987B6}" uniqueName="2" name="Nome do indicador" queryTableFieldId="2" dataDxfId="6"/>
    <tableColumn id="3" xr3:uid="{B28CF6A0-32BF-4937-8407-18FDC43349A3}" uniqueName="3" name="Realizado" queryTableFieldId="3"/>
    <tableColumn id="4" xr3:uid="{F01BBE46-273B-4BD5-88AD-368191F3BBD6}" uniqueName="4" name="Meta" queryTableFieldId="4"/>
    <tableColumn id="5" xr3:uid="{0F745568-BD84-4462-A4C5-8C677A903660}" uniqueName="5" name="Meses" queryTableFieldId="5"/>
    <tableColumn id="7" xr3:uid="{00A99360-A572-41EB-8444-6FBB2E55BD30}" uniqueName="7" name="Mês" queryTableFieldId="7"/>
    <tableColumn id="6" xr3:uid="{0AFD281E-30EE-486D-A5D7-FF73FB16545D}" uniqueName="6" name="Mês2" queryTableField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FCCC3EE-B3A0-4879-89B5-1DEA419732CD}" name="Tabela13" displayName="Tabela13" ref="A1:F25" totalsRowShown="0" headerRowDxfId="5" headerRowBorderDxfId="4" tableBorderDxfId="3">
  <autoFilter ref="A1:F25" xr:uid="{CFCCC3EE-B3A0-4879-89B5-1DEA419732CD}"/>
  <tableColumns count="6">
    <tableColumn id="1" xr3:uid="{6317C8C1-9FC8-4D3B-AB29-D25B294C1CD3}" name="Grupo do indicador"/>
    <tableColumn id="2" xr3:uid="{62BFD551-CEA4-4FB2-BE59-FCAC39FFAE39}" name="Nome do indicador"/>
    <tableColumn id="3" xr3:uid="{8F559369-2EA3-4342-A424-5CF661107F71}" name="Realizado"/>
    <tableColumn id="4" xr3:uid="{DE6A60C9-0674-4424-802F-FDFCFE1076E4}" name="Meta"/>
    <tableColumn id="5" xr3:uid="{164C87BA-FDC2-494E-8D95-49714B669459}" name="Meses"/>
    <tableColumn id="6" xr3:uid="{22F9148F-8021-4DB6-AFAD-AF8E2CC58A56}" name="Mês" dataDxfId="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37C6B5E-4339-4572-850E-7F34B8C2792C}" name="BasedeDados" displayName="BasedeDados" ref="A1:F49" tableType="queryTable" totalsRowShown="0">
  <autoFilter ref="A1:F49" xr:uid="{937C6B5E-4339-4572-850E-7F34B8C2792C}"/>
  <tableColumns count="6">
    <tableColumn id="6" xr3:uid="{88162CFB-3769-451A-9032-FDC4AB378C9B}" uniqueName="6" name="Grupo do indicador" queryTableFieldId="1" dataDxfId="1"/>
    <tableColumn id="12" xr3:uid="{3FDDB98C-8DC1-40DB-95A9-F3F7ED792855}" uniqueName="12" name="Nome do indicador" queryTableFieldId="12" dataDxfId="0"/>
    <tableColumn id="3" xr3:uid="{ED043DE3-EDDE-4EBB-A219-03CADC691597}" uniqueName="3" name="Realizado" queryTableFieldId="3"/>
    <tableColumn id="4" xr3:uid="{34CC3AD9-B488-4DEE-B5BB-134F8B0EF062}" uniqueName="4" name="Meta" queryTableFieldId="4"/>
    <tableColumn id="5" xr3:uid="{D9FC6610-5049-478D-A192-026A5772CF99}" uniqueName="5" name="Meses" queryTableFieldId="5"/>
    <tableColumn id="13" xr3:uid="{A9ADACD3-67D3-4F0D-A358-149C77BAC509}" uniqueName="13" name="Mês" queryTableField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klin.com.br/upload/produto/imagem/m_t-nis-infantil-klin-freestyle-colorir-057-branco-preto-amarelo.jpg" TargetMode="External"/><Relationship Id="rId13" Type="http://schemas.openxmlformats.org/officeDocument/2006/relationships/hyperlink" Target="https://www.klin.com.br/upload/produto/imagem/m_t-nis-infantil-klin-walk-086-branco-rosa.jpg" TargetMode="External"/><Relationship Id="rId18" Type="http://schemas.openxmlformats.org/officeDocument/2006/relationships/table" Target="../tables/table4.xml"/><Relationship Id="rId3" Type="http://schemas.openxmlformats.org/officeDocument/2006/relationships/hyperlink" Target="https://www.klin.com.br/upload/produto/imagem/b_bota-infantil-klin-baby-flyer-131-preto-carvalho.jpg" TargetMode="External"/><Relationship Id="rId7" Type="http://schemas.openxmlformats.org/officeDocument/2006/relationships/hyperlink" Target="https://www.klin.com.br/upload/produto/imagem/m_t-nis-infantil-klin-freestyle-059-jeans-1.jpg" TargetMode="External"/><Relationship Id="rId12" Type="http://schemas.openxmlformats.org/officeDocument/2006/relationships/hyperlink" Target="https://www.klin.com.br/upload/produto/imagem/m_t-nis-infantil-klin-walk-071-branco-rose.jpg" TargetMode="External"/><Relationship Id="rId17" Type="http://schemas.openxmlformats.org/officeDocument/2006/relationships/table" Target="../tables/table3.xml"/><Relationship Id="rId2" Type="http://schemas.openxmlformats.org/officeDocument/2006/relationships/hyperlink" Target="https://www.klin.com.br/upload/produto/imagem/b_t-nis-infantil-klin-freestyle-004-preto-branco.jpg" TargetMode="External"/><Relationship Id="rId16" Type="http://schemas.openxmlformats.org/officeDocument/2006/relationships/printerSettings" Target="../printerSettings/printerSettings5.bin"/><Relationship Id="rId20" Type="http://schemas.openxmlformats.org/officeDocument/2006/relationships/table" Target="../tables/table6.xml"/><Relationship Id="rId1" Type="http://schemas.openxmlformats.org/officeDocument/2006/relationships/hyperlink" Target="https://www.klin.com.br/upload/produto/imagem/b_bota-infantil-klin-rock-071-transparente-preto-4.jpg" TargetMode="External"/><Relationship Id="rId6" Type="http://schemas.openxmlformats.org/officeDocument/2006/relationships/hyperlink" Target="https://www.klin.com.br/upload/produto/imagem/b_t-nis-infantil-klin-algod-o-doce-158-rosa-4.jpg" TargetMode="External"/><Relationship Id="rId11" Type="http://schemas.openxmlformats.org/officeDocument/2006/relationships/hyperlink" Target="https://www.klin.com.br/upload/produto/imagem/m_t-nis-infantil-klin-college-009-branco.png" TargetMode="External"/><Relationship Id="rId5" Type="http://schemas.openxmlformats.org/officeDocument/2006/relationships/hyperlink" Target="https://www.klin.com.br/upload/produto/imagem/b_t-nis-infantil-klin-freestyle-010-glitter-branco-preto.jpg" TargetMode="External"/><Relationship Id="rId15" Type="http://schemas.openxmlformats.org/officeDocument/2006/relationships/hyperlink" Target="https://www.klin.com.br/upload/produto/imagem/m_t-nis-infantil-klin-moon-048-preto.jpg" TargetMode="External"/><Relationship Id="rId10" Type="http://schemas.openxmlformats.org/officeDocument/2006/relationships/hyperlink" Target="https://www.klin.com.br/upload/produto/imagem/m_t-nis-infantil-klin-freestyle-colorir-060-branco-preto.jpg" TargetMode="External"/><Relationship Id="rId19" Type="http://schemas.openxmlformats.org/officeDocument/2006/relationships/table" Target="../tables/table5.xml"/><Relationship Id="rId4" Type="http://schemas.openxmlformats.org/officeDocument/2006/relationships/hyperlink" Target="https://www.klin.com.br/upload/produto/imagem/b_t-nis-infantil-klin-baby-walk-069-preto-grafite-vermelho.jpg" TargetMode="External"/><Relationship Id="rId9" Type="http://schemas.openxmlformats.org/officeDocument/2006/relationships/hyperlink" Target="https://www.klin.com.br/upload/produto/imagem/b_t-nis-infantil-klin-freestyle-colorir-058-branco-preto.jpg" TargetMode="External"/><Relationship Id="rId14" Type="http://schemas.openxmlformats.org/officeDocument/2006/relationships/hyperlink" Target="https://www.klin.com.br/upload/produto/imagem/m_bota-infantil-klin-rock-017-vinho.jpg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microsoft.com/office/2007/relationships/slicer" Target="../slicers/slicer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4" Type="http://schemas.microsoft.com/office/2007/relationships/slicer" Target="../slicers/slicer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B1:H17"/>
  <sheetViews>
    <sheetView showGridLines="0" workbookViewId="0">
      <selection activeCell="D10" sqref="D10"/>
    </sheetView>
  </sheetViews>
  <sheetFormatPr defaultRowHeight="14.4" x14ac:dyDescent="0.3"/>
  <cols>
    <col min="1" max="1" width="3.44140625" customWidth="1"/>
    <col min="2" max="4" width="41.88671875" customWidth="1"/>
    <col min="5" max="5" width="5.33203125" customWidth="1"/>
    <col min="6" max="6" width="4.88671875" customWidth="1"/>
    <col min="7" max="7" width="23" customWidth="1"/>
    <col min="8" max="8" width="12.5546875" customWidth="1"/>
  </cols>
  <sheetData>
    <row r="1" spans="2:8" ht="10.5" customHeight="1" x14ac:dyDescent="0.3"/>
    <row r="2" spans="2:8" ht="17.25" customHeight="1" x14ac:dyDescent="0.3">
      <c r="B2" s="101" t="s">
        <v>0</v>
      </c>
      <c r="C2" s="101"/>
      <c r="D2" s="101"/>
    </row>
    <row r="3" spans="2:8" ht="17.25" customHeight="1" x14ac:dyDescent="0.3">
      <c r="B3" s="101"/>
      <c r="C3" s="101"/>
      <c r="D3" s="101"/>
    </row>
    <row r="4" spans="2:8" ht="10.5" customHeight="1" x14ac:dyDescent="0.3">
      <c r="B4" s="101"/>
      <c r="C4" s="101"/>
      <c r="D4" s="101"/>
    </row>
    <row r="5" spans="2:8" ht="5.25" customHeight="1" x14ac:dyDescent="0.3"/>
    <row r="6" spans="2:8" ht="17.25" customHeight="1" x14ac:dyDescent="0.3">
      <c r="B6" s="7" t="s">
        <v>1</v>
      </c>
      <c r="G6" s="7" t="s">
        <v>2</v>
      </c>
    </row>
    <row r="7" spans="2:8" ht="20.25" customHeight="1" x14ac:dyDescent="0.3">
      <c r="B7" s="4" t="s">
        <v>3</v>
      </c>
      <c r="C7" s="4" t="s">
        <v>4</v>
      </c>
      <c r="D7" s="4" t="s">
        <v>5</v>
      </c>
      <c r="G7" s="99" t="s">
        <v>6</v>
      </c>
      <c r="H7" s="100"/>
    </row>
    <row r="8" spans="2:8" ht="21.75" customHeight="1" x14ac:dyDescent="0.3">
      <c r="B8" s="3" t="s">
        <v>7</v>
      </c>
      <c r="C8" s="3">
        <v>7.5</v>
      </c>
      <c r="D8" s="5" t="str">
        <f>IF(OR(C8&lt;4,C8=4),"Ruim",IF(OR(C8&gt;7,C8=7),"Excelente","Bom"))</f>
        <v>Excelente</v>
      </c>
      <c r="G8" s="6" t="s">
        <v>4</v>
      </c>
      <c r="H8" s="6" t="s">
        <v>8</v>
      </c>
    </row>
    <row r="9" spans="2:8" ht="21.75" customHeight="1" x14ac:dyDescent="0.3">
      <c r="B9" s="3" t="s">
        <v>9</v>
      </c>
      <c r="C9" s="3">
        <v>8</v>
      </c>
      <c r="D9" s="5" t="str">
        <f>IF(OR(C9&lt;4,C9=4),"Ruim",IF(OR(C9&gt;7,C9=7),"Excelente","Bom"))</f>
        <v>Excelente</v>
      </c>
      <c r="G9" s="2" t="s">
        <v>10</v>
      </c>
      <c r="H9" s="2" t="s">
        <v>11</v>
      </c>
    </row>
    <row r="10" spans="2:8" ht="21.75" customHeight="1" x14ac:dyDescent="0.3">
      <c r="B10" s="3" t="s">
        <v>12</v>
      </c>
      <c r="C10" s="3">
        <v>6</v>
      </c>
      <c r="D10" s="5" t="str">
        <f t="shared" ref="D10:D17" si="0">IF(OR(C10&lt;4,C10=4),"Ruim",IF(OR(C10&gt;7,C10=7),"Excelente","Bom"))</f>
        <v>Bom</v>
      </c>
      <c r="G10" s="2" t="s">
        <v>13</v>
      </c>
      <c r="H10" s="2" t="s">
        <v>14</v>
      </c>
    </row>
    <row r="11" spans="2:8" ht="21.75" customHeight="1" x14ac:dyDescent="0.3">
      <c r="B11" s="3" t="s">
        <v>15</v>
      </c>
      <c r="C11" s="3">
        <v>4</v>
      </c>
      <c r="D11" s="5" t="str">
        <f t="shared" si="0"/>
        <v>Ruim</v>
      </c>
      <c r="G11" s="2" t="s">
        <v>16</v>
      </c>
      <c r="H11" s="2" t="s">
        <v>17</v>
      </c>
    </row>
    <row r="12" spans="2:8" ht="21.75" customHeight="1" x14ac:dyDescent="0.3">
      <c r="B12" s="3" t="s">
        <v>18</v>
      </c>
      <c r="C12" s="3">
        <v>5</v>
      </c>
      <c r="D12" s="5" t="str">
        <f t="shared" si="0"/>
        <v>Bom</v>
      </c>
    </row>
    <row r="13" spans="2:8" ht="21.75" customHeight="1" x14ac:dyDescent="0.3">
      <c r="B13" s="3" t="s">
        <v>19</v>
      </c>
      <c r="C13" s="3">
        <v>3</v>
      </c>
      <c r="D13" s="5" t="str">
        <f t="shared" si="0"/>
        <v>Ruim</v>
      </c>
    </row>
    <row r="14" spans="2:8" ht="21.75" customHeight="1" x14ac:dyDescent="0.3">
      <c r="B14" s="3" t="s">
        <v>20</v>
      </c>
      <c r="C14" s="3">
        <v>2</v>
      </c>
      <c r="D14" s="5" t="str">
        <f t="shared" si="0"/>
        <v>Ruim</v>
      </c>
    </row>
    <row r="15" spans="2:8" ht="21.75" customHeight="1" x14ac:dyDescent="0.3">
      <c r="B15" s="3" t="s">
        <v>21</v>
      </c>
      <c r="C15" s="3">
        <v>1</v>
      </c>
      <c r="D15" s="5" t="str">
        <f t="shared" si="0"/>
        <v>Ruim</v>
      </c>
    </row>
    <row r="16" spans="2:8" ht="21.75" customHeight="1" x14ac:dyDescent="0.3">
      <c r="B16" s="3" t="s">
        <v>22</v>
      </c>
      <c r="C16" s="3">
        <v>0.5</v>
      </c>
      <c r="D16" s="5" t="str">
        <f t="shared" si="0"/>
        <v>Ruim</v>
      </c>
    </row>
    <row r="17" spans="2:4" ht="21.75" customHeight="1" x14ac:dyDescent="0.3">
      <c r="B17" s="3" t="s">
        <v>23</v>
      </c>
      <c r="C17" s="3">
        <v>6</v>
      </c>
      <c r="D17" s="5" t="str">
        <f t="shared" si="0"/>
        <v>Bom</v>
      </c>
    </row>
  </sheetData>
  <mergeCells count="2">
    <mergeCell ref="G7:H7"/>
    <mergeCell ref="B2:D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B1:I19"/>
  <sheetViews>
    <sheetView showGridLines="0" workbookViewId="0">
      <selection activeCell="D8" sqref="D8"/>
    </sheetView>
  </sheetViews>
  <sheetFormatPr defaultRowHeight="14.4" x14ac:dyDescent="0.3"/>
  <cols>
    <col min="1" max="1" width="5.88671875" customWidth="1"/>
    <col min="2" max="2" width="21.109375" customWidth="1"/>
    <col min="3" max="3" width="25.44140625" customWidth="1"/>
    <col min="4" max="4" width="22.88671875" customWidth="1"/>
    <col min="5" max="5" width="4.5546875" customWidth="1"/>
    <col min="6" max="6" width="3.33203125" customWidth="1"/>
    <col min="7" max="7" width="22" customWidth="1"/>
    <col min="8" max="8" width="17.109375" customWidth="1"/>
    <col min="9" max="9" width="22.109375" customWidth="1"/>
  </cols>
  <sheetData>
    <row r="1" spans="2:9" ht="9.75" customHeight="1" x14ac:dyDescent="0.3"/>
    <row r="2" spans="2:9" ht="20.25" customHeight="1" x14ac:dyDescent="0.3">
      <c r="B2" s="101" t="s">
        <v>24</v>
      </c>
      <c r="C2" s="102"/>
      <c r="D2" s="102"/>
    </row>
    <row r="3" spans="2:9" ht="20.25" customHeight="1" x14ac:dyDescent="0.3">
      <c r="B3" s="102"/>
      <c r="C3" s="102"/>
      <c r="D3" s="102"/>
    </row>
    <row r="4" spans="2:9" ht="20.25" customHeight="1" x14ac:dyDescent="0.3">
      <c r="B4" s="102"/>
      <c r="C4" s="102"/>
      <c r="D4" s="102"/>
    </row>
    <row r="5" spans="2:9" ht="7.5" customHeight="1" x14ac:dyDescent="0.3"/>
    <row r="6" spans="2:9" ht="19.5" customHeight="1" x14ac:dyDescent="0.3">
      <c r="B6" s="7" t="s">
        <v>1</v>
      </c>
      <c r="G6" s="7" t="s">
        <v>2</v>
      </c>
    </row>
    <row r="7" spans="2:9" ht="19.5" customHeight="1" x14ac:dyDescent="0.3">
      <c r="B7" s="103" t="s">
        <v>25</v>
      </c>
      <c r="C7" s="104"/>
      <c r="D7" s="4" t="s">
        <v>26</v>
      </c>
      <c r="G7" s="99" t="s">
        <v>6</v>
      </c>
      <c r="H7" s="100"/>
      <c r="I7" s="100"/>
    </row>
    <row r="8" spans="2:9" ht="19.5" customHeight="1" x14ac:dyDescent="0.3">
      <c r="B8" s="105" t="s">
        <v>27</v>
      </c>
      <c r="C8" s="105"/>
      <c r="D8" s="9">
        <f>SUM(I9:I18)</f>
        <v>1458000</v>
      </c>
      <c r="G8" s="6" t="s">
        <v>28</v>
      </c>
      <c r="H8" s="6" t="s">
        <v>29</v>
      </c>
      <c r="I8" s="6" t="s">
        <v>30</v>
      </c>
    </row>
    <row r="9" spans="2:9" ht="19.5" customHeight="1" x14ac:dyDescent="0.3">
      <c r="B9" s="105" t="s">
        <v>31</v>
      </c>
      <c r="C9" s="105"/>
      <c r="D9" s="10">
        <f>SUMIF($H$9:$H$18,"Sim",$I$9:$I$18)</f>
        <v>1395000</v>
      </c>
      <c r="G9" s="3" t="s">
        <v>32</v>
      </c>
      <c r="H9" s="3" t="s">
        <v>33</v>
      </c>
      <c r="I9" s="8">
        <v>120000</v>
      </c>
    </row>
    <row r="10" spans="2:9" ht="19.5" customHeight="1" x14ac:dyDescent="0.3">
      <c r="B10" s="105" t="s">
        <v>34</v>
      </c>
      <c r="C10" s="105"/>
      <c r="D10" s="55">
        <f>COUNTIF(H9:H18,"Sim")</f>
        <v>6</v>
      </c>
      <c r="G10" s="3" t="s">
        <v>35</v>
      </c>
      <c r="H10" s="3" t="s">
        <v>33</v>
      </c>
      <c r="I10" s="8">
        <v>145000</v>
      </c>
    </row>
    <row r="11" spans="2:9" ht="19.5" customHeight="1" x14ac:dyDescent="0.3">
      <c r="B11" s="105" t="s">
        <v>36</v>
      </c>
      <c r="C11" s="105"/>
      <c r="D11" s="9">
        <f>MAX(I9:I18)</f>
        <v>780000</v>
      </c>
      <c r="G11" s="3" t="s">
        <v>37</v>
      </c>
      <c r="H11" s="3" t="s">
        <v>33</v>
      </c>
      <c r="I11" s="8">
        <v>160000</v>
      </c>
    </row>
    <row r="12" spans="2:9" ht="20.25" customHeight="1" x14ac:dyDescent="0.3">
      <c r="B12" s="105" t="s">
        <v>38</v>
      </c>
      <c r="C12" s="105"/>
      <c r="D12" s="9">
        <f>MIN(I9:I18)</f>
        <v>3000</v>
      </c>
      <c r="G12" s="3" t="s">
        <v>39</v>
      </c>
      <c r="H12" s="3" t="s">
        <v>40</v>
      </c>
      <c r="I12" s="8">
        <v>25000</v>
      </c>
    </row>
    <row r="13" spans="2:9" ht="20.25" customHeight="1" x14ac:dyDescent="0.3">
      <c r="B13" s="105" t="s">
        <v>41</v>
      </c>
      <c r="C13" s="105"/>
      <c r="D13" s="9">
        <f>AVERAGE(I9:I18)</f>
        <v>145800</v>
      </c>
      <c r="G13" s="3" t="s">
        <v>42</v>
      </c>
      <c r="H13" s="3" t="s">
        <v>40</v>
      </c>
      <c r="I13" s="8">
        <v>30000</v>
      </c>
    </row>
    <row r="14" spans="2:9" ht="20.25" customHeight="1" x14ac:dyDescent="0.3">
      <c r="G14" s="3" t="s">
        <v>43</v>
      </c>
      <c r="H14" s="3" t="s">
        <v>33</v>
      </c>
      <c r="I14" s="8">
        <v>100000</v>
      </c>
    </row>
    <row r="15" spans="2:9" ht="20.25" customHeight="1" x14ac:dyDescent="0.3">
      <c r="G15" s="3" t="s">
        <v>44</v>
      </c>
      <c r="H15" s="3" t="s">
        <v>33</v>
      </c>
      <c r="I15" s="8">
        <v>90000</v>
      </c>
    </row>
    <row r="16" spans="2:9" ht="20.25" customHeight="1" x14ac:dyDescent="0.3">
      <c r="G16" s="3" t="s">
        <v>45</v>
      </c>
      <c r="H16" s="3" t="s">
        <v>40</v>
      </c>
      <c r="I16" s="8">
        <v>5000</v>
      </c>
    </row>
    <row r="17" spans="7:9" ht="20.25" customHeight="1" x14ac:dyDescent="0.3">
      <c r="G17" s="3" t="s">
        <v>46</v>
      </c>
      <c r="H17" s="3" t="s">
        <v>40</v>
      </c>
      <c r="I17" s="8">
        <v>3000</v>
      </c>
    </row>
    <row r="18" spans="7:9" ht="20.25" customHeight="1" x14ac:dyDescent="0.3">
      <c r="G18" s="3" t="s">
        <v>47</v>
      </c>
      <c r="H18" s="3" t="s">
        <v>33</v>
      </c>
      <c r="I18" s="8">
        <v>780000</v>
      </c>
    </row>
    <row r="19" spans="7:9" ht="27" customHeight="1" x14ac:dyDescent="0.3"/>
  </sheetData>
  <mergeCells count="9">
    <mergeCell ref="B13:C13"/>
    <mergeCell ref="B8:C8"/>
    <mergeCell ref="B9:C9"/>
    <mergeCell ref="B10:C10"/>
    <mergeCell ref="B2:D4"/>
    <mergeCell ref="B7:C7"/>
    <mergeCell ref="G7:I7"/>
    <mergeCell ref="B11:C11"/>
    <mergeCell ref="B12:C1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B1:H17"/>
  <sheetViews>
    <sheetView showGridLines="0" workbookViewId="0">
      <selection activeCell="G11" sqref="G11"/>
    </sheetView>
  </sheetViews>
  <sheetFormatPr defaultRowHeight="14.4" x14ac:dyDescent="0.3"/>
  <cols>
    <col min="1" max="1" width="5.109375" customWidth="1"/>
    <col min="2" max="3" width="29.6640625" customWidth="1"/>
    <col min="4" max="4" width="31.6640625" customWidth="1"/>
    <col min="5" max="5" width="6.5546875" customWidth="1"/>
    <col min="6" max="6" width="3.109375" customWidth="1"/>
    <col min="7" max="7" width="13.6640625" customWidth="1"/>
    <col min="8" max="8" width="10.88671875" customWidth="1"/>
  </cols>
  <sheetData>
    <row r="1" spans="2:8" ht="12" customHeight="1" x14ac:dyDescent="0.3"/>
    <row r="2" spans="2:8" ht="15" customHeight="1" x14ac:dyDescent="0.3">
      <c r="B2" s="101" t="s">
        <v>48</v>
      </c>
      <c r="C2" s="101"/>
      <c r="D2" s="101"/>
    </row>
    <row r="3" spans="2:8" ht="15" customHeight="1" x14ac:dyDescent="0.3">
      <c r="B3" s="101"/>
      <c r="C3" s="101"/>
      <c r="D3" s="101"/>
    </row>
    <row r="4" spans="2:8" ht="15" customHeight="1" x14ac:dyDescent="0.3">
      <c r="B4" s="101"/>
      <c r="C4" s="101"/>
      <c r="D4" s="101"/>
    </row>
    <row r="5" spans="2:8" ht="6.75" customHeight="1" x14ac:dyDescent="0.3"/>
    <row r="6" spans="2:8" ht="15" customHeight="1" x14ac:dyDescent="0.3">
      <c r="B6" s="7" t="s">
        <v>1</v>
      </c>
    </row>
    <row r="7" spans="2:8" ht="20.25" customHeight="1" x14ac:dyDescent="0.3">
      <c r="B7" s="4" t="s">
        <v>3</v>
      </c>
      <c r="C7" s="4" t="s">
        <v>49</v>
      </c>
      <c r="D7" s="4" t="s">
        <v>5</v>
      </c>
      <c r="G7" s="7" t="s">
        <v>2</v>
      </c>
    </row>
    <row r="8" spans="2:8" ht="20.25" customHeight="1" x14ac:dyDescent="0.3">
      <c r="B8" s="3" t="s">
        <v>7</v>
      </c>
      <c r="C8" s="3" t="s">
        <v>33</v>
      </c>
      <c r="D8" s="5" t="s">
        <v>11</v>
      </c>
      <c r="G8" s="100" t="s">
        <v>6</v>
      </c>
      <c r="H8" s="100"/>
    </row>
    <row r="9" spans="2:8" ht="20.25" customHeight="1" x14ac:dyDescent="0.3">
      <c r="B9" s="3" t="s">
        <v>9</v>
      </c>
      <c r="C9" s="3" t="s">
        <v>40</v>
      </c>
      <c r="D9" s="5" t="s">
        <v>17</v>
      </c>
      <c r="G9" s="6" t="s">
        <v>5</v>
      </c>
      <c r="H9" s="6" t="s">
        <v>50</v>
      </c>
    </row>
    <row r="10" spans="2:8" ht="20.25" customHeight="1" x14ac:dyDescent="0.3">
      <c r="B10" s="3" t="s">
        <v>12</v>
      </c>
      <c r="C10" s="3" t="s">
        <v>40</v>
      </c>
      <c r="D10" s="5" t="s">
        <v>17</v>
      </c>
      <c r="G10" s="12" t="s">
        <v>11</v>
      </c>
      <c r="H10" s="12"/>
    </row>
    <row r="11" spans="2:8" ht="20.25" customHeight="1" x14ac:dyDescent="0.3">
      <c r="B11" s="3" t="s">
        <v>15</v>
      </c>
      <c r="C11" s="3" t="s">
        <v>40</v>
      </c>
      <c r="D11" s="5" t="s">
        <v>17</v>
      </c>
      <c r="G11" s="13" t="s">
        <v>17</v>
      </c>
      <c r="H11" s="13"/>
    </row>
    <row r="12" spans="2:8" ht="20.25" customHeight="1" x14ac:dyDescent="0.3">
      <c r="B12" s="3" t="s">
        <v>18</v>
      </c>
      <c r="C12" s="3" t="s">
        <v>33</v>
      </c>
      <c r="D12" s="5" t="s">
        <v>11</v>
      </c>
    </row>
    <row r="13" spans="2:8" ht="20.25" customHeight="1" x14ac:dyDescent="0.3">
      <c r="B13" s="3" t="s">
        <v>19</v>
      </c>
      <c r="C13" s="3" t="s">
        <v>33</v>
      </c>
      <c r="D13" s="5" t="s">
        <v>11</v>
      </c>
    </row>
    <row r="14" spans="2:8" ht="20.25" customHeight="1" x14ac:dyDescent="0.3">
      <c r="B14" s="3" t="s">
        <v>20</v>
      </c>
      <c r="C14" s="3" t="s">
        <v>40</v>
      </c>
      <c r="D14" s="5" t="s">
        <v>17</v>
      </c>
    </row>
    <row r="15" spans="2:8" ht="20.25" customHeight="1" x14ac:dyDescent="0.3">
      <c r="B15" s="3" t="s">
        <v>21</v>
      </c>
      <c r="C15" s="3" t="s">
        <v>40</v>
      </c>
      <c r="D15" s="5" t="s">
        <v>17</v>
      </c>
    </row>
    <row r="16" spans="2:8" ht="20.25" customHeight="1" x14ac:dyDescent="0.3">
      <c r="B16" s="3" t="s">
        <v>22</v>
      </c>
      <c r="C16" s="3" t="s">
        <v>33</v>
      </c>
      <c r="D16" s="5" t="s">
        <v>11</v>
      </c>
    </row>
    <row r="17" spans="2:4" ht="20.25" customHeight="1" x14ac:dyDescent="0.3">
      <c r="B17" s="3" t="s">
        <v>23</v>
      </c>
      <c r="C17" s="3" t="s">
        <v>33</v>
      </c>
      <c r="D17" s="5" t="s">
        <v>11</v>
      </c>
    </row>
  </sheetData>
  <mergeCells count="2">
    <mergeCell ref="B2:D4"/>
    <mergeCell ref="G8:H8"/>
  </mergeCells>
  <conditionalFormatting sqref="D8:D17">
    <cfRule type="cellIs" dxfId="146" priority="1" operator="equal">
      <formula>"Ruim"</formula>
    </cfRule>
    <cfRule type="cellIs" dxfId="145" priority="2" operator="equal">
      <formula>"Excelente"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B1:I18"/>
  <sheetViews>
    <sheetView showGridLines="0" workbookViewId="0">
      <selection activeCell="E8" sqref="E8"/>
    </sheetView>
  </sheetViews>
  <sheetFormatPr defaultRowHeight="14.4" x14ac:dyDescent="0.3"/>
  <cols>
    <col min="1" max="1" width="4.109375" customWidth="1"/>
    <col min="2" max="2" width="25.44140625" customWidth="1"/>
    <col min="3" max="3" width="21.5546875" customWidth="1"/>
    <col min="4" max="4" width="18.6640625" customWidth="1"/>
    <col min="5" max="5" width="26" customWidth="1"/>
    <col min="8" max="8" width="21.33203125" customWidth="1"/>
    <col min="9" max="9" width="14.44140625" customWidth="1"/>
  </cols>
  <sheetData>
    <row r="1" spans="2:9" ht="9.75" customHeight="1" x14ac:dyDescent="0.3"/>
    <row r="2" spans="2:9" ht="18.75" customHeight="1" x14ac:dyDescent="0.3">
      <c r="B2" s="101" t="s">
        <v>51</v>
      </c>
      <c r="C2" s="101"/>
      <c r="D2" s="101"/>
      <c r="E2" s="101"/>
    </row>
    <row r="3" spans="2:9" ht="18.75" customHeight="1" x14ac:dyDescent="0.3">
      <c r="B3" s="101"/>
      <c r="C3" s="101"/>
      <c r="D3" s="101"/>
      <c r="E3" s="101"/>
    </row>
    <row r="4" spans="2:9" ht="18.75" customHeight="1" x14ac:dyDescent="0.3">
      <c r="B4" s="101"/>
      <c r="C4" s="101"/>
      <c r="D4" s="101"/>
      <c r="E4" s="101"/>
    </row>
    <row r="5" spans="2:9" ht="6.75" customHeight="1" x14ac:dyDescent="0.3"/>
    <row r="6" spans="2:9" ht="16.8" x14ac:dyDescent="0.3">
      <c r="B6" s="7" t="s">
        <v>1</v>
      </c>
      <c r="C6" s="7"/>
      <c r="H6" s="7" t="s">
        <v>2</v>
      </c>
    </row>
    <row r="7" spans="2:9" ht="21" customHeight="1" x14ac:dyDescent="0.3">
      <c r="B7" s="4" t="s">
        <v>28</v>
      </c>
      <c r="C7" s="4" t="s">
        <v>52</v>
      </c>
      <c r="D7" s="4" t="s">
        <v>53</v>
      </c>
      <c r="E7" s="4" t="s">
        <v>29</v>
      </c>
      <c r="H7" s="99" t="s">
        <v>6</v>
      </c>
      <c r="I7" s="100"/>
    </row>
    <row r="8" spans="2:9" ht="16.8" x14ac:dyDescent="0.3">
      <c r="B8" s="3" t="s">
        <v>32</v>
      </c>
      <c r="C8" s="3">
        <v>2004</v>
      </c>
      <c r="D8" s="8">
        <v>120000</v>
      </c>
      <c r="E8" s="5" t="str">
        <f>LOOKUP(B8,$H$9:$I$18)</f>
        <v>Não</v>
      </c>
      <c r="H8" s="6" t="s">
        <v>28</v>
      </c>
      <c r="I8" s="6" t="s">
        <v>29</v>
      </c>
    </row>
    <row r="9" spans="2:9" ht="16.8" x14ac:dyDescent="0.3">
      <c r="B9" s="3" t="s">
        <v>35</v>
      </c>
      <c r="C9" s="3">
        <v>2002</v>
      </c>
      <c r="D9" s="8">
        <v>145000</v>
      </c>
      <c r="E9" s="5" t="str">
        <f t="shared" ref="E9:E17" si="0">LOOKUP(B9,$H$9:$I$18)</f>
        <v>Sim</v>
      </c>
      <c r="H9" s="3" t="s">
        <v>32</v>
      </c>
      <c r="I9" s="3" t="s">
        <v>33</v>
      </c>
    </row>
    <row r="10" spans="2:9" ht="16.8" x14ac:dyDescent="0.3">
      <c r="B10" s="3" t="s">
        <v>37</v>
      </c>
      <c r="C10" s="3">
        <v>2000</v>
      </c>
      <c r="D10" s="8">
        <v>160000</v>
      </c>
      <c r="E10" s="5" t="str">
        <f t="shared" si="0"/>
        <v>Sim</v>
      </c>
      <c r="H10" s="3" t="s">
        <v>35</v>
      </c>
      <c r="I10" s="3" t="s">
        <v>33</v>
      </c>
    </row>
    <row r="11" spans="2:9" ht="16.8" x14ac:dyDescent="0.3">
      <c r="B11" s="3" t="s">
        <v>39</v>
      </c>
      <c r="C11" s="3">
        <v>2010</v>
      </c>
      <c r="D11" s="8">
        <v>25000</v>
      </c>
      <c r="E11" s="5" t="str">
        <f t="shared" si="0"/>
        <v>Sim</v>
      </c>
      <c r="H11" s="3" t="s">
        <v>37</v>
      </c>
      <c r="I11" s="3" t="s">
        <v>33</v>
      </c>
    </row>
    <row r="12" spans="2:9" ht="16.8" x14ac:dyDescent="0.3">
      <c r="B12" s="3" t="s">
        <v>42</v>
      </c>
      <c r="C12" s="3">
        <v>2006</v>
      </c>
      <c r="D12" s="8">
        <v>30000</v>
      </c>
      <c r="E12" s="5" t="str">
        <f t="shared" si="0"/>
        <v>Não</v>
      </c>
      <c r="H12" s="3" t="s">
        <v>39</v>
      </c>
      <c r="I12" s="3" t="s">
        <v>40</v>
      </c>
    </row>
    <row r="13" spans="2:9" ht="16.8" x14ac:dyDescent="0.3">
      <c r="B13" s="3" t="s">
        <v>43</v>
      </c>
      <c r="C13" s="3">
        <v>2002</v>
      </c>
      <c r="D13" s="8">
        <v>100000</v>
      </c>
      <c r="E13" s="5" t="str">
        <f t="shared" si="0"/>
        <v>Sim</v>
      </c>
      <c r="H13" s="3" t="s">
        <v>42</v>
      </c>
      <c r="I13" s="3" t="s">
        <v>40</v>
      </c>
    </row>
    <row r="14" spans="2:9" ht="16.8" x14ac:dyDescent="0.3">
      <c r="B14" s="3" t="s">
        <v>44</v>
      </c>
      <c r="C14" s="3">
        <v>2008</v>
      </c>
      <c r="D14" s="8">
        <v>90000</v>
      </c>
      <c r="E14" s="5" t="str">
        <f t="shared" si="0"/>
        <v>Não</v>
      </c>
      <c r="H14" s="3" t="s">
        <v>43</v>
      </c>
      <c r="I14" s="3" t="s">
        <v>33</v>
      </c>
    </row>
    <row r="15" spans="2:9" ht="16.8" x14ac:dyDescent="0.3">
      <c r="B15" s="3" t="s">
        <v>45</v>
      </c>
      <c r="C15" s="3">
        <v>2007</v>
      </c>
      <c r="D15" s="8">
        <v>5000</v>
      </c>
      <c r="E15" s="5" t="str">
        <f t="shared" si="0"/>
        <v>Não</v>
      </c>
      <c r="H15" s="3" t="s">
        <v>44</v>
      </c>
      <c r="I15" s="3" t="s">
        <v>33</v>
      </c>
    </row>
    <row r="16" spans="2:9" ht="16.8" x14ac:dyDescent="0.3">
      <c r="B16" s="3" t="s">
        <v>46</v>
      </c>
      <c r="C16" s="3">
        <v>2011</v>
      </c>
      <c r="D16" s="8">
        <v>3000</v>
      </c>
      <c r="E16" s="5" t="str">
        <f t="shared" si="0"/>
        <v>Não</v>
      </c>
      <c r="H16" s="3" t="s">
        <v>45</v>
      </c>
      <c r="I16" s="3" t="s">
        <v>40</v>
      </c>
    </row>
    <row r="17" spans="2:9" ht="16.8" x14ac:dyDescent="0.3">
      <c r="B17" s="3" t="s">
        <v>47</v>
      </c>
      <c r="C17" s="3">
        <v>2013</v>
      </c>
      <c r="D17" s="8">
        <v>780000</v>
      </c>
      <c r="E17" s="5" t="str">
        <f t="shared" si="0"/>
        <v>Não</v>
      </c>
      <c r="H17" s="3" t="s">
        <v>46</v>
      </c>
      <c r="I17" s="3" t="s">
        <v>40</v>
      </c>
    </row>
    <row r="18" spans="2:9" ht="16.8" x14ac:dyDescent="0.3">
      <c r="H18" s="3" t="s">
        <v>47</v>
      </c>
      <c r="I18" s="3" t="s">
        <v>33</v>
      </c>
    </row>
  </sheetData>
  <mergeCells count="2">
    <mergeCell ref="B2:E4"/>
    <mergeCell ref="H7:I7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B1:AF1019"/>
  <sheetViews>
    <sheetView showGridLines="0" topLeftCell="A3" workbookViewId="0"/>
  </sheetViews>
  <sheetFormatPr defaultRowHeight="14.4" x14ac:dyDescent="0.3"/>
  <cols>
    <col min="1" max="1" width="3.33203125" customWidth="1"/>
    <col min="2" max="2" width="10.44140625" bestFit="1" customWidth="1"/>
    <col min="3" max="3" width="18.77734375" bestFit="1" customWidth="1"/>
    <col min="4" max="7" width="18" customWidth="1"/>
    <col min="8" max="8" width="2.33203125" customWidth="1"/>
    <col min="9" max="9" width="1.6640625" customWidth="1"/>
    <col min="10" max="10" width="9.6640625" bestFit="1" customWidth="1"/>
    <col min="11" max="11" width="11.44140625" bestFit="1" customWidth="1"/>
    <col min="12" max="12" width="9.6640625" style="57" bestFit="1" customWidth="1"/>
    <col min="13" max="13" width="9.88671875" style="57" customWidth="1"/>
    <col min="14" max="14" width="10.6640625" style="57" customWidth="1"/>
    <col min="15" max="15" width="14.109375" bestFit="1" customWidth="1"/>
    <col min="16" max="16" width="23.44140625" bestFit="1" customWidth="1"/>
    <col min="17" max="17" width="14.88671875" bestFit="1" customWidth="1"/>
    <col min="18" max="18" width="8.33203125" bestFit="1" customWidth="1"/>
    <col min="19" max="19" width="16.109375" bestFit="1" customWidth="1"/>
    <col min="20" max="20" width="13.33203125" bestFit="1" customWidth="1"/>
    <col min="21" max="21" width="13.5546875" bestFit="1" customWidth="1"/>
    <col min="22" max="22" width="16.88671875" bestFit="1" customWidth="1"/>
    <col min="23" max="24" width="14.109375" bestFit="1" customWidth="1"/>
    <col min="25" max="25" width="17.88671875" bestFit="1" customWidth="1"/>
    <col min="26" max="26" width="13.5546875" bestFit="1" customWidth="1"/>
    <col min="27" max="27" width="19.44140625" bestFit="1" customWidth="1"/>
    <col min="28" max="28" width="19.44140625" customWidth="1"/>
    <col min="29" max="29" width="18" bestFit="1" customWidth="1"/>
    <col min="30" max="30" width="11.33203125" bestFit="1" customWidth="1"/>
    <col min="31" max="31" width="11.6640625" bestFit="1" customWidth="1"/>
    <col min="32" max="32" width="20.5546875" bestFit="1" customWidth="1"/>
  </cols>
  <sheetData>
    <row r="1" spans="2:32" ht="7.5" customHeight="1" x14ac:dyDescent="0.3"/>
    <row r="2" spans="2:32" ht="63.75" customHeight="1" x14ac:dyDescent="0.3">
      <c r="B2" s="101" t="s">
        <v>54</v>
      </c>
      <c r="C2" s="101"/>
      <c r="D2" s="101"/>
      <c r="E2" s="101"/>
      <c r="F2" s="101"/>
      <c r="G2" s="101"/>
    </row>
    <row r="3" spans="2:32" ht="63.75" customHeight="1" x14ac:dyDescent="0.3">
      <c r="B3" s="101"/>
      <c r="C3" s="101"/>
      <c r="D3" s="101"/>
      <c r="E3" s="101"/>
      <c r="F3" s="101"/>
      <c r="G3" s="101"/>
    </row>
    <row r="4" spans="2:32" ht="8.25" customHeight="1" x14ac:dyDescent="0.3">
      <c r="B4" s="101"/>
      <c r="C4" s="101"/>
      <c r="D4" s="101"/>
      <c r="E4" s="101"/>
      <c r="F4" s="101"/>
      <c r="G4" s="101"/>
    </row>
    <row r="6" spans="2:32" ht="16.8" x14ac:dyDescent="0.3">
      <c r="J6" s="7" t="s">
        <v>1</v>
      </c>
    </row>
    <row r="7" spans="2:32" x14ac:dyDescent="0.3">
      <c r="J7" s="33" t="s">
        <v>55</v>
      </c>
      <c r="K7" s="56" t="s">
        <v>56</v>
      </c>
      <c r="L7" s="58" t="s">
        <v>57</v>
      </c>
      <c r="M7" s="58" t="s">
        <v>58</v>
      </c>
      <c r="N7" s="58" t="s">
        <v>59</v>
      </c>
      <c r="O7" s="33" t="s">
        <v>60</v>
      </c>
      <c r="P7" s="33" t="s">
        <v>61</v>
      </c>
      <c r="Q7" s="33" t="s">
        <v>62</v>
      </c>
      <c r="R7" s="33" t="s">
        <v>63</v>
      </c>
      <c r="S7" s="33" t="s">
        <v>64</v>
      </c>
      <c r="T7" s="33" t="s">
        <v>65</v>
      </c>
      <c r="U7" s="33" t="s">
        <v>66</v>
      </c>
      <c r="V7" s="33" t="s">
        <v>67</v>
      </c>
      <c r="W7" s="33" t="s">
        <v>68</v>
      </c>
      <c r="X7" s="33" t="s">
        <v>69</v>
      </c>
      <c r="Y7" s="33" t="s">
        <v>70</v>
      </c>
      <c r="Z7" s="33" t="s">
        <v>71</v>
      </c>
      <c r="AA7" s="34" t="s">
        <v>72</v>
      </c>
      <c r="AB7" s="34" t="s">
        <v>73</v>
      </c>
      <c r="AC7" s="33" t="s">
        <v>74</v>
      </c>
      <c r="AD7" s="33" t="s">
        <v>75</v>
      </c>
      <c r="AE7" s="33" t="s">
        <v>76</v>
      </c>
      <c r="AF7" s="33" t="s">
        <v>77</v>
      </c>
    </row>
    <row r="8" spans="2:32" x14ac:dyDescent="0.3">
      <c r="J8" s="19">
        <v>1</v>
      </c>
      <c r="K8" s="20">
        <v>43831</v>
      </c>
      <c r="L8" s="19">
        <v>1</v>
      </c>
      <c r="M8" s="59">
        <f t="shared" ref="M8:M71" si="0">MONTH(K8)</f>
        <v>1</v>
      </c>
      <c r="N8" s="59">
        <f>YEAR(K8)</f>
        <v>2020</v>
      </c>
      <c r="O8" s="21">
        <v>71</v>
      </c>
      <c r="P8" s="22" t="s">
        <v>78</v>
      </c>
      <c r="Q8" s="19">
        <v>1</v>
      </c>
      <c r="R8" s="23">
        <v>37</v>
      </c>
      <c r="S8" s="24">
        <v>101</v>
      </c>
      <c r="T8" s="25">
        <v>3737</v>
      </c>
      <c r="U8" s="26">
        <v>0.02</v>
      </c>
      <c r="V8" s="25"/>
      <c r="W8" s="25">
        <v>3662.26</v>
      </c>
      <c r="X8" s="27">
        <v>43842</v>
      </c>
      <c r="Y8" s="28">
        <v>43842</v>
      </c>
      <c r="Z8" s="29">
        <v>1</v>
      </c>
      <c r="AA8" s="30">
        <v>6</v>
      </c>
      <c r="AB8" s="30" t="s">
        <v>79</v>
      </c>
      <c r="AC8" s="1" t="s">
        <v>80</v>
      </c>
      <c r="AD8" s="26">
        <v>0.08</v>
      </c>
      <c r="AE8" s="31">
        <v>292.98080000000004</v>
      </c>
      <c r="AF8">
        <v>1</v>
      </c>
    </row>
    <row r="9" spans="2:32" x14ac:dyDescent="0.3">
      <c r="J9" s="19">
        <v>2</v>
      </c>
      <c r="K9" s="20">
        <v>43831</v>
      </c>
      <c r="L9" s="19">
        <v>1</v>
      </c>
      <c r="M9" s="59">
        <f t="shared" si="0"/>
        <v>1</v>
      </c>
      <c r="N9" s="59">
        <f t="shared" ref="N9:N72" si="1">YEAR(K9)</f>
        <v>2020</v>
      </c>
      <c r="O9" s="21">
        <v>52</v>
      </c>
      <c r="P9" s="22" t="s">
        <v>81</v>
      </c>
      <c r="Q9" s="19">
        <v>7</v>
      </c>
      <c r="R9" s="23">
        <v>47</v>
      </c>
      <c r="S9" s="24">
        <v>93</v>
      </c>
      <c r="T9" s="25">
        <v>4371</v>
      </c>
      <c r="U9" s="26">
        <v>0.04</v>
      </c>
      <c r="V9" s="25"/>
      <c r="W9" s="25">
        <v>4196.16</v>
      </c>
      <c r="X9" s="27">
        <v>43833</v>
      </c>
      <c r="Y9" s="28">
        <v>43833</v>
      </c>
      <c r="Z9" s="29">
        <v>2</v>
      </c>
      <c r="AA9" s="30">
        <v>2</v>
      </c>
      <c r="AB9" s="30" t="s">
        <v>82</v>
      </c>
      <c r="AC9" s="1" t="s">
        <v>83</v>
      </c>
      <c r="AD9" s="26">
        <v>0.1</v>
      </c>
      <c r="AE9" s="31">
        <v>419.61599999999999</v>
      </c>
      <c r="AF9">
        <v>2</v>
      </c>
    </row>
    <row r="10" spans="2:32" x14ac:dyDescent="0.3">
      <c r="J10" s="19">
        <v>3</v>
      </c>
      <c r="K10" s="20">
        <v>43831</v>
      </c>
      <c r="L10" s="19">
        <v>1</v>
      </c>
      <c r="M10" s="59">
        <f t="shared" si="0"/>
        <v>1</v>
      </c>
      <c r="N10" s="59">
        <f t="shared" si="1"/>
        <v>2020</v>
      </c>
      <c r="O10" s="21">
        <v>92</v>
      </c>
      <c r="P10" s="22" t="s">
        <v>84</v>
      </c>
      <c r="Q10" s="19">
        <v>12</v>
      </c>
      <c r="R10" s="23">
        <v>34</v>
      </c>
      <c r="S10" s="24">
        <v>116</v>
      </c>
      <c r="T10" s="25">
        <v>3944</v>
      </c>
      <c r="U10" s="26">
        <v>0.01</v>
      </c>
      <c r="V10" s="25"/>
      <c r="W10" s="25">
        <v>3904.56</v>
      </c>
      <c r="X10" s="27">
        <v>43854</v>
      </c>
      <c r="Y10" s="28">
        <v>43854</v>
      </c>
      <c r="Z10" s="29">
        <v>3</v>
      </c>
      <c r="AA10" s="30">
        <v>4</v>
      </c>
      <c r="AB10" s="30" t="s">
        <v>85</v>
      </c>
      <c r="AC10" s="1" t="s">
        <v>83</v>
      </c>
      <c r="AD10" s="26">
        <v>0.1</v>
      </c>
      <c r="AE10" s="31">
        <v>390.45600000000002</v>
      </c>
      <c r="AF10">
        <v>3</v>
      </c>
    </row>
    <row r="11" spans="2:32" x14ac:dyDescent="0.3">
      <c r="J11" s="19">
        <v>4</v>
      </c>
      <c r="K11" s="20">
        <v>43834</v>
      </c>
      <c r="L11" s="19">
        <v>1</v>
      </c>
      <c r="M11" s="59">
        <f t="shared" si="0"/>
        <v>1</v>
      </c>
      <c r="N11" s="59">
        <f t="shared" si="1"/>
        <v>2020</v>
      </c>
      <c r="O11" s="21">
        <v>16</v>
      </c>
      <c r="P11" s="22" t="s">
        <v>86</v>
      </c>
      <c r="Q11" s="19">
        <v>14</v>
      </c>
      <c r="R11" s="23">
        <v>44</v>
      </c>
      <c r="S11" s="24">
        <v>113</v>
      </c>
      <c r="T11" s="25">
        <v>4972</v>
      </c>
      <c r="U11" s="26">
        <v>0.08</v>
      </c>
      <c r="V11" s="25"/>
      <c r="W11" s="25">
        <v>4574.24</v>
      </c>
      <c r="X11" s="27">
        <v>43834</v>
      </c>
      <c r="Y11" s="28">
        <v>43834</v>
      </c>
      <c r="Z11" s="29">
        <v>4</v>
      </c>
      <c r="AA11" s="30">
        <v>3</v>
      </c>
      <c r="AB11" s="30" t="s">
        <v>87</v>
      </c>
      <c r="AC11" s="1" t="s">
        <v>88</v>
      </c>
      <c r="AD11" s="26">
        <v>7.0000000000000007E-2</v>
      </c>
      <c r="AE11" s="31">
        <v>320.1968</v>
      </c>
      <c r="AF11">
        <v>4</v>
      </c>
    </row>
    <row r="12" spans="2:32" x14ac:dyDescent="0.3">
      <c r="J12" s="19">
        <v>5</v>
      </c>
      <c r="K12" s="20">
        <v>43835</v>
      </c>
      <c r="L12" s="19">
        <v>1</v>
      </c>
      <c r="M12" s="59">
        <f t="shared" si="0"/>
        <v>1</v>
      </c>
      <c r="N12" s="59">
        <f t="shared" si="1"/>
        <v>2020</v>
      </c>
      <c r="O12" s="21">
        <v>66</v>
      </c>
      <c r="P12" s="22" t="s">
        <v>89</v>
      </c>
      <c r="Q12" s="19">
        <v>15</v>
      </c>
      <c r="R12" s="23">
        <v>24</v>
      </c>
      <c r="S12" s="24">
        <v>97</v>
      </c>
      <c r="T12" s="25">
        <v>2328</v>
      </c>
      <c r="U12" s="26">
        <v>0.02</v>
      </c>
      <c r="V12" s="25"/>
      <c r="W12" s="25">
        <v>2281.44</v>
      </c>
      <c r="X12" s="27">
        <v>43842</v>
      </c>
      <c r="Y12" s="28">
        <v>43842</v>
      </c>
      <c r="Z12" s="29">
        <v>5</v>
      </c>
      <c r="AA12" s="30">
        <v>6</v>
      </c>
      <c r="AB12" s="30" t="s">
        <v>79</v>
      </c>
      <c r="AC12" s="1" t="s">
        <v>90</v>
      </c>
      <c r="AD12" s="26">
        <v>7.0000000000000007E-2</v>
      </c>
      <c r="AE12" s="31">
        <v>159.70080000000002</v>
      </c>
      <c r="AF12">
        <v>5</v>
      </c>
    </row>
    <row r="13" spans="2:32" x14ac:dyDescent="0.3">
      <c r="J13" s="19">
        <v>6</v>
      </c>
      <c r="K13" s="20">
        <v>43836</v>
      </c>
      <c r="L13" s="19">
        <v>1</v>
      </c>
      <c r="M13" s="59">
        <f t="shared" si="0"/>
        <v>1</v>
      </c>
      <c r="N13" s="59">
        <f t="shared" si="1"/>
        <v>2020</v>
      </c>
      <c r="O13" s="21">
        <v>93</v>
      </c>
      <c r="P13" s="22" t="s">
        <v>91</v>
      </c>
      <c r="Q13" s="19">
        <v>12</v>
      </c>
      <c r="R13" s="23">
        <v>11</v>
      </c>
      <c r="S13" s="24">
        <v>96</v>
      </c>
      <c r="T13" s="25">
        <v>1056</v>
      </c>
      <c r="U13" s="26">
        <v>0</v>
      </c>
      <c r="V13" s="25"/>
      <c r="W13" s="25">
        <v>1056</v>
      </c>
      <c r="X13" s="27">
        <v>43857</v>
      </c>
      <c r="Y13" s="28">
        <v>43857</v>
      </c>
      <c r="Z13" s="29">
        <v>6</v>
      </c>
      <c r="AA13" s="30">
        <v>2</v>
      </c>
      <c r="AB13" s="30" t="s">
        <v>82</v>
      </c>
      <c r="AC13" s="1" t="s">
        <v>92</v>
      </c>
      <c r="AD13" s="26">
        <v>0.08</v>
      </c>
      <c r="AE13" s="31">
        <v>84.48</v>
      </c>
      <c r="AF13">
        <v>6</v>
      </c>
    </row>
    <row r="14" spans="2:32" x14ac:dyDescent="0.3">
      <c r="J14" s="19">
        <v>7</v>
      </c>
      <c r="K14" s="20">
        <v>43836</v>
      </c>
      <c r="L14" s="19">
        <v>1</v>
      </c>
      <c r="M14" s="59">
        <f t="shared" si="0"/>
        <v>1</v>
      </c>
      <c r="N14" s="59">
        <f t="shared" si="1"/>
        <v>2020</v>
      </c>
      <c r="O14" s="21">
        <v>2</v>
      </c>
      <c r="P14" s="22" t="s">
        <v>93</v>
      </c>
      <c r="Q14" s="19">
        <v>10</v>
      </c>
      <c r="R14" s="23">
        <v>20</v>
      </c>
      <c r="S14" s="24">
        <v>112</v>
      </c>
      <c r="T14" s="25">
        <v>2240</v>
      </c>
      <c r="U14" s="26">
        <v>0.13</v>
      </c>
      <c r="V14" s="25"/>
      <c r="W14" s="25">
        <v>1948.8</v>
      </c>
      <c r="X14" s="27">
        <v>43865</v>
      </c>
      <c r="Y14" s="28">
        <v>43865</v>
      </c>
      <c r="Z14" s="29">
        <v>7</v>
      </c>
      <c r="AA14" s="30">
        <v>4</v>
      </c>
      <c r="AB14" s="30" t="s">
        <v>85</v>
      </c>
      <c r="AC14" s="1" t="s">
        <v>88</v>
      </c>
      <c r="AD14" s="26">
        <v>0.08</v>
      </c>
      <c r="AE14" s="31">
        <v>155.904</v>
      </c>
      <c r="AF14">
        <v>7</v>
      </c>
    </row>
    <row r="15" spans="2:32" x14ac:dyDescent="0.3">
      <c r="J15" s="19">
        <v>8</v>
      </c>
      <c r="K15" s="20">
        <v>43836</v>
      </c>
      <c r="L15" s="19">
        <v>1</v>
      </c>
      <c r="M15" s="59">
        <f t="shared" si="0"/>
        <v>1</v>
      </c>
      <c r="N15" s="59">
        <f t="shared" si="1"/>
        <v>2020</v>
      </c>
      <c r="O15" s="21">
        <v>9</v>
      </c>
      <c r="P15" s="22" t="s">
        <v>94</v>
      </c>
      <c r="Q15" s="19">
        <v>15</v>
      </c>
      <c r="R15" s="23">
        <v>10</v>
      </c>
      <c r="S15" s="24">
        <v>92</v>
      </c>
      <c r="T15" s="25">
        <v>920</v>
      </c>
      <c r="U15" s="26">
        <v>0</v>
      </c>
      <c r="V15" s="25"/>
      <c r="W15" s="25">
        <v>920</v>
      </c>
      <c r="X15" s="27">
        <v>43861</v>
      </c>
      <c r="Y15" s="28">
        <v>43861</v>
      </c>
      <c r="Z15" s="29">
        <v>8</v>
      </c>
      <c r="AA15" s="30">
        <v>4</v>
      </c>
      <c r="AB15" s="30" t="s">
        <v>85</v>
      </c>
      <c r="AC15" s="1" t="s">
        <v>95</v>
      </c>
      <c r="AD15" s="26">
        <v>0.06</v>
      </c>
      <c r="AE15" s="31">
        <v>55.199999999999996</v>
      </c>
      <c r="AF15">
        <v>1</v>
      </c>
    </row>
    <row r="16" spans="2:32" x14ac:dyDescent="0.3">
      <c r="J16" s="19">
        <v>9</v>
      </c>
      <c r="K16" s="20">
        <v>43836</v>
      </c>
      <c r="L16" s="19">
        <v>1</v>
      </c>
      <c r="M16" s="59">
        <f t="shared" si="0"/>
        <v>1</v>
      </c>
      <c r="N16" s="59">
        <f t="shared" si="1"/>
        <v>2020</v>
      </c>
      <c r="O16" s="21">
        <v>39</v>
      </c>
      <c r="P16" s="22" t="s">
        <v>96</v>
      </c>
      <c r="Q16" s="19">
        <v>12</v>
      </c>
      <c r="R16" s="23">
        <v>22</v>
      </c>
      <c r="S16" s="24">
        <v>99</v>
      </c>
      <c r="T16" s="25">
        <v>2178</v>
      </c>
      <c r="U16" s="26">
        <v>0.02</v>
      </c>
      <c r="V16" s="25"/>
      <c r="W16" s="25">
        <v>2134.44</v>
      </c>
      <c r="X16" s="27">
        <v>43855</v>
      </c>
      <c r="Y16" s="28">
        <v>43855</v>
      </c>
      <c r="Z16" s="29">
        <v>9</v>
      </c>
      <c r="AA16" s="30">
        <v>7</v>
      </c>
      <c r="AB16" s="30" t="s">
        <v>97</v>
      </c>
      <c r="AC16" s="1" t="s">
        <v>92</v>
      </c>
      <c r="AD16" s="26">
        <v>0.09</v>
      </c>
      <c r="AE16" s="31">
        <v>192.09960000000001</v>
      </c>
      <c r="AF16">
        <v>2</v>
      </c>
    </row>
    <row r="17" spans="2:32" x14ac:dyDescent="0.3">
      <c r="B17" s="60" t="s">
        <v>59</v>
      </c>
      <c r="C17" t="s">
        <v>98</v>
      </c>
      <c r="J17" s="19">
        <v>10</v>
      </c>
      <c r="K17" s="20">
        <v>43837</v>
      </c>
      <c r="L17" s="19">
        <v>1</v>
      </c>
      <c r="M17" s="59">
        <f t="shared" si="0"/>
        <v>1</v>
      </c>
      <c r="N17" s="59">
        <f t="shared" si="1"/>
        <v>2020</v>
      </c>
      <c r="O17" s="21">
        <v>20</v>
      </c>
      <c r="P17" s="22" t="s">
        <v>99</v>
      </c>
      <c r="Q17" s="19">
        <v>10</v>
      </c>
      <c r="R17" s="23">
        <v>45</v>
      </c>
      <c r="S17" s="24">
        <v>107</v>
      </c>
      <c r="T17" s="25">
        <v>4815</v>
      </c>
      <c r="U17" s="26">
        <v>0.02</v>
      </c>
      <c r="V17" s="25"/>
      <c r="W17" s="25">
        <v>4718.7</v>
      </c>
      <c r="X17" s="27">
        <v>43842</v>
      </c>
      <c r="Y17" s="28">
        <v>43842</v>
      </c>
      <c r="Z17" s="29">
        <v>10</v>
      </c>
      <c r="AA17" s="30">
        <v>5</v>
      </c>
      <c r="AB17" s="30" t="s">
        <v>100</v>
      </c>
      <c r="AC17" s="1" t="s">
        <v>83</v>
      </c>
      <c r="AD17" s="26">
        <v>0.1</v>
      </c>
      <c r="AE17" s="31">
        <v>471.87</v>
      </c>
      <c r="AF17">
        <v>3</v>
      </c>
    </row>
    <row r="18" spans="2:32" x14ac:dyDescent="0.3">
      <c r="J18" s="19">
        <v>11</v>
      </c>
      <c r="K18" s="20">
        <v>43837</v>
      </c>
      <c r="L18" s="19">
        <v>1</v>
      </c>
      <c r="M18" s="59">
        <f t="shared" si="0"/>
        <v>1</v>
      </c>
      <c r="N18" s="59">
        <f t="shared" si="1"/>
        <v>2020</v>
      </c>
      <c r="O18" s="21">
        <v>87</v>
      </c>
      <c r="P18" s="22" t="s">
        <v>101</v>
      </c>
      <c r="Q18" s="19">
        <v>5</v>
      </c>
      <c r="R18" s="23">
        <v>14</v>
      </c>
      <c r="S18" s="24">
        <v>105</v>
      </c>
      <c r="T18" s="25">
        <v>1470</v>
      </c>
      <c r="U18" s="26">
        <v>0</v>
      </c>
      <c r="V18" s="25"/>
      <c r="W18" s="25">
        <v>1470</v>
      </c>
      <c r="X18" s="27">
        <v>43843</v>
      </c>
      <c r="Y18" s="28">
        <v>43843</v>
      </c>
      <c r="Z18" s="29">
        <v>11</v>
      </c>
      <c r="AA18" s="30">
        <v>6</v>
      </c>
      <c r="AB18" s="30" t="s">
        <v>79</v>
      </c>
      <c r="AC18" s="1" t="s">
        <v>88</v>
      </c>
      <c r="AD18" s="26">
        <v>0.1</v>
      </c>
      <c r="AE18" s="31">
        <v>147</v>
      </c>
      <c r="AF18">
        <v>4</v>
      </c>
    </row>
    <row r="19" spans="2:32" x14ac:dyDescent="0.3">
      <c r="B19" s="60" t="s">
        <v>58</v>
      </c>
      <c r="C19" t="s">
        <v>102</v>
      </c>
      <c r="D19" s="62" t="s">
        <v>103</v>
      </c>
      <c r="J19" s="19">
        <v>12</v>
      </c>
      <c r="K19" s="20">
        <v>43837</v>
      </c>
      <c r="L19" s="19">
        <v>1</v>
      </c>
      <c r="M19" s="59">
        <f t="shared" si="0"/>
        <v>1</v>
      </c>
      <c r="N19" s="59">
        <f t="shared" si="1"/>
        <v>2020</v>
      </c>
      <c r="O19" s="21">
        <v>96</v>
      </c>
      <c r="P19" s="22" t="s">
        <v>104</v>
      </c>
      <c r="Q19" s="19">
        <v>10</v>
      </c>
      <c r="R19" s="23">
        <v>27</v>
      </c>
      <c r="S19" s="24">
        <v>105</v>
      </c>
      <c r="T19" s="25">
        <v>2835</v>
      </c>
      <c r="U19" s="26">
        <v>0.09</v>
      </c>
      <c r="V19" s="25"/>
      <c r="W19" s="25">
        <v>2579.85</v>
      </c>
      <c r="X19" s="27">
        <v>43842</v>
      </c>
      <c r="Y19" s="28">
        <v>43842</v>
      </c>
      <c r="Z19" s="29">
        <v>12</v>
      </c>
      <c r="AA19" s="30">
        <v>3</v>
      </c>
      <c r="AB19" s="30" t="s">
        <v>87</v>
      </c>
      <c r="AC19" s="1" t="s">
        <v>105</v>
      </c>
      <c r="AD19" s="26">
        <v>7.0000000000000007E-2</v>
      </c>
      <c r="AE19" s="31">
        <v>180.58950000000002</v>
      </c>
      <c r="AF19">
        <v>5</v>
      </c>
    </row>
    <row r="20" spans="2:32" x14ac:dyDescent="0.3">
      <c r="B20" s="57">
        <v>1</v>
      </c>
      <c r="C20" s="61">
        <v>324020</v>
      </c>
      <c r="D20" s="64"/>
      <c r="J20" s="19">
        <v>13</v>
      </c>
      <c r="K20" s="20">
        <v>43839</v>
      </c>
      <c r="L20" s="19">
        <v>1</v>
      </c>
      <c r="M20" s="59">
        <f t="shared" si="0"/>
        <v>1</v>
      </c>
      <c r="N20" s="59">
        <f t="shared" si="1"/>
        <v>2020</v>
      </c>
      <c r="O20" s="21">
        <v>55</v>
      </c>
      <c r="P20" s="22" t="s">
        <v>106</v>
      </c>
      <c r="Q20" s="19">
        <v>15</v>
      </c>
      <c r="R20" s="23">
        <v>18</v>
      </c>
      <c r="S20" s="24">
        <v>110</v>
      </c>
      <c r="T20" s="25">
        <v>1980</v>
      </c>
      <c r="U20" s="26">
        <v>0.14000000000000001</v>
      </c>
      <c r="V20" s="25"/>
      <c r="W20" s="25">
        <v>1702.8</v>
      </c>
      <c r="X20" s="27">
        <v>43868</v>
      </c>
      <c r="Y20" s="28">
        <v>43868</v>
      </c>
      <c r="Z20" s="29">
        <v>13</v>
      </c>
      <c r="AA20" s="30">
        <v>5</v>
      </c>
      <c r="AB20" s="30" t="s">
        <v>100</v>
      </c>
      <c r="AC20" s="1" t="s">
        <v>80</v>
      </c>
      <c r="AD20" s="26">
        <v>0.06</v>
      </c>
      <c r="AE20" s="31">
        <v>102.16799999999999</v>
      </c>
      <c r="AF20">
        <v>6</v>
      </c>
    </row>
    <row r="21" spans="2:32" x14ac:dyDescent="0.3">
      <c r="B21" s="57">
        <v>2</v>
      </c>
      <c r="C21" s="61">
        <v>328977</v>
      </c>
      <c r="D21" s="64">
        <f>+C21/C20-1</f>
        <v>1.5298438368001932E-2</v>
      </c>
      <c r="J21" s="19">
        <v>14</v>
      </c>
      <c r="K21" s="20">
        <v>43839</v>
      </c>
      <c r="L21" s="19">
        <v>1</v>
      </c>
      <c r="M21" s="59">
        <f t="shared" si="0"/>
        <v>1</v>
      </c>
      <c r="N21" s="59">
        <f t="shared" si="1"/>
        <v>2020</v>
      </c>
      <c r="O21" s="21">
        <v>73</v>
      </c>
      <c r="P21" s="22" t="s">
        <v>96</v>
      </c>
      <c r="Q21" s="19">
        <v>7</v>
      </c>
      <c r="R21" s="23">
        <v>31</v>
      </c>
      <c r="S21" s="24">
        <v>117</v>
      </c>
      <c r="T21" s="25">
        <v>3627</v>
      </c>
      <c r="U21" s="26">
        <v>0.02</v>
      </c>
      <c r="V21" s="25"/>
      <c r="W21" s="25">
        <v>3554.46</v>
      </c>
      <c r="X21" s="27">
        <v>43839</v>
      </c>
      <c r="Y21" s="28">
        <v>43839</v>
      </c>
      <c r="Z21" s="29">
        <v>14</v>
      </c>
      <c r="AA21" s="30">
        <v>4</v>
      </c>
      <c r="AB21" s="30" t="s">
        <v>85</v>
      </c>
      <c r="AC21" s="1" t="s">
        <v>83</v>
      </c>
      <c r="AD21" s="26">
        <v>0.06</v>
      </c>
      <c r="AE21" s="31">
        <v>213.26759999999999</v>
      </c>
      <c r="AF21">
        <v>7</v>
      </c>
    </row>
    <row r="22" spans="2:32" x14ac:dyDescent="0.3">
      <c r="B22" s="57">
        <v>3</v>
      </c>
      <c r="C22" s="61">
        <v>408538</v>
      </c>
      <c r="D22" s="64">
        <f t="shared" ref="D22:D31" si="2">+C22/C21-1</f>
        <v>0.24184365472358249</v>
      </c>
      <c r="J22" s="19">
        <v>15</v>
      </c>
      <c r="K22" s="20">
        <v>43839</v>
      </c>
      <c r="L22" s="19">
        <v>1</v>
      </c>
      <c r="M22" s="59">
        <f t="shared" si="0"/>
        <v>1</v>
      </c>
      <c r="N22" s="59">
        <f t="shared" si="1"/>
        <v>2020</v>
      </c>
      <c r="O22" s="21">
        <v>74</v>
      </c>
      <c r="P22" s="22" t="s">
        <v>96</v>
      </c>
      <c r="Q22" s="19">
        <v>14</v>
      </c>
      <c r="R22" s="23">
        <v>11</v>
      </c>
      <c r="S22" s="24">
        <v>114</v>
      </c>
      <c r="T22" s="25">
        <v>1254</v>
      </c>
      <c r="U22" s="26">
        <v>0.04</v>
      </c>
      <c r="V22" s="25"/>
      <c r="W22" s="25">
        <v>1203.8399999999999</v>
      </c>
      <c r="X22" s="27">
        <v>43847</v>
      </c>
      <c r="Y22" s="28">
        <v>43847</v>
      </c>
      <c r="Z22" s="29">
        <v>15</v>
      </c>
      <c r="AA22" s="30">
        <v>4</v>
      </c>
      <c r="AB22" s="30" t="s">
        <v>85</v>
      </c>
      <c r="AC22" s="1" t="s">
        <v>90</v>
      </c>
      <c r="AD22" s="26">
        <v>0.1</v>
      </c>
      <c r="AE22" s="31">
        <v>120.384</v>
      </c>
      <c r="AF22">
        <v>1</v>
      </c>
    </row>
    <row r="23" spans="2:32" x14ac:dyDescent="0.3">
      <c r="B23" s="57">
        <v>4</v>
      </c>
      <c r="C23" s="61">
        <v>317380</v>
      </c>
      <c r="D23" s="64">
        <f t="shared" si="2"/>
        <v>-0.22313224228835504</v>
      </c>
      <c r="J23" s="19">
        <v>16</v>
      </c>
      <c r="K23" s="20">
        <v>43841</v>
      </c>
      <c r="L23" s="19">
        <v>1</v>
      </c>
      <c r="M23" s="59">
        <f t="shared" si="0"/>
        <v>1</v>
      </c>
      <c r="N23" s="59">
        <f t="shared" si="1"/>
        <v>2020</v>
      </c>
      <c r="O23" s="21">
        <v>12</v>
      </c>
      <c r="P23" s="22" t="s">
        <v>107</v>
      </c>
      <c r="Q23" s="19">
        <v>15</v>
      </c>
      <c r="R23" s="23">
        <v>25</v>
      </c>
      <c r="S23" s="24">
        <v>110</v>
      </c>
      <c r="T23" s="25">
        <v>2750</v>
      </c>
      <c r="U23" s="26">
        <v>0.01</v>
      </c>
      <c r="V23" s="25"/>
      <c r="W23" s="25">
        <v>2722.5</v>
      </c>
      <c r="X23" s="27">
        <v>43843</v>
      </c>
      <c r="Y23" s="28">
        <v>43843</v>
      </c>
      <c r="Z23" s="29">
        <v>16</v>
      </c>
      <c r="AA23" s="30">
        <v>6</v>
      </c>
      <c r="AB23" s="30" t="s">
        <v>79</v>
      </c>
      <c r="AC23" s="1" t="s">
        <v>90</v>
      </c>
      <c r="AD23" s="26">
        <v>0.1</v>
      </c>
      <c r="AE23" s="31">
        <v>272.25</v>
      </c>
      <c r="AF23">
        <v>2</v>
      </c>
    </row>
    <row r="24" spans="2:32" x14ac:dyDescent="0.3">
      <c r="B24" s="57">
        <v>5</v>
      </c>
      <c r="C24" s="61">
        <v>401449</v>
      </c>
      <c r="D24" s="64">
        <f t="shared" si="2"/>
        <v>0.26488436574453345</v>
      </c>
      <c r="J24" s="19">
        <v>17</v>
      </c>
      <c r="K24" s="20">
        <v>43842</v>
      </c>
      <c r="L24" s="19">
        <v>1</v>
      </c>
      <c r="M24" s="59">
        <f t="shared" si="0"/>
        <v>1</v>
      </c>
      <c r="N24" s="59">
        <f t="shared" si="1"/>
        <v>2020</v>
      </c>
      <c r="O24" s="21">
        <v>92</v>
      </c>
      <c r="P24" s="22" t="s">
        <v>84</v>
      </c>
      <c r="Q24" s="19">
        <v>8</v>
      </c>
      <c r="R24" s="23">
        <v>30</v>
      </c>
      <c r="S24" s="24">
        <v>108</v>
      </c>
      <c r="T24" s="25">
        <v>3240</v>
      </c>
      <c r="U24" s="26">
        <v>0.06</v>
      </c>
      <c r="V24" s="25"/>
      <c r="W24" s="25">
        <v>3045.6</v>
      </c>
      <c r="X24" s="27">
        <v>43865</v>
      </c>
      <c r="Y24" s="28">
        <v>43865</v>
      </c>
      <c r="Z24" s="29">
        <v>17</v>
      </c>
      <c r="AA24" s="30">
        <v>1</v>
      </c>
      <c r="AB24" s="30" t="s">
        <v>108</v>
      </c>
      <c r="AC24" s="1" t="s">
        <v>109</v>
      </c>
      <c r="AD24" s="26">
        <v>7.0000000000000007E-2</v>
      </c>
      <c r="AE24" s="31">
        <v>213.19200000000001</v>
      </c>
      <c r="AF24">
        <v>3</v>
      </c>
    </row>
    <row r="25" spans="2:32" x14ac:dyDescent="0.3">
      <c r="B25" s="57">
        <v>6</v>
      </c>
      <c r="C25" s="61">
        <v>358666</v>
      </c>
      <c r="D25" s="64">
        <f t="shared" si="2"/>
        <v>-0.10657144494070225</v>
      </c>
      <c r="J25" s="19">
        <v>18</v>
      </c>
      <c r="K25" s="20">
        <v>43845</v>
      </c>
      <c r="L25" s="19">
        <v>1</v>
      </c>
      <c r="M25" s="59">
        <f t="shared" si="0"/>
        <v>1</v>
      </c>
      <c r="N25" s="59">
        <f t="shared" si="1"/>
        <v>2020</v>
      </c>
      <c r="O25" s="21">
        <v>37</v>
      </c>
      <c r="P25" s="22" t="s">
        <v>110</v>
      </c>
      <c r="Q25" s="19">
        <v>14</v>
      </c>
      <c r="R25" s="23">
        <v>21</v>
      </c>
      <c r="S25" s="24">
        <v>109</v>
      </c>
      <c r="T25" s="25">
        <v>2289</v>
      </c>
      <c r="U25" s="26">
        <v>0.1</v>
      </c>
      <c r="V25" s="25"/>
      <c r="W25" s="25">
        <v>2060.1</v>
      </c>
      <c r="X25" s="27">
        <v>43873</v>
      </c>
      <c r="Y25" s="28">
        <v>43873</v>
      </c>
      <c r="Z25" s="29">
        <v>18</v>
      </c>
      <c r="AA25" s="30">
        <v>4</v>
      </c>
      <c r="AB25" s="30" t="s">
        <v>85</v>
      </c>
      <c r="AC25" s="1" t="s">
        <v>109</v>
      </c>
      <c r="AD25" s="26">
        <v>7.0000000000000007E-2</v>
      </c>
      <c r="AE25" s="31">
        <v>144.20699999999999</v>
      </c>
      <c r="AF25">
        <v>4</v>
      </c>
    </row>
    <row r="26" spans="2:32" x14ac:dyDescent="0.3">
      <c r="B26" s="57">
        <v>7</v>
      </c>
      <c r="C26" s="61">
        <v>147103</v>
      </c>
      <c r="D26" s="64">
        <f t="shared" si="2"/>
        <v>-0.58986076182297742</v>
      </c>
      <c r="J26" s="19">
        <v>19</v>
      </c>
      <c r="K26" s="20">
        <v>43845</v>
      </c>
      <c r="L26" s="19">
        <v>1</v>
      </c>
      <c r="M26" s="59">
        <f t="shared" si="0"/>
        <v>1</v>
      </c>
      <c r="N26" s="59">
        <f t="shared" si="1"/>
        <v>2020</v>
      </c>
      <c r="O26" s="21">
        <v>100</v>
      </c>
      <c r="P26" s="22" t="s">
        <v>96</v>
      </c>
      <c r="Q26" s="19">
        <v>10</v>
      </c>
      <c r="R26" s="23">
        <v>37</v>
      </c>
      <c r="S26" s="24">
        <v>99</v>
      </c>
      <c r="T26" s="25">
        <v>3663</v>
      </c>
      <c r="U26" s="26">
        <v>0.12</v>
      </c>
      <c r="V26" s="25"/>
      <c r="W26" s="25">
        <v>3223.44</v>
      </c>
      <c r="X26" s="27">
        <v>43863</v>
      </c>
      <c r="Y26" s="28">
        <v>43863</v>
      </c>
      <c r="Z26" s="29">
        <v>19</v>
      </c>
      <c r="AA26" s="30">
        <v>3</v>
      </c>
      <c r="AB26" s="30" t="s">
        <v>87</v>
      </c>
      <c r="AC26" s="1" t="s">
        <v>105</v>
      </c>
      <c r="AD26" s="26">
        <v>0.05</v>
      </c>
      <c r="AE26" s="31">
        <v>161.17200000000003</v>
      </c>
      <c r="AF26">
        <v>5</v>
      </c>
    </row>
    <row r="27" spans="2:32" x14ac:dyDescent="0.3">
      <c r="B27" s="57">
        <v>8</v>
      </c>
      <c r="C27" s="61">
        <v>218503</v>
      </c>
      <c r="D27" s="64">
        <f t="shared" si="2"/>
        <v>0.48537419359224487</v>
      </c>
      <c r="J27" s="19">
        <v>20</v>
      </c>
      <c r="K27" s="20">
        <v>43845</v>
      </c>
      <c r="L27" s="19">
        <v>1</v>
      </c>
      <c r="M27" s="59">
        <f t="shared" si="0"/>
        <v>1</v>
      </c>
      <c r="N27" s="59">
        <f t="shared" si="1"/>
        <v>2020</v>
      </c>
      <c r="O27" s="21">
        <v>94</v>
      </c>
      <c r="P27" s="22" t="s">
        <v>111</v>
      </c>
      <c r="Q27" s="19">
        <v>11</v>
      </c>
      <c r="R27" s="23">
        <v>39</v>
      </c>
      <c r="S27" s="24">
        <v>103</v>
      </c>
      <c r="T27" s="25">
        <v>4017</v>
      </c>
      <c r="U27" s="26">
        <v>0.15</v>
      </c>
      <c r="V27" s="25"/>
      <c r="W27" s="25">
        <v>3414.45</v>
      </c>
      <c r="X27" s="27">
        <v>43860</v>
      </c>
      <c r="Y27" s="28">
        <v>43860</v>
      </c>
      <c r="Z27" s="29">
        <v>20</v>
      </c>
      <c r="AA27" s="30">
        <v>6</v>
      </c>
      <c r="AB27" s="30" t="s">
        <v>79</v>
      </c>
      <c r="AC27" s="1" t="s">
        <v>92</v>
      </c>
      <c r="AD27" s="26">
        <v>0.08</v>
      </c>
      <c r="AE27" s="31">
        <v>273.15600000000001</v>
      </c>
      <c r="AF27">
        <v>6</v>
      </c>
    </row>
    <row r="28" spans="2:32" x14ac:dyDescent="0.3">
      <c r="B28" s="57">
        <v>9</v>
      </c>
      <c r="C28" s="61">
        <v>152944</v>
      </c>
      <c r="D28" s="64">
        <f t="shared" si="2"/>
        <v>-0.30003707042923899</v>
      </c>
      <c r="J28" s="19">
        <v>21</v>
      </c>
      <c r="K28" s="20">
        <v>43845</v>
      </c>
      <c r="L28" s="19">
        <v>1</v>
      </c>
      <c r="M28" s="59">
        <f t="shared" si="0"/>
        <v>1</v>
      </c>
      <c r="N28" s="59">
        <f t="shared" si="1"/>
        <v>2020</v>
      </c>
      <c r="O28" s="21">
        <v>22</v>
      </c>
      <c r="P28" s="22" t="s">
        <v>112</v>
      </c>
      <c r="Q28" s="19">
        <v>11</v>
      </c>
      <c r="R28" s="23">
        <v>27</v>
      </c>
      <c r="S28" s="24">
        <v>115</v>
      </c>
      <c r="T28" s="25">
        <v>3105</v>
      </c>
      <c r="U28" s="26">
        <v>0.12</v>
      </c>
      <c r="V28" s="25"/>
      <c r="W28" s="25">
        <v>2732.4</v>
      </c>
      <c r="X28" s="27">
        <v>43855</v>
      </c>
      <c r="Y28" s="28">
        <v>43855</v>
      </c>
      <c r="Z28" s="29">
        <v>21</v>
      </c>
      <c r="AA28" s="30">
        <v>1</v>
      </c>
      <c r="AB28" s="30" t="s">
        <v>108</v>
      </c>
      <c r="AC28" s="1" t="s">
        <v>88</v>
      </c>
      <c r="AD28" s="26">
        <v>7.0000000000000007E-2</v>
      </c>
      <c r="AE28" s="31">
        <v>191.26800000000003</v>
      </c>
      <c r="AF28">
        <v>7</v>
      </c>
    </row>
    <row r="29" spans="2:32" x14ac:dyDescent="0.3">
      <c r="B29" s="57">
        <v>10</v>
      </c>
      <c r="C29" s="61">
        <v>172804</v>
      </c>
      <c r="D29" s="64">
        <f t="shared" si="2"/>
        <v>0.12985144889632805</v>
      </c>
      <c r="J29" s="19">
        <v>22</v>
      </c>
      <c r="K29" s="20">
        <v>43846</v>
      </c>
      <c r="L29" s="19">
        <v>1</v>
      </c>
      <c r="M29" s="59">
        <f t="shared" si="0"/>
        <v>1</v>
      </c>
      <c r="N29" s="59">
        <f t="shared" si="1"/>
        <v>2020</v>
      </c>
      <c r="O29" s="21">
        <v>35</v>
      </c>
      <c r="P29" s="22" t="s">
        <v>96</v>
      </c>
      <c r="Q29" s="19">
        <v>15</v>
      </c>
      <c r="R29" s="23">
        <v>49</v>
      </c>
      <c r="S29" s="24">
        <v>105</v>
      </c>
      <c r="T29" s="25">
        <v>5145</v>
      </c>
      <c r="U29" s="26">
        <v>0.03</v>
      </c>
      <c r="V29" s="25"/>
      <c r="W29" s="25">
        <v>4990.6499999999996</v>
      </c>
      <c r="X29" s="27">
        <v>43852</v>
      </c>
      <c r="Y29" s="28">
        <v>43852</v>
      </c>
      <c r="Z29" s="29">
        <v>22</v>
      </c>
      <c r="AA29" s="30">
        <v>2</v>
      </c>
      <c r="AB29" s="30" t="s">
        <v>82</v>
      </c>
      <c r="AC29" s="1" t="s">
        <v>88</v>
      </c>
      <c r="AD29" s="26">
        <v>0.09</v>
      </c>
      <c r="AE29" s="31">
        <v>449.15849999999995</v>
      </c>
      <c r="AF29">
        <v>1</v>
      </c>
    </row>
    <row r="30" spans="2:32" x14ac:dyDescent="0.3">
      <c r="B30" s="57">
        <v>11</v>
      </c>
      <c r="C30" s="61">
        <v>158883</v>
      </c>
      <c r="D30" s="64">
        <f t="shared" si="2"/>
        <v>-8.0559477789865941E-2</v>
      </c>
      <c r="J30" s="19">
        <v>23</v>
      </c>
      <c r="K30" s="20">
        <v>43846</v>
      </c>
      <c r="L30" s="19">
        <v>1</v>
      </c>
      <c r="M30" s="59">
        <f t="shared" si="0"/>
        <v>1</v>
      </c>
      <c r="N30" s="59">
        <f t="shared" si="1"/>
        <v>2020</v>
      </c>
      <c r="O30" s="21">
        <v>88</v>
      </c>
      <c r="P30" s="22" t="s">
        <v>96</v>
      </c>
      <c r="Q30" s="19">
        <v>6</v>
      </c>
      <c r="R30" s="23">
        <v>29</v>
      </c>
      <c r="S30" s="24">
        <v>91</v>
      </c>
      <c r="T30" s="25">
        <v>2639</v>
      </c>
      <c r="U30" s="26">
        <v>0.1</v>
      </c>
      <c r="V30" s="25"/>
      <c r="W30" s="25">
        <v>2375.1</v>
      </c>
      <c r="X30" s="27">
        <v>43873</v>
      </c>
      <c r="Y30" s="28">
        <v>43873</v>
      </c>
      <c r="Z30" s="29">
        <v>23</v>
      </c>
      <c r="AA30" s="30">
        <v>2</v>
      </c>
      <c r="AB30" s="30" t="s">
        <v>82</v>
      </c>
      <c r="AC30" s="1" t="s">
        <v>113</v>
      </c>
      <c r="AD30" s="26">
        <v>0.09</v>
      </c>
      <c r="AE30" s="31">
        <v>213.75899999999999</v>
      </c>
      <c r="AF30">
        <v>2</v>
      </c>
    </row>
    <row r="31" spans="2:32" x14ac:dyDescent="0.3">
      <c r="B31" s="57">
        <v>12</v>
      </c>
      <c r="C31" s="61">
        <v>192004</v>
      </c>
      <c r="D31" s="64">
        <f t="shared" si="2"/>
        <v>0.20846157235198226</v>
      </c>
      <c r="J31" s="19">
        <v>24</v>
      </c>
      <c r="K31" s="20">
        <v>43846</v>
      </c>
      <c r="L31" s="19">
        <v>1</v>
      </c>
      <c r="M31" s="59">
        <f t="shared" si="0"/>
        <v>1</v>
      </c>
      <c r="N31" s="59">
        <f t="shared" si="1"/>
        <v>2020</v>
      </c>
      <c r="O31" s="21">
        <v>51</v>
      </c>
      <c r="P31" s="22" t="s">
        <v>114</v>
      </c>
      <c r="Q31" s="19">
        <v>4</v>
      </c>
      <c r="R31" s="23">
        <v>23</v>
      </c>
      <c r="S31" s="24">
        <v>90</v>
      </c>
      <c r="T31" s="25">
        <v>2070</v>
      </c>
      <c r="U31" s="26">
        <v>7.0000000000000007E-2</v>
      </c>
      <c r="V31" s="25"/>
      <c r="W31" s="25">
        <v>1925.1</v>
      </c>
      <c r="X31" s="27">
        <v>43865</v>
      </c>
      <c r="Y31" s="28">
        <v>43865</v>
      </c>
      <c r="Z31" s="29">
        <v>24</v>
      </c>
      <c r="AA31" s="30">
        <v>5</v>
      </c>
      <c r="AB31" s="30" t="s">
        <v>100</v>
      </c>
      <c r="AC31" s="1" t="s">
        <v>83</v>
      </c>
      <c r="AD31" s="26">
        <v>7.0000000000000007E-2</v>
      </c>
      <c r="AE31" s="31">
        <v>134.75700000000001</v>
      </c>
      <c r="AF31">
        <v>3</v>
      </c>
    </row>
    <row r="32" spans="2:32" x14ac:dyDescent="0.3">
      <c r="B32" s="57" t="s">
        <v>115</v>
      </c>
      <c r="C32" s="61">
        <v>3181271</v>
      </c>
      <c r="D32" s="63"/>
      <c r="J32" s="19">
        <v>25</v>
      </c>
      <c r="K32" s="20">
        <v>43848</v>
      </c>
      <c r="L32" s="19">
        <v>1</v>
      </c>
      <c r="M32" s="59">
        <f t="shared" si="0"/>
        <v>1</v>
      </c>
      <c r="N32" s="59">
        <f t="shared" si="1"/>
        <v>2020</v>
      </c>
      <c r="O32" s="21">
        <v>51</v>
      </c>
      <c r="P32" s="22" t="s">
        <v>114</v>
      </c>
      <c r="Q32" s="19">
        <v>3</v>
      </c>
      <c r="R32" s="23">
        <v>17</v>
      </c>
      <c r="S32" s="24">
        <v>116</v>
      </c>
      <c r="T32" s="25">
        <v>1972</v>
      </c>
      <c r="U32" s="26">
        <v>0.08</v>
      </c>
      <c r="V32" s="25"/>
      <c r="W32" s="25">
        <v>1814.24</v>
      </c>
      <c r="X32" s="27">
        <v>43853</v>
      </c>
      <c r="Y32" s="28">
        <v>43853</v>
      </c>
      <c r="Z32" s="29">
        <v>25</v>
      </c>
      <c r="AA32" s="30">
        <v>5</v>
      </c>
      <c r="AB32" s="30" t="s">
        <v>100</v>
      </c>
      <c r="AC32" s="1" t="s">
        <v>92</v>
      </c>
      <c r="AD32" s="26">
        <v>0.09</v>
      </c>
      <c r="AE32" s="31">
        <v>163.2816</v>
      </c>
      <c r="AF32">
        <v>4</v>
      </c>
    </row>
    <row r="33" spans="10:32" x14ac:dyDescent="0.3">
      <c r="J33" s="19">
        <v>26</v>
      </c>
      <c r="K33" s="20">
        <v>43848</v>
      </c>
      <c r="L33" s="19">
        <v>1</v>
      </c>
      <c r="M33" s="59">
        <f t="shared" si="0"/>
        <v>1</v>
      </c>
      <c r="N33" s="59">
        <f t="shared" si="1"/>
        <v>2020</v>
      </c>
      <c r="O33" s="21">
        <v>61</v>
      </c>
      <c r="P33" s="22" t="s">
        <v>116</v>
      </c>
      <c r="Q33" s="19">
        <v>3</v>
      </c>
      <c r="R33" s="23">
        <v>28</v>
      </c>
      <c r="S33" s="24">
        <v>109</v>
      </c>
      <c r="T33" s="25">
        <v>3052</v>
      </c>
      <c r="U33" s="26">
        <v>0.09</v>
      </c>
      <c r="V33" s="25"/>
      <c r="W33" s="25">
        <v>2777.32</v>
      </c>
      <c r="X33" s="27">
        <v>43869</v>
      </c>
      <c r="Y33" s="28">
        <v>43869</v>
      </c>
      <c r="Z33" s="29">
        <v>26</v>
      </c>
      <c r="AA33" s="30">
        <v>5</v>
      </c>
      <c r="AB33" s="30" t="s">
        <v>100</v>
      </c>
      <c r="AC33" s="1" t="s">
        <v>109</v>
      </c>
      <c r="AD33" s="26">
        <v>0.05</v>
      </c>
      <c r="AE33" s="31">
        <v>138.86600000000001</v>
      </c>
      <c r="AF33">
        <v>5</v>
      </c>
    </row>
    <row r="34" spans="10:32" x14ac:dyDescent="0.3">
      <c r="J34" s="19">
        <v>27</v>
      </c>
      <c r="K34" s="20">
        <v>43848</v>
      </c>
      <c r="L34" s="19">
        <v>1</v>
      </c>
      <c r="M34" s="59">
        <f t="shared" si="0"/>
        <v>1</v>
      </c>
      <c r="N34" s="59">
        <f t="shared" si="1"/>
        <v>2020</v>
      </c>
      <c r="O34" s="21">
        <v>85</v>
      </c>
      <c r="P34" s="22" t="s">
        <v>117</v>
      </c>
      <c r="Q34" s="19">
        <v>14</v>
      </c>
      <c r="R34" s="23">
        <v>11</v>
      </c>
      <c r="S34" s="24">
        <v>101</v>
      </c>
      <c r="T34" s="25">
        <v>1111</v>
      </c>
      <c r="U34" s="26">
        <v>0.11</v>
      </c>
      <c r="V34" s="25"/>
      <c r="W34" s="25">
        <v>988.79</v>
      </c>
      <c r="X34" s="27">
        <v>43878</v>
      </c>
      <c r="Y34" s="28">
        <v>43878</v>
      </c>
      <c r="Z34" s="29">
        <v>27</v>
      </c>
      <c r="AA34" s="30">
        <v>6</v>
      </c>
      <c r="AB34" s="30" t="s">
        <v>79</v>
      </c>
      <c r="AC34" s="1" t="s">
        <v>83</v>
      </c>
      <c r="AD34" s="26">
        <v>0.06</v>
      </c>
      <c r="AE34" s="31">
        <v>59.327399999999997</v>
      </c>
      <c r="AF34">
        <v>6</v>
      </c>
    </row>
    <row r="35" spans="10:32" x14ac:dyDescent="0.3">
      <c r="J35" s="19">
        <v>28</v>
      </c>
      <c r="K35" s="20">
        <v>43849</v>
      </c>
      <c r="L35" s="19">
        <v>1</v>
      </c>
      <c r="M35" s="59">
        <f t="shared" si="0"/>
        <v>1</v>
      </c>
      <c r="N35" s="59">
        <f t="shared" si="1"/>
        <v>2020</v>
      </c>
      <c r="O35" s="21">
        <v>34</v>
      </c>
      <c r="P35" s="22" t="s">
        <v>118</v>
      </c>
      <c r="Q35" s="19">
        <v>2</v>
      </c>
      <c r="R35" s="23">
        <v>27</v>
      </c>
      <c r="S35" s="24">
        <v>96</v>
      </c>
      <c r="T35" s="25">
        <v>2592</v>
      </c>
      <c r="U35" s="26">
        <v>0.13</v>
      </c>
      <c r="V35" s="25"/>
      <c r="W35" s="25">
        <v>2255.04</v>
      </c>
      <c r="X35" s="27">
        <v>43868</v>
      </c>
      <c r="Y35" s="28">
        <v>43868</v>
      </c>
      <c r="Z35" s="29">
        <v>28</v>
      </c>
      <c r="AA35" s="30">
        <v>6</v>
      </c>
      <c r="AB35" s="30" t="s">
        <v>79</v>
      </c>
      <c r="AC35" s="1" t="s">
        <v>90</v>
      </c>
      <c r="AD35" s="26">
        <v>0.06</v>
      </c>
      <c r="AE35" s="31">
        <v>135.30240000000001</v>
      </c>
      <c r="AF35">
        <v>7</v>
      </c>
    </row>
    <row r="36" spans="10:32" x14ac:dyDescent="0.3">
      <c r="J36" s="19">
        <v>29</v>
      </c>
      <c r="K36" s="20">
        <v>43849</v>
      </c>
      <c r="L36" s="19">
        <v>1</v>
      </c>
      <c r="M36" s="59">
        <f t="shared" si="0"/>
        <v>1</v>
      </c>
      <c r="N36" s="59">
        <f t="shared" si="1"/>
        <v>2020</v>
      </c>
      <c r="O36" s="21">
        <v>90</v>
      </c>
      <c r="P36" s="22" t="s">
        <v>119</v>
      </c>
      <c r="Q36" s="19">
        <v>9</v>
      </c>
      <c r="R36" s="23">
        <v>20</v>
      </c>
      <c r="S36" s="24">
        <v>95</v>
      </c>
      <c r="T36" s="25">
        <v>1900</v>
      </c>
      <c r="U36" s="26">
        <v>7.0000000000000007E-2</v>
      </c>
      <c r="V36" s="25"/>
      <c r="W36" s="25">
        <v>1767</v>
      </c>
      <c r="X36" s="27">
        <v>43854</v>
      </c>
      <c r="Y36" s="28">
        <v>43854</v>
      </c>
      <c r="Z36" s="29">
        <v>29</v>
      </c>
      <c r="AA36" s="30">
        <v>7</v>
      </c>
      <c r="AB36" s="30" t="s">
        <v>97</v>
      </c>
      <c r="AC36" s="1" t="s">
        <v>105</v>
      </c>
      <c r="AD36" s="26">
        <v>0.1</v>
      </c>
      <c r="AE36" s="31">
        <v>176.70000000000002</v>
      </c>
      <c r="AF36">
        <v>1</v>
      </c>
    </row>
    <row r="37" spans="10:32" x14ac:dyDescent="0.3">
      <c r="J37" s="19">
        <v>30</v>
      </c>
      <c r="K37" s="20">
        <v>43850</v>
      </c>
      <c r="L37" s="19">
        <v>1</v>
      </c>
      <c r="M37" s="59">
        <f t="shared" si="0"/>
        <v>1</v>
      </c>
      <c r="N37" s="59">
        <f t="shared" si="1"/>
        <v>2020</v>
      </c>
      <c r="O37" s="21">
        <v>48</v>
      </c>
      <c r="P37" s="22" t="s">
        <v>120</v>
      </c>
      <c r="Q37" s="19">
        <v>11</v>
      </c>
      <c r="R37" s="23">
        <v>19</v>
      </c>
      <c r="S37" s="24">
        <v>114</v>
      </c>
      <c r="T37" s="25">
        <v>2166</v>
      </c>
      <c r="U37" s="26">
        <v>0.05</v>
      </c>
      <c r="V37" s="25"/>
      <c r="W37" s="25">
        <v>2057.6999999999998</v>
      </c>
      <c r="X37" s="27">
        <v>43879</v>
      </c>
      <c r="Y37" s="28">
        <v>43879</v>
      </c>
      <c r="Z37" s="29">
        <v>30</v>
      </c>
      <c r="AA37" s="30">
        <v>5</v>
      </c>
      <c r="AB37" s="30" t="s">
        <v>100</v>
      </c>
      <c r="AC37" s="1" t="s">
        <v>90</v>
      </c>
      <c r="AD37" s="26">
        <v>0.1</v>
      </c>
      <c r="AE37" s="31">
        <v>205.76999999999998</v>
      </c>
      <c r="AF37">
        <v>2</v>
      </c>
    </row>
    <row r="38" spans="10:32" x14ac:dyDescent="0.3">
      <c r="J38" s="19">
        <v>31</v>
      </c>
      <c r="K38" s="20">
        <v>43850</v>
      </c>
      <c r="L38" s="19">
        <v>1</v>
      </c>
      <c r="M38" s="59">
        <f t="shared" si="0"/>
        <v>1</v>
      </c>
      <c r="N38" s="59">
        <f t="shared" si="1"/>
        <v>2020</v>
      </c>
      <c r="O38" s="21">
        <v>91</v>
      </c>
      <c r="P38" s="22" t="s">
        <v>121</v>
      </c>
      <c r="Q38" s="19">
        <v>4</v>
      </c>
      <c r="R38" s="23">
        <v>50</v>
      </c>
      <c r="S38" s="24">
        <v>96</v>
      </c>
      <c r="T38" s="25">
        <v>4800</v>
      </c>
      <c r="U38" s="26">
        <v>0.05</v>
      </c>
      <c r="V38" s="25"/>
      <c r="W38" s="25">
        <v>4560</v>
      </c>
      <c r="X38" s="27">
        <v>43879</v>
      </c>
      <c r="Y38" s="28">
        <v>43879</v>
      </c>
      <c r="Z38" s="29">
        <v>31</v>
      </c>
      <c r="AA38" s="30">
        <v>3</v>
      </c>
      <c r="AB38" s="30" t="s">
        <v>87</v>
      </c>
      <c r="AC38" s="1" t="s">
        <v>80</v>
      </c>
      <c r="AD38" s="26">
        <v>0.08</v>
      </c>
      <c r="AE38" s="31">
        <v>364.8</v>
      </c>
      <c r="AF38">
        <v>3</v>
      </c>
    </row>
    <row r="39" spans="10:32" x14ac:dyDescent="0.3">
      <c r="J39" s="19">
        <v>32</v>
      </c>
      <c r="K39" s="20">
        <v>43850</v>
      </c>
      <c r="L39" s="19">
        <v>1</v>
      </c>
      <c r="M39" s="59">
        <f t="shared" si="0"/>
        <v>1</v>
      </c>
      <c r="N39" s="59">
        <f t="shared" si="1"/>
        <v>2020</v>
      </c>
      <c r="O39" s="21">
        <v>25</v>
      </c>
      <c r="P39" s="22" t="s">
        <v>122</v>
      </c>
      <c r="Q39" s="19">
        <v>6</v>
      </c>
      <c r="R39" s="23">
        <v>20</v>
      </c>
      <c r="S39" s="24">
        <v>108</v>
      </c>
      <c r="T39" s="25">
        <v>2160</v>
      </c>
      <c r="U39" s="26">
        <v>0</v>
      </c>
      <c r="V39" s="25"/>
      <c r="W39" s="25">
        <v>2160</v>
      </c>
      <c r="X39" s="27">
        <v>43862</v>
      </c>
      <c r="Y39" s="28">
        <v>43862</v>
      </c>
      <c r="Z39" s="29">
        <v>32</v>
      </c>
      <c r="AA39" s="30">
        <v>6</v>
      </c>
      <c r="AB39" s="30" t="s">
        <v>79</v>
      </c>
      <c r="AC39" s="1" t="s">
        <v>90</v>
      </c>
      <c r="AD39" s="26">
        <v>7.0000000000000007E-2</v>
      </c>
      <c r="AE39" s="31">
        <v>151.20000000000002</v>
      </c>
      <c r="AF39">
        <v>4</v>
      </c>
    </row>
    <row r="40" spans="10:32" x14ac:dyDescent="0.3">
      <c r="J40" s="19">
        <v>33</v>
      </c>
      <c r="K40" s="20">
        <v>43851</v>
      </c>
      <c r="L40" s="19">
        <v>1</v>
      </c>
      <c r="M40" s="59">
        <f t="shared" si="0"/>
        <v>1</v>
      </c>
      <c r="N40" s="59">
        <f t="shared" si="1"/>
        <v>2020</v>
      </c>
      <c r="O40" s="21">
        <v>65</v>
      </c>
      <c r="P40" s="22" t="s">
        <v>123</v>
      </c>
      <c r="Q40" s="19">
        <v>15</v>
      </c>
      <c r="R40" s="23">
        <v>18</v>
      </c>
      <c r="S40" s="24">
        <v>102</v>
      </c>
      <c r="T40" s="24">
        <v>1836</v>
      </c>
      <c r="U40" s="32">
        <v>0.11</v>
      </c>
      <c r="V40" s="24"/>
      <c r="W40" s="24">
        <v>1634.04</v>
      </c>
      <c r="X40" s="27">
        <v>43878</v>
      </c>
      <c r="Y40" s="27">
        <v>43878</v>
      </c>
      <c r="Z40" s="29">
        <v>33</v>
      </c>
      <c r="AA40" s="30">
        <v>3</v>
      </c>
      <c r="AB40" s="30" t="s">
        <v>87</v>
      </c>
      <c r="AC40" s="1" t="s">
        <v>80</v>
      </c>
      <c r="AD40" s="32">
        <v>0.06</v>
      </c>
      <c r="AE40" s="31">
        <v>98.042400000000001</v>
      </c>
      <c r="AF40">
        <v>5</v>
      </c>
    </row>
    <row r="41" spans="10:32" x14ac:dyDescent="0.3">
      <c r="J41" s="19">
        <v>34</v>
      </c>
      <c r="K41" s="20">
        <v>43851</v>
      </c>
      <c r="L41" s="19">
        <v>1</v>
      </c>
      <c r="M41" s="59">
        <f t="shared" si="0"/>
        <v>1</v>
      </c>
      <c r="N41" s="59">
        <f t="shared" si="1"/>
        <v>2020</v>
      </c>
      <c r="O41" s="21">
        <v>52</v>
      </c>
      <c r="P41" s="22" t="s">
        <v>81</v>
      </c>
      <c r="Q41" s="19">
        <v>15</v>
      </c>
      <c r="R41" s="23">
        <v>44</v>
      </c>
      <c r="S41" s="24">
        <v>106</v>
      </c>
      <c r="T41" s="25">
        <v>4664</v>
      </c>
      <c r="U41" s="26">
        <v>0.08</v>
      </c>
      <c r="V41" s="25"/>
      <c r="W41" s="25">
        <v>4290.88</v>
      </c>
      <c r="X41" s="27">
        <v>43863</v>
      </c>
      <c r="Y41" s="28">
        <v>43863</v>
      </c>
      <c r="Z41" s="29">
        <v>34</v>
      </c>
      <c r="AA41" s="30">
        <v>1</v>
      </c>
      <c r="AB41" s="30" t="s">
        <v>108</v>
      </c>
      <c r="AC41" s="1" t="s">
        <v>90</v>
      </c>
      <c r="AD41" s="26">
        <v>7.0000000000000007E-2</v>
      </c>
      <c r="AE41" s="31">
        <v>300.36160000000001</v>
      </c>
      <c r="AF41">
        <v>6</v>
      </c>
    </row>
    <row r="42" spans="10:32" x14ac:dyDescent="0.3">
      <c r="J42" s="19">
        <v>35</v>
      </c>
      <c r="K42" s="20">
        <v>43851</v>
      </c>
      <c r="L42" s="19">
        <v>1</v>
      </c>
      <c r="M42" s="59">
        <f t="shared" si="0"/>
        <v>1</v>
      </c>
      <c r="N42" s="59">
        <f t="shared" si="1"/>
        <v>2020</v>
      </c>
      <c r="O42" s="21">
        <v>74</v>
      </c>
      <c r="P42" s="22" t="s">
        <v>96</v>
      </c>
      <c r="Q42" s="19">
        <v>11</v>
      </c>
      <c r="R42" s="23">
        <v>41</v>
      </c>
      <c r="S42" s="24">
        <v>105</v>
      </c>
      <c r="T42" s="25">
        <v>4305</v>
      </c>
      <c r="U42" s="26">
        <v>0.13</v>
      </c>
      <c r="V42" s="25"/>
      <c r="W42" s="25">
        <v>3745.35</v>
      </c>
      <c r="X42" s="27">
        <v>43879</v>
      </c>
      <c r="Y42" s="28">
        <v>43879</v>
      </c>
      <c r="Z42" s="29">
        <v>35</v>
      </c>
      <c r="AA42" s="30">
        <v>6</v>
      </c>
      <c r="AB42" s="30" t="s">
        <v>79</v>
      </c>
      <c r="AC42" s="1" t="s">
        <v>113</v>
      </c>
      <c r="AD42" s="26">
        <v>0.09</v>
      </c>
      <c r="AE42" s="31">
        <v>337.08150000000001</v>
      </c>
      <c r="AF42">
        <v>7</v>
      </c>
    </row>
    <row r="43" spans="10:32" x14ac:dyDescent="0.3">
      <c r="J43" s="19">
        <v>36</v>
      </c>
      <c r="K43" s="20">
        <v>43852</v>
      </c>
      <c r="L43" s="19">
        <v>1</v>
      </c>
      <c r="M43" s="59">
        <f t="shared" si="0"/>
        <v>1</v>
      </c>
      <c r="N43" s="59">
        <f t="shared" si="1"/>
        <v>2020</v>
      </c>
      <c r="O43" s="21">
        <v>77</v>
      </c>
      <c r="P43" s="22" t="s">
        <v>124</v>
      </c>
      <c r="Q43" s="19">
        <v>7</v>
      </c>
      <c r="R43" s="23">
        <v>19</v>
      </c>
      <c r="S43" s="24">
        <v>111</v>
      </c>
      <c r="T43" s="25">
        <v>2109</v>
      </c>
      <c r="U43" s="26">
        <v>0.08</v>
      </c>
      <c r="V43" s="25"/>
      <c r="W43" s="25">
        <v>1940.28</v>
      </c>
      <c r="X43" s="27">
        <v>43866</v>
      </c>
      <c r="Y43" s="28">
        <v>43866</v>
      </c>
      <c r="Z43" s="29">
        <v>36</v>
      </c>
      <c r="AA43" s="30">
        <v>2</v>
      </c>
      <c r="AB43" s="30" t="s">
        <v>82</v>
      </c>
      <c r="AC43" s="1" t="s">
        <v>95</v>
      </c>
      <c r="AD43" s="26">
        <v>0.06</v>
      </c>
      <c r="AE43" s="31">
        <v>116.41679999999999</v>
      </c>
      <c r="AF43">
        <v>1</v>
      </c>
    </row>
    <row r="44" spans="10:32" x14ac:dyDescent="0.3">
      <c r="J44" s="19">
        <v>37</v>
      </c>
      <c r="K44" s="20">
        <v>43852</v>
      </c>
      <c r="L44" s="19">
        <v>1</v>
      </c>
      <c r="M44" s="59">
        <f t="shared" si="0"/>
        <v>1</v>
      </c>
      <c r="N44" s="59">
        <f t="shared" si="1"/>
        <v>2020</v>
      </c>
      <c r="O44" s="21">
        <v>72</v>
      </c>
      <c r="P44" s="22" t="s">
        <v>96</v>
      </c>
      <c r="Q44" s="19">
        <v>15</v>
      </c>
      <c r="R44" s="23">
        <v>14</v>
      </c>
      <c r="S44" s="24">
        <v>94</v>
      </c>
      <c r="T44" s="25">
        <v>1316</v>
      </c>
      <c r="U44" s="26">
        <v>0.09</v>
      </c>
      <c r="V44" s="25"/>
      <c r="W44" s="25">
        <v>1197.56</v>
      </c>
      <c r="X44" s="27">
        <v>43870</v>
      </c>
      <c r="Y44" s="28">
        <v>43870</v>
      </c>
      <c r="Z44" s="29">
        <v>37</v>
      </c>
      <c r="AA44" s="30">
        <v>7</v>
      </c>
      <c r="AB44" s="30" t="s">
        <v>97</v>
      </c>
      <c r="AC44" s="1" t="s">
        <v>109</v>
      </c>
      <c r="AD44" s="26">
        <v>0.09</v>
      </c>
      <c r="AE44" s="31">
        <v>107.78039999999999</v>
      </c>
      <c r="AF44">
        <v>2</v>
      </c>
    </row>
    <row r="45" spans="10:32" x14ac:dyDescent="0.3">
      <c r="J45" s="19">
        <v>38</v>
      </c>
      <c r="K45" s="20">
        <v>43853</v>
      </c>
      <c r="L45" s="19">
        <v>1</v>
      </c>
      <c r="M45" s="59">
        <f t="shared" si="0"/>
        <v>1</v>
      </c>
      <c r="N45" s="59">
        <f t="shared" si="1"/>
        <v>2020</v>
      </c>
      <c r="O45" s="21">
        <v>97</v>
      </c>
      <c r="P45" s="22" t="s">
        <v>125</v>
      </c>
      <c r="Q45" s="19">
        <v>1</v>
      </c>
      <c r="R45" s="23">
        <v>16</v>
      </c>
      <c r="S45" s="24">
        <v>108</v>
      </c>
      <c r="T45" s="25">
        <v>1728</v>
      </c>
      <c r="U45" s="26">
        <v>0.08</v>
      </c>
      <c r="V45" s="25"/>
      <c r="W45" s="25">
        <v>1589.76</v>
      </c>
      <c r="X45" s="27">
        <v>43862</v>
      </c>
      <c r="Y45" s="28">
        <v>43862</v>
      </c>
      <c r="Z45" s="29">
        <v>38</v>
      </c>
      <c r="AA45" s="30">
        <v>4</v>
      </c>
      <c r="AB45" s="30" t="s">
        <v>85</v>
      </c>
      <c r="AC45" s="1" t="s">
        <v>109</v>
      </c>
      <c r="AD45" s="26">
        <v>0.06</v>
      </c>
      <c r="AE45" s="31">
        <v>95.385599999999997</v>
      </c>
      <c r="AF45">
        <v>3</v>
      </c>
    </row>
    <row r="46" spans="10:32" x14ac:dyDescent="0.3">
      <c r="J46" s="19">
        <v>39</v>
      </c>
      <c r="K46" s="20">
        <v>43853</v>
      </c>
      <c r="L46" s="19">
        <v>1</v>
      </c>
      <c r="M46" s="59">
        <f t="shared" si="0"/>
        <v>1</v>
      </c>
      <c r="N46" s="59">
        <f t="shared" si="1"/>
        <v>2020</v>
      </c>
      <c r="O46" s="21">
        <v>82</v>
      </c>
      <c r="P46" s="22" t="s">
        <v>126</v>
      </c>
      <c r="Q46" s="19">
        <v>7</v>
      </c>
      <c r="R46" s="23">
        <v>41</v>
      </c>
      <c r="S46" s="24">
        <v>102</v>
      </c>
      <c r="T46" s="25">
        <v>4182</v>
      </c>
      <c r="U46" s="26">
        <v>0.04</v>
      </c>
      <c r="V46" s="25"/>
      <c r="W46" s="25">
        <v>4014.72</v>
      </c>
      <c r="X46" s="27">
        <v>43878</v>
      </c>
      <c r="Y46" s="28">
        <v>43878</v>
      </c>
      <c r="Z46" s="29">
        <v>39</v>
      </c>
      <c r="AA46" s="30">
        <v>7</v>
      </c>
      <c r="AB46" s="30" t="s">
        <v>97</v>
      </c>
      <c r="AC46" s="1" t="s">
        <v>88</v>
      </c>
      <c r="AD46" s="26">
        <v>0.09</v>
      </c>
      <c r="AE46" s="31">
        <v>361.32479999999998</v>
      </c>
      <c r="AF46">
        <v>4</v>
      </c>
    </row>
    <row r="47" spans="10:32" x14ac:dyDescent="0.3">
      <c r="J47" s="19">
        <v>40</v>
      </c>
      <c r="K47" s="20">
        <v>43854</v>
      </c>
      <c r="L47" s="19">
        <v>1</v>
      </c>
      <c r="M47" s="59">
        <f t="shared" si="0"/>
        <v>1</v>
      </c>
      <c r="N47" s="59">
        <f t="shared" si="1"/>
        <v>2020</v>
      </c>
      <c r="O47" s="21">
        <v>47</v>
      </c>
      <c r="P47" s="22" t="s">
        <v>101</v>
      </c>
      <c r="Q47" s="19">
        <v>2</v>
      </c>
      <c r="R47" s="23">
        <v>46</v>
      </c>
      <c r="S47" s="24">
        <v>107</v>
      </c>
      <c r="T47" s="25">
        <v>4922</v>
      </c>
      <c r="U47" s="26">
        <v>0.15</v>
      </c>
      <c r="V47" s="25"/>
      <c r="W47" s="25">
        <v>4183.7</v>
      </c>
      <c r="X47" s="27">
        <v>43867</v>
      </c>
      <c r="Y47" s="28">
        <v>43867</v>
      </c>
      <c r="Z47" s="29">
        <v>40</v>
      </c>
      <c r="AA47" s="30">
        <v>6</v>
      </c>
      <c r="AB47" s="30" t="s">
        <v>79</v>
      </c>
      <c r="AC47" s="1" t="s">
        <v>83</v>
      </c>
      <c r="AD47" s="26">
        <v>0.05</v>
      </c>
      <c r="AE47" s="31">
        <v>209.185</v>
      </c>
      <c r="AF47">
        <v>5</v>
      </c>
    </row>
    <row r="48" spans="10:32" x14ac:dyDescent="0.3">
      <c r="J48" s="19">
        <v>41</v>
      </c>
      <c r="K48" s="20">
        <v>43854</v>
      </c>
      <c r="L48" s="19">
        <v>1</v>
      </c>
      <c r="M48" s="59">
        <f t="shared" si="0"/>
        <v>1</v>
      </c>
      <c r="N48" s="59">
        <f t="shared" si="1"/>
        <v>2020</v>
      </c>
      <c r="O48" s="21">
        <v>77</v>
      </c>
      <c r="P48" s="22" t="s">
        <v>124</v>
      </c>
      <c r="Q48" s="19">
        <v>11</v>
      </c>
      <c r="R48" s="23">
        <v>38</v>
      </c>
      <c r="S48" s="24">
        <v>105</v>
      </c>
      <c r="T48" s="25">
        <v>3990</v>
      </c>
      <c r="U48" s="26">
        <v>0.05</v>
      </c>
      <c r="V48" s="25"/>
      <c r="W48" s="25">
        <v>3790.5</v>
      </c>
      <c r="X48" s="27">
        <v>43881</v>
      </c>
      <c r="Y48" s="28">
        <v>43881</v>
      </c>
      <c r="Z48" s="29">
        <v>41</v>
      </c>
      <c r="AA48" s="30">
        <v>7</v>
      </c>
      <c r="AB48" s="30" t="s">
        <v>97</v>
      </c>
      <c r="AC48" s="1" t="s">
        <v>105</v>
      </c>
      <c r="AD48" s="26">
        <v>0.09</v>
      </c>
      <c r="AE48" s="31">
        <v>341.14499999999998</v>
      </c>
      <c r="AF48">
        <v>6</v>
      </c>
    </row>
    <row r="49" spans="10:32" x14ac:dyDescent="0.3">
      <c r="J49" s="19">
        <v>42</v>
      </c>
      <c r="K49" s="20">
        <v>43854</v>
      </c>
      <c r="L49" s="19">
        <v>1</v>
      </c>
      <c r="M49" s="59">
        <f t="shared" si="0"/>
        <v>1</v>
      </c>
      <c r="N49" s="59">
        <f t="shared" si="1"/>
        <v>2020</v>
      </c>
      <c r="O49" s="21">
        <v>8</v>
      </c>
      <c r="P49" s="22" t="s">
        <v>96</v>
      </c>
      <c r="Q49" s="19">
        <v>5</v>
      </c>
      <c r="R49" s="23">
        <v>48</v>
      </c>
      <c r="S49" s="24">
        <v>111</v>
      </c>
      <c r="T49" s="25">
        <v>5328</v>
      </c>
      <c r="U49" s="26">
        <v>0.11</v>
      </c>
      <c r="V49" s="25"/>
      <c r="W49" s="25">
        <v>4741.92</v>
      </c>
      <c r="X49" s="27">
        <v>43867</v>
      </c>
      <c r="Y49" s="28">
        <v>43867</v>
      </c>
      <c r="Z49" s="29">
        <v>42</v>
      </c>
      <c r="AA49" s="30">
        <v>7</v>
      </c>
      <c r="AB49" s="30" t="s">
        <v>97</v>
      </c>
      <c r="AC49" s="1" t="s">
        <v>95</v>
      </c>
      <c r="AD49" s="26">
        <v>0.09</v>
      </c>
      <c r="AE49" s="31">
        <v>426.77280000000002</v>
      </c>
      <c r="AF49">
        <v>7</v>
      </c>
    </row>
    <row r="50" spans="10:32" x14ac:dyDescent="0.3">
      <c r="J50" s="19">
        <v>43</v>
      </c>
      <c r="K50" s="20">
        <v>43854</v>
      </c>
      <c r="L50" s="19">
        <v>1</v>
      </c>
      <c r="M50" s="59">
        <f t="shared" si="0"/>
        <v>1</v>
      </c>
      <c r="N50" s="59">
        <f t="shared" si="1"/>
        <v>2020</v>
      </c>
      <c r="O50" s="21">
        <v>41</v>
      </c>
      <c r="P50" s="22" t="s">
        <v>127</v>
      </c>
      <c r="Q50" s="19">
        <v>9</v>
      </c>
      <c r="R50" s="23">
        <v>33</v>
      </c>
      <c r="S50" s="24">
        <v>99</v>
      </c>
      <c r="T50" s="25">
        <v>3267</v>
      </c>
      <c r="U50" s="26">
        <v>0.02</v>
      </c>
      <c r="V50" s="25"/>
      <c r="W50" s="25">
        <v>3201.66</v>
      </c>
      <c r="X50" s="27">
        <v>43877</v>
      </c>
      <c r="Y50" s="28">
        <v>43877</v>
      </c>
      <c r="Z50" s="29">
        <v>43</v>
      </c>
      <c r="AA50" s="30">
        <v>5</v>
      </c>
      <c r="AB50" s="30" t="s">
        <v>100</v>
      </c>
      <c r="AC50" s="1" t="s">
        <v>80</v>
      </c>
      <c r="AD50" s="26">
        <v>0.05</v>
      </c>
      <c r="AE50" s="31">
        <v>160.083</v>
      </c>
      <c r="AF50">
        <v>1</v>
      </c>
    </row>
    <row r="51" spans="10:32" x14ac:dyDescent="0.3">
      <c r="J51" s="19">
        <v>44</v>
      </c>
      <c r="K51" s="20">
        <v>43855</v>
      </c>
      <c r="L51" s="19">
        <v>1</v>
      </c>
      <c r="M51" s="59">
        <f t="shared" si="0"/>
        <v>1</v>
      </c>
      <c r="N51" s="59">
        <f t="shared" si="1"/>
        <v>2020</v>
      </c>
      <c r="O51" s="21">
        <v>41</v>
      </c>
      <c r="P51" s="22" t="s">
        <v>127</v>
      </c>
      <c r="Q51" s="19">
        <v>8</v>
      </c>
      <c r="R51" s="23">
        <v>22</v>
      </c>
      <c r="S51" s="24">
        <v>117</v>
      </c>
      <c r="T51" s="25">
        <v>2574</v>
      </c>
      <c r="U51" s="26">
        <v>0.12</v>
      </c>
      <c r="V51" s="25"/>
      <c r="W51" s="25">
        <v>2265.12</v>
      </c>
      <c r="X51" s="27">
        <v>43884</v>
      </c>
      <c r="Y51" s="28">
        <v>43884</v>
      </c>
      <c r="Z51" s="29">
        <v>44</v>
      </c>
      <c r="AA51" s="30">
        <v>7</v>
      </c>
      <c r="AB51" s="30" t="s">
        <v>97</v>
      </c>
      <c r="AC51" s="1" t="s">
        <v>88</v>
      </c>
      <c r="AD51" s="26">
        <v>7.0000000000000007E-2</v>
      </c>
      <c r="AE51" s="31">
        <v>158.55840000000001</v>
      </c>
      <c r="AF51">
        <v>2</v>
      </c>
    </row>
    <row r="52" spans="10:32" x14ac:dyDescent="0.3">
      <c r="J52" s="19">
        <v>45</v>
      </c>
      <c r="K52" s="20">
        <v>43855</v>
      </c>
      <c r="L52" s="19">
        <v>1</v>
      </c>
      <c r="M52" s="59">
        <f t="shared" si="0"/>
        <v>1</v>
      </c>
      <c r="N52" s="59">
        <f t="shared" si="1"/>
        <v>2020</v>
      </c>
      <c r="O52" s="21">
        <v>55</v>
      </c>
      <c r="P52" s="22" t="s">
        <v>106</v>
      </c>
      <c r="Q52" s="19">
        <v>5</v>
      </c>
      <c r="R52" s="23">
        <v>31</v>
      </c>
      <c r="S52" s="24">
        <v>110</v>
      </c>
      <c r="T52" s="25">
        <v>3410</v>
      </c>
      <c r="U52" s="26">
        <v>0.04</v>
      </c>
      <c r="V52" s="25"/>
      <c r="W52" s="25">
        <v>3273.6</v>
      </c>
      <c r="X52" s="27">
        <v>43858</v>
      </c>
      <c r="Y52" s="28">
        <v>43858</v>
      </c>
      <c r="Z52" s="29">
        <v>45</v>
      </c>
      <c r="AA52" s="30">
        <v>6</v>
      </c>
      <c r="AB52" s="30" t="s">
        <v>79</v>
      </c>
      <c r="AC52" s="1" t="s">
        <v>105</v>
      </c>
      <c r="AD52" s="26">
        <v>0.06</v>
      </c>
      <c r="AE52" s="31">
        <v>196.416</v>
      </c>
      <c r="AF52">
        <v>3</v>
      </c>
    </row>
    <row r="53" spans="10:32" x14ac:dyDescent="0.3">
      <c r="J53" s="19">
        <v>46</v>
      </c>
      <c r="K53" s="20">
        <v>43855</v>
      </c>
      <c r="L53" s="19">
        <v>1</v>
      </c>
      <c r="M53" s="59">
        <f t="shared" si="0"/>
        <v>1</v>
      </c>
      <c r="N53" s="59">
        <f t="shared" si="1"/>
        <v>2020</v>
      </c>
      <c r="O53" s="21">
        <v>40</v>
      </c>
      <c r="P53" s="22" t="s">
        <v>111</v>
      </c>
      <c r="Q53" s="19">
        <v>5</v>
      </c>
      <c r="R53" s="23">
        <v>37</v>
      </c>
      <c r="S53" s="24">
        <v>90</v>
      </c>
      <c r="T53" s="25">
        <v>3330</v>
      </c>
      <c r="U53" s="26">
        <v>0.15</v>
      </c>
      <c r="V53" s="25"/>
      <c r="W53" s="25">
        <v>2830.5</v>
      </c>
      <c r="X53" s="27">
        <v>43876</v>
      </c>
      <c r="Y53" s="28">
        <v>43876</v>
      </c>
      <c r="Z53" s="29">
        <v>46</v>
      </c>
      <c r="AA53" s="30">
        <v>1</v>
      </c>
      <c r="AB53" s="30" t="s">
        <v>108</v>
      </c>
      <c r="AC53" s="1" t="s">
        <v>92</v>
      </c>
      <c r="AD53" s="26">
        <v>0.1</v>
      </c>
      <c r="AE53" s="31">
        <v>283.05</v>
      </c>
      <c r="AF53">
        <v>4</v>
      </c>
    </row>
    <row r="54" spans="10:32" x14ac:dyDescent="0.3">
      <c r="J54" s="19">
        <v>47</v>
      </c>
      <c r="K54" s="20">
        <v>43855</v>
      </c>
      <c r="L54" s="19">
        <v>1</v>
      </c>
      <c r="M54" s="59">
        <f t="shared" si="0"/>
        <v>1</v>
      </c>
      <c r="N54" s="59">
        <f t="shared" si="1"/>
        <v>2020</v>
      </c>
      <c r="O54" s="21">
        <v>47</v>
      </c>
      <c r="P54" s="22" t="s">
        <v>101</v>
      </c>
      <c r="Q54" s="19">
        <v>5</v>
      </c>
      <c r="R54" s="23">
        <v>45</v>
      </c>
      <c r="S54" s="24">
        <v>108</v>
      </c>
      <c r="T54" s="25">
        <v>4860</v>
      </c>
      <c r="U54" s="26">
        <v>0.11</v>
      </c>
      <c r="V54" s="25"/>
      <c r="W54" s="25">
        <v>4325.3999999999996</v>
      </c>
      <c r="X54" s="27">
        <v>43860</v>
      </c>
      <c r="Y54" s="28">
        <v>43860</v>
      </c>
      <c r="Z54" s="29">
        <v>47</v>
      </c>
      <c r="AA54" s="30">
        <v>6</v>
      </c>
      <c r="AB54" s="30" t="s">
        <v>79</v>
      </c>
      <c r="AC54" s="1" t="s">
        <v>128</v>
      </c>
      <c r="AD54" s="26">
        <v>0.1</v>
      </c>
      <c r="AE54" s="31">
        <v>432.53999999999996</v>
      </c>
      <c r="AF54">
        <v>5</v>
      </c>
    </row>
    <row r="55" spans="10:32" x14ac:dyDescent="0.3">
      <c r="J55" s="19">
        <v>48</v>
      </c>
      <c r="K55" s="20">
        <v>43857</v>
      </c>
      <c r="L55" s="19">
        <v>1</v>
      </c>
      <c r="M55" s="59">
        <f t="shared" si="0"/>
        <v>1</v>
      </c>
      <c r="N55" s="59">
        <f t="shared" si="1"/>
        <v>2020</v>
      </c>
      <c r="O55" s="21">
        <v>36</v>
      </c>
      <c r="P55" s="22" t="s">
        <v>129</v>
      </c>
      <c r="Q55" s="19">
        <v>13</v>
      </c>
      <c r="R55" s="23">
        <v>26</v>
      </c>
      <c r="S55" s="24">
        <v>93</v>
      </c>
      <c r="T55" s="25">
        <v>2418</v>
      </c>
      <c r="U55" s="26">
        <v>0.05</v>
      </c>
      <c r="V55" s="25"/>
      <c r="W55" s="25">
        <v>2297.1</v>
      </c>
      <c r="X55" s="27">
        <v>43878</v>
      </c>
      <c r="Y55" s="28">
        <v>43878</v>
      </c>
      <c r="Z55" s="29">
        <v>48</v>
      </c>
      <c r="AA55" s="30">
        <v>7</v>
      </c>
      <c r="AB55" s="30" t="s">
        <v>97</v>
      </c>
      <c r="AC55" s="1" t="s">
        <v>92</v>
      </c>
      <c r="AD55" s="26">
        <v>0.09</v>
      </c>
      <c r="AE55" s="31">
        <v>206.73899999999998</v>
      </c>
      <c r="AF55">
        <v>6</v>
      </c>
    </row>
    <row r="56" spans="10:32" x14ac:dyDescent="0.3">
      <c r="J56" s="19">
        <v>49</v>
      </c>
      <c r="K56" s="20">
        <v>43859</v>
      </c>
      <c r="L56" s="19">
        <v>1</v>
      </c>
      <c r="M56" s="59">
        <f t="shared" si="0"/>
        <v>1</v>
      </c>
      <c r="N56" s="59">
        <f t="shared" si="1"/>
        <v>2020</v>
      </c>
      <c r="O56" s="21">
        <v>44</v>
      </c>
      <c r="P56" s="22" t="s">
        <v>130</v>
      </c>
      <c r="Q56" s="19">
        <v>3</v>
      </c>
      <c r="R56" s="23">
        <v>44</v>
      </c>
      <c r="S56" s="24">
        <v>92</v>
      </c>
      <c r="T56" s="25">
        <v>4048</v>
      </c>
      <c r="U56" s="26">
        <v>0.04</v>
      </c>
      <c r="V56" s="25"/>
      <c r="W56" s="25">
        <v>3886.08</v>
      </c>
      <c r="X56" s="27">
        <v>43889</v>
      </c>
      <c r="Y56" s="28">
        <v>43889</v>
      </c>
      <c r="Z56" s="29">
        <v>49</v>
      </c>
      <c r="AA56" s="30">
        <v>5</v>
      </c>
      <c r="AB56" s="30" t="s">
        <v>100</v>
      </c>
      <c r="AC56" s="1" t="s">
        <v>113</v>
      </c>
      <c r="AD56" s="26">
        <v>0.1</v>
      </c>
      <c r="AE56" s="31">
        <v>388.608</v>
      </c>
      <c r="AF56">
        <v>7</v>
      </c>
    </row>
    <row r="57" spans="10:32" x14ac:dyDescent="0.3">
      <c r="J57" s="19">
        <v>50</v>
      </c>
      <c r="K57" s="20">
        <v>43859</v>
      </c>
      <c r="L57" s="19">
        <v>1</v>
      </c>
      <c r="M57" s="59">
        <f t="shared" si="0"/>
        <v>1</v>
      </c>
      <c r="N57" s="59">
        <f t="shared" si="1"/>
        <v>2020</v>
      </c>
      <c r="O57" s="21">
        <v>58</v>
      </c>
      <c r="P57" s="22" t="s">
        <v>131</v>
      </c>
      <c r="Q57" s="19">
        <v>13</v>
      </c>
      <c r="R57" s="23">
        <v>26</v>
      </c>
      <c r="S57" s="24">
        <v>116</v>
      </c>
      <c r="T57" s="25">
        <v>3016</v>
      </c>
      <c r="U57" s="26">
        <v>0</v>
      </c>
      <c r="V57" s="25"/>
      <c r="W57" s="25">
        <v>3016</v>
      </c>
      <c r="X57" s="27">
        <v>43884</v>
      </c>
      <c r="Y57" s="28">
        <v>43884</v>
      </c>
      <c r="Z57" s="29">
        <v>50</v>
      </c>
      <c r="AA57" s="30">
        <v>1</v>
      </c>
      <c r="AB57" s="30" t="s">
        <v>108</v>
      </c>
      <c r="AC57" s="1" t="s">
        <v>83</v>
      </c>
      <c r="AD57" s="26">
        <v>0.1</v>
      </c>
      <c r="AE57" s="31">
        <v>301.60000000000002</v>
      </c>
      <c r="AF57">
        <v>1</v>
      </c>
    </row>
    <row r="58" spans="10:32" x14ac:dyDescent="0.3">
      <c r="J58" s="19">
        <v>51</v>
      </c>
      <c r="K58" s="20">
        <v>43859</v>
      </c>
      <c r="L58" s="19">
        <v>1</v>
      </c>
      <c r="M58" s="59">
        <f t="shared" si="0"/>
        <v>1</v>
      </c>
      <c r="N58" s="59">
        <f t="shared" si="1"/>
        <v>2020</v>
      </c>
      <c r="O58" s="21">
        <v>38</v>
      </c>
      <c r="P58" s="22" t="s">
        <v>132</v>
      </c>
      <c r="Q58" s="19">
        <v>10</v>
      </c>
      <c r="R58" s="23">
        <v>50</v>
      </c>
      <c r="S58" s="24">
        <v>91</v>
      </c>
      <c r="T58" s="25">
        <v>4550</v>
      </c>
      <c r="U58" s="26">
        <v>0.12</v>
      </c>
      <c r="V58" s="25"/>
      <c r="W58" s="25">
        <v>4004</v>
      </c>
      <c r="X58" s="27">
        <v>43860</v>
      </c>
      <c r="Y58" s="28">
        <v>43860</v>
      </c>
      <c r="Z58" s="29">
        <v>51</v>
      </c>
      <c r="AA58" s="30">
        <v>7</v>
      </c>
      <c r="AB58" s="30" t="s">
        <v>97</v>
      </c>
      <c r="AC58" s="1" t="s">
        <v>80</v>
      </c>
      <c r="AD58" s="26">
        <v>0.09</v>
      </c>
      <c r="AE58" s="31">
        <v>360.36</v>
      </c>
      <c r="AF58">
        <v>2</v>
      </c>
    </row>
    <row r="59" spans="10:32" x14ac:dyDescent="0.3">
      <c r="J59" s="19">
        <v>52</v>
      </c>
      <c r="K59" s="20">
        <v>43859</v>
      </c>
      <c r="L59" s="19">
        <v>1</v>
      </c>
      <c r="M59" s="59">
        <f t="shared" si="0"/>
        <v>1</v>
      </c>
      <c r="N59" s="59">
        <f t="shared" si="1"/>
        <v>2020</v>
      </c>
      <c r="O59" s="21">
        <v>94</v>
      </c>
      <c r="P59" s="22" t="s">
        <v>111</v>
      </c>
      <c r="Q59" s="19">
        <v>11</v>
      </c>
      <c r="R59" s="23">
        <v>30</v>
      </c>
      <c r="S59" s="24">
        <v>103</v>
      </c>
      <c r="T59" s="25">
        <v>3090</v>
      </c>
      <c r="U59" s="26">
        <v>0.06</v>
      </c>
      <c r="V59" s="25"/>
      <c r="W59" s="25">
        <v>2904.6</v>
      </c>
      <c r="X59" s="27">
        <v>43871</v>
      </c>
      <c r="Y59" s="28">
        <v>43871</v>
      </c>
      <c r="Z59" s="29">
        <v>52</v>
      </c>
      <c r="AA59" s="30">
        <v>3</v>
      </c>
      <c r="AB59" s="30" t="s">
        <v>87</v>
      </c>
      <c r="AC59" s="1" t="s">
        <v>128</v>
      </c>
      <c r="AD59" s="26">
        <v>7.0000000000000007E-2</v>
      </c>
      <c r="AE59" s="31">
        <v>203.322</v>
      </c>
      <c r="AF59">
        <v>3</v>
      </c>
    </row>
    <row r="60" spans="10:32" x14ac:dyDescent="0.3">
      <c r="J60" s="19">
        <v>53</v>
      </c>
      <c r="K60" s="20">
        <v>43860</v>
      </c>
      <c r="L60" s="19">
        <v>1</v>
      </c>
      <c r="M60" s="59">
        <f t="shared" si="0"/>
        <v>1</v>
      </c>
      <c r="N60" s="59">
        <f t="shared" si="1"/>
        <v>2020</v>
      </c>
      <c r="O60" s="21">
        <v>24</v>
      </c>
      <c r="P60" s="22" t="s">
        <v>133</v>
      </c>
      <c r="Q60" s="19">
        <v>10</v>
      </c>
      <c r="R60" s="23">
        <v>44</v>
      </c>
      <c r="S60" s="24">
        <v>94</v>
      </c>
      <c r="T60" s="25">
        <v>4136</v>
      </c>
      <c r="U60" s="26">
        <v>0.08</v>
      </c>
      <c r="V60" s="25"/>
      <c r="W60" s="25">
        <v>3805.12</v>
      </c>
      <c r="X60" s="27">
        <v>43886</v>
      </c>
      <c r="Y60" s="28">
        <v>43886</v>
      </c>
      <c r="Z60" s="29">
        <v>53</v>
      </c>
      <c r="AA60" s="30">
        <v>6</v>
      </c>
      <c r="AB60" s="30" t="s">
        <v>79</v>
      </c>
      <c r="AC60" s="1" t="s">
        <v>95</v>
      </c>
      <c r="AD60" s="26">
        <v>0.06</v>
      </c>
      <c r="AE60" s="31">
        <v>228.30719999999999</v>
      </c>
      <c r="AF60">
        <v>4</v>
      </c>
    </row>
    <row r="61" spans="10:32" x14ac:dyDescent="0.3">
      <c r="J61" s="19">
        <v>54</v>
      </c>
      <c r="K61" s="20">
        <v>43861</v>
      </c>
      <c r="L61" s="19">
        <v>1</v>
      </c>
      <c r="M61" s="59">
        <f t="shared" si="0"/>
        <v>1</v>
      </c>
      <c r="N61" s="59">
        <f t="shared" si="1"/>
        <v>2020</v>
      </c>
      <c r="O61" s="21">
        <v>93</v>
      </c>
      <c r="P61" s="22" t="s">
        <v>91</v>
      </c>
      <c r="Q61" s="19">
        <v>13</v>
      </c>
      <c r="R61" s="23">
        <v>41</v>
      </c>
      <c r="S61" s="24">
        <v>103</v>
      </c>
      <c r="T61" s="25">
        <v>4223</v>
      </c>
      <c r="U61" s="26">
        <v>0.1</v>
      </c>
      <c r="V61" s="25"/>
      <c r="W61" s="25">
        <v>3800.7</v>
      </c>
      <c r="X61" s="27">
        <v>43869</v>
      </c>
      <c r="Y61" s="28">
        <v>43869</v>
      </c>
      <c r="Z61" s="29">
        <v>54</v>
      </c>
      <c r="AA61" s="30">
        <v>2</v>
      </c>
      <c r="AB61" s="30" t="s">
        <v>82</v>
      </c>
      <c r="AC61" s="1" t="s">
        <v>80</v>
      </c>
      <c r="AD61" s="26">
        <v>0.08</v>
      </c>
      <c r="AE61" s="31">
        <v>304.05599999999998</v>
      </c>
      <c r="AF61">
        <v>5</v>
      </c>
    </row>
    <row r="62" spans="10:32" x14ac:dyDescent="0.3">
      <c r="J62" s="19">
        <v>55</v>
      </c>
      <c r="K62" s="20">
        <v>43861</v>
      </c>
      <c r="L62" s="19">
        <v>1</v>
      </c>
      <c r="M62" s="59">
        <f t="shared" si="0"/>
        <v>1</v>
      </c>
      <c r="N62" s="59">
        <f t="shared" si="1"/>
        <v>2020</v>
      </c>
      <c r="O62" s="21">
        <v>95</v>
      </c>
      <c r="P62" s="22" t="s">
        <v>96</v>
      </c>
      <c r="Q62" s="19">
        <v>5</v>
      </c>
      <c r="R62" s="23">
        <v>11</v>
      </c>
      <c r="S62" s="24">
        <v>105</v>
      </c>
      <c r="T62" s="25">
        <v>1155</v>
      </c>
      <c r="U62" s="26">
        <v>0.06</v>
      </c>
      <c r="V62" s="25"/>
      <c r="W62" s="25">
        <v>1085.7</v>
      </c>
      <c r="X62" s="27">
        <v>43872</v>
      </c>
      <c r="Y62" s="28">
        <v>43872</v>
      </c>
      <c r="Z62" s="29">
        <v>55</v>
      </c>
      <c r="AA62" s="30">
        <v>4</v>
      </c>
      <c r="AB62" s="30" t="s">
        <v>85</v>
      </c>
      <c r="AC62" s="1" t="s">
        <v>88</v>
      </c>
      <c r="AD62" s="26">
        <v>7.0000000000000007E-2</v>
      </c>
      <c r="AE62" s="31">
        <v>75.999000000000009</v>
      </c>
      <c r="AF62">
        <v>6</v>
      </c>
    </row>
    <row r="63" spans="10:32" x14ac:dyDescent="0.3">
      <c r="J63" s="19">
        <v>56</v>
      </c>
      <c r="K63" s="20">
        <v>43861</v>
      </c>
      <c r="L63" s="19">
        <v>1</v>
      </c>
      <c r="M63" s="59">
        <f t="shared" si="0"/>
        <v>1</v>
      </c>
      <c r="N63" s="59">
        <f t="shared" si="1"/>
        <v>2020</v>
      </c>
      <c r="O63" s="21">
        <v>13</v>
      </c>
      <c r="P63" s="22" t="s">
        <v>134</v>
      </c>
      <c r="Q63" s="19">
        <v>12</v>
      </c>
      <c r="R63" s="23">
        <v>45</v>
      </c>
      <c r="S63" s="24">
        <v>106</v>
      </c>
      <c r="T63" s="25">
        <v>4770</v>
      </c>
      <c r="U63" s="26">
        <v>0.12</v>
      </c>
      <c r="V63" s="25"/>
      <c r="W63" s="25">
        <v>4197.6000000000004</v>
      </c>
      <c r="X63" s="27">
        <v>43886</v>
      </c>
      <c r="Y63" s="28">
        <v>43886</v>
      </c>
      <c r="Z63" s="29">
        <v>56</v>
      </c>
      <c r="AA63" s="30">
        <v>6</v>
      </c>
      <c r="AB63" s="30" t="s">
        <v>79</v>
      </c>
      <c r="AC63" s="1" t="s">
        <v>83</v>
      </c>
      <c r="AD63" s="26">
        <v>0.05</v>
      </c>
      <c r="AE63" s="31">
        <v>209.88000000000002</v>
      </c>
      <c r="AF63">
        <v>7</v>
      </c>
    </row>
    <row r="64" spans="10:32" x14ac:dyDescent="0.3">
      <c r="J64" s="19">
        <v>57</v>
      </c>
      <c r="K64" s="20">
        <v>43862</v>
      </c>
      <c r="L64" s="19">
        <v>2</v>
      </c>
      <c r="M64" s="59">
        <f t="shared" si="0"/>
        <v>2</v>
      </c>
      <c r="N64" s="59">
        <f t="shared" si="1"/>
        <v>2020</v>
      </c>
      <c r="O64" s="21">
        <v>33</v>
      </c>
      <c r="P64" s="22" t="s">
        <v>135</v>
      </c>
      <c r="Q64" s="19">
        <v>6</v>
      </c>
      <c r="R64" s="23">
        <v>35</v>
      </c>
      <c r="S64" s="24">
        <v>101</v>
      </c>
      <c r="T64" s="25">
        <v>3535</v>
      </c>
      <c r="U64" s="26">
        <v>0.13</v>
      </c>
      <c r="V64" s="25"/>
      <c r="W64" s="25">
        <v>3075.45</v>
      </c>
      <c r="X64" s="27">
        <v>43888</v>
      </c>
      <c r="Y64" s="28">
        <v>43888</v>
      </c>
      <c r="Z64" s="29">
        <v>57</v>
      </c>
      <c r="AA64" s="30">
        <v>4</v>
      </c>
      <c r="AB64" s="30" t="s">
        <v>85</v>
      </c>
      <c r="AC64" s="1" t="s">
        <v>90</v>
      </c>
      <c r="AD64" s="26">
        <v>0.08</v>
      </c>
      <c r="AE64" s="31">
        <v>246.036</v>
      </c>
      <c r="AF64">
        <v>1</v>
      </c>
    </row>
    <row r="65" spans="10:32" x14ac:dyDescent="0.3">
      <c r="J65" s="19">
        <v>58</v>
      </c>
      <c r="K65" s="20">
        <v>43862</v>
      </c>
      <c r="L65" s="19">
        <v>2</v>
      </c>
      <c r="M65" s="59">
        <f t="shared" si="0"/>
        <v>2</v>
      </c>
      <c r="N65" s="59">
        <f t="shared" si="1"/>
        <v>2020</v>
      </c>
      <c r="O65" s="21">
        <v>52</v>
      </c>
      <c r="P65" s="22" t="s">
        <v>81</v>
      </c>
      <c r="Q65" s="19">
        <v>4</v>
      </c>
      <c r="R65" s="23">
        <v>15</v>
      </c>
      <c r="S65" s="24">
        <v>104</v>
      </c>
      <c r="T65" s="25">
        <v>1560</v>
      </c>
      <c r="U65" s="26">
        <v>0.12</v>
      </c>
      <c r="V65" s="25"/>
      <c r="W65" s="25">
        <v>1372.8</v>
      </c>
      <c r="X65" s="27">
        <v>43882</v>
      </c>
      <c r="Y65" s="28">
        <v>43882</v>
      </c>
      <c r="Z65" s="29">
        <v>58</v>
      </c>
      <c r="AA65" s="30">
        <v>4</v>
      </c>
      <c r="AB65" s="30" t="s">
        <v>85</v>
      </c>
      <c r="AC65" s="1" t="s">
        <v>105</v>
      </c>
      <c r="AD65" s="26">
        <v>0.08</v>
      </c>
      <c r="AE65" s="31">
        <v>109.824</v>
      </c>
      <c r="AF65">
        <v>2</v>
      </c>
    </row>
    <row r="66" spans="10:32" x14ac:dyDescent="0.3">
      <c r="J66" s="19">
        <v>59</v>
      </c>
      <c r="K66" s="20">
        <v>43863</v>
      </c>
      <c r="L66" s="19">
        <v>2</v>
      </c>
      <c r="M66" s="59">
        <f t="shared" si="0"/>
        <v>2</v>
      </c>
      <c r="N66" s="59">
        <f t="shared" si="1"/>
        <v>2020</v>
      </c>
      <c r="O66" s="21">
        <v>15</v>
      </c>
      <c r="P66" s="22" t="s">
        <v>136</v>
      </c>
      <c r="Q66" s="19">
        <v>7</v>
      </c>
      <c r="R66" s="23">
        <v>13</v>
      </c>
      <c r="S66" s="24">
        <v>116</v>
      </c>
      <c r="T66" s="25">
        <v>1508</v>
      </c>
      <c r="U66" s="26">
        <v>0.14000000000000001</v>
      </c>
      <c r="V66" s="25"/>
      <c r="W66" s="25">
        <v>1296.8799999999999</v>
      </c>
      <c r="X66" s="27">
        <v>43891</v>
      </c>
      <c r="Y66" s="28">
        <v>43891</v>
      </c>
      <c r="Z66" s="29">
        <v>59</v>
      </c>
      <c r="AA66" s="30">
        <v>3</v>
      </c>
      <c r="AB66" s="30" t="s">
        <v>87</v>
      </c>
      <c r="AC66" s="1" t="s">
        <v>88</v>
      </c>
      <c r="AD66" s="26">
        <v>7.0000000000000007E-2</v>
      </c>
      <c r="AE66" s="31">
        <v>90.781599999999997</v>
      </c>
      <c r="AF66">
        <v>3</v>
      </c>
    </row>
    <row r="67" spans="10:32" x14ac:dyDescent="0.3">
      <c r="J67" s="19">
        <v>60</v>
      </c>
      <c r="K67" s="20">
        <v>43864</v>
      </c>
      <c r="L67" s="19">
        <v>2</v>
      </c>
      <c r="M67" s="59">
        <f t="shared" si="0"/>
        <v>2</v>
      </c>
      <c r="N67" s="59">
        <f t="shared" si="1"/>
        <v>2020</v>
      </c>
      <c r="O67" s="21">
        <v>13</v>
      </c>
      <c r="P67" s="22" t="s">
        <v>134</v>
      </c>
      <c r="Q67" s="19">
        <v>15</v>
      </c>
      <c r="R67" s="23">
        <v>43</v>
      </c>
      <c r="S67" s="24">
        <v>98</v>
      </c>
      <c r="T67" s="25">
        <v>4214</v>
      </c>
      <c r="U67" s="26">
        <v>0.08</v>
      </c>
      <c r="V67" s="25"/>
      <c r="W67" s="25">
        <v>3876.88</v>
      </c>
      <c r="X67" s="27">
        <v>43879</v>
      </c>
      <c r="Y67" s="28">
        <v>43879</v>
      </c>
      <c r="Z67" s="29">
        <v>60</v>
      </c>
      <c r="AA67" s="30">
        <v>1</v>
      </c>
      <c r="AB67" s="30" t="s">
        <v>108</v>
      </c>
      <c r="AC67" s="1" t="s">
        <v>92</v>
      </c>
      <c r="AD67" s="26">
        <v>7.0000000000000007E-2</v>
      </c>
      <c r="AE67" s="31">
        <v>271.38160000000005</v>
      </c>
      <c r="AF67">
        <v>4</v>
      </c>
    </row>
    <row r="68" spans="10:32" x14ac:dyDescent="0.3">
      <c r="J68" s="19">
        <v>61</v>
      </c>
      <c r="K68" s="20">
        <v>43864</v>
      </c>
      <c r="L68" s="19">
        <v>2</v>
      </c>
      <c r="M68" s="59">
        <f t="shared" si="0"/>
        <v>2</v>
      </c>
      <c r="N68" s="59">
        <f t="shared" si="1"/>
        <v>2020</v>
      </c>
      <c r="O68" s="21">
        <v>89</v>
      </c>
      <c r="P68" s="22" t="s">
        <v>111</v>
      </c>
      <c r="Q68" s="19">
        <v>5</v>
      </c>
      <c r="R68" s="23">
        <v>28</v>
      </c>
      <c r="S68" s="24">
        <v>102</v>
      </c>
      <c r="T68" s="25">
        <v>2856</v>
      </c>
      <c r="U68" s="26">
        <v>0</v>
      </c>
      <c r="V68" s="25"/>
      <c r="W68" s="25">
        <v>2856</v>
      </c>
      <c r="X68" s="27">
        <v>43890</v>
      </c>
      <c r="Y68" s="28">
        <v>43890</v>
      </c>
      <c r="Z68" s="29">
        <v>61</v>
      </c>
      <c r="AA68" s="30">
        <v>2</v>
      </c>
      <c r="AB68" s="30" t="s">
        <v>82</v>
      </c>
      <c r="AC68" s="1" t="s">
        <v>109</v>
      </c>
      <c r="AD68" s="26">
        <v>0.09</v>
      </c>
      <c r="AE68" s="31">
        <v>257.03999999999996</v>
      </c>
      <c r="AF68">
        <v>5</v>
      </c>
    </row>
    <row r="69" spans="10:32" x14ac:dyDescent="0.3">
      <c r="J69" s="19">
        <v>62</v>
      </c>
      <c r="K69" s="20">
        <v>43865</v>
      </c>
      <c r="L69" s="19">
        <v>2</v>
      </c>
      <c r="M69" s="59">
        <f t="shared" si="0"/>
        <v>2</v>
      </c>
      <c r="N69" s="59">
        <f t="shared" si="1"/>
        <v>2020</v>
      </c>
      <c r="O69" s="21">
        <v>64</v>
      </c>
      <c r="P69" s="22" t="s">
        <v>137</v>
      </c>
      <c r="Q69" s="19">
        <v>6</v>
      </c>
      <c r="R69" s="23">
        <v>16</v>
      </c>
      <c r="S69" s="24">
        <v>112</v>
      </c>
      <c r="T69" s="25">
        <v>1792</v>
      </c>
      <c r="U69" s="26">
        <v>0.04</v>
      </c>
      <c r="V69" s="25"/>
      <c r="W69" s="25">
        <v>1720.32</v>
      </c>
      <c r="X69" s="27">
        <v>43869</v>
      </c>
      <c r="Y69" s="28">
        <v>43869</v>
      </c>
      <c r="Z69" s="29">
        <v>62</v>
      </c>
      <c r="AA69" s="30">
        <v>4</v>
      </c>
      <c r="AB69" s="30" t="s">
        <v>85</v>
      </c>
      <c r="AC69" s="1" t="s">
        <v>113</v>
      </c>
      <c r="AD69" s="26">
        <v>0.05</v>
      </c>
      <c r="AE69" s="31">
        <v>86.016000000000005</v>
      </c>
      <c r="AF69">
        <v>6</v>
      </c>
    </row>
    <row r="70" spans="10:32" x14ac:dyDescent="0.3">
      <c r="J70" s="19">
        <v>63</v>
      </c>
      <c r="K70" s="20">
        <v>43865</v>
      </c>
      <c r="L70" s="19">
        <v>2</v>
      </c>
      <c r="M70" s="59">
        <f t="shared" si="0"/>
        <v>2</v>
      </c>
      <c r="N70" s="59">
        <f t="shared" si="1"/>
        <v>2020</v>
      </c>
      <c r="O70" s="21">
        <v>54</v>
      </c>
      <c r="P70" s="22" t="s">
        <v>138</v>
      </c>
      <c r="Q70" s="19">
        <v>4</v>
      </c>
      <c r="R70" s="23">
        <v>42</v>
      </c>
      <c r="S70" s="24">
        <v>102</v>
      </c>
      <c r="T70" s="25">
        <v>4284</v>
      </c>
      <c r="U70" s="26">
        <v>0.05</v>
      </c>
      <c r="V70" s="25"/>
      <c r="W70" s="25">
        <v>4069.8</v>
      </c>
      <c r="X70" s="27">
        <v>43885</v>
      </c>
      <c r="Y70" s="28">
        <v>43885</v>
      </c>
      <c r="Z70" s="29">
        <v>63</v>
      </c>
      <c r="AA70" s="30">
        <v>2</v>
      </c>
      <c r="AB70" s="30" t="s">
        <v>82</v>
      </c>
      <c r="AC70" s="1" t="s">
        <v>105</v>
      </c>
      <c r="AD70" s="26">
        <v>0.05</v>
      </c>
      <c r="AE70" s="31">
        <v>203.49</v>
      </c>
      <c r="AF70">
        <v>7</v>
      </c>
    </row>
    <row r="71" spans="10:32" x14ac:dyDescent="0.3">
      <c r="J71" s="19">
        <v>64</v>
      </c>
      <c r="K71" s="20">
        <v>43866</v>
      </c>
      <c r="L71" s="19">
        <v>2</v>
      </c>
      <c r="M71" s="59">
        <f t="shared" si="0"/>
        <v>2</v>
      </c>
      <c r="N71" s="59">
        <f t="shared" si="1"/>
        <v>2020</v>
      </c>
      <c r="O71" s="21">
        <v>41</v>
      </c>
      <c r="P71" s="22" t="s">
        <v>127</v>
      </c>
      <c r="Q71" s="19">
        <v>14</v>
      </c>
      <c r="R71" s="23">
        <v>32</v>
      </c>
      <c r="S71" s="24">
        <v>110</v>
      </c>
      <c r="T71" s="25">
        <v>3520</v>
      </c>
      <c r="U71" s="26">
        <v>0</v>
      </c>
      <c r="V71" s="25"/>
      <c r="W71" s="25">
        <v>3520</v>
      </c>
      <c r="X71" s="27">
        <v>43877</v>
      </c>
      <c r="Y71" s="28">
        <v>43877</v>
      </c>
      <c r="Z71" s="29">
        <v>64</v>
      </c>
      <c r="AA71" s="30">
        <v>4</v>
      </c>
      <c r="AB71" s="30" t="s">
        <v>85</v>
      </c>
      <c r="AC71" s="1" t="s">
        <v>105</v>
      </c>
      <c r="AD71" s="26">
        <v>0.06</v>
      </c>
      <c r="AE71" s="31">
        <v>211.2</v>
      </c>
      <c r="AF71">
        <v>1</v>
      </c>
    </row>
    <row r="72" spans="10:32" x14ac:dyDescent="0.3">
      <c r="J72" s="19">
        <v>65</v>
      </c>
      <c r="K72" s="20">
        <v>43866</v>
      </c>
      <c r="L72" s="19">
        <v>2</v>
      </c>
      <c r="M72" s="59">
        <f t="shared" ref="M72:M135" si="3">MONTH(K72)</f>
        <v>2</v>
      </c>
      <c r="N72" s="59">
        <f t="shared" si="1"/>
        <v>2020</v>
      </c>
      <c r="O72" s="21">
        <v>65</v>
      </c>
      <c r="P72" s="22" t="s">
        <v>123</v>
      </c>
      <c r="Q72" s="19">
        <v>1</v>
      </c>
      <c r="R72" s="23">
        <v>17</v>
      </c>
      <c r="S72" s="24">
        <v>93</v>
      </c>
      <c r="T72" s="25">
        <v>1581</v>
      </c>
      <c r="U72" s="26">
        <v>0.02</v>
      </c>
      <c r="V72" s="25"/>
      <c r="W72" s="25">
        <v>1549.38</v>
      </c>
      <c r="X72" s="27">
        <v>43871</v>
      </c>
      <c r="Y72" s="28">
        <v>43871</v>
      </c>
      <c r="Z72" s="29">
        <v>65</v>
      </c>
      <c r="AA72" s="30">
        <v>5</v>
      </c>
      <c r="AB72" s="30" t="s">
        <v>100</v>
      </c>
      <c r="AC72" s="1" t="s">
        <v>92</v>
      </c>
      <c r="AD72" s="26">
        <v>0.05</v>
      </c>
      <c r="AE72" s="31">
        <v>77.469000000000008</v>
      </c>
      <c r="AF72">
        <v>2</v>
      </c>
    </row>
    <row r="73" spans="10:32" x14ac:dyDescent="0.3">
      <c r="J73" s="19">
        <v>66</v>
      </c>
      <c r="K73" s="20">
        <v>43866</v>
      </c>
      <c r="L73" s="19">
        <v>2</v>
      </c>
      <c r="M73" s="59">
        <f t="shared" si="3"/>
        <v>2</v>
      </c>
      <c r="N73" s="59">
        <f t="shared" ref="N73:N136" si="4">YEAR(K73)</f>
        <v>2020</v>
      </c>
      <c r="O73" s="21">
        <v>94</v>
      </c>
      <c r="P73" s="22" t="s">
        <v>111</v>
      </c>
      <c r="Q73" s="19">
        <v>10</v>
      </c>
      <c r="R73" s="23">
        <v>23</v>
      </c>
      <c r="S73" s="24">
        <v>107</v>
      </c>
      <c r="T73" s="25">
        <v>2461</v>
      </c>
      <c r="U73" s="26">
        <v>0.1</v>
      </c>
      <c r="V73" s="25"/>
      <c r="W73" s="25">
        <v>2214.9</v>
      </c>
      <c r="X73" s="27">
        <v>43877</v>
      </c>
      <c r="Y73" s="28">
        <v>43877</v>
      </c>
      <c r="Z73" s="29">
        <v>66</v>
      </c>
      <c r="AA73" s="30">
        <v>1</v>
      </c>
      <c r="AB73" s="30" t="s">
        <v>108</v>
      </c>
      <c r="AC73" s="1" t="s">
        <v>83</v>
      </c>
      <c r="AD73" s="26">
        <v>0.05</v>
      </c>
      <c r="AE73" s="31">
        <v>110.745</v>
      </c>
      <c r="AF73">
        <v>3</v>
      </c>
    </row>
    <row r="74" spans="10:32" x14ac:dyDescent="0.3">
      <c r="J74" s="19">
        <v>67</v>
      </c>
      <c r="K74" s="20">
        <v>43866</v>
      </c>
      <c r="L74" s="19">
        <v>2</v>
      </c>
      <c r="M74" s="59">
        <f t="shared" si="3"/>
        <v>2</v>
      </c>
      <c r="N74" s="59">
        <f t="shared" si="4"/>
        <v>2020</v>
      </c>
      <c r="O74" s="21">
        <v>47</v>
      </c>
      <c r="P74" s="22" t="s">
        <v>101</v>
      </c>
      <c r="Q74" s="19">
        <v>10</v>
      </c>
      <c r="R74" s="23">
        <v>35</v>
      </c>
      <c r="S74" s="24">
        <v>93</v>
      </c>
      <c r="T74" s="25">
        <v>3255</v>
      </c>
      <c r="U74" s="26">
        <v>0.14000000000000001</v>
      </c>
      <c r="V74" s="25"/>
      <c r="W74" s="25">
        <v>2799.3</v>
      </c>
      <c r="X74" s="27">
        <v>43886</v>
      </c>
      <c r="Y74" s="28">
        <v>43886</v>
      </c>
      <c r="Z74" s="29">
        <v>67</v>
      </c>
      <c r="AA74" s="30">
        <v>5</v>
      </c>
      <c r="AB74" s="30" t="s">
        <v>100</v>
      </c>
      <c r="AC74" s="1" t="s">
        <v>113</v>
      </c>
      <c r="AD74" s="26">
        <v>0.1</v>
      </c>
      <c r="AE74" s="31">
        <v>279.93</v>
      </c>
      <c r="AF74">
        <v>4</v>
      </c>
    </row>
    <row r="75" spans="10:32" x14ac:dyDescent="0.3">
      <c r="J75" s="19">
        <v>68</v>
      </c>
      <c r="K75" s="20">
        <v>43866</v>
      </c>
      <c r="L75" s="19">
        <v>2</v>
      </c>
      <c r="M75" s="59">
        <f t="shared" si="3"/>
        <v>2</v>
      </c>
      <c r="N75" s="59">
        <f t="shared" si="4"/>
        <v>2020</v>
      </c>
      <c r="O75" s="21">
        <v>69</v>
      </c>
      <c r="P75" s="22" t="s">
        <v>126</v>
      </c>
      <c r="Q75" s="19">
        <v>11</v>
      </c>
      <c r="R75" s="23">
        <v>45</v>
      </c>
      <c r="S75" s="24">
        <v>119</v>
      </c>
      <c r="T75" s="25">
        <v>5355</v>
      </c>
      <c r="U75" s="26">
        <v>0.05</v>
      </c>
      <c r="V75" s="25"/>
      <c r="W75" s="25">
        <v>5087.25</v>
      </c>
      <c r="X75" s="27">
        <v>43885</v>
      </c>
      <c r="Y75" s="28">
        <v>43885</v>
      </c>
      <c r="Z75" s="29">
        <v>68</v>
      </c>
      <c r="AA75" s="30">
        <v>1</v>
      </c>
      <c r="AB75" s="30" t="s">
        <v>108</v>
      </c>
      <c r="AC75" s="1" t="s">
        <v>83</v>
      </c>
      <c r="AD75" s="26">
        <v>0.05</v>
      </c>
      <c r="AE75" s="31">
        <v>254.36250000000001</v>
      </c>
      <c r="AF75">
        <v>5</v>
      </c>
    </row>
    <row r="76" spans="10:32" x14ac:dyDescent="0.3">
      <c r="J76" s="19">
        <v>69</v>
      </c>
      <c r="K76" s="20">
        <v>43866</v>
      </c>
      <c r="L76" s="19">
        <v>2</v>
      </c>
      <c r="M76" s="59">
        <f t="shared" si="3"/>
        <v>2</v>
      </c>
      <c r="N76" s="59">
        <f t="shared" si="4"/>
        <v>2020</v>
      </c>
      <c r="O76" s="21">
        <v>39</v>
      </c>
      <c r="P76" s="22" t="s">
        <v>96</v>
      </c>
      <c r="Q76" s="19">
        <v>4</v>
      </c>
      <c r="R76" s="23">
        <v>32</v>
      </c>
      <c r="S76" s="24">
        <v>117</v>
      </c>
      <c r="T76" s="25">
        <v>3744</v>
      </c>
      <c r="U76" s="26">
        <v>0.14000000000000001</v>
      </c>
      <c r="V76" s="25"/>
      <c r="W76" s="25">
        <v>3219.84</v>
      </c>
      <c r="X76" s="27">
        <v>43884</v>
      </c>
      <c r="Y76" s="28">
        <v>43884</v>
      </c>
      <c r="Z76" s="29">
        <v>69</v>
      </c>
      <c r="AA76" s="30">
        <v>1</v>
      </c>
      <c r="AB76" s="30" t="s">
        <v>108</v>
      </c>
      <c r="AC76" s="1" t="s">
        <v>109</v>
      </c>
      <c r="AD76" s="26">
        <v>0.09</v>
      </c>
      <c r="AE76" s="31">
        <v>289.78559999999999</v>
      </c>
      <c r="AF76">
        <v>6</v>
      </c>
    </row>
    <row r="77" spans="10:32" x14ac:dyDescent="0.3">
      <c r="J77" s="19">
        <v>70</v>
      </c>
      <c r="K77" s="20">
        <v>43867</v>
      </c>
      <c r="L77" s="19">
        <v>2</v>
      </c>
      <c r="M77" s="59">
        <f t="shared" si="3"/>
        <v>2</v>
      </c>
      <c r="N77" s="59">
        <f t="shared" si="4"/>
        <v>2020</v>
      </c>
      <c r="O77" s="21">
        <v>94</v>
      </c>
      <c r="P77" s="22" t="s">
        <v>111</v>
      </c>
      <c r="Q77" s="19">
        <v>15</v>
      </c>
      <c r="R77" s="23">
        <v>40</v>
      </c>
      <c r="S77" s="24">
        <v>99</v>
      </c>
      <c r="T77" s="25">
        <v>3960</v>
      </c>
      <c r="U77" s="26">
        <v>0.01</v>
      </c>
      <c r="V77" s="25"/>
      <c r="W77" s="25">
        <v>3920.4</v>
      </c>
      <c r="X77" s="27">
        <v>43875</v>
      </c>
      <c r="Y77" s="28">
        <v>43875</v>
      </c>
      <c r="Z77" s="29">
        <v>70</v>
      </c>
      <c r="AA77" s="30">
        <v>3</v>
      </c>
      <c r="AB77" s="30" t="s">
        <v>87</v>
      </c>
      <c r="AC77" s="1" t="s">
        <v>92</v>
      </c>
      <c r="AD77" s="26">
        <v>0.08</v>
      </c>
      <c r="AE77" s="31">
        <v>313.63200000000001</v>
      </c>
      <c r="AF77">
        <v>7</v>
      </c>
    </row>
    <row r="78" spans="10:32" x14ac:dyDescent="0.3">
      <c r="J78" s="19">
        <v>71</v>
      </c>
      <c r="K78" s="20">
        <v>43867</v>
      </c>
      <c r="L78" s="19">
        <v>2</v>
      </c>
      <c r="M78" s="59">
        <f t="shared" si="3"/>
        <v>2</v>
      </c>
      <c r="N78" s="59">
        <f t="shared" si="4"/>
        <v>2020</v>
      </c>
      <c r="O78" s="21">
        <v>17</v>
      </c>
      <c r="P78" s="22" t="s">
        <v>126</v>
      </c>
      <c r="Q78" s="19">
        <v>2</v>
      </c>
      <c r="R78" s="23">
        <v>43</v>
      </c>
      <c r="S78" s="24">
        <v>106</v>
      </c>
      <c r="T78" s="25">
        <v>4558</v>
      </c>
      <c r="U78" s="26">
        <v>0.08</v>
      </c>
      <c r="V78" s="25"/>
      <c r="W78" s="25">
        <v>4193.3599999999997</v>
      </c>
      <c r="X78" s="27">
        <v>43880</v>
      </c>
      <c r="Y78" s="28">
        <v>43880</v>
      </c>
      <c r="Z78" s="29">
        <v>71</v>
      </c>
      <c r="AA78" s="30">
        <v>7</v>
      </c>
      <c r="AB78" s="30" t="s">
        <v>97</v>
      </c>
      <c r="AC78" s="1" t="s">
        <v>80</v>
      </c>
      <c r="AD78" s="26">
        <v>0.09</v>
      </c>
      <c r="AE78" s="31">
        <v>377.40239999999994</v>
      </c>
      <c r="AF78">
        <v>1</v>
      </c>
    </row>
    <row r="79" spans="10:32" x14ac:dyDescent="0.3">
      <c r="J79" s="19">
        <v>72</v>
      </c>
      <c r="K79" s="20">
        <v>43868</v>
      </c>
      <c r="L79" s="19">
        <v>2</v>
      </c>
      <c r="M79" s="59">
        <f t="shared" si="3"/>
        <v>2</v>
      </c>
      <c r="N79" s="59">
        <f t="shared" si="4"/>
        <v>2020</v>
      </c>
      <c r="O79" s="21">
        <v>73</v>
      </c>
      <c r="P79" s="22" t="s">
        <v>96</v>
      </c>
      <c r="Q79" s="19">
        <v>5</v>
      </c>
      <c r="R79" s="23">
        <v>11</v>
      </c>
      <c r="S79" s="24">
        <v>120</v>
      </c>
      <c r="T79" s="25">
        <v>1320</v>
      </c>
      <c r="U79" s="26">
        <v>0.02</v>
      </c>
      <c r="V79" s="25"/>
      <c r="W79" s="25">
        <v>1293.5999999999999</v>
      </c>
      <c r="X79" s="27">
        <v>43887</v>
      </c>
      <c r="Y79" s="28">
        <v>43887</v>
      </c>
      <c r="Z79" s="29">
        <v>72</v>
      </c>
      <c r="AA79" s="30">
        <v>4</v>
      </c>
      <c r="AB79" s="30" t="s">
        <v>85</v>
      </c>
      <c r="AC79" s="1" t="s">
        <v>88</v>
      </c>
      <c r="AD79" s="26">
        <v>0.1</v>
      </c>
      <c r="AE79" s="31">
        <v>129.35999999999999</v>
      </c>
      <c r="AF79">
        <v>2</v>
      </c>
    </row>
    <row r="80" spans="10:32" x14ac:dyDescent="0.3">
      <c r="J80" s="19">
        <v>73</v>
      </c>
      <c r="K80" s="20">
        <v>43868</v>
      </c>
      <c r="L80" s="19">
        <v>2</v>
      </c>
      <c r="M80" s="59">
        <f t="shared" si="3"/>
        <v>2</v>
      </c>
      <c r="N80" s="59">
        <f t="shared" si="4"/>
        <v>2020</v>
      </c>
      <c r="O80" s="21">
        <v>63</v>
      </c>
      <c r="P80" s="22" t="s">
        <v>139</v>
      </c>
      <c r="Q80" s="19">
        <v>7</v>
      </c>
      <c r="R80" s="23">
        <v>30</v>
      </c>
      <c r="S80" s="24">
        <v>107</v>
      </c>
      <c r="T80" s="25">
        <v>3210</v>
      </c>
      <c r="U80" s="26">
        <v>0</v>
      </c>
      <c r="V80" s="25"/>
      <c r="W80" s="25">
        <v>3210</v>
      </c>
      <c r="X80" s="27">
        <v>43879</v>
      </c>
      <c r="Y80" s="28">
        <v>43879</v>
      </c>
      <c r="Z80" s="29">
        <v>73</v>
      </c>
      <c r="AA80" s="30">
        <v>1</v>
      </c>
      <c r="AB80" s="30" t="s">
        <v>108</v>
      </c>
      <c r="AC80" s="1" t="s">
        <v>113</v>
      </c>
      <c r="AD80" s="26">
        <v>7.0000000000000007E-2</v>
      </c>
      <c r="AE80" s="31">
        <v>224.70000000000002</v>
      </c>
      <c r="AF80">
        <v>3</v>
      </c>
    </row>
    <row r="81" spans="10:32" x14ac:dyDescent="0.3">
      <c r="J81" s="19">
        <v>74</v>
      </c>
      <c r="K81" s="20">
        <v>43871</v>
      </c>
      <c r="L81" s="19">
        <v>2</v>
      </c>
      <c r="M81" s="59">
        <f t="shared" si="3"/>
        <v>2</v>
      </c>
      <c r="N81" s="59">
        <f t="shared" si="4"/>
        <v>2020</v>
      </c>
      <c r="O81" s="21">
        <v>69</v>
      </c>
      <c r="P81" s="22" t="s">
        <v>126</v>
      </c>
      <c r="Q81" s="19">
        <v>9</v>
      </c>
      <c r="R81" s="23">
        <v>23</v>
      </c>
      <c r="S81" s="24">
        <v>94</v>
      </c>
      <c r="T81" s="25">
        <v>2162</v>
      </c>
      <c r="U81" s="26">
        <v>0.12</v>
      </c>
      <c r="V81" s="25"/>
      <c r="W81" s="25">
        <v>1902.56</v>
      </c>
      <c r="X81" s="27">
        <v>43885</v>
      </c>
      <c r="Y81" s="28">
        <v>43885</v>
      </c>
      <c r="Z81" s="29">
        <v>74</v>
      </c>
      <c r="AA81" s="30">
        <v>3</v>
      </c>
      <c r="AB81" s="30" t="s">
        <v>87</v>
      </c>
      <c r="AC81" s="1" t="s">
        <v>88</v>
      </c>
      <c r="AD81" s="26">
        <v>0.06</v>
      </c>
      <c r="AE81" s="31">
        <v>114.1536</v>
      </c>
      <c r="AF81">
        <v>4</v>
      </c>
    </row>
    <row r="82" spans="10:32" x14ac:dyDescent="0.3">
      <c r="J82" s="19">
        <v>75</v>
      </c>
      <c r="K82" s="20">
        <v>43871</v>
      </c>
      <c r="L82" s="19">
        <v>2</v>
      </c>
      <c r="M82" s="59">
        <f t="shared" si="3"/>
        <v>2</v>
      </c>
      <c r="N82" s="59">
        <f t="shared" si="4"/>
        <v>2020</v>
      </c>
      <c r="O82" s="21">
        <v>19</v>
      </c>
      <c r="P82" s="22" t="s">
        <v>96</v>
      </c>
      <c r="Q82" s="19">
        <v>1</v>
      </c>
      <c r="R82" s="23">
        <v>34</v>
      </c>
      <c r="S82" s="24">
        <v>104</v>
      </c>
      <c r="T82" s="25">
        <v>3536</v>
      </c>
      <c r="U82" s="26">
        <v>0.1</v>
      </c>
      <c r="V82" s="25"/>
      <c r="W82" s="25">
        <v>3182.4</v>
      </c>
      <c r="X82" s="27">
        <v>43885</v>
      </c>
      <c r="Y82" s="28">
        <v>43885</v>
      </c>
      <c r="Z82" s="29">
        <v>75</v>
      </c>
      <c r="AA82" s="30">
        <v>2</v>
      </c>
      <c r="AB82" s="30" t="s">
        <v>82</v>
      </c>
      <c r="AC82" s="1" t="s">
        <v>109</v>
      </c>
      <c r="AD82" s="26">
        <v>7.0000000000000007E-2</v>
      </c>
      <c r="AE82" s="31">
        <v>222.76800000000003</v>
      </c>
      <c r="AF82">
        <v>5</v>
      </c>
    </row>
    <row r="83" spans="10:32" x14ac:dyDescent="0.3">
      <c r="J83" s="19">
        <v>76</v>
      </c>
      <c r="K83" s="20">
        <v>43872</v>
      </c>
      <c r="L83" s="19">
        <v>2</v>
      </c>
      <c r="M83" s="59">
        <f t="shared" si="3"/>
        <v>2</v>
      </c>
      <c r="N83" s="59">
        <f t="shared" si="4"/>
        <v>2020</v>
      </c>
      <c r="O83" s="21">
        <v>87</v>
      </c>
      <c r="P83" s="22" t="s">
        <v>101</v>
      </c>
      <c r="Q83" s="19">
        <v>3</v>
      </c>
      <c r="R83" s="23">
        <v>42</v>
      </c>
      <c r="S83" s="24">
        <v>106</v>
      </c>
      <c r="T83" s="25">
        <v>4452</v>
      </c>
      <c r="U83" s="26">
        <v>0.06</v>
      </c>
      <c r="V83" s="25"/>
      <c r="W83" s="25">
        <v>4184.88</v>
      </c>
      <c r="X83" s="27">
        <v>43902</v>
      </c>
      <c r="Y83" s="28">
        <v>43902</v>
      </c>
      <c r="Z83" s="29">
        <v>76</v>
      </c>
      <c r="AA83" s="30">
        <v>3</v>
      </c>
      <c r="AB83" s="30" t="s">
        <v>87</v>
      </c>
      <c r="AC83" s="1" t="s">
        <v>105</v>
      </c>
      <c r="AD83" s="26">
        <v>7.0000000000000007E-2</v>
      </c>
      <c r="AE83" s="31">
        <v>292.94160000000005</v>
      </c>
      <c r="AF83">
        <v>6</v>
      </c>
    </row>
    <row r="84" spans="10:32" x14ac:dyDescent="0.3">
      <c r="J84" s="19">
        <v>77</v>
      </c>
      <c r="K84" s="20">
        <v>43872</v>
      </c>
      <c r="L84" s="19">
        <v>2</v>
      </c>
      <c r="M84" s="59">
        <f t="shared" si="3"/>
        <v>2</v>
      </c>
      <c r="N84" s="59">
        <f t="shared" si="4"/>
        <v>2020</v>
      </c>
      <c r="O84" s="21">
        <v>33</v>
      </c>
      <c r="P84" s="22" t="s">
        <v>135</v>
      </c>
      <c r="Q84" s="19">
        <v>12</v>
      </c>
      <c r="R84" s="23">
        <v>10</v>
      </c>
      <c r="S84" s="24">
        <v>91</v>
      </c>
      <c r="T84" s="25">
        <v>910</v>
      </c>
      <c r="U84" s="26">
        <v>0.1</v>
      </c>
      <c r="V84" s="25"/>
      <c r="W84" s="25">
        <v>819</v>
      </c>
      <c r="X84" s="27">
        <v>43897</v>
      </c>
      <c r="Y84" s="28">
        <v>43897</v>
      </c>
      <c r="Z84" s="29">
        <v>77</v>
      </c>
      <c r="AA84" s="30">
        <v>4</v>
      </c>
      <c r="AB84" s="30" t="s">
        <v>85</v>
      </c>
      <c r="AC84" s="1" t="s">
        <v>113</v>
      </c>
      <c r="AD84" s="26">
        <v>0.09</v>
      </c>
      <c r="AE84" s="31">
        <v>73.709999999999994</v>
      </c>
      <c r="AF84">
        <v>7</v>
      </c>
    </row>
    <row r="85" spans="10:32" x14ac:dyDescent="0.3">
      <c r="J85" s="19">
        <v>78</v>
      </c>
      <c r="K85" s="20">
        <v>43875</v>
      </c>
      <c r="L85" s="19">
        <v>2</v>
      </c>
      <c r="M85" s="59">
        <f t="shared" si="3"/>
        <v>2</v>
      </c>
      <c r="N85" s="59">
        <f t="shared" si="4"/>
        <v>2020</v>
      </c>
      <c r="O85" s="21">
        <v>9</v>
      </c>
      <c r="P85" s="22" t="s">
        <v>94</v>
      </c>
      <c r="Q85" s="19">
        <v>1</v>
      </c>
      <c r="R85" s="23">
        <v>34</v>
      </c>
      <c r="S85" s="24">
        <v>99</v>
      </c>
      <c r="T85" s="25">
        <v>3366</v>
      </c>
      <c r="U85" s="26">
        <v>0.14000000000000001</v>
      </c>
      <c r="V85" s="25"/>
      <c r="W85" s="25">
        <v>2894.7599999999998</v>
      </c>
      <c r="X85" s="27">
        <v>43886</v>
      </c>
      <c r="Y85" s="28">
        <v>43886</v>
      </c>
      <c r="Z85" s="29">
        <v>78</v>
      </c>
      <c r="AA85" s="30">
        <v>1</v>
      </c>
      <c r="AB85" s="30" t="s">
        <v>108</v>
      </c>
      <c r="AC85" s="1" t="s">
        <v>90</v>
      </c>
      <c r="AD85" s="26">
        <v>7.0000000000000007E-2</v>
      </c>
      <c r="AE85" s="31">
        <v>202.63320000000002</v>
      </c>
      <c r="AF85">
        <v>1</v>
      </c>
    </row>
    <row r="86" spans="10:32" x14ac:dyDescent="0.3">
      <c r="J86" s="19">
        <v>79</v>
      </c>
      <c r="K86" s="20">
        <v>43876</v>
      </c>
      <c r="L86" s="19">
        <v>2</v>
      </c>
      <c r="M86" s="59">
        <f t="shared" si="3"/>
        <v>2</v>
      </c>
      <c r="N86" s="59">
        <f t="shared" si="4"/>
        <v>2020</v>
      </c>
      <c r="O86" s="21">
        <v>50</v>
      </c>
      <c r="P86" s="22" t="s">
        <v>140</v>
      </c>
      <c r="Q86" s="19">
        <v>4</v>
      </c>
      <c r="R86" s="23">
        <v>13</v>
      </c>
      <c r="S86" s="24">
        <v>112</v>
      </c>
      <c r="T86" s="25">
        <v>1456</v>
      </c>
      <c r="U86" s="26">
        <v>0.05</v>
      </c>
      <c r="V86" s="25"/>
      <c r="W86" s="25">
        <v>1383.2</v>
      </c>
      <c r="X86" s="27">
        <v>43892</v>
      </c>
      <c r="Y86" s="28">
        <v>43892</v>
      </c>
      <c r="Z86" s="29">
        <v>79</v>
      </c>
      <c r="AA86" s="30">
        <v>2</v>
      </c>
      <c r="AB86" s="30" t="s">
        <v>82</v>
      </c>
      <c r="AC86" s="1" t="s">
        <v>95</v>
      </c>
      <c r="AD86" s="26">
        <v>0.06</v>
      </c>
      <c r="AE86" s="31">
        <v>82.992000000000004</v>
      </c>
      <c r="AF86">
        <v>2</v>
      </c>
    </row>
    <row r="87" spans="10:32" x14ac:dyDescent="0.3">
      <c r="J87" s="19">
        <v>80</v>
      </c>
      <c r="K87" s="20">
        <v>43877</v>
      </c>
      <c r="L87" s="19">
        <v>2</v>
      </c>
      <c r="M87" s="59">
        <f t="shared" si="3"/>
        <v>2</v>
      </c>
      <c r="N87" s="59">
        <f t="shared" si="4"/>
        <v>2020</v>
      </c>
      <c r="O87" s="21">
        <v>75</v>
      </c>
      <c r="P87" s="22" t="s">
        <v>96</v>
      </c>
      <c r="Q87" s="19">
        <v>2</v>
      </c>
      <c r="R87" s="23">
        <v>36</v>
      </c>
      <c r="S87" s="24">
        <v>105</v>
      </c>
      <c r="T87" s="25">
        <v>3780</v>
      </c>
      <c r="U87" s="26">
        <v>0.04</v>
      </c>
      <c r="V87" s="25"/>
      <c r="W87" s="25">
        <v>3628.8</v>
      </c>
      <c r="X87" s="27">
        <v>43901</v>
      </c>
      <c r="Y87" s="28">
        <v>43901</v>
      </c>
      <c r="Z87" s="29">
        <v>80</v>
      </c>
      <c r="AA87" s="30">
        <v>1</v>
      </c>
      <c r="AB87" s="30" t="s">
        <v>108</v>
      </c>
      <c r="AC87" s="1" t="s">
        <v>109</v>
      </c>
      <c r="AD87" s="26">
        <v>0.05</v>
      </c>
      <c r="AE87" s="31">
        <v>181.44000000000003</v>
      </c>
      <c r="AF87">
        <v>3</v>
      </c>
    </row>
    <row r="88" spans="10:32" x14ac:dyDescent="0.3">
      <c r="J88" s="19">
        <v>81</v>
      </c>
      <c r="K88" s="20">
        <v>43877</v>
      </c>
      <c r="L88" s="19">
        <v>2</v>
      </c>
      <c r="M88" s="59">
        <f t="shared" si="3"/>
        <v>2</v>
      </c>
      <c r="N88" s="59">
        <f t="shared" si="4"/>
        <v>2020</v>
      </c>
      <c r="O88" s="21">
        <v>40</v>
      </c>
      <c r="P88" s="22" t="s">
        <v>111</v>
      </c>
      <c r="Q88" s="19">
        <v>3</v>
      </c>
      <c r="R88" s="23">
        <v>17</v>
      </c>
      <c r="S88" s="24">
        <v>95</v>
      </c>
      <c r="T88" s="25">
        <v>1615</v>
      </c>
      <c r="U88" s="26">
        <v>0.1</v>
      </c>
      <c r="V88" s="25"/>
      <c r="W88" s="25">
        <v>1453.5</v>
      </c>
      <c r="X88" s="27">
        <v>43884</v>
      </c>
      <c r="Y88" s="28">
        <v>43884</v>
      </c>
      <c r="Z88" s="29">
        <v>81</v>
      </c>
      <c r="AA88" s="30">
        <v>1</v>
      </c>
      <c r="AB88" s="30" t="s">
        <v>108</v>
      </c>
      <c r="AC88" s="1" t="s">
        <v>109</v>
      </c>
      <c r="AD88" s="26">
        <v>0.08</v>
      </c>
      <c r="AE88" s="31">
        <v>116.28</v>
      </c>
      <c r="AF88">
        <v>4</v>
      </c>
    </row>
    <row r="89" spans="10:32" x14ac:dyDescent="0.3">
      <c r="J89" s="19">
        <v>82</v>
      </c>
      <c r="K89" s="20">
        <v>43877</v>
      </c>
      <c r="L89" s="19">
        <v>2</v>
      </c>
      <c r="M89" s="59">
        <f t="shared" si="3"/>
        <v>2</v>
      </c>
      <c r="N89" s="59">
        <f t="shared" si="4"/>
        <v>2020</v>
      </c>
      <c r="O89" s="21">
        <v>60</v>
      </c>
      <c r="P89" s="22" t="s">
        <v>141</v>
      </c>
      <c r="Q89" s="19">
        <v>1</v>
      </c>
      <c r="R89" s="23">
        <v>44</v>
      </c>
      <c r="S89" s="24">
        <v>97</v>
      </c>
      <c r="T89" s="25">
        <v>4268</v>
      </c>
      <c r="U89" s="26">
        <v>0.08</v>
      </c>
      <c r="V89" s="25"/>
      <c r="W89" s="25">
        <v>3926.56</v>
      </c>
      <c r="X89" s="27">
        <v>43907</v>
      </c>
      <c r="Y89" s="28">
        <v>43907</v>
      </c>
      <c r="Z89" s="29">
        <v>82</v>
      </c>
      <c r="AA89" s="30">
        <v>1</v>
      </c>
      <c r="AB89" s="30" t="s">
        <v>108</v>
      </c>
      <c r="AC89" s="1" t="s">
        <v>95</v>
      </c>
      <c r="AD89" s="26">
        <v>0.1</v>
      </c>
      <c r="AE89" s="31">
        <v>392.65600000000001</v>
      </c>
      <c r="AF89">
        <v>5</v>
      </c>
    </row>
    <row r="90" spans="10:32" x14ac:dyDescent="0.3">
      <c r="J90" s="19">
        <v>83</v>
      </c>
      <c r="K90" s="20">
        <v>43879</v>
      </c>
      <c r="L90" s="19">
        <v>2</v>
      </c>
      <c r="M90" s="59">
        <f t="shared" si="3"/>
        <v>2</v>
      </c>
      <c r="N90" s="59">
        <f t="shared" si="4"/>
        <v>2020</v>
      </c>
      <c r="O90" s="21">
        <v>95</v>
      </c>
      <c r="P90" s="22" t="s">
        <v>96</v>
      </c>
      <c r="Q90" s="19">
        <v>5</v>
      </c>
      <c r="R90" s="23">
        <v>35</v>
      </c>
      <c r="S90" s="24">
        <v>99</v>
      </c>
      <c r="T90" s="25">
        <v>3465</v>
      </c>
      <c r="U90" s="26">
        <v>0.15</v>
      </c>
      <c r="V90" s="25"/>
      <c r="W90" s="25">
        <v>2945.25</v>
      </c>
      <c r="X90" s="27">
        <v>43909</v>
      </c>
      <c r="Y90" s="28">
        <v>43909</v>
      </c>
      <c r="Z90" s="29">
        <v>83</v>
      </c>
      <c r="AA90" s="30">
        <v>6</v>
      </c>
      <c r="AB90" s="30" t="s">
        <v>79</v>
      </c>
      <c r="AC90" s="1" t="s">
        <v>113</v>
      </c>
      <c r="AD90" s="26">
        <v>0.08</v>
      </c>
      <c r="AE90" s="31">
        <v>235.62</v>
      </c>
      <c r="AF90">
        <v>6</v>
      </c>
    </row>
    <row r="91" spans="10:32" x14ac:dyDescent="0.3">
      <c r="J91" s="19">
        <v>84</v>
      </c>
      <c r="K91" s="20">
        <v>43879</v>
      </c>
      <c r="L91" s="19">
        <v>2</v>
      </c>
      <c r="M91" s="59">
        <f t="shared" si="3"/>
        <v>2</v>
      </c>
      <c r="N91" s="59">
        <f t="shared" si="4"/>
        <v>2020</v>
      </c>
      <c r="O91" s="21">
        <v>79</v>
      </c>
      <c r="P91" s="22" t="s">
        <v>91</v>
      </c>
      <c r="Q91" s="19">
        <v>12</v>
      </c>
      <c r="R91" s="23">
        <v>11</v>
      </c>
      <c r="S91" s="24">
        <v>102</v>
      </c>
      <c r="T91" s="25">
        <v>1122</v>
      </c>
      <c r="U91" s="26">
        <v>0.13</v>
      </c>
      <c r="V91" s="25"/>
      <c r="W91" s="25">
        <v>976.14</v>
      </c>
      <c r="X91" s="27">
        <v>43907</v>
      </c>
      <c r="Y91" s="28">
        <v>43907</v>
      </c>
      <c r="Z91" s="29">
        <v>84</v>
      </c>
      <c r="AA91" s="30">
        <v>5</v>
      </c>
      <c r="AB91" s="30" t="s">
        <v>100</v>
      </c>
      <c r="AC91" s="1" t="s">
        <v>90</v>
      </c>
      <c r="AD91" s="26">
        <v>0.1</v>
      </c>
      <c r="AE91" s="31">
        <v>97.614000000000004</v>
      </c>
      <c r="AF91">
        <v>7</v>
      </c>
    </row>
    <row r="92" spans="10:32" x14ac:dyDescent="0.3">
      <c r="J92" s="19">
        <v>85</v>
      </c>
      <c r="K92" s="20">
        <v>43879</v>
      </c>
      <c r="L92" s="19">
        <v>2</v>
      </c>
      <c r="M92" s="59">
        <f t="shared" si="3"/>
        <v>2</v>
      </c>
      <c r="N92" s="59">
        <f t="shared" si="4"/>
        <v>2020</v>
      </c>
      <c r="O92" s="21">
        <v>60</v>
      </c>
      <c r="P92" s="22" t="s">
        <v>141</v>
      </c>
      <c r="Q92" s="19">
        <v>10</v>
      </c>
      <c r="R92" s="23">
        <v>27</v>
      </c>
      <c r="S92" s="24">
        <v>103</v>
      </c>
      <c r="T92" s="25">
        <v>2781</v>
      </c>
      <c r="U92" s="26">
        <v>0.08</v>
      </c>
      <c r="V92" s="25"/>
      <c r="W92" s="25">
        <v>2558.52</v>
      </c>
      <c r="X92" s="27">
        <v>43885</v>
      </c>
      <c r="Y92" s="28">
        <v>43885</v>
      </c>
      <c r="Z92" s="29">
        <v>85</v>
      </c>
      <c r="AA92" s="30">
        <v>4</v>
      </c>
      <c r="AB92" s="30" t="s">
        <v>85</v>
      </c>
      <c r="AC92" s="1" t="s">
        <v>92</v>
      </c>
      <c r="AD92" s="26">
        <v>0.09</v>
      </c>
      <c r="AE92" s="31">
        <v>230.26679999999999</v>
      </c>
      <c r="AF92">
        <v>1</v>
      </c>
    </row>
    <row r="93" spans="10:32" x14ac:dyDescent="0.3">
      <c r="J93" s="19">
        <v>86</v>
      </c>
      <c r="K93" s="20">
        <v>43879</v>
      </c>
      <c r="L93" s="19">
        <v>2</v>
      </c>
      <c r="M93" s="59">
        <f t="shared" si="3"/>
        <v>2</v>
      </c>
      <c r="N93" s="59">
        <f t="shared" si="4"/>
        <v>2020</v>
      </c>
      <c r="O93" s="21">
        <v>47</v>
      </c>
      <c r="P93" s="22" t="s">
        <v>101</v>
      </c>
      <c r="Q93" s="19">
        <v>2</v>
      </c>
      <c r="R93" s="23">
        <v>14</v>
      </c>
      <c r="S93" s="24">
        <v>94</v>
      </c>
      <c r="T93" s="25">
        <v>1316</v>
      </c>
      <c r="U93" s="26">
        <v>0.08</v>
      </c>
      <c r="V93" s="25"/>
      <c r="W93" s="25">
        <v>1210.72</v>
      </c>
      <c r="X93" s="27">
        <v>43905</v>
      </c>
      <c r="Y93" s="28">
        <v>43905</v>
      </c>
      <c r="Z93" s="29">
        <v>86</v>
      </c>
      <c r="AA93" s="30">
        <v>3</v>
      </c>
      <c r="AB93" s="30" t="s">
        <v>87</v>
      </c>
      <c r="AC93" s="1" t="s">
        <v>83</v>
      </c>
      <c r="AD93" s="26">
        <v>0.1</v>
      </c>
      <c r="AE93" s="31">
        <v>121.072</v>
      </c>
      <c r="AF93">
        <v>2</v>
      </c>
    </row>
    <row r="94" spans="10:32" x14ac:dyDescent="0.3">
      <c r="J94" s="19">
        <v>87</v>
      </c>
      <c r="K94" s="20">
        <v>43880</v>
      </c>
      <c r="L94" s="19">
        <v>2</v>
      </c>
      <c r="M94" s="59">
        <f t="shared" si="3"/>
        <v>2</v>
      </c>
      <c r="N94" s="59">
        <f t="shared" si="4"/>
        <v>2020</v>
      </c>
      <c r="O94" s="21">
        <v>38</v>
      </c>
      <c r="P94" s="22" t="s">
        <v>132</v>
      </c>
      <c r="Q94" s="19">
        <v>2</v>
      </c>
      <c r="R94" s="23">
        <v>44</v>
      </c>
      <c r="S94" s="24">
        <v>118</v>
      </c>
      <c r="T94" s="25">
        <v>5192</v>
      </c>
      <c r="U94" s="26">
        <v>0.15</v>
      </c>
      <c r="V94" s="25"/>
      <c r="W94" s="25">
        <v>4413.2</v>
      </c>
      <c r="X94" s="27">
        <v>43910</v>
      </c>
      <c r="Y94" s="28">
        <v>43910</v>
      </c>
      <c r="Z94" s="29">
        <v>87</v>
      </c>
      <c r="AA94" s="30">
        <v>2</v>
      </c>
      <c r="AB94" s="30" t="s">
        <v>82</v>
      </c>
      <c r="AC94" s="1" t="s">
        <v>88</v>
      </c>
      <c r="AD94" s="26">
        <v>0.06</v>
      </c>
      <c r="AE94" s="31">
        <v>264.79199999999997</v>
      </c>
      <c r="AF94">
        <v>3</v>
      </c>
    </row>
    <row r="95" spans="10:32" x14ac:dyDescent="0.3">
      <c r="J95" s="19">
        <v>88</v>
      </c>
      <c r="K95" s="20">
        <v>43880</v>
      </c>
      <c r="L95" s="19">
        <v>2</v>
      </c>
      <c r="M95" s="59">
        <f t="shared" si="3"/>
        <v>2</v>
      </c>
      <c r="N95" s="59">
        <f t="shared" si="4"/>
        <v>2020</v>
      </c>
      <c r="O95" s="21">
        <v>47</v>
      </c>
      <c r="P95" s="22" t="s">
        <v>101</v>
      </c>
      <c r="Q95" s="19">
        <v>11</v>
      </c>
      <c r="R95" s="23">
        <v>44</v>
      </c>
      <c r="S95" s="24">
        <v>111</v>
      </c>
      <c r="T95" s="25">
        <v>4884</v>
      </c>
      <c r="U95" s="26">
        <v>0.03</v>
      </c>
      <c r="V95" s="25"/>
      <c r="W95" s="25">
        <v>4737.4799999999996</v>
      </c>
      <c r="X95" s="27">
        <v>43908</v>
      </c>
      <c r="Y95" s="28">
        <v>43908</v>
      </c>
      <c r="Z95" s="29">
        <v>88</v>
      </c>
      <c r="AA95" s="30">
        <v>6</v>
      </c>
      <c r="AB95" s="30" t="s">
        <v>79</v>
      </c>
      <c r="AC95" s="1" t="s">
        <v>113</v>
      </c>
      <c r="AD95" s="26">
        <v>0.06</v>
      </c>
      <c r="AE95" s="31">
        <v>284.24879999999996</v>
      </c>
      <c r="AF95">
        <v>4</v>
      </c>
    </row>
    <row r="96" spans="10:32" x14ac:dyDescent="0.3">
      <c r="J96" s="19">
        <v>89</v>
      </c>
      <c r="K96" s="20">
        <v>43880</v>
      </c>
      <c r="L96" s="19">
        <v>2</v>
      </c>
      <c r="M96" s="59">
        <f t="shared" si="3"/>
        <v>2</v>
      </c>
      <c r="N96" s="59">
        <f t="shared" si="4"/>
        <v>2020</v>
      </c>
      <c r="O96" s="21">
        <v>18</v>
      </c>
      <c r="P96" s="22" t="s">
        <v>142</v>
      </c>
      <c r="Q96" s="19">
        <v>8</v>
      </c>
      <c r="R96" s="23">
        <v>24</v>
      </c>
      <c r="S96" s="24">
        <v>116</v>
      </c>
      <c r="T96" s="25">
        <v>2784</v>
      </c>
      <c r="U96" s="26">
        <v>0.13</v>
      </c>
      <c r="V96" s="25"/>
      <c r="W96" s="25">
        <v>2422.08</v>
      </c>
      <c r="X96" s="27">
        <v>43899</v>
      </c>
      <c r="Y96" s="28">
        <v>43899</v>
      </c>
      <c r="Z96" s="29">
        <v>89</v>
      </c>
      <c r="AA96" s="30">
        <v>4</v>
      </c>
      <c r="AB96" s="30" t="s">
        <v>85</v>
      </c>
      <c r="AC96" s="1" t="s">
        <v>92</v>
      </c>
      <c r="AD96" s="26">
        <v>0.06</v>
      </c>
      <c r="AE96" s="31">
        <v>145.32479999999998</v>
      </c>
      <c r="AF96">
        <v>5</v>
      </c>
    </row>
    <row r="97" spans="10:32" x14ac:dyDescent="0.3">
      <c r="J97" s="19">
        <v>90</v>
      </c>
      <c r="K97" s="20">
        <v>43880</v>
      </c>
      <c r="L97" s="19">
        <v>2</v>
      </c>
      <c r="M97" s="59">
        <f t="shared" si="3"/>
        <v>2</v>
      </c>
      <c r="N97" s="59">
        <f t="shared" si="4"/>
        <v>2020</v>
      </c>
      <c r="O97" s="21">
        <v>99</v>
      </c>
      <c r="P97" s="22" t="s">
        <v>143</v>
      </c>
      <c r="Q97" s="19">
        <v>5</v>
      </c>
      <c r="R97" s="23">
        <v>47</v>
      </c>
      <c r="S97" s="24">
        <v>105</v>
      </c>
      <c r="T97" s="25">
        <v>4935</v>
      </c>
      <c r="U97" s="26">
        <v>0.02</v>
      </c>
      <c r="V97" s="25"/>
      <c r="W97" s="25">
        <v>4836.3</v>
      </c>
      <c r="X97" s="27">
        <v>43880</v>
      </c>
      <c r="Y97" s="28">
        <v>43880</v>
      </c>
      <c r="Z97" s="29">
        <v>90</v>
      </c>
      <c r="AA97" s="30">
        <v>1</v>
      </c>
      <c r="AB97" s="30" t="s">
        <v>108</v>
      </c>
      <c r="AC97" s="1" t="s">
        <v>128</v>
      </c>
      <c r="AD97" s="26">
        <v>7.0000000000000007E-2</v>
      </c>
      <c r="AE97" s="31">
        <v>338.54100000000005</v>
      </c>
      <c r="AF97">
        <v>6</v>
      </c>
    </row>
    <row r="98" spans="10:32" x14ac:dyDescent="0.3">
      <c r="J98" s="19">
        <v>91</v>
      </c>
      <c r="K98" s="20">
        <v>43881</v>
      </c>
      <c r="L98" s="19">
        <v>2</v>
      </c>
      <c r="M98" s="59">
        <f t="shared" si="3"/>
        <v>2</v>
      </c>
      <c r="N98" s="59">
        <f t="shared" si="4"/>
        <v>2020</v>
      </c>
      <c r="O98" s="21">
        <v>31</v>
      </c>
      <c r="P98" s="22" t="s">
        <v>144</v>
      </c>
      <c r="Q98" s="19">
        <v>7</v>
      </c>
      <c r="R98" s="23">
        <v>18</v>
      </c>
      <c r="S98" s="24">
        <v>100</v>
      </c>
      <c r="T98" s="25">
        <v>1800</v>
      </c>
      <c r="U98" s="26">
        <v>0.02</v>
      </c>
      <c r="V98" s="25"/>
      <c r="W98" s="25">
        <v>1764</v>
      </c>
      <c r="X98" s="27">
        <v>43884</v>
      </c>
      <c r="Y98" s="28">
        <v>43884</v>
      </c>
      <c r="Z98" s="29">
        <v>91</v>
      </c>
      <c r="AA98" s="30">
        <v>2</v>
      </c>
      <c r="AB98" s="30" t="s">
        <v>82</v>
      </c>
      <c r="AC98" s="1" t="s">
        <v>80</v>
      </c>
      <c r="AD98" s="26">
        <v>7.0000000000000007E-2</v>
      </c>
      <c r="AE98" s="31">
        <v>123.48000000000002</v>
      </c>
      <c r="AF98">
        <v>7</v>
      </c>
    </row>
    <row r="99" spans="10:32" x14ac:dyDescent="0.3">
      <c r="J99" s="19">
        <v>92</v>
      </c>
      <c r="K99" s="20">
        <v>43882</v>
      </c>
      <c r="L99" s="19">
        <v>2</v>
      </c>
      <c r="M99" s="59">
        <f t="shared" si="3"/>
        <v>2</v>
      </c>
      <c r="N99" s="59">
        <f t="shared" si="4"/>
        <v>2020</v>
      </c>
      <c r="O99" s="21">
        <v>61</v>
      </c>
      <c r="P99" s="22" t="s">
        <v>116</v>
      </c>
      <c r="Q99" s="19">
        <v>2</v>
      </c>
      <c r="R99" s="23">
        <v>37</v>
      </c>
      <c r="S99" s="24">
        <v>96</v>
      </c>
      <c r="T99" s="25">
        <v>3552</v>
      </c>
      <c r="U99" s="26">
        <v>0.15</v>
      </c>
      <c r="V99" s="25"/>
      <c r="W99" s="25">
        <v>3019.2</v>
      </c>
      <c r="X99" s="27">
        <v>43882</v>
      </c>
      <c r="Y99" s="28">
        <v>43882</v>
      </c>
      <c r="Z99" s="29">
        <v>92</v>
      </c>
      <c r="AA99" s="30">
        <v>4</v>
      </c>
      <c r="AB99" s="30" t="s">
        <v>85</v>
      </c>
      <c r="AC99" s="1" t="s">
        <v>80</v>
      </c>
      <c r="AD99" s="26">
        <v>7.0000000000000007E-2</v>
      </c>
      <c r="AE99" s="31">
        <v>211.34399999999999</v>
      </c>
      <c r="AF99">
        <v>1</v>
      </c>
    </row>
    <row r="100" spans="10:32" x14ac:dyDescent="0.3">
      <c r="J100" s="19">
        <v>93</v>
      </c>
      <c r="K100" s="20">
        <v>43883</v>
      </c>
      <c r="L100" s="19">
        <v>2</v>
      </c>
      <c r="M100" s="59">
        <f t="shared" si="3"/>
        <v>2</v>
      </c>
      <c r="N100" s="59">
        <f t="shared" si="4"/>
        <v>2020</v>
      </c>
      <c r="O100" s="21">
        <v>52</v>
      </c>
      <c r="P100" s="22" t="s">
        <v>81</v>
      </c>
      <c r="Q100" s="19">
        <v>15</v>
      </c>
      <c r="R100" s="23">
        <v>34</v>
      </c>
      <c r="S100" s="24">
        <v>112</v>
      </c>
      <c r="T100" s="25">
        <v>3808</v>
      </c>
      <c r="U100" s="26">
        <v>0.08</v>
      </c>
      <c r="V100" s="25"/>
      <c r="W100" s="25">
        <v>3503.36</v>
      </c>
      <c r="X100" s="27">
        <v>43904</v>
      </c>
      <c r="Y100" s="28">
        <v>43904</v>
      </c>
      <c r="Z100" s="29">
        <v>93</v>
      </c>
      <c r="AA100" s="30">
        <v>3</v>
      </c>
      <c r="AB100" s="30" t="s">
        <v>87</v>
      </c>
      <c r="AC100" s="1" t="s">
        <v>113</v>
      </c>
      <c r="AD100" s="26">
        <v>0.06</v>
      </c>
      <c r="AE100" s="31">
        <v>210.20160000000001</v>
      </c>
      <c r="AF100">
        <v>2</v>
      </c>
    </row>
    <row r="101" spans="10:32" x14ac:dyDescent="0.3">
      <c r="J101" s="19">
        <v>94</v>
      </c>
      <c r="K101" s="20">
        <v>43883</v>
      </c>
      <c r="L101" s="19">
        <v>2</v>
      </c>
      <c r="M101" s="59">
        <f t="shared" si="3"/>
        <v>2</v>
      </c>
      <c r="N101" s="59">
        <f t="shared" si="4"/>
        <v>2020</v>
      </c>
      <c r="O101" s="21">
        <v>41</v>
      </c>
      <c r="P101" s="22" t="s">
        <v>127</v>
      </c>
      <c r="Q101" s="19">
        <v>1</v>
      </c>
      <c r="R101" s="23">
        <v>41</v>
      </c>
      <c r="S101" s="24">
        <v>107</v>
      </c>
      <c r="T101" s="25">
        <v>4387</v>
      </c>
      <c r="U101" s="26">
        <v>7.0000000000000007E-2</v>
      </c>
      <c r="V101" s="25"/>
      <c r="W101" s="25">
        <v>4079.91</v>
      </c>
      <c r="X101" s="27">
        <v>43890</v>
      </c>
      <c r="Y101" s="28">
        <v>43890</v>
      </c>
      <c r="Z101" s="29">
        <v>94</v>
      </c>
      <c r="AA101" s="30">
        <v>5</v>
      </c>
      <c r="AB101" s="30" t="s">
        <v>100</v>
      </c>
      <c r="AC101" s="1" t="s">
        <v>109</v>
      </c>
      <c r="AD101" s="26">
        <v>0.05</v>
      </c>
      <c r="AE101" s="31">
        <v>203.99549999999999</v>
      </c>
      <c r="AF101">
        <v>3</v>
      </c>
    </row>
    <row r="102" spans="10:32" x14ac:dyDescent="0.3">
      <c r="J102" s="19">
        <v>95</v>
      </c>
      <c r="K102" s="20">
        <v>43883</v>
      </c>
      <c r="L102" s="19">
        <v>2</v>
      </c>
      <c r="M102" s="59">
        <f t="shared" si="3"/>
        <v>2</v>
      </c>
      <c r="N102" s="59">
        <f t="shared" si="4"/>
        <v>2020</v>
      </c>
      <c r="O102" s="21">
        <v>35</v>
      </c>
      <c r="P102" s="22" t="s">
        <v>96</v>
      </c>
      <c r="Q102" s="19">
        <v>15</v>
      </c>
      <c r="R102" s="23">
        <v>32</v>
      </c>
      <c r="S102" s="24">
        <v>118</v>
      </c>
      <c r="T102" s="25">
        <v>3776</v>
      </c>
      <c r="U102" s="26">
        <v>0.01</v>
      </c>
      <c r="V102" s="25"/>
      <c r="W102" s="25">
        <v>3738.24</v>
      </c>
      <c r="X102" s="27">
        <v>43895</v>
      </c>
      <c r="Y102" s="28">
        <v>43895</v>
      </c>
      <c r="Z102" s="29">
        <v>95</v>
      </c>
      <c r="AA102" s="30">
        <v>6</v>
      </c>
      <c r="AB102" s="30" t="s">
        <v>79</v>
      </c>
      <c r="AC102" s="1" t="s">
        <v>83</v>
      </c>
      <c r="AD102" s="26">
        <v>0.1</v>
      </c>
      <c r="AE102" s="31">
        <v>373.82400000000001</v>
      </c>
      <c r="AF102">
        <v>4</v>
      </c>
    </row>
    <row r="103" spans="10:32" x14ac:dyDescent="0.3">
      <c r="J103" s="19">
        <v>96</v>
      </c>
      <c r="K103" s="20">
        <v>43884</v>
      </c>
      <c r="L103" s="19">
        <v>2</v>
      </c>
      <c r="M103" s="59">
        <f t="shared" si="3"/>
        <v>2</v>
      </c>
      <c r="N103" s="59">
        <f t="shared" si="4"/>
        <v>2020</v>
      </c>
      <c r="O103" s="21">
        <v>89</v>
      </c>
      <c r="P103" s="22" t="s">
        <v>111</v>
      </c>
      <c r="Q103" s="19">
        <v>10</v>
      </c>
      <c r="R103" s="23">
        <v>44</v>
      </c>
      <c r="S103" s="24">
        <v>96</v>
      </c>
      <c r="T103" s="25">
        <v>4224</v>
      </c>
      <c r="U103" s="26">
        <v>0.13</v>
      </c>
      <c r="V103" s="25"/>
      <c r="W103" s="25">
        <v>3674.88</v>
      </c>
      <c r="X103" s="27">
        <v>43885</v>
      </c>
      <c r="Y103" s="28">
        <v>43885</v>
      </c>
      <c r="Z103" s="29">
        <v>96</v>
      </c>
      <c r="AA103" s="30">
        <v>6</v>
      </c>
      <c r="AB103" s="30" t="s">
        <v>79</v>
      </c>
      <c r="AC103" s="1" t="s">
        <v>113</v>
      </c>
      <c r="AD103" s="26">
        <v>0.06</v>
      </c>
      <c r="AE103" s="31">
        <v>220.49279999999999</v>
      </c>
      <c r="AF103">
        <v>5</v>
      </c>
    </row>
    <row r="104" spans="10:32" x14ac:dyDescent="0.3">
      <c r="J104" s="19">
        <v>97</v>
      </c>
      <c r="K104" s="20">
        <v>43884</v>
      </c>
      <c r="L104" s="19">
        <v>2</v>
      </c>
      <c r="M104" s="59">
        <f t="shared" si="3"/>
        <v>2</v>
      </c>
      <c r="N104" s="59">
        <f t="shared" si="4"/>
        <v>2020</v>
      </c>
      <c r="O104" s="21">
        <v>8</v>
      </c>
      <c r="P104" s="22" t="s">
        <v>96</v>
      </c>
      <c r="Q104" s="19">
        <v>9</v>
      </c>
      <c r="R104" s="23">
        <v>35</v>
      </c>
      <c r="S104" s="24">
        <v>90</v>
      </c>
      <c r="T104" s="25">
        <v>3150</v>
      </c>
      <c r="U104" s="26">
        <v>0.02</v>
      </c>
      <c r="V104" s="25"/>
      <c r="W104" s="25">
        <v>3087</v>
      </c>
      <c r="X104" s="27">
        <v>43914</v>
      </c>
      <c r="Y104" s="28">
        <v>43914</v>
      </c>
      <c r="Z104" s="29">
        <v>97</v>
      </c>
      <c r="AA104" s="30">
        <v>6</v>
      </c>
      <c r="AB104" s="30" t="s">
        <v>79</v>
      </c>
      <c r="AC104" s="1" t="s">
        <v>80</v>
      </c>
      <c r="AD104" s="26">
        <v>0.05</v>
      </c>
      <c r="AE104" s="31">
        <v>154.35000000000002</v>
      </c>
      <c r="AF104">
        <v>6</v>
      </c>
    </row>
    <row r="105" spans="10:32" x14ac:dyDescent="0.3">
      <c r="J105" s="19">
        <v>98</v>
      </c>
      <c r="K105" s="20">
        <v>43884</v>
      </c>
      <c r="L105" s="19">
        <v>2</v>
      </c>
      <c r="M105" s="59">
        <f t="shared" si="3"/>
        <v>2</v>
      </c>
      <c r="N105" s="59">
        <f t="shared" si="4"/>
        <v>2020</v>
      </c>
      <c r="O105" s="21">
        <v>28</v>
      </c>
      <c r="P105" s="22" t="s">
        <v>145</v>
      </c>
      <c r="Q105" s="19">
        <v>15</v>
      </c>
      <c r="R105" s="23">
        <v>14</v>
      </c>
      <c r="S105" s="24">
        <v>112</v>
      </c>
      <c r="T105" s="25">
        <v>1568</v>
      </c>
      <c r="U105" s="26">
        <v>0.14000000000000001</v>
      </c>
      <c r="V105" s="25"/>
      <c r="W105" s="25">
        <v>1348.48</v>
      </c>
      <c r="X105" s="27">
        <v>43888</v>
      </c>
      <c r="Y105" s="28">
        <v>43888</v>
      </c>
      <c r="Z105" s="29">
        <v>98</v>
      </c>
      <c r="AA105" s="30">
        <v>6</v>
      </c>
      <c r="AB105" s="30" t="s">
        <v>79</v>
      </c>
      <c r="AC105" s="1" t="s">
        <v>109</v>
      </c>
      <c r="AD105" s="26">
        <v>0.05</v>
      </c>
      <c r="AE105" s="31">
        <v>67.424000000000007</v>
      </c>
      <c r="AF105">
        <v>7</v>
      </c>
    </row>
    <row r="106" spans="10:32" x14ac:dyDescent="0.3">
      <c r="J106" s="19">
        <v>99</v>
      </c>
      <c r="K106" s="20">
        <v>43884</v>
      </c>
      <c r="L106" s="19">
        <v>2</v>
      </c>
      <c r="M106" s="59">
        <f t="shared" si="3"/>
        <v>2</v>
      </c>
      <c r="N106" s="59">
        <f t="shared" si="4"/>
        <v>2020</v>
      </c>
      <c r="O106" s="21">
        <v>31</v>
      </c>
      <c r="P106" s="22" t="s">
        <v>144</v>
      </c>
      <c r="Q106" s="19">
        <v>2</v>
      </c>
      <c r="R106" s="23">
        <v>13</v>
      </c>
      <c r="S106" s="24">
        <v>111</v>
      </c>
      <c r="T106" s="25">
        <v>1443</v>
      </c>
      <c r="U106" s="26">
        <v>0.02</v>
      </c>
      <c r="V106" s="25"/>
      <c r="W106" s="25">
        <v>1414.14</v>
      </c>
      <c r="X106" s="27">
        <v>43886</v>
      </c>
      <c r="Y106" s="28">
        <v>43886</v>
      </c>
      <c r="Z106" s="29">
        <v>99</v>
      </c>
      <c r="AA106" s="30">
        <v>1</v>
      </c>
      <c r="AB106" s="30" t="s">
        <v>108</v>
      </c>
      <c r="AC106" s="1" t="s">
        <v>105</v>
      </c>
      <c r="AD106" s="26">
        <v>0.06</v>
      </c>
      <c r="AE106" s="31">
        <v>84.848399999999998</v>
      </c>
      <c r="AF106">
        <v>1</v>
      </c>
    </row>
    <row r="107" spans="10:32" x14ac:dyDescent="0.3">
      <c r="J107" s="19">
        <v>100</v>
      </c>
      <c r="K107" s="20">
        <v>43885</v>
      </c>
      <c r="L107" s="19">
        <v>2</v>
      </c>
      <c r="M107" s="59">
        <f t="shared" si="3"/>
        <v>2</v>
      </c>
      <c r="N107" s="59">
        <f t="shared" si="4"/>
        <v>2020</v>
      </c>
      <c r="O107" s="21">
        <v>25</v>
      </c>
      <c r="P107" s="22" t="s">
        <v>122</v>
      </c>
      <c r="Q107" s="19">
        <v>6</v>
      </c>
      <c r="R107" s="23">
        <v>20</v>
      </c>
      <c r="S107" s="24">
        <v>116</v>
      </c>
      <c r="T107" s="25">
        <v>2320</v>
      </c>
      <c r="U107" s="26">
        <v>0.1</v>
      </c>
      <c r="V107" s="25"/>
      <c r="W107" s="25">
        <v>2088</v>
      </c>
      <c r="X107" s="27">
        <v>43886</v>
      </c>
      <c r="Y107" s="28">
        <v>43886</v>
      </c>
      <c r="Z107" s="29">
        <v>100</v>
      </c>
      <c r="AA107" s="30">
        <v>2</v>
      </c>
      <c r="AB107" s="30" t="s">
        <v>82</v>
      </c>
      <c r="AC107" s="1" t="s">
        <v>113</v>
      </c>
      <c r="AD107" s="26">
        <v>0.1</v>
      </c>
      <c r="AE107" s="31">
        <v>208.8</v>
      </c>
      <c r="AF107">
        <v>2</v>
      </c>
    </row>
    <row r="108" spans="10:32" x14ac:dyDescent="0.3">
      <c r="J108" s="19">
        <v>101</v>
      </c>
      <c r="K108" s="20">
        <v>43886</v>
      </c>
      <c r="L108" s="19">
        <v>2</v>
      </c>
      <c r="M108" s="59">
        <f t="shared" si="3"/>
        <v>2</v>
      </c>
      <c r="N108" s="59">
        <f t="shared" si="4"/>
        <v>2020</v>
      </c>
      <c r="O108" s="21">
        <v>85</v>
      </c>
      <c r="P108" s="22" t="s">
        <v>117</v>
      </c>
      <c r="Q108" s="19">
        <v>3</v>
      </c>
      <c r="R108" s="23">
        <v>27</v>
      </c>
      <c r="S108" s="24">
        <v>119</v>
      </c>
      <c r="T108" s="25">
        <v>3213</v>
      </c>
      <c r="U108" s="26">
        <v>0.1</v>
      </c>
      <c r="V108" s="25"/>
      <c r="W108" s="25">
        <v>2891.7</v>
      </c>
      <c r="X108" s="27">
        <v>43916</v>
      </c>
      <c r="Y108" s="28">
        <v>43916</v>
      </c>
      <c r="Z108" s="29">
        <v>101</v>
      </c>
      <c r="AA108" s="30">
        <v>4</v>
      </c>
      <c r="AB108" s="30" t="s">
        <v>85</v>
      </c>
      <c r="AC108" s="1" t="s">
        <v>83</v>
      </c>
      <c r="AD108" s="26">
        <v>0.06</v>
      </c>
      <c r="AE108" s="31">
        <v>173.50199999999998</v>
      </c>
      <c r="AF108">
        <v>3</v>
      </c>
    </row>
    <row r="109" spans="10:32" x14ac:dyDescent="0.3">
      <c r="J109" s="19">
        <v>102</v>
      </c>
      <c r="K109" s="20">
        <v>43886</v>
      </c>
      <c r="L109" s="19">
        <v>2</v>
      </c>
      <c r="M109" s="59">
        <f t="shared" si="3"/>
        <v>2</v>
      </c>
      <c r="N109" s="59">
        <f t="shared" si="4"/>
        <v>2020</v>
      </c>
      <c r="O109" s="21">
        <v>8</v>
      </c>
      <c r="P109" s="22" t="s">
        <v>96</v>
      </c>
      <c r="Q109" s="19">
        <v>14</v>
      </c>
      <c r="R109" s="23">
        <v>10</v>
      </c>
      <c r="S109" s="24">
        <v>111</v>
      </c>
      <c r="T109" s="25">
        <v>1110</v>
      </c>
      <c r="U109" s="26">
        <v>0.11</v>
      </c>
      <c r="V109" s="25"/>
      <c r="W109" s="25">
        <v>987.9</v>
      </c>
      <c r="X109" s="27">
        <v>43906</v>
      </c>
      <c r="Y109" s="28">
        <v>43906</v>
      </c>
      <c r="Z109" s="29">
        <v>102</v>
      </c>
      <c r="AA109" s="30">
        <v>1</v>
      </c>
      <c r="AB109" s="30" t="s">
        <v>108</v>
      </c>
      <c r="AC109" s="1" t="s">
        <v>105</v>
      </c>
      <c r="AD109" s="26">
        <v>0.08</v>
      </c>
      <c r="AE109" s="31">
        <v>79.031999999999996</v>
      </c>
      <c r="AF109">
        <v>4</v>
      </c>
    </row>
    <row r="110" spans="10:32" x14ac:dyDescent="0.3">
      <c r="J110" s="19">
        <v>103</v>
      </c>
      <c r="K110" s="20">
        <v>43887</v>
      </c>
      <c r="L110" s="19">
        <v>2</v>
      </c>
      <c r="M110" s="59">
        <f t="shared" si="3"/>
        <v>2</v>
      </c>
      <c r="N110" s="59">
        <f t="shared" si="4"/>
        <v>2020</v>
      </c>
      <c r="O110" s="21">
        <v>21</v>
      </c>
      <c r="P110" s="22" t="s">
        <v>146</v>
      </c>
      <c r="Q110" s="19">
        <v>11</v>
      </c>
      <c r="R110" s="23">
        <v>13</v>
      </c>
      <c r="S110" s="24">
        <v>112</v>
      </c>
      <c r="T110" s="25">
        <v>1456</v>
      </c>
      <c r="U110" s="26">
        <v>0.15</v>
      </c>
      <c r="V110" s="25"/>
      <c r="W110" s="25">
        <v>1237.5999999999999</v>
      </c>
      <c r="X110" s="27">
        <v>43906</v>
      </c>
      <c r="Y110" s="28">
        <v>43906</v>
      </c>
      <c r="Z110" s="29">
        <v>103</v>
      </c>
      <c r="AA110" s="30">
        <v>3</v>
      </c>
      <c r="AB110" s="30" t="s">
        <v>87</v>
      </c>
      <c r="AC110" s="1" t="s">
        <v>105</v>
      </c>
      <c r="AD110" s="26">
        <v>0.08</v>
      </c>
      <c r="AE110" s="31">
        <v>99.007999999999996</v>
      </c>
      <c r="AF110">
        <v>5</v>
      </c>
    </row>
    <row r="111" spans="10:32" x14ac:dyDescent="0.3">
      <c r="J111" s="19">
        <v>104</v>
      </c>
      <c r="K111" s="20">
        <v>43888</v>
      </c>
      <c r="L111" s="19">
        <v>2</v>
      </c>
      <c r="M111" s="59">
        <f t="shared" si="3"/>
        <v>2</v>
      </c>
      <c r="N111" s="59">
        <f t="shared" si="4"/>
        <v>2020</v>
      </c>
      <c r="O111" s="21">
        <v>34</v>
      </c>
      <c r="P111" s="22" t="s">
        <v>118</v>
      </c>
      <c r="Q111" s="19">
        <v>8</v>
      </c>
      <c r="R111" s="23">
        <v>17</v>
      </c>
      <c r="S111" s="24">
        <v>96</v>
      </c>
      <c r="T111" s="25">
        <v>1632</v>
      </c>
      <c r="U111" s="26">
        <v>7.0000000000000007E-2</v>
      </c>
      <c r="V111" s="25"/>
      <c r="W111" s="25">
        <v>1517.76</v>
      </c>
      <c r="X111" s="27">
        <v>43891</v>
      </c>
      <c r="Y111" s="28">
        <v>43891</v>
      </c>
      <c r="Z111" s="29">
        <v>104</v>
      </c>
      <c r="AA111" s="30">
        <v>4</v>
      </c>
      <c r="AB111" s="30" t="s">
        <v>85</v>
      </c>
      <c r="AC111" s="1" t="s">
        <v>83</v>
      </c>
      <c r="AD111" s="26">
        <v>7.0000000000000007E-2</v>
      </c>
      <c r="AE111" s="31">
        <v>106.24320000000002</v>
      </c>
      <c r="AF111">
        <v>6</v>
      </c>
    </row>
    <row r="112" spans="10:32" x14ac:dyDescent="0.3">
      <c r="J112" s="19">
        <v>105</v>
      </c>
      <c r="K112" s="20">
        <v>43888</v>
      </c>
      <c r="L112" s="19">
        <v>2</v>
      </c>
      <c r="M112" s="59">
        <f t="shared" si="3"/>
        <v>2</v>
      </c>
      <c r="N112" s="59">
        <f t="shared" si="4"/>
        <v>2020</v>
      </c>
      <c r="O112" s="21">
        <v>53</v>
      </c>
      <c r="P112" s="22" t="s">
        <v>147</v>
      </c>
      <c r="Q112" s="19">
        <v>5</v>
      </c>
      <c r="R112" s="23">
        <v>29</v>
      </c>
      <c r="S112" s="24">
        <v>102</v>
      </c>
      <c r="T112" s="25">
        <v>2958</v>
      </c>
      <c r="U112" s="26">
        <v>0.13</v>
      </c>
      <c r="V112" s="25"/>
      <c r="W112" s="25">
        <v>2573.46</v>
      </c>
      <c r="X112" s="27">
        <v>43911</v>
      </c>
      <c r="Y112" s="28">
        <v>43911</v>
      </c>
      <c r="Z112" s="29">
        <v>105</v>
      </c>
      <c r="AA112" s="30">
        <v>7</v>
      </c>
      <c r="AB112" s="30" t="s">
        <v>97</v>
      </c>
      <c r="AC112" s="1" t="s">
        <v>109</v>
      </c>
      <c r="AD112" s="26">
        <v>0.05</v>
      </c>
      <c r="AE112" s="31">
        <v>128.673</v>
      </c>
      <c r="AF112">
        <v>7</v>
      </c>
    </row>
    <row r="113" spans="10:32" x14ac:dyDescent="0.3">
      <c r="J113" s="19">
        <v>106</v>
      </c>
      <c r="K113" s="20">
        <v>43891</v>
      </c>
      <c r="L113" s="19">
        <v>3</v>
      </c>
      <c r="M113" s="59">
        <f t="shared" si="3"/>
        <v>3</v>
      </c>
      <c r="N113" s="59">
        <f t="shared" si="4"/>
        <v>2020</v>
      </c>
      <c r="O113" s="21">
        <v>10</v>
      </c>
      <c r="P113" s="22" t="s">
        <v>148</v>
      </c>
      <c r="Q113" s="19">
        <v>3</v>
      </c>
      <c r="R113" s="23">
        <v>10</v>
      </c>
      <c r="S113" s="24">
        <v>98</v>
      </c>
      <c r="T113" s="24">
        <v>980</v>
      </c>
      <c r="U113" s="32">
        <v>7.0000000000000007E-2</v>
      </c>
      <c r="V113" s="24"/>
      <c r="W113" s="24">
        <v>911.4</v>
      </c>
      <c r="X113" s="27">
        <v>43899</v>
      </c>
      <c r="Y113" s="27">
        <v>43899</v>
      </c>
      <c r="Z113" s="29">
        <v>106</v>
      </c>
      <c r="AA113" s="30">
        <v>1</v>
      </c>
      <c r="AB113" s="30" t="s">
        <v>108</v>
      </c>
      <c r="AC113" s="1" t="s">
        <v>80</v>
      </c>
      <c r="AD113" s="32">
        <v>0.1</v>
      </c>
      <c r="AE113" s="31">
        <v>91.14</v>
      </c>
      <c r="AF113">
        <v>1</v>
      </c>
    </row>
    <row r="114" spans="10:32" x14ac:dyDescent="0.3">
      <c r="J114" s="19">
        <v>107</v>
      </c>
      <c r="K114" s="20">
        <v>43892</v>
      </c>
      <c r="L114" s="19">
        <v>3</v>
      </c>
      <c r="M114" s="59">
        <f t="shared" si="3"/>
        <v>3</v>
      </c>
      <c r="N114" s="59">
        <f t="shared" si="4"/>
        <v>2020</v>
      </c>
      <c r="O114" s="21">
        <v>70</v>
      </c>
      <c r="P114" s="22" t="s">
        <v>126</v>
      </c>
      <c r="Q114" s="19">
        <v>14</v>
      </c>
      <c r="R114" s="23">
        <v>20</v>
      </c>
      <c r="S114" s="24">
        <v>119</v>
      </c>
      <c r="T114" s="25">
        <v>2380</v>
      </c>
      <c r="U114" s="26">
        <v>0.05</v>
      </c>
      <c r="V114" s="25"/>
      <c r="W114" s="25">
        <v>2261</v>
      </c>
      <c r="X114" s="27">
        <v>43914</v>
      </c>
      <c r="Y114" s="28">
        <v>43914</v>
      </c>
      <c r="Z114" s="29">
        <v>107</v>
      </c>
      <c r="AA114" s="30">
        <v>3</v>
      </c>
      <c r="AB114" s="30" t="s">
        <v>87</v>
      </c>
      <c r="AC114" s="1" t="s">
        <v>128</v>
      </c>
      <c r="AD114" s="26">
        <v>0.09</v>
      </c>
      <c r="AE114" s="31">
        <v>203.48999999999998</v>
      </c>
      <c r="AF114">
        <v>2</v>
      </c>
    </row>
    <row r="115" spans="10:32" x14ac:dyDescent="0.3">
      <c r="J115" s="19">
        <v>108</v>
      </c>
      <c r="K115" s="20">
        <v>43893</v>
      </c>
      <c r="L115" s="19">
        <v>3</v>
      </c>
      <c r="M115" s="59">
        <f t="shared" si="3"/>
        <v>3</v>
      </c>
      <c r="N115" s="59">
        <f t="shared" si="4"/>
        <v>2020</v>
      </c>
      <c r="O115" s="21">
        <v>95</v>
      </c>
      <c r="P115" s="22" t="s">
        <v>96</v>
      </c>
      <c r="Q115" s="19">
        <v>1</v>
      </c>
      <c r="R115" s="23">
        <v>31</v>
      </c>
      <c r="S115" s="24">
        <v>115</v>
      </c>
      <c r="T115" s="25">
        <v>3565</v>
      </c>
      <c r="U115" s="26">
        <v>0.09</v>
      </c>
      <c r="V115" s="25"/>
      <c r="W115" s="25">
        <v>3244.15</v>
      </c>
      <c r="X115" s="27">
        <v>43909</v>
      </c>
      <c r="Y115" s="28">
        <v>43909</v>
      </c>
      <c r="Z115" s="29">
        <v>108</v>
      </c>
      <c r="AA115" s="30">
        <v>4</v>
      </c>
      <c r="AB115" s="30" t="s">
        <v>85</v>
      </c>
      <c r="AC115" s="1" t="s">
        <v>105</v>
      </c>
      <c r="AD115" s="26">
        <v>0.06</v>
      </c>
      <c r="AE115" s="31">
        <v>194.649</v>
      </c>
      <c r="AF115">
        <v>3</v>
      </c>
    </row>
    <row r="116" spans="10:32" x14ac:dyDescent="0.3">
      <c r="J116" s="19">
        <v>109</v>
      </c>
      <c r="K116" s="20">
        <v>43894</v>
      </c>
      <c r="L116" s="19">
        <v>3</v>
      </c>
      <c r="M116" s="59">
        <f t="shared" si="3"/>
        <v>3</v>
      </c>
      <c r="N116" s="59">
        <f t="shared" si="4"/>
        <v>2020</v>
      </c>
      <c r="O116" s="21">
        <v>69</v>
      </c>
      <c r="P116" s="22" t="s">
        <v>126</v>
      </c>
      <c r="Q116" s="19">
        <v>1</v>
      </c>
      <c r="R116" s="23">
        <v>35</v>
      </c>
      <c r="S116" s="24">
        <v>116</v>
      </c>
      <c r="T116" s="25">
        <v>4060</v>
      </c>
      <c r="U116" s="26">
        <v>0.14000000000000001</v>
      </c>
      <c r="V116" s="25"/>
      <c r="W116" s="25">
        <v>3491.6</v>
      </c>
      <c r="X116" s="27">
        <v>43917</v>
      </c>
      <c r="Y116" s="28">
        <v>43917</v>
      </c>
      <c r="Z116" s="29">
        <v>109</v>
      </c>
      <c r="AA116" s="30">
        <v>1</v>
      </c>
      <c r="AB116" s="30" t="s">
        <v>108</v>
      </c>
      <c r="AC116" s="1" t="s">
        <v>83</v>
      </c>
      <c r="AD116" s="26">
        <v>0.06</v>
      </c>
      <c r="AE116" s="31">
        <v>209.49599999999998</v>
      </c>
      <c r="AF116">
        <v>4</v>
      </c>
    </row>
    <row r="117" spans="10:32" x14ac:dyDescent="0.3">
      <c r="J117" s="19">
        <v>110</v>
      </c>
      <c r="K117" s="20">
        <v>43894</v>
      </c>
      <c r="L117" s="19">
        <v>3</v>
      </c>
      <c r="M117" s="59">
        <f t="shared" si="3"/>
        <v>3</v>
      </c>
      <c r="N117" s="59">
        <f t="shared" si="4"/>
        <v>2020</v>
      </c>
      <c r="O117" s="21">
        <v>18</v>
      </c>
      <c r="P117" s="22" t="s">
        <v>142</v>
      </c>
      <c r="Q117" s="19">
        <v>13</v>
      </c>
      <c r="R117" s="23">
        <v>33</v>
      </c>
      <c r="S117" s="24">
        <v>105</v>
      </c>
      <c r="T117" s="25">
        <v>3465</v>
      </c>
      <c r="U117" s="26">
        <v>0.03</v>
      </c>
      <c r="V117" s="25"/>
      <c r="W117" s="25">
        <v>3361.05</v>
      </c>
      <c r="X117" s="27">
        <v>43924</v>
      </c>
      <c r="Y117" s="28">
        <v>43924</v>
      </c>
      <c r="Z117" s="29">
        <v>110</v>
      </c>
      <c r="AA117" s="30">
        <v>3</v>
      </c>
      <c r="AB117" s="30" t="s">
        <v>87</v>
      </c>
      <c r="AC117" s="1" t="s">
        <v>105</v>
      </c>
      <c r="AD117" s="26">
        <v>0.09</v>
      </c>
      <c r="AE117" s="31">
        <v>302.49450000000002</v>
      </c>
      <c r="AF117">
        <v>5</v>
      </c>
    </row>
    <row r="118" spans="10:32" x14ac:dyDescent="0.3">
      <c r="J118" s="19">
        <v>111</v>
      </c>
      <c r="K118" s="20">
        <v>43894</v>
      </c>
      <c r="L118" s="19">
        <v>3</v>
      </c>
      <c r="M118" s="59">
        <f t="shared" si="3"/>
        <v>3</v>
      </c>
      <c r="N118" s="59">
        <f t="shared" si="4"/>
        <v>2020</v>
      </c>
      <c r="O118" s="21">
        <v>86</v>
      </c>
      <c r="P118" s="22" t="s">
        <v>149</v>
      </c>
      <c r="Q118" s="19">
        <v>15</v>
      </c>
      <c r="R118" s="23">
        <v>50</v>
      </c>
      <c r="S118" s="24">
        <v>103</v>
      </c>
      <c r="T118" s="25">
        <v>5150</v>
      </c>
      <c r="U118" s="26">
        <v>0.11</v>
      </c>
      <c r="V118" s="25"/>
      <c r="W118" s="25">
        <v>4583.5</v>
      </c>
      <c r="X118" s="27">
        <v>43915</v>
      </c>
      <c r="Y118" s="28">
        <v>43915</v>
      </c>
      <c r="Z118" s="29">
        <v>111</v>
      </c>
      <c r="AA118" s="30">
        <v>2</v>
      </c>
      <c r="AB118" s="30" t="s">
        <v>82</v>
      </c>
      <c r="AC118" s="1" t="s">
        <v>109</v>
      </c>
      <c r="AD118" s="26">
        <v>0.1</v>
      </c>
      <c r="AE118" s="31">
        <v>458.35</v>
      </c>
      <c r="AF118">
        <v>6</v>
      </c>
    </row>
    <row r="119" spans="10:32" x14ac:dyDescent="0.3">
      <c r="J119" s="19">
        <v>112</v>
      </c>
      <c r="K119" s="20">
        <v>43895</v>
      </c>
      <c r="L119" s="19">
        <v>3</v>
      </c>
      <c r="M119" s="59">
        <f t="shared" si="3"/>
        <v>3</v>
      </c>
      <c r="N119" s="59">
        <f t="shared" si="4"/>
        <v>2020</v>
      </c>
      <c r="O119" s="21">
        <v>18</v>
      </c>
      <c r="P119" s="22" t="s">
        <v>142</v>
      </c>
      <c r="Q119" s="19">
        <v>12</v>
      </c>
      <c r="R119" s="23">
        <v>42</v>
      </c>
      <c r="S119" s="24">
        <v>98</v>
      </c>
      <c r="T119" s="25">
        <v>4116</v>
      </c>
      <c r="U119" s="26">
        <v>0.11</v>
      </c>
      <c r="V119" s="25"/>
      <c r="W119" s="25">
        <v>3663.24</v>
      </c>
      <c r="X119" s="27">
        <v>43900</v>
      </c>
      <c r="Y119" s="28">
        <v>43900</v>
      </c>
      <c r="Z119" s="29">
        <v>112</v>
      </c>
      <c r="AA119" s="30">
        <v>5</v>
      </c>
      <c r="AB119" s="30" t="s">
        <v>100</v>
      </c>
      <c r="AC119" s="1" t="s">
        <v>83</v>
      </c>
      <c r="AD119" s="26">
        <v>0.09</v>
      </c>
      <c r="AE119" s="31">
        <v>329.69159999999999</v>
      </c>
      <c r="AF119">
        <v>7</v>
      </c>
    </row>
    <row r="120" spans="10:32" x14ac:dyDescent="0.3">
      <c r="J120" s="19">
        <v>113</v>
      </c>
      <c r="K120" s="20">
        <v>43895</v>
      </c>
      <c r="L120" s="19">
        <v>3</v>
      </c>
      <c r="M120" s="59">
        <f t="shared" si="3"/>
        <v>3</v>
      </c>
      <c r="N120" s="59">
        <f t="shared" si="4"/>
        <v>2020</v>
      </c>
      <c r="O120" s="21">
        <v>41</v>
      </c>
      <c r="P120" s="22" t="s">
        <v>127</v>
      </c>
      <c r="Q120" s="19">
        <v>4</v>
      </c>
      <c r="R120" s="23">
        <v>49</v>
      </c>
      <c r="S120" s="24">
        <v>102</v>
      </c>
      <c r="T120" s="25">
        <v>4998</v>
      </c>
      <c r="U120" s="26">
        <v>0.09</v>
      </c>
      <c r="V120" s="25"/>
      <c r="W120" s="25">
        <v>4548.18</v>
      </c>
      <c r="X120" s="27">
        <v>43905</v>
      </c>
      <c r="Y120" s="28">
        <v>43905</v>
      </c>
      <c r="Z120" s="29">
        <v>113</v>
      </c>
      <c r="AA120" s="30">
        <v>4</v>
      </c>
      <c r="AB120" s="30" t="s">
        <v>85</v>
      </c>
      <c r="AC120" s="1" t="s">
        <v>95</v>
      </c>
      <c r="AD120" s="26">
        <v>0.06</v>
      </c>
      <c r="AE120" s="31">
        <v>272.89080000000001</v>
      </c>
      <c r="AF120">
        <v>1</v>
      </c>
    </row>
    <row r="121" spans="10:32" x14ac:dyDescent="0.3">
      <c r="J121" s="19">
        <v>114</v>
      </c>
      <c r="K121" s="20">
        <v>43895</v>
      </c>
      <c r="L121" s="19">
        <v>3</v>
      </c>
      <c r="M121" s="59">
        <f t="shared" si="3"/>
        <v>3</v>
      </c>
      <c r="N121" s="59">
        <f t="shared" si="4"/>
        <v>2020</v>
      </c>
      <c r="O121" s="21">
        <v>3</v>
      </c>
      <c r="P121" s="22" t="s">
        <v>150</v>
      </c>
      <c r="Q121" s="19">
        <v>12</v>
      </c>
      <c r="R121" s="23">
        <v>11</v>
      </c>
      <c r="S121" s="24">
        <v>109</v>
      </c>
      <c r="T121" s="25">
        <v>1199</v>
      </c>
      <c r="U121" s="26">
        <v>0.02</v>
      </c>
      <c r="V121" s="25"/>
      <c r="W121" s="25">
        <v>1175.02</v>
      </c>
      <c r="X121" s="27">
        <v>43907</v>
      </c>
      <c r="Y121" s="28">
        <v>43907</v>
      </c>
      <c r="Z121" s="29">
        <v>114</v>
      </c>
      <c r="AA121" s="30">
        <v>5</v>
      </c>
      <c r="AB121" s="30" t="s">
        <v>100</v>
      </c>
      <c r="AC121" s="1" t="s">
        <v>88</v>
      </c>
      <c r="AD121" s="26">
        <v>7.0000000000000007E-2</v>
      </c>
      <c r="AE121" s="31">
        <v>82.251400000000004</v>
      </c>
      <c r="AF121">
        <v>2</v>
      </c>
    </row>
    <row r="122" spans="10:32" x14ac:dyDescent="0.3">
      <c r="J122" s="19">
        <v>115</v>
      </c>
      <c r="K122" s="20">
        <v>43896</v>
      </c>
      <c r="L122" s="19">
        <v>3</v>
      </c>
      <c r="M122" s="59">
        <f t="shared" si="3"/>
        <v>3</v>
      </c>
      <c r="N122" s="59">
        <f t="shared" si="4"/>
        <v>2020</v>
      </c>
      <c r="O122" s="21">
        <v>56</v>
      </c>
      <c r="P122" s="22" t="s">
        <v>126</v>
      </c>
      <c r="Q122" s="19">
        <v>1</v>
      </c>
      <c r="R122" s="23">
        <v>50</v>
      </c>
      <c r="S122" s="24">
        <v>98</v>
      </c>
      <c r="T122" s="25">
        <v>4900</v>
      </c>
      <c r="U122" s="26">
        <v>0.04</v>
      </c>
      <c r="V122" s="25"/>
      <c r="W122" s="25">
        <v>4704</v>
      </c>
      <c r="X122" s="27">
        <v>43916</v>
      </c>
      <c r="Y122" s="28">
        <v>43916</v>
      </c>
      <c r="Z122" s="29">
        <v>115</v>
      </c>
      <c r="AA122" s="30">
        <v>2</v>
      </c>
      <c r="AB122" s="30" t="s">
        <v>82</v>
      </c>
      <c r="AC122" s="1" t="s">
        <v>105</v>
      </c>
      <c r="AD122" s="26">
        <v>0.08</v>
      </c>
      <c r="AE122" s="31">
        <v>376.32</v>
      </c>
      <c r="AF122">
        <v>3</v>
      </c>
    </row>
    <row r="123" spans="10:32" x14ac:dyDescent="0.3">
      <c r="J123" s="19">
        <v>116</v>
      </c>
      <c r="K123" s="20">
        <v>43896</v>
      </c>
      <c r="L123" s="19">
        <v>3</v>
      </c>
      <c r="M123" s="59">
        <f t="shared" si="3"/>
        <v>3</v>
      </c>
      <c r="N123" s="59">
        <f t="shared" si="4"/>
        <v>2020</v>
      </c>
      <c r="O123" s="21">
        <v>42</v>
      </c>
      <c r="P123" s="22" t="s">
        <v>151</v>
      </c>
      <c r="Q123" s="19">
        <v>1</v>
      </c>
      <c r="R123" s="23">
        <v>50</v>
      </c>
      <c r="S123" s="24">
        <v>99</v>
      </c>
      <c r="T123" s="25">
        <v>4950</v>
      </c>
      <c r="U123" s="26">
        <v>0.08</v>
      </c>
      <c r="V123" s="25"/>
      <c r="W123" s="25">
        <v>4554</v>
      </c>
      <c r="X123" s="27">
        <v>43918</v>
      </c>
      <c r="Y123" s="28">
        <v>43918</v>
      </c>
      <c r="Z123" s="29">
        <v>116</v>
      </c>
      <c r="AA123" s="30">
        <v>4</v>
      </c>
      <c r="AB123" s="30" t="s">
        <v>85</v>
      </c>
      <c r="AC123" s="1" t="s">
        <v>83</v>
      </c>
      <c r="AD123" s="26">
        <v>0.09</v>
      </c>
      <c r="AE123" s="31">
        <v>409.85999999999996</v>
      </c>
      <c r="AF123">
        <v>4</v>
      </c>
    </row>
    <row r="124" spans="10:32" x14ac:dyDescent="0.3">
      <c r="J124" s="19">
        <v>117</v>
      </c>
      <c r="K124" s="20">
        <v>43897</v>
      </c>
      <c r="L124" s="19">
        <v>3</v>
      </c>
      <c r="M124" s="59">
        <f t="shared" si="3"/>
        <v>3</v>
      </c>
      <c r="N124" s="59">
        <f t="shared" si="4"/>
        <v>2020</v>
      </c>
      <c r="O124" s="21">
        <v>32</v>
      </c>
      <c r="P124" s="22" t="s">
        <v>136</v>
      </c>
      <c r="Q124" s="19">
        <v>10</v>
      </c>
      <c r="R124" s="23">
        <v>31</v>
      </c>
      <c r="S124" s="24">
        <v>117</v>
      </c>
      <c r="T124" s="25">
        <v>3627</v>
      </c>
      <c r="U124" s="26">
        <v>0.14000000000000001</v>
      </c>
      <c r="V124" s="25"/>
      <c r="W124" s="25">
        <v>3119.22</v>
      </c>
      <c r="X124" s="27">
        <v>43905</v>
      </c>
      <c r="Y124" s="28">
        <v>43905</v>
      </c>
      <c r="Z124" s="29">
        <v>117</v>
      </c>
      <c r="AA124" s="30">
        <v>4</v>
      </c>
      <c r="AB124" s="30" t="s">
        <v>85</v>
      </c>
      <c r="AC124" s="1" t="s">
        <v>83</v>
      </c>
      <c r="AD124" s="26">
        <v>0.05</v>
      </c>
      <c r="AE124" s="31">
        <v>155.96100000000001</v>
      </c>
      <c r="AF124">
        <v>5</v>
      </c>
    </row>
    <row r="125" spans="10:32" x14ac:dyDescent="0.3">
      <c r="J125" s="19">
        <v>118</v>
      </c>
      <c r="K125" s="20">
        <v>43897</v>
      </c>
      <c r="L125" s="19">
        <v>3</v>
      </c>
      <c r="M125" s="59">
        <f t="shared" si="3"/>
        <v>3</v>
      </c>
      <c r="N125" s="59">
        <f t="shared" si="4"/>
        <v>2020</v>
      </c>
      <c r="O125" s="21">
        <v>36</v>
      </c>
      <c r="P125" s="22" t="s">
        <v>129</v>
      </c>
      <c r="Q125" s="19">
        <v>7</v>
      </c>
      <c r="R125" s="23">
        <v>30</v>
      </c>
      <c r="S125" s="24">
        <v>99</v>
      </c>
      <c r="T125" s="25">
        <v>2970</v>
      </c>
      <c r="U125" s="26">
        <v>7.0000000000000007E-2</v>
      </c>
      <c r="V125" s="25"/>
      <c r="W125" s="25">
        <v>2762.1</v>
      </c>
      <c r="X125" s="27">
        <v>43898</v>
      </c>
      <c r="Y125" s="28">
        <v>43898</v>
      </c>
      <c r="Z125" s="29">
        <v>118</v>
      </c>
      <c r="AA125" s="30">
        <v>5</v>
      </c>
      <c r="AB125" s="30" t="s">
        <v>100</v>
      </c>
      <c r="AC125" s="1" t="s">
        <v>95</v>
      </c>
      <c r="AD125" s="26">
        <v>0.05</v>
      </c>
      <c r="AE125" s="31">
        <v>138.10499999999999</v>
      </c>
      <c r="AF125">
        <v>6</v>
      </c>
    </row>
    <row r="126" spans="10:32" x14ac:dyDescent="0.3">
      <c r="J126" s="19">
        <v>119</v>
      </c>
      <c r="K126" s="20">
        <v>43897</v>
      </c>
      <c r="L126" s="19">
        <v>3</v>
      </c>
      <c r="M126" s="59">
        <f t="shared" si="3"/>
        <v>3</v>
      </c>
      <c r="N126" s="59">
        <f t="shared" si="4"/>
        <v>2020</v>
      </c>
      <c r="O126" s="21">
        <v>78</v>
      </c>
      <c r="P126" s="22" t="s">
        <v>94</v>
      </c>
      <c r="Q126" s="19">
        <v>14</v>
      </c>
      <c r="R126" s="23">
        <v>23</v>
      </c>
      <c r="S126" s="24">
        <v>92</v>
      </c>
      <c r="T126" s="25">
        <v>2116</v>
      </c>
      <c r="U126" s="26">
        <v>0.02</v>
      </c>
      <c r="V126" s="25"/>
      <c r="W126" s="25">
        <v>2073.6799999999998</v>
      </c>
      <c r="X126" s="27">
        <v>43926</v>
      </c>
      <c r="Y126" s="28">
        <v>43926</v>
      </c>
      <c r="Z126" s="29">
        <v>119</v>
      </c>
      <c r="AA126" s="30">
        <v>3</v>
      </c>
      <c r="AB126" s="30" t="s">
        <v>87</v>
      </c>
      <c r="AC126" s="1" t="s">
        <v>92</v>
      </c>
      <c r="AD126" s="26">
        <v>0.08</v>
      </c>
      <c r="AE126" s="31">
        <v>165.89439999999999</v>
      </c>
      <c r="AF126">
        <v>7</v>
      </c>
    </row>
    <row r="127" spans="10:32" x14ac:dyDescent="0.3">
      <c r="J127" s="19">
        <v>120</v>
      </c>
      <c r="K127" s="20">
        <v>43897</v>
      </c>
      <c r="L127" s="19">
        <v>3</v>
      </c>
      <c r="M127" s="59">
        <f t="shared" si="3"/>
        <v>3</v>
      </c>
      <c r="N127" s="59">
        <f t="shared" si="4"/>
        <v>2020</v>
      </c>
      <c r="O127" s="21">
        <v>13</v>
      </c>
      <c r="P127" s="22" t="s">
        <v>134</v>
      </c>
      <c r="Q127" s="19">
        <v>8</v>
      </c>
      <c r="R127" s="23">
        <v>32</v>
      </c>
      <c r="S127" s="24">
        <v>99</v>
      </c>
      <c r="T127" s="25">
        <v>3168</v>
      </c>
      <c r="U127" s="26">
        <v>0.11</v>
      </c>
      <c r="V127" s="25"/>
      <c r="W127" s="25">
        <v>2819.52</v>
      </c>
      <c r="X127" s="27">
        <v>43902</v>
      </c>
      <c r="Y127" s="28">
        <v>43902</v>
      </c>
      <c r="Z127" s="29">
        <v>120</v>
      </c>
      <c r="AA127" s="30">
        <v>6</v>
      </c>
      <c r="AB127" s="30" t="s">
        <v>79</v>
      </c>
      <c r="AC127" s="1" t="s">
        <v>109</v>
      </c>
      <c r="AD127" s="26">
        <v>0.09</v>
      </c>
      <c r="AE127" s="31">
        <v>253.7568</v>
      </c>
      <c r="AF127">
        <v>1</v>
      </c>
    </row>
    <row r="128" spans="10:32" x14ac:dyDescent="0.3">
      <c r="J128" s="19">
        <v>121</v>
      </c>
      <c r="K128" s="20">
        <v>43898</v>
      </c>
      <c r="L128" s="19">
        <v>3</v>
      </c>
      <c r="M128" s="59">
        <f t="shared" si="3"/>
        <v>3</v>
      </c>
      <c r="N128" s="59">
        <f t="shared" si="4"/>
        <v>2020</v>
      </c>
      <c r="O128" s="21">
        <v>49</v>
      </c>
      <c r="P128" s="22" t="s">
        <v>96</v>
      </c>
      <c r="Q128" s="19">
        <v>6</v>
      </c>
      <c r="R128" s="23">
        <v>31</v>
      </c>
      <c r="S128" s="24">
        <v>103</v>
      </c>
      <c r="T128" s="25">
        <v>3193</v>
      </c>
      <c r="U128" s="26">
        <v>0.09</v>
      </c>
      <c r="V128" s="25"/>
      <c r="W128" s="25">
        <v>2905.63</v>
      </c>
      <c r="X128" s="27">
        <v>43902</v>
      </c>
      <c r="Y128" s="28">
        <v>43902</v>
      </c>
      <c r="Z128" s="29">
        <v>121</v>
      </c>
      <c r="AA128" s="30">
        <v>5</v>
      </c>
      <c r="AB128" s="30" t="s">
        <v>100</v>
      </c>
      <c r="AC128" s="1" t="s">
        <v>95</v>
      </c>
      <c r="AD128" s="26">
        <v>0.05</v>
      </c>
      <c r="AE128" s="31">
        <v>145.28150000000002</v>
      </c>
      <c r="AF128">
        <v>2</v>
      </c>
    </row>
    <row r="129" spans="10:32" x14ac:dyDescent="0.3">
      <c r="J129" s="19">
        <v>122</v>
      </c>
      <c r="K129" s="20">
        <v>43898</v>
      </c>
      <c r="L129" s="19">
        <v>3</v>
      </c>
      <c r="M129" s="59">
        <f t="shared" si="3"/>
        <v>3</v>
      </c>
      <c r="N129" s="59">
        <f t="shared" si="4"/>
        <v>2020</v>
      </c>
      <c r="O129" s="21">
        <v>1</v>
      </c>
      <c r="P129" s="22" t="s">
        <v>152</v>
      </c>
      <c r="Q129" s="19">
        <v>13</v>
      </c>
      <c r="R129" s="23">
        <v>26</v>
      </c>
      <c r="S129" s="24">
        <v>97</v>
      </c>
      <c r="T129" s="25">
        <v>2522</v>
      </c>
      <c r="U129" s="26">
        <v>0.14000000000000001</v>
      </c>
      <c r="V129" s="25"/>
      <c r="W129" s="25">
        <v>2168.92</v>
      </c>
      <c r="X129" s="27">
        <v>43899</v>
      </c>
      <c r="Y129" s="28">
        <v>43899</v>
      </c>
      <c r="Z129" s="29">
        <v>122</v>
      </c>
      <c r="AA129" s="30">
        <v>2</v>
      </c>
      <c r="AB129" s="30" t="s">
        <v>82</v>
      </c>
      <c r="AC129" s="1" t="s">
        <v>109</v>
      </c>
      <c r="AD129" s="26">
        <v>0.1</v>
      </c>
      <c r="AE129" s="31">
        <v>216.89200000000002</v>
      </c>
      <c r="AF129">
        <v>3</v>
      </c>
    </row>
    <row r="130" spans="10:32" x14ac:dyDescent="0.3">
      <c r="J130" s="19">
        <v>123</v>
      </c>
      <c r="K130" s="20">
        <v>43898</v>
      </c>
      <c r="L130" s="19">
        <v>3</v>
      </c>
      <c r="M130" s="59">
        <f t="shared" si="3"/>
        <v>3</v>
      </c>
      <c r="N130" s="59">
        <f t="shared" si="4"/>
        <v>2020</v>
      </c>
      <c r="O130" s="21">
        <v>33</v>
      </c>
      <c r="P130" s="22" t="s">
        <v>135</v>
      </c>
      <c r="Q130" s="19">
        <v>12</v>
      </c>
      <c r="R130" s="23">
        <v>13</v>
      </c>
      <c r="S130" s="24">
        <v>111</v>
      </c>
      <c r="T130" s="25">
        <v>1443</v>
      </c>
      <c r="U130" s="26">
        <v>0.01</v>
      </c>
      <c r="V130" s="25"/>
      <c r="W130" s="25">
        <v>1428.57</v>
      </c>
      <c r="X130" s="27">
        <v>43901</v>
      </c>
      <c r="Y130" s="28">
        <v>43901</v>
      </c>
      <c r="Z130" s="29">
        <v>123</v>
      </c>
      <c r="AA130" s="30">
        <v>4</v>
      </c>
      <c r="AB130" s="30" t="s">
        <v>85</v>
      </c>
      <c r="AC130" s="1" t="s">
        <v>90</v>
      </c>
      <c r="AD130" s="26">
        <v>0.05</v>
      </c>
      <c r="AE130" s="31">
        <v>71.4285</v>
      </c>
      <c r="AF130">
        <v>4</v>
      </c>
    </row>
    <row r="131" spans="10:32" x14ac:dyDescent="0.3">
      <c r="J131" s="19">
        <v>124</v>
      </c>
      <c r="K131" s="20">
        <v>43898</v>
      </c>
      <c r="L131" s="19">
        <v>3</v>
      </c>
      <c r="M131" s="59">
        <f t="shared" si="3"/>
        <v>3</v>
      </c>
      <c r="N131" s="59">
        <f t="shared" si="4"/>
        <v>2020</v>
      </c>
      <c r="O131" s="21">
        <v>50</v>
      </c>
      <c r="P131" s="22" t="s">
        <v>140</v>
      </c>
      <c r="Q131" s="19">
        <v>14</v>
      </c>
      <c r="R131" s="23">
        <v>35</v>
      </c>
      <c r="S131" s="24">
        <v>102</v>
      </c>
      <c r="T131" s="25">
        <v>3570</v>
      </c>
      <c r="U131" s="26">
        <v>0.09</v>
      </c>
      <c r="V131" s="25"/>
      <c r="W131" s="25">
        <v>3248.7</v>
      </c>
      <c r="X131" s="27">
        <v>43913</v>
      </c>
      <c r="Y131" s="28"/>
      <c r="Z131" s="29">
        <v>124</v>
      </c>
      <c r="AA131" s="30">
        <v>7</v>
      </c>
      <c r="AB131" s="30" t="s">
        <v>97</v>
      </c>
      <c r="AC131" s="1" t="s">
        <v>83</v>
      </c>
      <c r="AD131" s="26">
        <v>0.09</v>
      </c>
      <c r="AE131" s="31">
        <v>292.38299999999998</v>
      </c>
      <c r="AF131">
        <v>5</v>
      </c>
    </row>
    <row r="132" spans="10:32" x14ac:dyDescent="0.3">
      <c r="J132" s="19">
        <v>125</v>
      </c>
      <c r="K132" s="20">
        <v>43899</v>
      </c>
      <c r="L132" s="19">
        <v>3</v>
      </c>
      <c r="M132" s="59">
        <f t="shared" si="3"/>
        <v>3</v>
      </c>
      <c r="N132" s="59">
        <f t="shared" si="4"/>
        <v>2020</v>
      </c>
      <c r="O132" s="21">
        <v>46</v>
      </c>
      <c r="P132" s="22" t="s">
        <v>153</v>
      </c>
      <c r="Q132" s="19">
        <v>4</v>
      </c>
      <c r="R132" s="23">
        <v>19</v>
      </c>
      <c r="S132" s="24">
        <v>104</v>
      </c>
      <c r="T132" s="25">
        <v>1976</v>
      </c>
      <c r="U132" s="26">
        <v>0.09</v>
      </c>
      <c r="V132" s="25"/>
      <c r="W132" s="25">
        <v>1798.16</v>
      </c>
      <c r="X132" s="27">
        <v>43928</v>
      </c>
      <c r="Y132" s="28">
        <v>43928</v>
      </c>
      <c r="Z132" s="29">
        <v>125</v>
      </c>
      <c r="AA132" s="30">
        <v>5</v>
      </c>
      <c r="AB132" s="30" t="s">
        <v>100</v>
      </c>
      <c r="AC132" s="1" t="s">
        <v>113</v>
      </c>
      <c r="AD132" s="26">
        <v>0.09</v>
      </c>
      <c r="AE132" s="31">
        <v>161.83439999999999</v>
      </c>
      <c r="AF132">
        <v>6</v>
      </c>
    </row>
    <row r="133" spans="10:32" x14ac:dyDescent="0.3">
      <c r="J133" s="19">
        <v>126</v>
      </c>
      <c r="K133" s="20">
        <v>43899</v>
      </c>
      <c r="L133" s="19">
        <v>3</v>
      </c>
      <c r="M133" s="59">
        <f t="shared" si="3"/>
        <v>3</v>
      </c>
      <c r="N133" s="59">
        <f t="shared" si="4"/>
        <v>2020</v>
      </c>
      <c r="O133" s="21">
        <v>26</v>
      </c>
      <c r="P133" s="22" t="s">
        <v>154</v>
      </c>
      <c r="Q133" s="19">
        <v>9</v>
      </c>
      <c r="R133" s="23">
        <v>15</v>
      </c>
      <c r="S133" s="24">
        <v>119</v>
      </c>
      <c r="T133" s="25">
        <v>1785</v>
      </c>
      <c r="U133" s="26">
        <v>0.15</v>
      </c>
      <c r="V133" s="25"/>
      <c r="W133" s="25">
        <v>1517.25</v>
      </c>
      <c r="X133" s="27">
        <v>43912</v>
      </c>
      <c r="Y133" s="28">
        <v>43912</v>
      </c>
      <c r="Z133" s="29">
        <v>126</v>
      </c>
      <c r="AA133" s="30">
        <v>7</v>
      </c>
      <c r="AB133" s="30" t="s">
        <v>97</v>
      </c>
      <c r="AC133" s="1" t="s">
        <v>95</v>
      </c>
      <c r="AD133" s="26">
        <v>0.05</v>
      </c>
      <c r="AE133" s="31">
        <v>75.862499999999997</v>
      </c>
      <c r="AF133">
        <v>7</v>
      </c>
    </row>
    <row r="134" spans="10:32" x14ac:dyDescent="0.3">
      <c r="J134" s="19">
        <v>127</v>
      </c>
      <c r="K134" s="20">
        <v>43901</v>
      </c>
      <c r="L134" s="19">
        <v>3</v>
      </c>
      <c r="M134" s="59">
        <f t="shared" si="3"/>
        <v>3</v>
      </c>
      <c r="N134" s="59">
        <f t="shared" si="4"/>
        <v>2020</v>
      </c>
      <c r="O134" s="21">
        <v>48</v>
      </c>
      <c r="P134" s="22" t="s">
        <v>120</v>
      </c>
      <c r="Q134" s="19">
        <v>10</v>
      </c>
      <c r="R134" s="23">
        <v>13</v>
      </c>
      <c r="S134" s="24">
        <v>99</v>
      </c>
      <c r="T134" s="25">
        <v>1287</v>
      </c>
      <c r="U134" s="26">
        <v>0.15</v>
      </c>
      <c r="V134" s="25"/>
      <c r="W134" s="25">
        <v>1093.95</v>
      </c>
      <c r="X134" s="27">
        <v>43929</v>
      </c>
      <c r="Y134" s="28">
        <v>43929</v>
      </c>
      <c r="Z134" s="29">
        <v>127</v>
      </c>
      <c r="AA134" s="30">
        <v>6</v>
      </c>
      <c r="AB134" s="30" t="s">
        <v>79</v>
      </c>
      <c r="AC134" s="1" t="s">
        <v>95</v>
      </c>
      <c r="AD134" s="26">
        <v>0.08</v>
      </c>
      <c r="AE134" s="31">
        <v>87.516000000000005</v>
      </c>
      <c r="AF134">
        <v>1</v>
      </c>
    </row>
    <row r="135" spans="10:32" x14ac:dyDescent="0.3">
      <c r="J135" s="19">
        <v>128</v>
      </c>
      <c r="K135" s="20">
        <v>43901</v>
      </c>
      <c r="L135" s="19">
        <v>3</v>
      </c>
      <c r="M135" s="59">
        <f t="shared" si="3"/>
        <v>3</v>
      </c>
      <c r="N135" s="59">
        <f t="shared" si="4"/>
        <v>2020</v>
      </c>
      <c r="O135" s="21">
        <v>22</v>
      </c>
      <c r="P135" s="22" t="s">
        <v>112</v>
      </c>
      <c r="Q135" s="19">
        <v>15</v>
      </c>
      <c r="R135" s="23">
        <v>31</v>
      </c>
      <c r="S135" s="24">
        <v>104</v>
      </c>
      <c r="T135" s="25">
        <v>3224</v>
      </c>
      <c r="U135" s="26">
        <v>0.13</v>
      </c>
      <c r="V135" s="25"/>
      <c r="W135" s="25">
        <v>2804.88</v>
      </c>
      <c r="X135" s="27">
        <v>43919</v>
      </c>
      <c r="Y135" s="28">
        <v>43919</v>
      </c>
      <c r="Z135" s="29">
        <v>128</v>
      </c>
      <c r="AA135" s="30">
        <v>6</v>
      </c>
      <c r="AB135" s="30" t="s">
        <v>79</v>
      </c>
      <c r="AC135" s="1" t="s">
        <v>128</v>
      </c>
      <c r="AD135" s="26">
        <v>0.06</v>
      </c>
      <c r="AE135" s="31">
        <v>168.2928</v>
      </c>
      <c r="AF135">
        <v>2</v>
      </c>
    </row>
    <row r="136" spans="10:32" x14ac:dyDescent="0.3">
      <c r="J136" s="19">
        <v>129</v>
      </c>
      <c r="K136" s="20">
        <v>43902</v>
      </c>
      <c r="L136" s="19">
        <v>3</v>
      </c>
      <c r="M136" s="59">
        <f t="shared" ref="M136:M199" si="5">MONTH(K136)</f>
        <v>3</v>
      </c>
      <c r="N136" s="59">
        <f t="shared" si="4"/>
        <v>2020</v>
      </c>
      <c r="O136" s="21">
        <v>30</v>
      </c>
      <c r="P136" s="22" t="s">
        <v>155</v>
      </c>
      <c r="Q136" s="19">
        <v>8</v>
      </c>
      <c r="R136" s="23">
        <v>36</v>
      </c>
      <c r="S136" s="24">
        <v>109</v>
      </c>
      <c r="T136" s="25">
        <v>3924</v>
      </c>
      <c r="U136" s="26">
        <v>7.0000000000000007E-2</v>
      </c>
      <c r="V136" s="25"/>
      <c r="W136" s="25">
        <v>3649.32</v>
      </c>
      <c r="X136" s="27">
        <v>43904</v>
      </c>
      <c r="Y136" s="28">
        <v>43904</v>
      </c>
      <c r="Z136" s="29">
        <v>129</v>
      </c>
      <c r="AA136" s="30">
        <v>3</v>
      </c>
      <c r="AB136" s="30" t="s">
        <v>87</v>
      </c>
      <c r="AC136" s="1" t="s">
        <v>92</v>
      </c>
      <c r="AD136" s="26">
        <v>0.08</v>
      </c>
      <c r="AE136" s="31">
        <v>291.94560000000001</v>
      </c>
      <c r="AF136">
        <v>3</v>
      </c>
    </row>
    <row r="137" spans="10:32" x14ac:dyDescent="0.3">
      <c r="J137" s="19">
        <v>130</v>
      </c>
      <c r="K137" s="20">
        <v>43902</v>
      </c>
      <c r="L137" s="19">
        <v>3</v>
      </c>
      <c r="M137" s="59">
        <f t="shared" si="5"/>
        <v>3</v>
      </c>
      <c r="N137" s="59">
        <f t="shared" ref="N137:N200" si="6">YEAR(K137)</f>
        <v>2020</v>
      </c>
      <c r="O137" s="21">
        <v>97</v>
      </c>
      <c r="P137" s="22" t="s">
        <v>125</v>
      </c>
      <c r="Q137" s="19">
        <v>2</v>
      </c>
      <c r="R137" s="23">
        <v>24</v>
      </c>
      <c r="S137" s="24">
        <v>105</v>
      </c>
      <c r="T137" s="25">
        <v>2520</v>
      </c>
      <c r="U137" s="26">
        <v>0.03</v>
      </c>
      <c r="V137" s="25"/>
      <c r="W137" s="25">
        <v>2444.4</v>
      </c>
      <c r="X137" s="27">
        <v>43906</v>
      </c>
      <c r="Y137" s="28">
        <v>43906</v>
      </c>
      <c r="Z137" s="29">
        <v>130</v>
      </c>
      <c r="AA137" s="30">
        <v>1</v>
      </c>
      <c r="AB137" s="30" t="s">
        <v>108</v>
      </c>
      <c r="AC137" s="1" t="s">
        <v>105</v>
      </c>
      <c r="AD137" s="26">
        <v>0.09</v>
      </c>
      <c r="AE137" s="31">
        <v>219.99600000000001</v>
      </c>
      <c r="AF137">
        <v>4</v>
      </c>
    </row>
    <row r="138" spans="10:32" x14ac:dyDescent="0.3">
      <c r="J138" s="19">
        <v>131</v>
      </c>
      <c r="K138" s="20">
        <v>43902</v>
      </c>
      <c r="L138" s="19">
        <v>3</v>
      </c>
      <c r="M138" s="59">
        <f t="shared" si="5"/>
        <v>3</v>
      </c>
      <c r="N138" s="59">
        <f t="shared" si="6"/>
        <v>2020</v>
      </c>
      <c r="O138" s="21">
        <v>64</v>
      </c>
      <c r="P138" s="22" t="s">
        <v>137</v>
      </c>
      <c r="Q138" s="19">
        <v>9</v>
      </c>
      <c r="R138" s="23">
        <v>24</v>
      </c>
      <c r="S138" s="24">
        <v>118</v>
      </c>
      <c r="T138" s="25">
        <v>2832</v>
      </c>
      <c r="U138" s="26">
        <v>0.13</v>
      </c>
      <c r="V138" s="25"/>
      <c r="W138" s="25">
        <v>2463.84</v>
      </c>
      <c r="X138" s="27">
        <v>43930</v>
      </c>
      <c r="Y138" s="28">
        <v>43930</v>
      </c>
      <c r="Z138" s="29">
        <v>131</v>
      </c>
      <c r="AA138" s="30">
        <v>5</v>
      </c>
      <c r="AB138" s="30" t="s">
        <v>100</v>
      </c>
      <c r="AC138" s="1" t="s">
        <v>113</v>
      </c>
      <c r="AD138" s="26">
        <v>7.0000000000000007E-2</v>
      </c>
      <c r="AE138" s="31">
        <v>172.46880000000002</v>
      </c>
      <c r="AF138">
        <v>5</v>
      </c>
    </row>
    <row r="139" spans="10:32" x14ac:dyDescent="0.3">
      <c r="J139" s="19">
        <v>132</v>
      </c>
      <c r="K139" s="20">
        <v>43903</v>
      </c>
      <c r="L139" s="19">
        <v>3</v>
      </c>
      <c r="M139" s="59">
        <f t="shared" si="5"/>
        <v>3</v>
      </c>
      <c r="N139" s="59">
        <f t="shared" si="6"/>
        <v>2020</v>
      </c>
      <c r="O139" s="21">
        <v>98</v>
      </c>
      <c r="P139" s="22" t="s">
        <v>84</v>
      </c>
      <c r="Q139" s="19">
        <v>14</v>
      </c>
      <c r="R139" s="23">
        <v>48</v>
      </c>
      <c r="S139" s="24">
        <v>119</v>
      </c>
      <c r="T139" s="25">
        <v>5712</v>
      </c>
      <c r="U139" s="26">
        <v>0</v>
      </c>
      <c r="V139" s="25"/>
      <c r="W139" s="25">
        <v>5712</v>
      </c>
      <c r="X139" s="27">
        <v>43931</v>
      </c>
      <c r="Y139" s="28">
        <v>43931</v>
      </c>
      <c r="Z139" s="29">
        <v>132</v>
      </c>
      <c r="AA139" s="30">
        <v>1</v>
      </c>
      <c r="AB139" s="30" t="s">
        <v>108</v>
      </c>
      <c r="AC139" s="1" t="s">
        <v>109</v>
      </c>
      <c r="AD139" s="26">
        <v>0.08</v>
      </c>
      <c r="AE139" s="31">
        <v>456.96000000000004</v>
      </c>
      <c r="AF139">
        <v>6</v>
      </c>
    </row>
    <row r="140" spans="10:32" x14ac:dyDescent="0.3">
      <c r="J140" s="19">
        <v>133</v>
      </c>
      <c r="K140" s="20">
        <v>43903</v>
      </c>
      <c r="L140" s="19">
        <v>3</v>
      </c>
      <c r="M140" s="59">
        <f t="shared" si="5"/>
        <v>3</v>
      </c>
      <c r="N140" s="59">
        <f t="shared" si="6"/>
        <v>2020</v>
      </c>
      <c r="O140" s="21">
        <v>37</v>
      </c>
      <c r="P140" s="22" t="s">
        <v>110</v>
      </c>
      <c r="Q140" s="19">
        <v>9</v>
      </c>
      <c r="R140" s="23">
        <v>13</v>
      </c>
      <c r="S140" s="24">
        <v>120</v>
      </c>
      <c r="T140" s="25">
        <v>1560</v>
      </c>
      <c r="U140" s="26">
        <v>0.14000000000000001</v>
      </c>
      <c r="V140" s="25"/>
      <c r="W140" s="25">
        <v>1341.6</v>
      </c>
      <c r="X140" s="27">
        <v>43927</v>
      </c>
      <c r="Y140" s="28">
        <v>43927</v>
      </c>
      <c r="Z140" s="29">
        <v>133</v>
      </c>
      <c r="AA140" s="30">
        <v>4</v>
      </c>
      <c r="AB140" s="30" t="s">
        <v>85</v>
      </c>
      <c r="AC140" s="1" t="s">
        <v>80</v>
      </c>
      <c r="AD140" s="26">
        <v>0.06</v>
      </c>
      <c r="AE140" s="31">
        <v>80.495999999999995</v>
      </c>
      <c r="AF140">
        <v>7</v>
      </c>
    </row>
    <row r="141" spans="10:32" x14ac:dyDescent="0.3">
      <c r="J141" s="19">
        <v>134</v>
      </c>
      <c r="K141" s="20">
        <v>43903</v>
      </c>
      <c r="L141" s="19">
        <v>3</v>
      </c>
      <c r="M141" s="59">
        <f t="shared" si="5"/>
        <v>3</v>
      </c>
      <c r="N141" s="59">
        <f t="shared" si="6"/>
        <v>2020</v>
      </c>
      <c r="O141" s="21">
        <v>15</v>
      </c>
      <c r="P141" s="22" t="s">
        <v>136</v>
      </c>
      <c r="Q141" s="19">
        <v>9</v>
      </c>
      <c r="R141" s="23">
        <v>11</v>
      </c>
      <c r="S141" s="24">
        <v>113</v>
      </c>
      <c r="T141" s="25">
        <v>1243</v>
      </c>
      <c r="U141" s="26">
        <v>0.12</v>
      </c>
      <c r="V141" s="25"/>
      <c r="W141" s="25">
        <v>1093.8399999999999</v>
      </c>
      <c r="X141" s="27">
        <v>43924</v>
      </c>
      <c r="Y141" s="28">
        <v>43924</v>
      </c>
      <c r="Z141" s="29">
        <v>134</v>
      </c>
      <c r="AA141" s="30">
        <v>7</v>
      </c>
      <c r="AB141" s="30" t="s">
        <v>97</v>
      </c>
      <c r="AC141" s="1" t="s">
        <v>105</v>
      </c>
      <c r="AD141" s="26">
        <v>0.1</v>
      </c>
      <c r="AE141" s="31">
        <v>109.384</v>
      </c>
      <c r="AF141">
        <v>1</v>
      </c>
    </row>
    <row r="142" spans="10:32" x14ac:dyDescent="0.3">
      <c r="J142" s="19">
        <v>135</v>
      </c>
      <c r="K142" s="20">
        <v>43905</v>
      </c>
      <c r="L142" s="19">
        <v>3</v>
      </c>
      <c r="M142" s="59">
        <f t="shared" si="5"/>
        <v>3</v>
      </c>
      <c r="N142" s="59">
        <f t="shared" si="6"/>
        <v>2020</v>
      </c>
      <c r="O142" s="21">
        <v>6</v>
      </c>
      <c r="P142" s="22" t="s">
        <v>147</v>
      </c>
      <c r="Q142" s="19">
        <v>8</v>
      </c>
      <c r="R142" s="23">
        <v>18</v>
      </c>
      <c r="S142" s="24">
        <v>104</v>
      </c>
      <c r="T142" s="25">
        <v>1872</v>
      </c>
      <c r="U142" s="26">
        <v>0.01</v>
      </c>
      <c r="V142" s="25"/>
      <c r="W142" s="25">
        <v>1853.28</v>
      </c>
      <c r="X142" s="27">
        <v>43928</v>
      </c>
      <c r="Y142" s="28">
        <v>43928</v>
      </c>
      <c r="Z142" s="29">
        <v>135</v>
      </c>
      <c r="AA142" s="30">
        <v>1</v>
      </c>
      <c r="AB142" s="30" t="s">
        <v>108</v>
      </c>
      <c r="AC142" s="1" t="s">
        <v>109</v>
      </c>
      <c r="AD142" s="26">
        <v>0.1</v>
      </c>
      <c r="AE142" s="31">
        <v>185.328</v>
      </c>
      <c r="AF142">
        <v>2</v>
      </c>
    </row>
    <row r="143" spans="10:32" x14ac:dyDescent="0.3">
      <c r="J143" s="19">
        <v>136</v>
      </c>
      <c r="K143" s="20">
        <v>43906</v>
      </c>
      <c r="L143" s="19">
        <v>3</v>
      </c>
      <c r="M143" s="59">
        <f t="shared" si="5"/>
        <v>3</v>
      </c>
      <c r="N143" s="59">
        <f t="shared" si="6"/>
        <v>2020</v>
      </c>
      <c r="O143" s="21">
        <v>94</v>
      </c>
      <c r="P143" s="22" t="s">
        <v>111</v>
      </c>
      <c r="Q143" s="19">
        <v>1</v>
      </c>
      <c r="R143" s="23">
        <v>25</v>
      </c>
      <c r="S143" s="24">
        <v>115</v>
      </c>
      <c r="T143" s="25">
        <v>2875</v>
      </c>
      <c r="U143" s="26">
        <v>7.0000000000000007E-2</v>
      </c>
      <c r="V143" s="25"/>
      <c r="W143" s="25">
        <v>2673.75</v>
      </c>
      <c r="X143" s="27">
        <v>43930</v>
      </c>
      <c r="Y143" s="28">
        <v>43930</v>
      </c>
      <c r="Z143" s="29">
        <v>136</v>
      </c>
      <c r="AA143" s="30">
        <v>1</v>
      </c>
      <c r="AB143" s="30" t="s">
        <v>108</v>
      </c>
      <c r="AC143" s="1" t="s">
        <v>105</v>
      </c>
      <c r="AD143" s="26">
        <v>7.0000000000000007E-2</v>
      </c>
      <c r="AE143" s="31">
        <v>187.16250000000002</v>
      </c>
      <c r="AF143">
        <v>3</v>
      </c>
    </row>
    <row r="144" spans="10:32" x14ac:dyDescent="0.3">
      <c r="J144" s="19">
        <v>137</v>
      </c>
      <c r="K144" s="20">
        <v>43907</v>
      </c>
      <c r="L144" s="19">
        <v>3</v>
      </c>
      <c r="M144" s="59">
        <f t="shared" si="5"/>
        <v>3</v>
      </c>
      <c r="N144" s="59">
        <f t="shared" si="6"/>
        <v>2020</v>
      </c>
      <c r="O144" s="21">
        <v>80</v>
      </c>
      <c r="P144" s="22" t="s">
        <v>96</v>
      </c>
      <c r="Q144" s="19">
        <v>13</v>
      </c>
      <c r="R144" s="23">
        <v>49</v>
      </c>
      <c r="S144" s="24">
        <v>107</v>
      </c>
      <c r="T144" s="25">
        <v>5243</v>
      </c>
      <c r="U144" s="26">
        <v>0.04</v>
      </c>
      <c r="V144" s="25"/>
      <c r="W144" s="25">
        <v>5033.28</v>
      </c>
      <c r="X144" s="27">
        <v>43930</v>
      </c>
      <c r="Y144" s="28">
        <v>43930</v>
      </c>
      <c r="Z144" s="29">
        <v>137</v>
      </c>
      <c r="AA144" s="30">
        <v>3</v>
      </c>
      <c r="AB144" s="30" t="s">
        <v>87</v>
      </c>
      <c r="AC144" s="1" t="s">
        <v>90</v>
      </c>
      <c r="AD144" s="26">
        <v>0.06</v>
      </c>
      <c r="AE144" s="31">
        <v>301.99679999999995</v>
      </c>
      <c r="AF144">
        <v>4</v>
      </c>
    </row>
    <row r="145" spans="10:32" x14ac:dyDescent="0.3">
      <c r="J145" s="19">
        <v>138</v>
      </c>
      <c r="K145" s="20">
        <v>43907</v>
      </c>
      <c r="L145" s="19">
        <v>3</v>
      </c>
      <c r="M145" s="59">
        <f t="shared" si="5"/>
        <v>3</v>
      </c>
      <c r="N145" s="59">
        <f t="shared" si="6"/>
        <v>2020</v>
      </c>
      <c r="O145" s="21">
        <v>94</v>
      </c>
      <c r="P145" s="22" t="s">
        <v>111</v>
      </c>
      <c r="Q145" s="19">
        <v>6</v>
      </c>
      <c r="R145" s="23">
        <v>16</v>
      </c>
      <c r="S145" s="24">
        <v>106</v>
      </c>
      <c r="T145" s="25">
        <v>1696</v>
      </c>
      <c r="U145" s="26">
        <v>0.11</v>
      </c>
      <c r="V145" s="25"/>
      <c r="W145" s="25">
        <v>1509.44</v>
      </c>
      <c r="X145" s="27">
        <v>43924</v>
      </c>
      <c r="Y145" s="28">
        <v>43924</v>
      </c>
      <c r="Z145" s="29">
        <v>138</v>
      </c>
      <c r="AA145" s="30">
        <v>7</v>
      </c>
      <c r="AB145" s="30" t="s">
        <v>97</v>
      </c>
      <c r="AC145" s="1" t="s">
        <v>128</v>
      </c>
      <c r="AD145" s="26">
        <v>0.05</v>
      </c>
      <c r="AE145" s="31">
        <v>75.472000000000008</v>
      </c>
      <c r="AF145">
        <v>5</v>
      </c>
    </row>
    <row r="146" spans="10:32" x14ac:dyDescent="0.3">
      <c r="J146" s="19">
        <v>139</v>
      </c>
      <c r="K146" s="20">
        <v>43908</v>
      </c>
      <c r="L146" s="19">
        <v>3</v>
      </c>
      <c r="M146" s="59">
        <f t="shared" si="5"/>
        <v>3</v>
      </c>
      <c r="N146" s="59">
        <f t="shared" si="6"/>
        <v>2020</v>
      </c>
      <c r="O146" s="21">
        <v>80</v>
      </c>
      <c r="P146" s="22" t="s">
        <v>96</v>
      </c>
      <c r="Q146" s="19">
        <v>2</v>
      </c>
      <c r="R146" s="23">
        <v>50</v>
      </c>
      <c r="S146" s="24">
        <v>119</v>
      </c>
      <c r="T146" s="25">
        <v>5950</v>
      </c>
      <c r="U146" s="26">
        <v>0.1</v>
      </c>
      <c r="V146" s="25"/>
      <c r="W146" s="25">
        <v>5355</v>
      </c>
      <c r="X146" s="27">
        <v>43911</v>
      </c>
      <c r="Y146" s="28">
        <v>43911</v>
      </c>
      <c r="Z146" s="29">
        <v>139</v>
      </c>
      <c r="AA146" s="30">
        <v>3</v>
      </c>
      <c r="AB146" s="30" t="s">
        <v>87</v>
      </c>
      <c r="AC146" s="1" t="s">
        <v>95</v>
      </c>
      <c r="AD146" s="26">
        <v>0.1</v>
      </c>
      <c r="AE146" s="31">
        <v>535.5</v>
      </c>
      <c r="AF146">
        <v>6</v>
      </c>
    </row>
    <row r="147" spans="10:32" x14ac:dyDescent="0.3">
      <c r="J147" s="19">
        <v>140</v>
      </c>
      <c r="K147" s="20">
        <v>43909</v>
      </c>
      <c r="L147" s="19">
        <v>3</v>
      </c>
      <c r="M147" s="59">
        <f t="shared" si="5"/>
        <v>3</v>
      </c>
      <c r="N147" s="59">
        <f t="shared" si="6"/>
        <v>2020</v>
      </c>
      <c r="O147" s="21">
        <v>73</v>
      </c>
      <c r="P147" s="22" t="s">
        <v>96</v>
      </c>
      <c r="Q147" s="19">
        <v>5</v>
      </c>
      <c r="R147" s="23">
        <v>36</v>
      </c>
      <c r="S147" s="24">
        <v>111</v>
      </c>
      <c r="T147" s="25">
        <v>3996</v>
      </c>
      <c r="U147" s="26">
        <v>0.08</v>
      </c>
      <c r="V147" s="25"/>
      <c r="W147" s="25">
        <v>3676.32</v>
      </c>
      <c r="X147" s="27">
        <v>43931</v>
      </c>
      <c r="Y147" s="28">
        <v>43931</v>
      </c>
      <c r="Z147" s="29">
        <v>140</v>
      </c>
      <c r="AA147" s="30">
        <v>1</v>
      </c>
      <c r="AB147" s="30" t="s">
        <v>108</v>
      </c>
      <c r="AC147" s="1" t="s">
        <v>95</v>
      </c>
      <c r="AD147" s="26">
        <v>0.1</v>
      </c>
      <c r="AE147" s="31">
        <v>367.63200000000006</v>
      </c>
      <c r="AF147">
        <v>7</v>
      </c>
    </row>
    <row r="148" spans="10:32" x14ac:dyDescent="0.3">
      <c r="J148" s="19">
        <v>141</v>
      </c>
      <c r="K148" s="20">
        <v>43909</v>
      </c>
      <c r="L148" s="19">
        <v>3</v>
      </c>
      <c r="M148" s="59">
        <f t="shared" si="5"/>
        <v>3</v>
      </c>
      <c r="N148" s="59">
        <f t="shared" si="6"/>
        <v>2020</v>
      </c>
      <c r="O148" s="21">
        <v>17</v>
      </c>
      <c r="P148" s="22" t="s">
        <v>126</v>
      </c>
      <c r="Q148" s="19">
        <v>2</v>
      </c>
      <c r="R148" s="23">
        <v>10</v>
      </c>
      <c r="S148" s="24">
        <v>96</v>
      </c>
      <c r="T148" s="25">
        <v>960</v>
      </c>
      <c r="U148" s="26">
        <v>0.1</v>
      </c>
      <c r="V148" s="25"/>
      <c r="W148" s="25">
        <v>864</v>
      </c>
      <c r="X148" s="27">
        <v>43922</v>
      </c>
      <c r="Y148" s="28">
        <v>43922</v>
      </c>
      <c r="Z148" s="29">
        <v>141</v>
      </c>
      <c r="AA148" s="30">
        <v>2</v>
      </c>
      <c r="AB148" s="30" t="s">
        <v>82</v>
      </c>
      <c r="AC148" s="1" t="s">
        <v>90</v>
      </c>
      <c r="AD148" s="26">
        <v>0.05</v>
      </c>
      <c r="AE148" s="31">
        <v>43.2</v>
      </c>
      <c r="AF148">
        <v>1</v>
      </c>
    </row>
    <row r="149" spans="10:32" x14ac:dyDescent="0.3">
      <c r="J149" s="19">
        <v>142</v>
      </c>
      <c r="K149" s="20">
        <v>43911</v>
      </c>
      <c r="L149" s="19">
        <v>3</v>
      </c>
      <c r="M149" s="59">
        <f t="shared" si="5"/>
        <v>3</v>
      </c>
      <c r="N149" s="59">
        <f t="shared" si="6"/>
        <v>2020</v>
      </c>
      <c r="O149" s="21">
        <v>14</v>
      </c>
      <c r="P149" s="22" t="s">
        <v>86</v>
      </c>
      <c r="Q149" s="19">
        <v>11</v>
      </c>
      <c r="R149" s="23">
        <v>20</v>
      </c>
      <c r="S149" s="24">
        <v>113</v>
      </c>
      <c r="T149" s="25">
        <v>2260</v>
      </c>
      <c r="U149" s="26">
        <v>0.09</v>
      </c>
      <c r="V149" s="25"/>
      <c r="W149" s="25">
        <v>2056.6</v>
      </c>
      <c r="X149" s="27">
        <v>43913</v>
      </c>
      <c r="Y149" s="28">
        <v>43913</v>
      </c>
      <c r="Z149" s="29">
        <v>142</v>
      </c>
      <c r="AA149" s="30">
        <v>6</v>
      </c>
      <c r="AB149" s="30" t="s">
        <v>79</v>
      </c>
      <c r="AC149" s="1" t="s">
        <v>83</v>
      </c>
      <c r="AD149" s="26">
        <v>7.0000000000000007E-2</v>
      </c>
      <c r="AE149" s="31">
        <v>143.96200000000002</v>
      </c>
      <c r="AF149">
        <v>2</v>
      </c>
    </row>
    <row r="150" spans="10:32" x14ac:dyDescent="0.3">
      <c r="J150" s="19">
        <v>143</v>
      </c>
      <c r="K150" s="20">
        <v>43911</v>
      </c>
      <c r="L150" s="19">
        <v>3</v>
      </c>
      <c r="M150" s="59">
        <f t="shared" si="5"/>
        <v>3</v>
      </c>
      <c r="N150" s="59">
        <f t="shared" si="6"/>
        <v>2020</v>
      </c>
      <c r="O150" s="21">
        <v>16</v>
      </c>
      <c r="P150" s="22" t="s">
        <v>86</v>
      </c>
      <c r="Q150" s="19">
        <v>13</v>
      </c>
      <c r="R150" s="23">
        <v>46</v>
      </c>
      <c r="S150" s="24">
        <v>98</v>
      </c>
      <c r="T150" s="25">
        <v>4508</v>
      </c>
      <c r="U150" s="26">
        <v>0</v>
      </c>
      <c r="V150" s="25"/>
      <c r="W150" s="25">
        <v>4508</v>
      </c>
      <c r="X150" s="27">
        <v>43932</v>
      </c>
      <c r="Y150" s="28">
        <v>43932</v>
      </c>
      <c r="Z150" s="29">
        <v>143</v>
      </c>
      <c r="AA150" s="30">
        <v>1</v>
      </c>
      <c r="AB150" s="30" t="s">
        <v>108</v>
      </c>
      <c r="AC150" s="1" t="s">
        <v>92</v>
      </c>
      <c r="AD150" s="26">
        <v>0.06</v>
      </c>
      <c r="AE150" s="31">
        <v>270.48</v>
      </c>
      <c r="AF150">
        <v>3</v>
      </c>
    </row>
    <row r="151" spans="10:32" x14ac:dyDescent="0.3">
      <c r="J151" s="19">
        <v>144</v>
      </c>
      <c r="K151" s="20">
        <v>43911</v>
      </c>
      <c r="L151" s="19">
        <v>3</v>
      </c>
      <c r="M151" s="59">
        <f t="shared" si="5"/>
        <v>3</v>
      </c>
      <c r="N151" s="59">
        <f t="shared" si="6"/>
        <v>2020</v>
      </c>
      <c r="O151" s="21">
        <v>41</v>
      </c>
      <c r="P151" s="22" t="s">
        <v>127</v>
      </c>
      <c r="Q151" s="19">
        <v>5</v>
      </c>
      <c r="R151" s="23">
        <v>14</v>
      </c>
      <c r="S151" s="24">
        <v>92</v>
      </c>
      <c r="T151" s="25">
        <v>1288</v>
      </c>
      <c r="U151" s="26">
        <v>7.0000000000000007E-2</v>
      </c>
      <c r="V151" s="25"/>
      <c r="W151" s="25">
        <v>1197.8399999999999</v>
      </c>
      <c r="X151" s="27">
        <v>43927</v>
      </c>
      <c r="Y151" s="28">
        <v>43927</v>
      </c>
      <c r="Z151" s="29">
        <v>144</v>
      </c>
      <c r="AA151" s="30">
        <v>7</v>
      </c>
      <c r="AB151" s="30" t="s">
        <v>97</v>
      </c>
      <c r="AC151" s="1" t="s">
        <v>92</v>
      </c>
      <c r="AD151" s="26">
        <v>7.0000000000000007E-2</v>
      </c>
      <c r="AE151" s="31">
        <v>83.848799999999997</v>
      </c>
      <c r="AF151">
        <v>4</v>
      </c>
    </row>
    <row r="152" spans="10:32" x14ac:dyDescent="0.3">
      <c r="J152" s="19">
        <v>145</v>
      </c>
      <c r="K152" s="20">
        <v>43912</v>
      </c>
      <c r="L152" s="19">
        <v>3</v>
      </c>
      <c r="M152" s="59">
        <f t="shared" si="5"/>
        <v>3</v>
      </c>
      <c r="N152" s="59">
        <f t="shared" si="6"/>
        <v>2020</v>
      </c>
      <c r="O152" s="21">
        <v>34</v>
      </c>
      <c r="P152" s="22" t="s">
        <v>118</v>
      </c>
      <c r="Q152" s="19">
        <v>6</v>
      </c>
      <c r="R152" s="23">
        <v>42</v>
      </c>
      <c r="S152" s="24">
        <v>91</v>
      </c>
      <c r="T152" s="25">
        <v>3822</v>
      </c>
      <c r="U152" s="26">
        <v>0.14000000000000001</v>
      </c>
      <c r="V152" s="25"/>
      <c r="W152" s="25">
        <v>3286.92</v>
      </c>
      <c r="X152" s="27">
        <v>43921</v>
      </c>
      <c r="Y152" s="28">
        <v>43921</v>
      </c>
      <c r="Z152" s="29">
        <v>145</v>
      </c>
      <c r="AA152" s="30">
        <v>1</v>
      </c>
      <c r="AB152" s="30" t="s">
        <v>108</v>
      </c>
      <c r="AC152" s="1" t="s">
        <v>109</v>
      </c>
      <c r="AD152" s="26">
        <v>0.06</v>
      </c>
      <c r="AE152" s="31">
        <v>197.21520000000001</v>
      </c>
      <c r="AF152">
        <v>5</v>
      </c>
    </row>
    <row r="153" spans="10:32" x14ac:dyDescent="0.3">
      <c r="J153" s="19">
        <v>146</v>
      </c>
      <c r="K153" s="20">
        <v>43912</v>
      </c>
      <c r="L153" s="19">
        <v>3</v>
      </c>
      <c r="M153" s="59">
        <f t="shared" si="5"/>
        <v>3</v>
      </c>
      <c r="N153" s="59">
        <f t="shared" si="6"/>
        <v>2020</v>
      </c>
      <c r="O153" s="21">
        <v>88</v>
      </c>
      <c r="P153" s="22" t="s">
        <v>96</v>
      </c>
      <c r="Q153" s="19">
        <v>15</v>
      </c>
      <c r="R153" s="23">
        <v>49</v>
      </c>
      <c r="S153" s="24">
        <v>113</v>
      </c>
      <c r="T153" s="25">
        <v>5537</v>
      </c>
      <c r="U153" s="26">
        <v>0.02</v>
      </c>
      <c r="V153" s="25"/>
      <c r="W153" s="25">
        <v>5426.26</v>
      </c>
      <c r="X153" s="27">
        <v>43931</v>
      </c>
      <c r="Y153" s="28">
        <v>43931</v>
      </c>
      <c r="Z153" s="29">
        <v>146</v>
      </c>
      <c r="AA153" s="30">
        <v>7</v>
      </c>
      <c r="AB153" s="30" t="s">
        <v>97</v>
      </c>
      <c r="AC153" s="1" t="s">
        <v>113</v>
      </c>
      <c r="AD153" s="26">
        <v>0.08</v>
      </c>
      <c r="AE153" s="31">
        <v>434.10080000000005</v>
      </c>
      <c r="AF153">
        <v>6</v>
      </c>
    </row>
    <row r="154" spans="10:32" x14ac:dyDescent="0.3">
      <c r="J154" s="19">
        <v>147</v>
      </c>
      <c r="K154" s="20">
        <v>43912</v>
      </c>
      <c r="L154" s="19">
        <v>3</v>
      </c>
      <c r="M154" s="59">
        <f t="shared" si="5"/>
        <v>3</v>
      </c>
      <c r="N154" s="59">
        <f t="shared" si="6"/>
        <v>2020</v>
      </c>
      <c r="O154" s="21">
        <v>59</v>
      </c>
      <c r="P154" s="22" t="s">
        <v>156</v>
      </c>
      <c r="Q154" s="19">
        <v>11</v>
      </c>
      <c r="R154" s="23">
        <v>50</v>
      </c>
      <c r="S154" s="24">
        <v>103</v>
      </c>
      <c r="T154" s="25">
        <v>5150</v>
      </c>
      <c r="U154" s="26">
        <v>0.02</v>
      </c>
      <c r="V154" s="25"/>
      <c r="W154" s="25">
        <v>5047</v>
      </c>
      <c r="X154" s="27">
        <v>43914</v>
      </c>
      <c r="Y154" s="28">
        <v>43914</v>
      </c>
      <c r="Z154" s="29">
        <v>147</v>
      </c>
      <c r="AA154" s="30">
        <v>3</v>
      </c>
      <c r="AB154" s="30" t="s">
        <v>87</v>
      </c>
      <c r="AC154" s="1" t="s">
        <v>95</v>
      </c>
      <c r="AD154" s="26">
        <v>0.06</v>
      </c>
      <c r="AE154" s="31">
        <v>302.82</v>
      </c>
      <c r="AF154">
        <v>7</v>
      </c>
    </row>
    <row r="155" spans="10:32" x14ac:dyDescent="0.3">
      <c r="J155" s="19">
        <v>148</v>
      </c>
      <c r="K155" s="20">
        <v>43912</v>
      </c>
      <c r="L155" s="19">
        <v>3</v>
      </c>
      <c r="M155" s="59">
        <f t="shared" si="5"/>
        <v>3</v>
      </c>
      <c r="N155" s="59">
        <f t="shared" si="6"/>
        <v>2020</v>
      </c>
      <c r="O155" s="21">
        <v>91</v>
      </c>
      <c r="P155" s="22" t="s">
        <v>121</v>
      </c>
      <c r="Q155" s="19">
        <v>14</v>
      </c>
      <c r="R155" s="23">
        <v>34</v>
      </c>
      <c r="S155" s="24">
        <v>117</v>
      </c>
      <c r="T155" s="25">
        <v>3978</v>
      </c>
      <c r="U155" s="26">
        <v>0.14000000000000001</v>
      </c>
      <c r="V155" s="25"/>
      <c r="W155" s="25">
        <v>3421.08</v>
      </c>
      <c r="X155" s="27">
        <v>43913</v>
      </c>
      <c r="Y155" s="28">
        <v>43913</v>
      </c>
      <c r="Z155" s="29">
        <v>148</v>
      </c>
      <c r="AA155" s="30">
        <v>6</v>
      </c>
      <c r="AB155" s="30" t="s">
        <v>79</v>
      </c>
      <c r="AC155" s="1" t="s">
        <v>128</v>
      </c>
      <c r="AD155" s="26">
        <v>0.06</v>
      </c>
      <c r="AE155" s="31">
        <v>205.26479999999998</v>
      </c>
      <c r="AF155">
        <v>1</v>
      </c>
    </row>
    <row r="156" spans="10:32" x14ac:dyDescent="0.3">
      <c r="J156" s="19">
        <v>149</v>
      </c>
      <c r="K156" s="20">
        <v>43912</v>
      </c>
      <c r="L156" s="19">
        <v>3</v>
      </c>
      <c r="M156" s="59">
        <f t="shared" si="5"/>
        <v>3</v>
      </c>
      <c r="N156" s="59">
        <f t="shared" si="6"/>
        <v>2020</v>
      </c>
      <c r="O156" s="21">
        <v>54</v>
      </c>
      <c r="P156" s="22" t="s">
        <v>138</v>
      </c>
      <c r="Q156" s="19">
        <v>9</v>
      </c>
      <c r="R156" s="23">
        <v>35</v>
      </c>
      <c r="S156" s="24">
        <v>93</v>
      </c>
      <c r="T156" s="25">
        <v>3255</v>
      </c>
      <c r="U156" s="26">
        <v>0.02</v>
      </c>
      <c r="V156" s="25"/>
      <c r="W156" s="25">
        <v>3189.9</v>
      </c>
      <c r="X156" s="27">
        <v>43934</v>
      </c>
      <c r="Y156" s="28">
        <v>43934</v>
      </c>
      <c r="Z156" s="29">
        <v>149</v>
      </c>
      <c r="AA156" s="30">
        <v>6</v>
      </c>
      <c r="AB156" s="30" t="s">
        <v>79</v>
      </c>
      <c r="AC156" s="1" t="s">
        <v>80</v>
      </c>
      <c r="AD156" s="26">
        <v>0.05</v>
      </c>
      <c r="AE156" s="31">
        <v>159.495</v>
      </c>
      <c r="AF156">
        <v>2</v>
      </c>
    </row>
    <row r="157" spans="10:32" x14ac:dyDescent="0.3">
      <c r="J157" s="19">
        <v>150</v>
      </c>
      <c r="K157" s="20">
        <v>43913</v>
      </c>
      <c r="L157" s="19">
        <v>3</v>
      </c>
      <c r="M157" s="59">
        <f t="shared" si="5"/>
        <v>3</v>
      </c>
      <c r="N157" s="59">
        <f t="shared" si="6"/>
        <v>2020</v>
      </c>
      <c r="O157" s="21">
        <v>71</v>
      </c>
      <c r="P157" s="22" t="s">
        <v>78</v>
      </c>
      <c r="Q157" s="19">
        <v>9</v>
      </c>
      <c r="R157" s="23">
        <v>40</v>
      </c>
      <c r="S157" s="24">
        <v>113</v>
      </c>
      <c r="T157" s="25">
        <v>4520</v>
      </c>
      <c r="U157" s="26">
        <v>0</v>
      </c>
      <c r="V157" s="25"/>
      <c r="W157" s="25">
        <v>4520</v>
      </c>
      <c r="X157" s="27">
        <v>43942</v>
      </c>
      <c r="Y157" s="28">
        <v>43942</v>
      </c>
      <c r="Z157" s="29">
        <v>150</v>
      </c>
      <c r="AA157" s="30">
        <v>6</v>
      </c>
      <c r="AB157" s="30" t="s">
        <v>79</v>
      </c>
      <c r="AC157" s="1" t="s">
        <v>128</v>
      </c>
      <c r="AD157" s="26">
        <v>0.08</v>
      </c>
      <c r="AE157" s="31">
        <v>361.6</v>
      </c>
      <c r="AF157">
        <v>3</v>
      </c>
    </row>
    <row r="158" spans="10:32" x14ac:dyDescent="0.3">
      <c r="J158" s="19">
        <v>151</v>
      </c>
      <c r="K158" s="20">
        <v>43915</v>
      </c>
      <c r="L158" s="19">
        <v>3</v>
      </c>
      <c r="M158" s="59">
        <f t="shared" si="5"/>
        <v>3</v>
      </c>
      <c r="N158" s="59">
        <f t="shared" si="6"/>
        <v>2020</v>
      </c>
      <c r="O158" s="21">
        <v>29</v>
      </c>
      <c r="P158" s="22" t="s">
        <v>157</v>
      </c>
      <c r="Q158" s="19">
        <v>4</v>
      </c>
      <c r="R158" s="23">
        <v>14</v>
      </c>
      <c r="S158" s="24">
        <v>119</v>
      </c>
      <c r="T158" s="25">
        <v>1666</v>
      </c>
      <c r="U158" s="26">
        <v>7.0000000000000007E-2</v>
      </c>
      <c r="V158" s="25"/>
      <c r="W158" s="25">
        <v>1549.38</v>
      </c>
      <c r="X158" s="27">
        <v>43933</v>
      </c>
      <c r="Y158" s="28">
        <v>43933</v>
      </c>
      <c r="Z158" s="29">
        <v>151</v>
      </c>
      <c r="AA158" s="30">
        <v>3</v>
      </c>
      <c r="AB158" s="30" t="s">
        <v>87</v>
      </c>
      <c r="AC158" s="1" t="s">
        <v>88</v>
      </c>
      <c r="AD158" s="26">
        <v>0.05</v>
      </c>
      <c r="AE158" s="31">
        <v>77.469000000000008</v>
      </c>
      <c r="AF158">
        <v>4</v>
      </c>
    </row>
    <row r="159" spans="10:32" x14ac:dyDescent="0.3">
      <c r="J159" s="19">
        <v>152</v>
      </c>
      <c r="K159" s="20">
        <v>43915</v>
      </c>
      <c r="L159" s="19">
        <v>3</v>
      </c>
      <c r="M159" s="59">
        <f t="shared" si="5"/>
        <v>3</v>
      </c>
      <c r="N159" s="59">
        <f t="shared" si="6"/>
        <v>2020</v>
      </c>
      <c r="O159" s="21">
        <v>91</v>
      </c>
      <c r="P159" s="22" t="s">
        <v>121</v>
      </c>
      <c r="Q159" s="19">
        <v>2</v>
      </c>
      <c r="R159" s="23">
        <v>11</v>
      </c>
      <c r="S159" s="24">
        <v>109</v>
      </c>
      <c r="T159" s="25">
        <v>1199</v>
      </c>
      <c r="U159" s="26">
        <v>0.06</v>
      </c>
      <c r="V159" s="25"/>
      <c r="W159" s="25">
        <v>1127.06</v>
      </c>
      <c r="X159" s="27">
        <v>43922</v>
      </c>
      <c r="Y159" s="28">
        <v>43922</v>
      </c>
      <c r="Z159" s="29">
        <v>152</v>
      </c>
      <c r="AA159" s="30">
        <v>1</v>
      </c>
      <c r="AB159" s="30" t="s">
        <v>108</v>
      </c>
      <c r="AC159" s="1" t="s">
        <v>109</v>
      </c>
      <c r="AD159" s="26">
        <v>0.08</v>
      </c>
      <c r="AE159" s="31">
        <v>90.1648</v>
      </c>
      <c r="AF159">
        <v>5</v>
      </c>
    </row>
    <row r="160" spans="10:32" x14ac:dyDescent="0.3">
      <c r="J160" s="19">
        <v>153</v>
      </c>
      <c r="K160" s="20">
        <v>43915</v>
      </c>
      <c r="L160" s="19">
        <v>3</v>
      </c>
      <c r="M160" s="59">
        <f t="shared" si="5"/>
        <v>3</v>
      </c>
      <c r="N160" s="59">
        <f t="shared" si="6"/>
        <v>2020</v>
      </c>
      <c r="O160" s="21">
        <v>36</v>
      </c>
      <c r="P160" s="22" t="s">
        <v>129</v>
      </c>
      <c r="Q160" s="19">
        <v>8</v>
      </c>
      <c r="R160" s="23">
        <v>34</v>
      </c>
      <c r="S160" s="24">
        <v>112</v>
      </c>
      <c r="T160" s="25">
        <v>3808</v>
      </c>
      <c r="U160" s="26">
        <v>0.12</v>
      </c>
      <c r="V160" s="25"/>
      <c r="W160" s="25">
        <v>3351.04</v>
      </c>
      <c r="X160" s="27">
        <v>43929</v>
      </c>
      <c r="Y160" s="28">
        <v>43929</v>
      </c>
      <c r="Z160" s="29">
        <v>153</v>
      </c>
      <c r="AA160" s="30">
        <v>1</v>
      </c>
      <c r="AB160" s="30" t="s">
        <v>108</v>
      </c>
      <c r="AC160" s="1" t="s">
        <v>92</v>
      </c>
      <c r="AD160" s="26">
        <v>0.05</v>
      </c>
      <c r="AE160" s="31">
        <v>167.55200000000002</v>
      </c>
      <c r="AF160">
        <v>6</v>
      </c>
    </row>
    <row r="161" spans="10:32" x14ac:dyDescent="0.3">
      <c r="J161" s="19">
        <v>154</v>
      </c>
      <c r="K161" s="20">
        <v>43915</v>
      </c>
      <c r="L161" s="19">
        <v>3</v>
      </c>
      <c r="M161" s="59">
        <f t="shared" si="5"/>
        <v>3</v>
      </c>
      <c r="N161" s="59">
        <f t="shared" si="6"/>
        <v>2020</v>
      </c>
      <c r="O161" s="21">
        <v>71</v>
      </c>
      <c r="P161" s="22" t="s">
        <v>78</v>
      </c>
      <c r="Q161" s="19">
        <v>6</v>
      </c>
      <c r="R161" s="23">
        <v>23</v>
      </c>
      <c r="S161" s="24">
        <v>117</v>
      </c>
      <c r="T161" s="25">
        <v>2691</v>
      </c>
      <c r="U161" s="26">
        <v>0.03</v>
      </c>
      <c r="V161" s="25"/>
      <c r="W161" s="25">
        <v>2610.27</v>
      </c>
      <c r="X161" s="27">
        <v>43945</v>
      </c>
      <c r="Y161" s="28">
        <v>43945</v>
      </c>
      <c r="Z161" s="29">
        <v>154</v>
      </c>
      <c r="AA161" s="30">
        <v>4</v>
      </c>
      <c r="AB161" s="30" t="s">
        <v>85</v>
      </c>
      <c r="AC161" s="1" t="s">
        <v>88</v>
      </c>
      <c r="AD161" s="26">
        <v>0.08</v>
      </c>
      <c r="AE161" s="31">
        <v>208.82159999999999</v>
      </c>
      <c r="AF161">
        <v>7</v>
      </c>
    </row>
    <row r="162" spans="10:32" x14ac:dyDescent="0.3">
      <c r="J162" s="19">
        <v>155</v>
      </c>
      <c r="K162" s="20">
        <v>43915</v>
      </c>
      <c r="L162" s="19">
        <v>3</v>
      </c>
      <c r="M162" s="59">
        <f t="shared" si="5"/>
        <v>3</v>
      </c>
      <c r="N162" s="59">
        <f t="shared" si="6"/>
        <v>2020</v>
      </c>
      <c r="O162" s="21">
        <v>4</v>
      </c>
      <c r="P162" s="22" t="s">
        <v>145</v>
      </c>
      <c r="Q162" s="19">
        <v>5</v>
      </c>
      <c r="R162" s="23">
        <v>31</v>
      </c>
      <c r="S162" s="24">
        <v>94</v>
      </c>
      <c r="T162" s="25">
        <v>2914</v>
      </c>
      <c r="U162" s="26">
        <v>0.11</v>
      </c>
      <c r="V162" s="25"/>
      <c r="W162" s="25">
        <v>2593.46</v>
      </c>
      <c r="X162" s="27">
        <v>43926</v>
      </c>
      <c r="Y162" s="28">
        <v>43926</v>
      </c>
      <c r="Z162" s="29">
        <v>155</v>
      </c>
      <c r="AA162" s="30">
        <v>3</v>
      </c>
      <c r="AB162" s="30" t="s">
        <v>87</v>
      </c>
      <c r="AC162" s="1" t="s">
        <v>80</v>
      </c>
      <c r="AD162" s="26">
        <v>0.1</v>
      </c>
      <c r="AE162" s="31">
        <v>259.346</v>
      </c>
      <c r="AF162">
        <v>1</v>
      </c>
    </row>
    <row r="163" spans="10:32" x14ac:dyDescent="0.3">
      <c r="J163" s="19">
        <v>156</v>
      </c>
      <c r="K163" s="20">
        <v>43915</v>
      </c>
      <c r="L163" s="19">
        <v>3</v>
      </c>
      <c r="M163" s="59">
        <f t="shared" si="5"/>
        <v>3</v>
      </c>
      <c r="N163" s="59">
        <f t="shared" si="6"/>
        <v>2020</v>
      </c>
      <c r="O163" s="21">
        <v>75</v>
      </c>
      <c r="P163" s="22" t="s">
        <v>96</v>
      </c>
      <c r="Q163" s="19">
        <v>2</v>
      </c>
      <c r="R163" s="23">
        <v>42</v>
      </c>
      <c r="S163" s="24">
        <v>98</v>
      </c>
      <c r="T163" s="25">
        <v>4116</v>
      </c>
      <c r="U163" s="26">
        <v>0.15</v>
      </c>
      <c r="V163" s="25"/>
      <c r="W163" s="25">
        <v>3498.6</v>
      </c>
      <c r="X163" s="27">
        <v>43917</v>
      </c>
      <c r="Y163" s="28">
        <v>43917</v>
      </c>
      <c r="Z163" s="29">
        <v>156</v>
      </c>
      <c r="AA163" s="30">
        <v>6</v>
      </c>
      <c r="AB163" s="30" t="s">
        <v>79</v>
      </c>
      <c r="AC163" s="1" t="s">
        <v>92</v>
      </c>
      <c r="AD163" s="26">
        <v>0.08</v>
      </c>
      <c r="AE163" s="31">
        <v>279.88799999999998</v>
      </c>
      <c r="AF163">
        <v>2</v>
      </c>
    </row>
    <row r="164" spans="10:32" x14ac:dyDescent="0.3">
      <c r="J164" s="19">
        <v>157</v>
      </c>
      <c r="K164" s="20">
        <v>43917</v>
      </c>
      <c r="L164" s="19">
        <v>3</v>
      </c>
      <c r="M164" s="59">
        <f t="shared" si="5"/>
        <v>3</v>
      </c>
      <c r="N164" s="59">
        <f t="shared" si="6"/>
        <v>2020</v>
      </c>
      <c r="O164" s="21">
        <v>12</v>
      </c>
      <c r="P164" s="22" t="s">
        <v>107</v>
      </c>
      <c r="Q164" s="19">
        <v>13</v>
      </c>
      <c r="R164" s="23">
        <v>48</v>
      </c>
      <c r="S164" s="24">
        <v>109</v>
      </c>
      <c r="T164" s="25">
        <v>5232</v>
      </c>
      <c r="U164" s="26">
        <v>0.04</v>
      </c>
      <c r="V164" s="25"/>
      <c r="W164" s="25">
        <v>5022.72</v>
      </c>
      <c r="X164" s="27">
        <v>43945</v>
      </c>
      <c r="Y164" s="28">
        <v>43945</v>
      </c>
      <c r="Z164" s="29">
        <v>157</v>
      </c>
      <c r="AA164" s="30">
        <v>1</v>
      </c>
      <c r="AB164" s="30" t="s">
        <v>108</v>
      </c>
      <c r="AC164" s="1" t="s">
        <v>80</v>
      </c>
      <c r="AD164" s="26">
        <v>0.08</v>
      </c>
      <c r="AE164" s="31">
        <v>401.81760000000003</v>
      </c>
      <c r="AF164">
        <v>3</v>
      </c>
    </row>
    <row r="165" spans="10:32" x14ac:dyDescent="0.3">
      <c r="J165" s="19">
        <v>158</v>
      </c>
      <c r="K165" s="20">
        <v>43918</v>
      </c>
      <c r="L165" s="19">
        <v>3</v>
      </c>
      <c r="M165" s="59">
        <f t="shared" si="5"/>
        <v>3</v>
      </c>
      <c r="N165" s="59">
        <f t="shared" si="6"/>
        <v>2020</v>
      </c>
      <c r="O165" s="21">
        <v>97</v>
      </c>
      <c r="P165" s="22" t="s">
        <v>125</v>
      </c>
      <c r="Q165" s="19">
        <v>14</v>
      </c>
      <c r="R165" s="23">
        <v>16</v>
      </c>
      <c r="S165" s="24">
        <v>97</v>
      </c>
      <c r="T165" s="25">
        <v>1552</v>
      </c>
      <c r="U165" s="26">
        <v>0.09</v>
      </c>
      <c r="V165" s="25"/>
      <c r="W165" s="25">
        <v>1412.32</v>
      </c>
      <c r="X165" s="27">
        <v>43942</v>
      </c>
      <c r="Y165" s="28">
        <v>43942</v>
      </c>
      <c r="Z165" s="29">
        <v>158</v>
      </c>
      <c r="AA165" s="30">
        <v>6</v>
      </c>
      <c r="AB165" s="30" t="s">
        <v>79</v>
      </c>
      <c r="AC165" s="1" t="s">
        <v>80</v>
      </c>
      <c r="AD165" s="26">
        <v>0.06</v>
      </c>
      <c r="AE165" s="31">
        <v>84.739199999999997</v>
      </c>
      <c r="AF165">
        <v>4</v>
      </c>
    </row>
    <row r="166" spans="10:32" x14ac:dyDescent="0.3">
      <c r="J166" s="19">
        <v>159</v>
      </c>
      <c r="K166" s="20">
        <v>43918</v>
      </c>
      <c r="L166" s="19">
        <v>3</v>
      </c>
      <c r="M166" s="59">
        <f t="shared" si="5"/>
        <v>3</v>
      </c>
      <c r="N166" s="59">
        <f t="shared" si="6"/>
        <v>2020</v>
      </c>
      <c r="O166" s="21">
        <v>38</v>
      </c>
      <c r="P166" s="22" t="s">
        <v>132</v>
      </c>
      <c r="Q166" s="19">
        <v>11</v>
      </c>
      <c r="R166" s="23">
        <v>50</v>
      </c>
      <c r="S166" s="24">
        <v>111</v>
      </c>
      <c r="T166" s="25">
        <v>5550</v>
      </c>
      <c r="U166" s="26">
        <v>0.1</v>
      </c>
      <c r="V166" s="25"/>
      <c r="W166" s="25">
        <v>4995</v>
      </c>
      <c r="X166" s="27">
        <v>43946</v>
      </c>
      <c r="Y166" s="28">
        <v>43946</v>
      </c>
      <c r="Z166" s="29">
        <v>159</v>
      </c>
      <c r="AA166" s="30">
        <v>1</v>
      </c>
      <c r="AB166" s="30" t="s">
        <v>108</v>
      </c>
      <c r="AC166" s="1" t="s">
        <v>83</v>
      </c>
      <c r="AD166" s="26">
        <v>0.05</v>
      </c>
      <c r="AE166" s="31">
        <v>249.75</v>
      </c>
      <c r="AF166">
        <v>5</v>
      </c>
    </row>
    <row r="167" spans="10:32" x14ac:dyDescent="0.3">
      <c r="J167" s="19">
        <v>160</v>
      </c>
      <c r="K167" s="20">
        <v>43918</v>
      </c>
      <c r="L167" s="19">
        <v>3</v>
      </c>
      <c r="M167" s="59">
        <f t="shared" si="5"/>
        <v>3</v>
      </c>
      <c r="N167" s="59">
        <f t="shared" si="6"/>
        <v>2020</v>
      </c>
      <c r="O167" s="21">
        <v>16</v>
      </c>
      <c r="P167" s="22" t="s">
        <v>86</v>
      </c>
      <c r="Q167" s="19">
        <v>11</v>
      </c>
      <c r="R167" s="23">
        <v>45</v>
      </c>
      <c r="S167" s="24">
        <v>90</v>
      </c>
      <c r="T167" s="25">
        <v>4050</v>
      </c>
      <c r="U167" s="26">
        <v>0.04</v>
      </c>
      <c r="V167" s="25"/>
      <c r="W167" s="25">
        <v>3888</v>
      </c>
      <c r="X167" s="27">
        <v>43927</v>
      </c>
      <c r="Y167" s="28">
        <v>43927</v>
      </c>
      <c r="Z167" s="29">
        <v>160</v>
      </c>
      <c r="AA167" s="30">
        <v>6</v>
      </c>
      <c r="AB167" s="30" t="s">
        <v>79</v>
      </c>
      <c r="AC167" s="1" t="s">
        <v>90</v>
      </c>
      <c r="AD167" s="26">
        <v>7.0000000000000007E-2</v>
      </c>
      <c r="AE167" s="31">
        <v>272.16000000000003</v>
      </c>
      <c r="AF167">
        <v>6</v>
      </c>
    </row>
    <row r="168" spans="10:32" x14ac:dyDescent="0.3">
      <c r="J168" s="19">
        <v>161</v>
      </c>
      <c r="K168" s="20">
        <v>43918</v>
      </c>
      <c r="L168" s="19">
        <v>3</v>
      </c>
      <c r="M168" s="59">
        <f t="shared" si="5"/>
        <v>3</v>
      </c>
      <c r="N168" s="59">
        <f t="shared" si="6"/>
        <v>2020</v>
      </c>
      <c r="O168" s="21">
        <v>90</v>
      </c>
      <c r="P168" s="22" t="s">
        <v>119</v>
      </c>
      <c r="Q168" s="19">
        <v>11</v>
      </c>
      <c r="R168" s="23">
        <v>28</v>
      </c>
      <c r="S168" s="24">
        <v>91</v>
      </c>
      <c r="T168" s="25">
        <v>2548</v>
      </c>
      <c r="U168" s="26">
        <v>0.13</v>
      </c>
      <c r="V168" s="25"/>
      <c r="W168" s="25">
        <v>2216.7600000000002</v>
      </c>
      <c r="X168" s="27">
        <v>43924</v>
      </c>
      <c r="Y168" s="28">
        <v>43924</v>
      </c>
      <c r="Z168" s="29">
        <v>161</v>
      </c>
      <c r="AA168" s="30">
        <v>7</v>
      </c>
      <c r="AB168" s="30" t="s">
        <v>97</v>
      </c>
      <c r="AC168" s="1" t="s">
        <v>83</v>
      </c>
      <c r="AD168" s="26">
        <v>7.0000000000000007E-2</v>
      </c>
      <c r="AE168" s="31">
        <v>155.17320000000004</v>
      </c>
      <c r="AF168">
        <v>7</v>
      </c>
    </row>
    <row r="169" spans="10:32" x14ac:dyDescent="0.3">
      <c r="J169" s="19">
        <v>162</v>
      </c>
      <c r="K169" s="20">
        <v>43919</v>
      </c>
      <c r="L169" s="19">
        <v>3</v>
      </c>
      <c r="M169" s="59">
        <f t="shared" si="5"/>
        <v>3</v>
      </c>
      <c r="N169" s="59">
        <f t="shared" si="6"/>
        <v>2020</v>
      </c>
      <c r="O169" s="21">
        <v>73</v>
      </c>
      <c r="P169" s="22" t="s">
        <v>96</v>
      </c>
      <c r="Q169" s="19">
        <v>7</v>
      </c>
      <c r="R169" s="23">
        <v>25</v>
      </c>
      <c r="S169" s="24">
        <v>115</v>
      </c>
      <c r="T169" s="25">
        <v>2875</v>
      </c>
      <c r="U169" s="26">
        <v>0.13</v>
      </c>
      <c r="V169" s="25"/>
      <c r="W169" s="25">
        <v>2501.25</v>
      </c>
      <c r="X169" s="27">
        <v>43940</v>
      </c>
      <c r="Y169" s="28">
        <v>43940</v>
      </c>
      <c r="Z169" s="29">
        <v>162</v>
      </c>
      <c r="AA169" s="30">
        <v>4</v>
      </c>
      <c r="AB169" s="30" t="s">
        <v>85</v>
      </c>
      <c r="AC169" s="1" t="s">
        <v>90</v>
      </c>
      <c r="AD169" s="26">
        <v>0.09</v>
      </c>
      <c r="AE169" s="31">
        <v>225.11249999999998</v>
      </c>
      <c r="AF169">
        <v>1</v>
      </c>
    </row>
    <row r="170" spans="10:32" x14ac:dyDescent="0.3">
      <c r="J170" s="19">
        <v>163</v>
      </c>
      <c r="K170" s="20">
        <v>43920</v>
      </c>
      <c r="L170" s="19">
        <v>3</v>
      </c>
      <c r="M170" s="59">
        <f t="shared" si="5"/>
        <v>3</v>
      </c>
      <c r="N170" s="59">
        <f t="shared" si="6"/>
        <v>2020</v>
      </c>
      <c r="O170" s="21">
        <v>34</v>
      </c>
      <c r="P170" s="22" t="s">
        <v>118</v>
      </c>
      <c r="Q170" s="19">
        <v>10</v>
      </c>
      <c r="R170" s="23">
        <v>39</v>
      </c>
      <c r="S170" s="24">
        <v>106</v>
      </c>
      <c r="T170" s="25">
        <v>4134</v>
      </c>
      <c r="U170" s="26">
        <v>0.05</v>
      </c>
      <c r="V170" s="25"/>
      <c r="W170" s="25">
        <v>3927.3</v>
      </c>
      <c r="X170" s="27">
        <v>43944</v>
      </c>
      <c r="Y170" s="28">
        <v>43944</v>
      </c>
      <c r="Z170" s="29">
        <v>163</v>
      </c>
      <c r="AA170" s="30">
        <v>3</v>
      </c>
      <c r="AB170" s="30" t="s">
        <v>87</v>
      </c>
      <c r="AC170" s="1" t="s">
        <v>113</v>
      </c>
      <c r="AD170" s="26">
        <v>0.1</v>
      </c>
      <c r="AE170" s="31">
        <v>392.73</v>
      </c>
      <c r="AF170">
        <v>2</v>
      </c>
    </row>
    <row r="171" spans="10:32" x14ac:dyDescent="0.3">
      <c r="J171" s="19">
        <v>164</v>
      </c>
      <c r="K171" s="20">
        <v>43920</v>
      </c>
      <c r="L171" s="19">
        <v>3</v>
      </c>
      <c r="M171" s="59">
        <f t="shared" si="5"/>
        <v>3</v>
      </c>
      <c r="N171" s="59">
        <f t="shared" si="6"/>
        <v>2020</v>
      </c>
      <c r="O171" s="21">
        <v>79</v>
      </c>
      <c r="P171" s="22" t="s">
        <v>91</v>
      </c>
      <c r="Q171" s="19">
        <v>2</v>
      </c>
      <c r="R171" s="23">
        <v>15</v>
      </c>
      <c r="S171" s="24">
        <v>100</v>
      </c>
      <c r="T171" s="25">
        <v>1500</v>
      </c>
      <c r="U171" s="26">
        <v>7.0000000000000007E-2</v>
      </c>
      <c r="V171" s="25"/>
      <c r="W171" s="25">
        <v>1395</v>
      </c>
      <c r="X171" s="27">
        <v>43946</v>
      </c>
      <c r="Y171" s="28">
        <v>43946</v>
      </c>
      <c r="Z171" s="29">
        <v>164</v>
      </c>
      <c r="AA171" s="30">
        <v>4</v>
      </c>
      <c r="AB171" s="30" t="s">
        <v>85</v>
      </c>
      <c r="AC171" s="1" t="s">
        <v>109</v>
      </c>
      <c r="AD171" s="26">
        <v>0.09</v>
      </c>
      <c r="AE171" s="31">
        <v>125.55</v>
      </c>
      <c r="AF171">
        <v>3</v>
      </c>
    </row>
    <row r="172" spans="10:32" x14ac:dyDescent="0.3">
      <c r="J172" s="19">
        <v>165</v>
      </c>
      <c r="K172" s="20">
        <v>43921</v>
      </c>
      <c r="L172" s="19">
        <v>3</v>
      </c>
      <c r="M172" s="59">
        <f t="shared" si="5"/>
        <v>3</v>
      </c>
      <c r="N172" s="59">
        <f t="shared" si="6"/>
        <v>2020</v>
      </c>
      <c r="O172" s="21">
        <v>78</v>
      </c>
      <c r="P172" s="22" t="s">
        <v>94</v>
      </c>
      <c r="Q172" s="19">
        <v>9</v>
      </c>
      <c r="R172" s="23">
        <v>21</v>
      </c>
      <c r="S172" s="24">
        <v>119</v>
      </c>
      <c r="T172" s="24">
        <v>2499</v>
      </c>
      <c r="U172" s="32">
        <v>0.02</v>
      </c>
      <c r="V172" s="24"/>
      <c r="W172" s="24">
        <v>2449.02</v>
      </c>
      <c r="X172" s="27">
        <v>43942</v>
      </c>
      <c r="Y172" s="27">
        <v>43942</v>
      </c>
      <c r="Z172" s="29">
        <v>165</v>
      </c>
      <c r="AA172" s="30">
        <v>4</v>
      </c>
      <c r="AB172" s="30" t="s">
        <v>85</v>
      </c>
      <c r="AC172" s="1" t="s">
        <v>128</v>
      </c>
      <c r="AD172" s="32">
        <v>0.06</v>
      </c>
      <c r="AE172" s="31">
        <v>146.94119999999998</v>
      </c>
      <c r="AF172">
        <v>4</v>
      </c>
    </row>
    <row r="173" spans="10:32" x14ac:dyDescent="0.3">
      <c r="J173" s="19">
        <v>166</v>
      </c>
      <c r="K173" s="20">
        <v>43921</v>
      </c>
      <c r="L173" s="19">
        <v>3</v>
      </c>
      <c r="M173" s="59">
        <f t="shared" si="5"/>
        <v>3</v>
      </c>
      <c r="N173" s="59">
        <f t="shared" si="6"/>
        <v>2020</v>
      </c>
      <c r="O173" s="21">
        <v>19</v>
      </c>
      <c r="P173" s="22" t="s">
        <v>96</v>
      </c>
      <c r="Q173" s="19">
        <v>15</v>
      </c>
      <c r="R173" s="23">
        <v>14</v>
      </c>
      <c r="S173" s="24">
        <v>116</v>
      </c>
      <c r="T173" s="25">
        <v>1624</v>
      </c>
      <c r="U173" s="26">
        <v>7.0000000000000007E-2</v>
      </c>
      <c r="V173" s="25"/>
      <c r="W173" s="25">
        <v>1510.32</v>
      </c>
      <c r="X173" s="27">
        <v>43929</v>
      </c>
      <c r="Y173" s="28">
        <v>43929</v>
      </c>
      <c r="Z173" s="29">
        <v>166</v>
      </c>
      <c r="AA173" s="30">
        <v>3</v>
      </c>
      <c r="AB173" s="30" t="s">
        <v>87</v>
      </c>
      <c r="AC173" s="1" t="s">
        <v>109</v>
      </c>
      <c r="AD173" s="26">
        <v>7.0000000000000007E-2</v>
      </c>
      <c r="AE173" s="31">
        <v>105.72240000000001</v>
      </c>
      <c r="AF173">
        <v>5</v>
      </c>
    </row>
    <row r="174" spans="10:32" x14ac:dyDescent="0.3">
      <c r="J174" s="19">
        <v>167</v>
      </c>
      <c r="K174" s="20">
        <v>43921</v>
      </c>
      <c r="L174" s="19">
        <v>3</v>
      </c>
      <c r="M174" s="59">
        <f t="shared" si="5"/>
        <v>3</v>
      </c>
      <c r="N174" s="59">
        <f t="shared" si="6"/>
        <v>2020</v>
      </c>
      <c r="O174" s="21">
        <v>72</v>
      </c>
      <c r="P174" s="22" t="s">
        <v>96</v>
      </c>
      <c r="Q174" s="19">
        <v>5</v>
      </c>
      <c r="R174" s="23">
        <v>24</v>
      </c>
      <c r="S174" s="24">
        <v>98</v>
      </c>
      <c r="T174" s="25">
        <v>2352</v>
      </c>
      <c r="U174" s="26">
        <v>0.1</v>
      </c>
      <c r="V174" s="25"/>
      <c r="W174" s="25">
        <v>2116.8000000000002</v>
      </c>
      <c r="X174" s="27">
        <v>43931</v>
      </c>
      <c r="Y174" s="28">
        <v>43931</v>
      </c>
      <c r="Z174" s="29">
        <v>167</v>
      </c>
      <c r="AA174" s="30">
        <v>6</v>
      </c>
      <c r="AB174" s="30" t="s">
        <v>79</v>
      </c>
      <c r="AC174" s="1" t="s">
        <v>90</v>
      </c>
      <c r="AD174" s="26">
        <v>0.09</v>
      </c>
      <c r="AE174" s="31">
        <v>190.512</v>
      </c>
      <c r="AF174">
        <v>6</v>
      </c>
    </row>
    <row r="175" spans="10:32" x14ac:dyDescent="0.3">
      <c r="J175" s="19">
        <v>168</v>
      </c>
      <c r="K175" s="20">
        <v>43921</v>
      </c>
      <c r="L175" s="19">
        <v>3</v>
      </c>
      <c r="M175" s="59">
        <f t="shared" si="5"/>
        <v>3</v>
      </c>
      <c r="N175" s="59">
        <f t="shared" si="6"/>
        <v>2020</v>
      </c>
      <c r="O175" s="21">
        <v>63</v>
      </c>
      <c r="P175" s="22" t="s">
        <v>139</v>
      </c>
      <c r="Q175" s="19">
        <v>10</v>
      </c>
      <c r="R175" s="23">
        <v>27</v>
      </c>
      <c r="S175" s="24">
        <v>116</v>
      </c>
      <c r="T175" s="25">
        <v>3132</v>
      </c>
      <c r="U175" s="26">
        <v>0</v>
      </c>
      <c r="V175" s="25"/>
      <c r="W175" s="25">
        <v>3132</v>
      </c>
      <c r="X175" s="27">
        <v>43937</v>
      </c>
      <c r="Y175" s="28">
        <v>43937</v>
      </c>
      <c r="Z175" s="29">
        <v>168</v>
      </c>
      <c r="AA175" s="30">
        <v>6</v>
      </c>
      <c r="AB175" s="30" t="s">
        <v>79</v>
      </c>
      <c r="AC175" s="1" t="s">
        <v>80</v>
      </c>
      <c r="AD175" s="26">
        <v>0.05</v>
      </c>
      <c r="AE175" s="31">
        <v>156.60000000000002</v>
      </c>
      <c r="AF175">
        <v>7</v>
      </c>
    </row>
    <row r="176" spans="10:32" x14ac:dyDescent="0.3">
      <c r="J176" s="19">
        <v>169</v>
      </c>
      <c r="K176" s="20">
        <v>43922</v>
      </c>
      <c r="L176" s="19">
        <v>4</v>
      </c>
      <c r="M176" s="59">
        <f t="shared" si="5"/>
        <v>4</v>
      </c>
      <c r="N176" s="59">
        <f t="shared" si="6"/>
        <v>2020</v>
      </c>
      <c r="O176" s="21">
        <v>90</v>
      </c>
      <c r="P176" s="22" t="s">
        <v>119</v>
      </c>
      <c r="Q176" s="19">
        <v>9</v>
      </c>
      <c r="R176" s="23">
        <v>31</v>
      </c>
      <c r="S176" s="24">
        <v>103</v>
      </c>
      <c r="T176" s="25">
        <v>3193</v>
      </c>
      <c r="U176" s="26">
        <v>0.11</v>
      </c>
      <c r="V176" s="25"/>
      <c r="W176" s="25">
        <v>2841.77</v>
      </c>
      <c r="X176" s="27">
        <v>43922</v>
      </c>
      <c r="Y176" s="28">
        <v>43922</v>
      </c>
      <c r="Z176" s="29">
        <v>169</v>
      </c>
      <c r="AA176" s="30">
        <v>5</v>
      </c>
      <c r="AB176" s="30" t="s">
        <v>100</v>
      </c>
      <c r="AC176" s="1" t="s">
        <v>88</v>
      </c>
      <c r="AD176" s="26">
        <v>0.1</v>
      </c>
      <c r="AE176" s="31">
        <v>284.17700000000002</v>
      </c>
      <c r="AF176">
        <v>1</v>
      </c>
    </row>
    <row r="177" spans="10:32" x14ac:dyDescent="0.3">
      <c r="J177" s="19">
        <v>170</v>
      </c>
      <c r="K177" s="20">
        <v>43922</v>
      </c>
      <c r="L177" s="19">
        <v>4</v>
      </c>
      <c r="M177" s="59">
        <f t="shared" si="5"/>
        <v>4</v>
      </c>
      <c r="N177" s="59">
        <f t="shared" si="6"/>
        <v>2020</v>
      </c>
      <c r="O177" s="21">
        <v>26</v>
      </c>
      <c r="P177" s="22" t="s">
        <v>154</v>
      </c>
      <c r="Q177" s="19">
        <v>11</v>
      </c>
      <c r="R177" s="23">
        <v>44</v>
      </c>
      <c r="S177" s="24">
        <v>114</v>
      </c>
      <c r="T177" s="25">
        <v>5016</v>
      </c>
      <c r="U177" s="26">
        <v>0.01</v>
      </c>
      <c r="V177" s="25"/>
      <c r="W177" s="25">
        <v>4965.84</v>
      </c>
      <c r="X177" s="27">
        <v>43944</v>
      </c>
      <c r="Y177" s="28">
        <v>43944</v>
      </c>
      <c r="Z177" s="29">
        <v>170</v>
      </c>
      <c r="AA177" s="30">
        <v>4</v>
      </c>
      <c r="AB177" s="30" t="s">
        <v>85</v>
      </c>
      <c r="AC177" s="1" t="s">
        <v>95</v>
      </c>
      <c r="AD177" s="26">
        <v>0.05</v>
      </c>
      <c r="AE177" s="31">
        <v>248.29200000000003</v>
      </c>
      <c r="AF177">
        <v>2</v>
      </c>
    </row>
    <row r="178" spans="10:32" x14ac:dyDescent="0.3">
      <c r="J178" s="19">
        <v>171</v>
      </c>
      <c r="K178" s="20">
        <v>43922</v>
      </c>
      <c r="L178" s="19">
        <v>4</v>
      </c>
      <c r="M178" s="59">
        <f t="shared" si="5"/>
        <v>4</v>
      </c>
      <c r="N178" s="59">
        <f t="shared" si="6"/>
        <v>2020</v>
      </c>
      <c r="O178" s="21">
        <v>86</v>
      </c>
      <c r="P178" s="22" t="s">
        <v>149</v>
      </c>
      <c r="Q178" s="19">
        <v>3</v>
      </c>
      <c r="R178" s="23">
        <v>10</v>
      </c>
      <c r="S178" s="24">
        <v>93</v>
      </c>
      <c r="T178" s="25">
        <v>930</v>
      </c>
      <c r="U178" s="26">
        <v>0.1</v>
      </c>
      <c r="V178" s="25"/>
      <c r="W178" s="25">
        <v>837</v>
      </c>
      <c r="X178" s="27">
        <v>43927</v>
      </c>
      <c r="Y178" s="28">
        <v>43927</v>
      </c>
      <c r="Z178" s="29">
        <v>171</v>
      </c>
      <c r="AA178" s="30">
        <v>7</v>
      </c>
      <c r="AB178" s="30" t="s">
        <v>97</v>
      </c>
      <c r="AC178" s="1" t="s">
        <v>88</v>
      </c>
      <c r="AD178" s="26">
        <v>7.0000000000000007E-2</v>
      </c>
      <c r="AE178" s="31">
        <v>58.59</v>
      </c>
      <c r="AF178">
        <v>3</v>
      </c>
    </row>
    <row r="179" spans="10:32" x14ac:dyDescent="0.3">
      <c r="J179" s="19">
        <v>172</v>
      </c>
      <c r="K179" s="20">
        <v>43922</v>
      </c>
      <c r="L179" s="19">
        <v>4</v>
      </c>
      <c r="M179" s="59">
        <f t="shared" si="5"/>
        <v>4</v>
      </c>
      <c r="N179" s="59">
        <f t="shared" si="6"/>
        <v>2020</v>
      </c>
      <c r="O179" s="21">
        <v>4</v>
      </c>
      <c r="P179" s="22" t="s">
        <v>145</v>
      </c>
      <c r="Q179" s="19">
        <v>3</v>
      </c>
      <c r="R179" s="23">
        <v>22</v>
      </c>
      <c r="S179" s="24">
        <v>116</v>
      </c>
      <c r="T179" s="25">
        <v>2552</v>
      </c>
      <c r="U179" s="26">
        <v>0.03</v>
      </c>
      <c r="V179" s="25"/>
      <c r="W179" s="25">
        <v>2475.44</v>
      </c>
      <c r="X179" s="27">
        <v>43938</v>
      </c>
      <c r="Y179" s="28">
        <v>43938</v>
      </c>
      <c r="Z179" s="29">
        <v>172</v>
      </c>
      <c r="AA179" s="30">
        <v>3</v>
      </c>
      <c r="AB179" s="30" t="s">
        <v>87</v>
      </c>
      <c r="AC179" s="1" t="s">
        <v>90</v>
      </c>
      <c r="AD179" s="26">
        <v>0.06</v>
      </c>
      <c r="AE179" s="31">
        <v>148.5264</v>
      </c>
      <c r="AF179">
        <v>4</v>
      </c>
    </row>
    <row r="180" spans="10:32" x14ac:dyDescent="0.3">
      <c r="J180" s="19">
        <v>173</v>
      </c>
      <c r="K180" s="20">
        <v>43922</v>
      </c>
      <c r="L180" s="19">
        <v>4</v>
      </c>
      <c r="M180" s="59">
        <f t="shared" si="5"/>
        <v>4</v>
      </c>
      <c r="N180" s="59">
        <f t="shared" si="6"/>
        <v>2020</v>
      </c>
      <c r="O180" s="21">
        <v>88</v>
      </c>
      <c r="P180" s="22" t="s">
        <v>96</v>
      </c>
      <c r="Q180" s="19">
        <v>9</v>
      </c>
      <c r="R180" s="23">
        <v>49</v>
      </c>
      <c r="S180" s="24">
        <v>109</v>
      </c>
      <c r="T180" s="25">
        <v>5341</v>
      </c>
      <c r="U180" s="26">
        <v>0.01</v>
      </c>
      <c r="V180" s="25"/>
      <c r="W180" s="25">
        <v>5287.59</v>
      </c>
      <c r="X180" s="27">
        <v>43922</v>
      </c>
      <c r="Y180" s="28">
        <v>43922</v>
      </c>
      <c r="Z180" s="29">
        <v>173</v>
      </c>
      <c r="AA180" s="30">
        <v>3</v>
      </c>
      <c r="AB180" s="30" t="s">
        <v>87</v>
      </c>
      <c r="AC180" s="1" t="s">
        <v>83</v>
      </c>
      <c r="AD180" s="26">
        <v>0.09</v>
      </c>
      <c r="AE180" s="31">
        <v>475.88310000000001</v>
      </c>
      <c r="AF180">
        <v>5</v>
      </c>
    </row>
    <row r="181" spans="10:32" x14ac:dyDescent="0.3">
      <c r="J181" s="19">
        <v>174</v>
      </c>
      <c r="K181" s="20">
        <v>43923</v>
      </c>
      <c r="L181" s="19">
        <v>4</v>
      </c>
      <c r="M181" s="59">
        <f t="shared" si="5"/>
        <v>4</v>
      </c>
      <c r="N181" s="59">
        <f t="shared" si="6"/>
        <v>2020</v>
      </c>
      <c r="O181" s="21">
        <v>64</v>
      </c>
      <c r="P181" s="22" t="s">
        <v>137</v>
      </c>
      <c r="Q181" s="19">
        <v>4</v>
      </c>
      <c r="R181" s="23">
        <v>47</v>
      </c>
      <c r="S181" s="24">
        <v>107</v>
      </c>
      <c r="T181" s="25">
        <v>5029</v>
      </c>
      <c r="U181" s="26">
        <v>0.09</v>
      </c>
      <c r="V181" s="25"/>
      <c r="W181" s="25">
        <v>4576.3900000000003</v>
      </c>
      <c r="X181" s="27">
        <v>43951</v>
      </c>
      <c r="Y181" s="28">
        <v>43951</v>
      </c>
      <c r="Z181" s="29">
        <v>174</v>
      </c>
      <c r="AA181" s="30">
        <v>6</v>
      </c>
      <c r="AB181" s="30" t="s">
        <v>79</v>
      </c>
      <c r="AC181" s="1" t="s">
        <v>109</v>
      </c>
      <c r="AD181" s="26">
        <v>0.06</v>
      </c>
      <c r="AE181" s="31">
        <v>274.58339999999998</v>
      </c>
      <c r="AF181">
        <v>6</v>
      </c>
    </row>
    <row r="182" spans="10:32" x14ac:dyDescent="0.3">
      <c r="J182" s="19">
        <v>175</v>
      </c>
      <c r="K182" s="20">
        <v>43924</v>
      </c>
      <c r="L182" s="19">
        <v>4</v>
      </c>
      <c r="M182" s="59">
        <f t="shared" si="5"/>
        <v>4</v>
      </c>
      <c r="N182" s="59">
        <f t="shared" si="6"/>
        <v>2020</v>
      </c>
      <c r="O182" s="21">
        <v>52</v>
      </c>
      <c r="P182" s="22" t="s">
        <v>81</v>
      </c>
      <c r="Q182" s="19">
        <v>13</v>
      </c>
      <c r="R182" s="23">
        <v>44</v>
      </c>
      <c r="S182" s="24">
        <v>104</v>
      </c>
      <c r="T182" s="25">
        <v>4576</v>
      </c>
      <c r="U182" s="26">
        <v>0</v>
      </c>
      <c r="V182" s="25"/>
      <c r="W182" s="25">
        <v>4576</v>
      </c>
      <c r="X182" s="27">
        <v>43942</v>
      </c>
      <c r="Y182" s="28">
        <v>43942</v>
      </c>
      <c r="Z182" s="29">
        <v>175</v>
      </c>
      <c r="AA182" s="30">
        <v>5</v>
      </c>
      <c r="AB182" s="30" t="s">
        <v>100</v>
      </c>
      <c r="AC182" s="1" t="s">
        <v>92</v>
      </c>
      <c r="AD182" s="26">
        <v>0.06</v>
      </c>
      <c r="AE182" s="31">
        <v>274.56</v>
      </c>
      <c r="AF182">
        <v>7</v>
      </c>
    </row>
    <row r="183" spans="10:32" x14ac:dyDescent="0.3">
      <c r="J183" s="19">
        <v>176</v>
      </c>
      <c r="K183" s="20">
        <v>43926</v>
      </c>
      <c r="L183" s="19">
        <v>4</v>
      </c>
      <c r="M183" s="59">
        <f t="shared" si="5"/>
        <v>4</v>
      </c>
      <c r="N183" s="59">
        <f t="shared" si="6"/>
        <v>2020</v>
      </c>
      <c r="O183" s="21">
        <v>70</v>
      </c>
      <c r="P183" s="22" t="s">
        <v>126</v>
      </c>
      <c r="Q183" s="19">
        <v>13</v>
      </c>
      <c r="R183" s="23">
        <v>15</v>
      </c>
      <c r="S183" s="24">
        <v>101</v>
      </c>
      <c r="T183" s="25">
        <v>1515</v>
      </c>
      <c r="U183" s="26">
        <v>0.1</v>
      </c>
      <c r="V183" s="25"/>
      <c r="W183" s="25">
        <v>1363.5</v>
      </c>
      <c r="X183" s="27">
        <v>43937</v>
      </c>
      <c r="Y183" s="28">
        <v>43937</v>
      </c>
      <c r="Z183" s="29">
        <v>176</v>
      </c>
      <c r="AA183" s="30">
        <v>6</v>
      </c>
      <c r="AB183" s="30" t="s">
        <v>79</v>
      </c>
      <c r="AC183" s="1" t="s">
        <v>113</v>
      </c>
      <c r="AD183" s="26">
        <v>7.0000000000000007E-2</v>
      </c>
      <c r="AE183" s="31">
        <v>95.445000000000007</v>
      </c>
      <c r="AF183">
        <v>1</v>
      </c>
    </row>
    <row r="184" spans="10:32" x14ac:dyDescent="0.3">
      <c r="J184" s="19">
        <v>177</v>
      </c>
      <c r="K184" s="20">
        <v>43927</v>
      </c>
      <c r="L184" s="19">
        <v>4</v>
      </c>
      <c r="M184" s="59">
        <f t="shared" si="5"/>
        <v>4</v>
      </c>
      <c r="N184" s="59">
        <f t="shared" si="6"/>
        <v>2020</v>
      </c>
      <c r="O184" s="21">
        <v>74</v>
      </c>
      <c r="P184" s="22" t="s">
        <v>96</v>
      </c>
      <c r="Q184" s="19">
        <v>9</v>
      </c>
      <c r="R184" s="23">
        <v>28</v>
      </c>
      <c r="S184" s="24">
        <v>98</v>
      </c>
      <c r="T184" s="25">
        <v>2744</v>
      </c>
      <c r="U184" s="26">
        <v>0.08</v>
      </c>
      <c r="V184" s="25"/>
      <c r="W184" s="25">
        <v>2524.48</v>
      </c>
      <c r="X184" s="27">
        <v>43942</v>
      </c>
      <c r="Y184" s="28">
        <v>43942</v>
      </c>
      <c r="Z184" s="29">
        <v>177</v>
      </c>
      <c r="AA184" s="30">
        <v>4</v>
      </c>
      <c r="AB184" s="30" t="s">
        <v>85</v>
      </c>
      <c r="AC184" s="1" t="s">
        <v>95</v>
      </c>
      <c r="AD184" s="26">
        <v>0.1</v>
      </c>
      <c r="AE184" s="31">
        <v>252.44800000000001</v>
      </c>
      <c r="AF184">
        <v>2</v>
      </c>
    </row>
    <row r="185" spans="10:32" x14ac:dyDescent="0.3">
      <c r="J185" s="19">
        <v>178</v>
      </c>
      <c r="K185" s="20">
        <v>43928</v>
      </c>
      <c r="L185" s="19">
        <v>4</v>
      </c>
      <c r="M185" s="59">
        <f t="shared" si="5"/>
        <v>4</v>
      </c>
      <c r="N185" s="59">
        <f t="shared" si="6"/>
        <v>2020</v>
      </c>
      <c r="O185" s="21">
        <v>1</v>
      </c>
      <c r="P185" s="22" t="s">
        <v>152</v>
      </c>
      <c r="Q185" s="19">
        <v>5</v>
      </c>
      <c r="R185" s="23">
        <v>34</v>
      </c>
      <c r="S185" s="24">
        <v>92</v>
      </c>
      <c r="T185" s="25">
        <v>3128</v>
      </c>
      <c r="U185" s="26">
        <v>0.03</v>
      </c>
      <c r="V185" s="25"/>
      <c r="W185" s="25">
        <v>3034.16</v>
      </c>
      <c r="X185" s="27">
        <v>43943</v>
      </c>
      <c r="Y185" s="28">
        <v>43943</v>
      </c>
      <c r="Z185" s="29">
        <v>178</v>
      </c>
      <c r="AA185" s="30">
        <v>1</v>
      </c>
      <c r="AB185" s="30" t="s">
        <v>108</v>
      </c>
      <c r="AC185" s="1" t="s">
        <v>90</v>
      </c>
      <c r="AD185" s="26">
        <v>0.06</v>
      </c>
      <c r="AE185" s="31">
        <v>182.0496</v>
      </c>
      <c r="AF185">
        <v>3</v>
      </c>
    </row>
    <row r="186" spans="10:32" x14ac:dyDescent="0.3">
      <c r="J186" s="19">
        <v>179</v>
      </c>
      <c r="K186" s="20">
        <v>43930</v>
      </c>
      <c r="L186" s="19">
        <v>4</v>
      </c>
      <c r="M186" s="59">
        <f t="shared" si="5"/>
        <v>4</v>
      </c>
      <c r="N186" s="59">
        <f t="shared" si="6"/>
        <v>2020</v>
      </c>
      <c r="O186" s="21">
        <v>87</v>
      </c>
      <c r="P186" s="22" t="s">
        <v>101</v>
      </c>
      <c r="Q186" s="19">
        <v>12</v>
      </c>
      <c r="R186" s="23">
        <v>44</v>
      </c>
      <c r="S186" s="24">
        <v>97</v>
      </c>
      <c r="T186" s="25">
        <v>4268</v>
      </c>
      <c r="U186" s="26">
        <v>0.06</v>
      </c>
      <c r="V186" s="25"/>
      <c r="W186" s="25">
        <v>4011.92</v>
      </c>
      <c r="X186" s="27">
        <v>43943</v>
      </c>
      <c r="Y186" s="28">
        <v>43943</v>
      </c>
      <c r="Z186" s="29">
        <v>179</v>
      </c>
      <c r="AA186" s="30">
        <v>5</v>
      </c>
      <c r="AB186" s="30" t="s">
        <v>100</v>
      </c>
      <c r="AC186" s="1" t="s">
        <v>113</v>
      </c>
      <c r="AD186" s="26">
        <v>0.09</v>
      </c>
      <c r="AE186" s="31">
        <v>361.07279999999997</v>
      </c>
      <c r="AF186">
        <v>4</v>
      </c>
    </row>
    <row r="187" spans="10:32" x14ac:dyDescent="0.3">
      <c r="J187" s="19">
        <v>180</v>
      </c>
      <c r="K187" s="20">
        <v>43930</v>
      </c>
      <c r="L187" s="19">
        <v>4</v>
      </c>
      <c r="M187" s="59">
        <f t="shared" si="5"/>
        <v>4</v>
      </c>
      <c r="N187" s="59">
        <f t="shared" si="6"/>
        <v>2020</v>
      </c>
      <c r="O187" s="21">
        <v>2</v>
      </c>
      <c r="P187" s="22" t="s">
        <v>93</v>
      </c>
      <c r="Q187" s="19">
        <v>2</v>
      </c>
      <c r="R187" s="23">
        <v>30</v>
      </c>
      <c r="S187" s="24">
        <v>96</v>
      </c>
      <c r="T187" s="25">
        <v>2880</v>
      </c>
      <c r="U187" s="26">
        <v>0.15</v>
      </c>
      <c r="V187" s="25"/>
      <c r="W187" s="25">
        <v>2448</v>
      </c>
      <c r="X187" s="27">
        <v>43947</v>
      </c>
      <c r="Y187" s="28">
        <v>43947</v>
      </c>
      <c r="Z187" s="29">
        <v>180</v>
      </c>
      <c r="AA187" s="30">
        <v>3</v>
      </c>
      <c r="AB187" s="30" t="s">
        <v>87</v>
      </c>
      <c r="AC187" s="1" t="s">
        <v>95</v>
      </c>
      <c r="AD187" s="26">
        <v>0.06</v>
      </c>
      <c r="AE187" s="31">
        <v>146.88</v>
      </c>
      <c r="AF187">
        <v>5</v>
      </c>
    </row>
    <row r="188" spans="10:32" x14ac:dyDescent="0.3">
      <c r="J188" s="19">
        <v>181</v>
      </c>
      <c r="K188" s="20">
        <v>43931</v>
      </c>
      <c r="L188" s="19">
        <v>4</v>
      </c>
      <c r="M188" s="59">
        <f t="shared" si="5"/>
        <v>4</v>
      </c>
      <c r="N188" s="59">
        <f t="shared" si="6"/>
        <v>2020</v>
      </c>
      <c r="O188" s="21">
        <v>11</v>
      </c>
      <c r="P188" s="22" t="s">
        <v>119</v>
      </c>
      <c r="Q188" s="19">
        <v>3</v>
      </c>
      <c r="R188" s="23">
        <v>35</v>
      </c>
      <c r="S188" s="24">
        <v>93</v>
      </c>
      <c r="T188" s="25">
        <v>3255</v>
      </c>
      <c r="U188" s="26">
        <v>0.06</v>
      </c>
      <c r="V188" s="25"/>
      <c r="W188" s="25">
        <v>3059.7</v>
      </c>
      <c r="X188" s="27">
        <v>43955</v>
      </c>
      <c r="Y188" s="28">
        <v>43955</v>
      </c>
      <c r="Z188" s="29">
        <v>181</v>
      </c>
      <c r="AA188" s="30">
        <v>3</v>
      </c>
      <c r="AB188" s="30" t="s">
        <v>87</v>
      </c>
      <c r="AC188" s="1" t="s">
        <v>128</v>
      </c>
      <c r="AD188" s="26">
        <v>7.0000000000000007E-2</v>
      </c>
      <c r="AE188" s="31">
        <v>214.179</v>
      </c>
      <c r="AF188">
        <v>6</v>
      </c>
    </row>
    <row r="189" spans="10:32" x14ac:dyDescent="0.3">
      <c r="J189" s="19">
        <v>182</v>
      </c>
      <c r="K189" s="20">
        <v>43931</v>
      </c>
      <c r="L189" s="19">
        <v>4</v>
      </c>
      <c r="M189" s="59">
        <f t="shared" si="5"/>
        <v>4</v>
      </c>
      <c r="N189" s="59">
        <f t="shared" si="6"/>
        <v>2020</v>
      </c>
      <c r="O189" s="21">
        <v>22</v>
      </c>
      <c r="P189" s="22" t="s">
        <v>112</v>
      </c>
      <c r="Q189" s="19">
        <v>15</v>
      </c>
      <c r="R189" s="23">
        <v>12</v>
      </c>
      <c r="S189" s="24">
        <v>98</v>
      </c>
      <c r="T189" s="25">
        <v>1176</v>
      </c>
      <c r="U189" s="26">
        <v>0.02</v>
      </c>
      <c r="V189" s="25"/>
      <c r="W189" s="25">
        <v>1152.48</v>
      </c>
      <c r="X189" s="27">
        <v>43960</v>
      </c>
      <c r="Y189" s="28">
        <v>43960</v>
      </c>
      <c r="Z189" s="29">
        <v>182</v>
      </c>
      <c r="AA189" s="30">
        <v>7</v>
      </c>
      <c r="AB189" s="30" t="s">
        <v>97</v>
      </c>
      <c r="AC189" s="1" t="s">
        <v>113</v>
      </c>
      <c r="AD189" s="26">
        <v>0.09</v>
      </c>
      <c r="AE189" s="31">
        <v>103.72319999999999</v>
      </c>
      <c r="AF189">
        <v>7</v>
      </c>
    </row>
    <row r="190" spans="10:32" x14ac:dyDescent="0.3">
      <c r="J190" s="19">
        <v>183</v>
      </c>
      <c r="K190" s="20">
        <v>43931</v>
      </c>
      <c r="L190" s="19">
        <v>4</v>
      </c>
      <c r="M190" s="59">
        <f t="shared" si="5"/>
        <v>4</v>
      </c>
      <c r="N190" s="59">
        <f t="shared" si="6"/>
        <v>2020</v>
      </c>
      <c r="O190" s="21">
        <v>82</v>
      </c>
      <c r="P190" s="22" t="s">
        <v>126</v>
      </c>
      <c r="Q190" s="19">
        <v>12</v>
      </c>
      <c r="R190" s="23">
        <v>27</v>
      </c>
      <c r="S190" s="24">
        <v>98</v>
      </c>
      <c r="T190" s="25">
        <v>2646</v>
      </c>
      <c r="U190" s="26">
        <v>0.04</v>
      </c>
      <c r="V190" s="25"/>
      <c r="W190" s="25">
        <v>2540.16</v>
      </c>
      <c r="X190" s="27">
        <v>43957</v>
      </c>
      <c r="Y190" s="28">
        <v>43957</v>
      </c>
      <c r="Z190" s="29">
        <v>183</v>
      </c>
      <c r="AA190" s="30">
        <v>3</v>
      </c>
      <c r="AB190" s="30" t="s">
        <v>87</v>
      </c>
      <c r="AC190" s="1" t="s">
        <v>90</v>
      </c>
      <c r="AD190" s="26">
        <v>0.06</v>
      </c>
      <c r="AE190" s="31">
        <v>152.40959999999998</v>
      </c>
      <c r="AF190">
        <v>1</v>
      </c>
    </row>
    <row r="191" spans="10:32" x14ac:dyDescent="0.3">
      <c r="J191" s="19">
        <v>184</v>
      </c>
      <c r="K191" s="20">
        <v>43932</v>
      </c>
      <c r="L191" s="19">
        <v>4</v>
      </c>
      <c r="M191" s="59">
        <f t="shared" si="5"/>
        <v>4</v>
      </c>
      <c r="N191" s="59">
        <f t="shared" si="6"/>
        <v>2020</v>
      </c>
      <c r="O191" s="21">
        <v>43</v>
      </c>
      <c r="P191" s="22" t="s">
        <v>158</v>
      </c>
      <c r="Q191" s="19">
        <v>9</v>
      </c>
      <c r="R191" s="23">
        <v>26</v>
      </c>
      <c r="S191" s="24">
        <v>96</v>
      </c>
      <c r="T191" s="25">
        <v>2496</v>
      </c>
      <c r="U191" s="26">
        <v>0.05</v>
      </c>
      <c r="V191" s="25"/>
      <c r="W191" s="25">
        <v>2371.1999999999998</v>
      </c>
      <c r="X191" s="27">
        <v>43941</v>
      </c>
      <c r="Y191" s="28">
        <v>43941</v>
      </c>
      <c r="Z191" s="29">
        <v>184</v>
      </c>
      <c r="AA191" s="30">
        <v>5</v>
      </c>
      <c r="AB191" s="30" t="s">
        <v>100</v>
      </c>
      <c r="AC191" s="1" t="s">
        <v>113</v>
      </c>
      <c r="AD191" s="26">
        <v>0.09</v>
      </c>
      <c r="AE191" s="31">
        <v>213.40799999999999</v>
      </c>
      <c r="AF191">
        <v>2</v>
      </c>
    </row>
    <row r="192" spans="10:32" x14ac:dyDescent="0.3">
      <c r="J192" s="19">
        <v>185</v>
      </c>
      <c r="K192" s="20">
        <v>43932</v>
      </c>
      <c r="L192" s="19">
        <v>4</v>
      </c>
      <c r="M192" s="59">
        <f t="shared" si="5"/>
        <v>4</v>
      </c>
      <c r="N192" s="59">
        <f t="shared" si="6"/>
        <v>2020</v>
      </c>
      <c r="O192" s="21">
        <v>56</v>
      </c>
      <c r="P192" s="22" t="s">
        <v>126</v>
      </c>
      <c r="Q192" s="19">
        <v>15</v>
      </c>
      <c r="R192" s="23">
        <v>21</v>
      </c>
      <c r="S192" s="24">
        <v>105</v>
      </c>
      <c r="T192" s="25">
        <v>2205</v>
      </c>
      <c r="U192" s="26">
        <v>0.04</v>
      </c>
      <c r="V192" s="25"/>
      <c r="W192" s="25">
        <v>2116.8000000000002</v>
      </c>
      <c r="X192" s="27">
        <v>43960</v>
      </c>
      <c r="Y192" s="28">
        <v>43960</v>
      </c>
      <c r="Z192" s="29">
        <v>185</v>
      </c>
      <c r="AA192" s="30">
        <v>2</v>
      </c>
      <c r="AB192" s="30" t="s">
        <v>82</v>
      </c>
      <c r="AC192" s="1" t="s">
        <v>92</v>
      </c>
      <c r="AD192" s="26">
        <v>0.09</v>
      </c>
      <c r="AE192" s="31">
        <v>190.512</v>
      </c>
      <c r="AF192">
        <v>3</v>
      </c>
    </row>
    <row r="193" spans="10:32" x14ac:dyDescent="0.3">
      <c r="J193" s="19">
        <v>186</v>
      </c>
      <c r="K193" s="20">
        <v>43933</v>
      </c>
      <c r="L193" s="19">
        <v>4</v>
      </c>
      <c r="M193" s="59">
        <f t="shared" si="5"/>
        <v>4</v>
      </c>
      <c r="N193" s="59">
        <f t="shared" si="6"/>
        <v>2020</v>
      </c>
      <c r="O193" s="21">
        <v>70</v>
      </c>
      <c r="P193" s="22" t="s">
        <v>126</v>
      </c>
      <c r="Q193" s="19">
        <v>2</v>
      </c>
      <c r="R193" s="23">
        <v>28</v>
      </c>
      <c r="S193" s="24">
        <v>105</v>
      </c>
      <c r="T193" s="25">
        <v>2940</v>
      </c>
      <c r="U193" s="26">
        <v>0.05</v>
      </c>
      <c r="V193" s="25"/>
      <c r="W193" s="25">
        <v>2793</v>
      </c>
      <c r="X193" s="27">
        <v>43960</v>
      </c>
      <c r="Y193" s="28">
        <v>43960</v>
      </c>
      <c r="Z193" s="29">
        <v>186</v>
      </c>
      <c r="AA193" s="30">
        <v>1</v>
      </c>
      <c r="AB193" s="30" t="s">
        <v>108</v>
      </c>
      <c r="AC193" s="1" t="s">
        <v>113</v>
      </c>
      <c r="AD193" s="26">
        <v>7.0000000000000007E-2</v>
      </c>
      <c r="AE193" s="31">
        <v>195.51000000000002</v>
      </c>
      <c r="AF193">
        <v>4</v>
      </c>
    </row>
    <row r="194" spans="10:32" x14ac:dyDescent="0.3">
      <c r="J194" s="19">
        <v>187</v>
      </c>
      <c r="K194" s="20">
        <v>43934</v>
      </c>
      <c r="L194" s="19">
        <v>4</v>
      </c>
      <c r="M194" s="59">
        <f t="shared" si="5"/>
        <v>4</v>
      </c>
      <c r="N194" s="59">
        <f t="shared" si="6"/>
        <v>2020</v>
      </c>
      <c r="O194" s="21">
        <v>44</v>
      </c>
      <c r="P194" s="22" t="s">
        <v>130</v>
      </c>
      <c r="Q194" s="19">
        <v>4</v>
      </c>
      <c r="R194" s="23">
        <v>29</v>
      </c>
      <c r="S194" s="24">
        <v>97</v>
      </c>
      <c r="T194" s="25">
        <v>2813</v>
      </c>
      <c r="U194" s="26">
        <v>0.02</v>
      </c>
      <c r="V194" s="25"/>
      <c r="W194" s="25">
        <v>2756.74</v>
      </c>
      <c r="X194" s="27">
        <v>43963</v>
      </c>
      <c r="Y194" s="28">
        <v>43963</v>
      </c>
      <c r="Z194" s="29">
        <v>187</v>
      </c>
      <c r="AA194" s="30">
        <v>5</v>
      </c>
      <c r="AB194" s="30" t="s">
        <v>100</v>
      </c>
      <c r="AC194" s="1" t="s">
        <v>113</v>
      </c>
      <c r="AD194" s="26">
        <v>0.09</v>
      </c>
      <c r="AE194" s="31">
        <v>248.10659999999996</v>
      </c>
      <c r="AF194">
        <v>5</v>
      </c>
    </row>
    <row r="195" spans="10:32" x14ac:dyDescent="0.3">
      <c r="J195" s="19">
        <v>188</v>
      </c>
      <c r="K195" s="20">
        <v>43934</v>
      </c>
      <c r="L195" s="19">
        <v>4</v>
      </c>
      <c r="M195" s="59">
        <f t="shared" si="5"/>
        <v>4</v>
      </c>
      <c r="N195" s="59">
        <f t="shared" si="6"/>
        <v>2020</v>
      </c>
      <c r="O195" s="21">
        <v>83</v>
      </c>
      <c r="P195" s="22" t="s">
        <v>159</v>
      </c>
      <c r="Q195" s="19">
        <v>11</v>
      </c>
      <c r="R195" s="23">
        <v>16</v>
      </c>
      <c r="S195" s="24">
        <v>110</v>
      </c>
      <c r="T195" s="25">
        <v>1760</v>
      </c>
      <c r="U195" s="26">
        <v>0.05</v>
      </c>
      <c r="V195" s="25"/>
      <c r="W195" s="25">
        <v>1672</v>
      </c>
      <c r="X195" s="27">
        <v>43955</v>
      </c>
      <c r="Y195" s="28">
        <v>43955</v>
      </c>
      <c r="Z195" s="29">
        <v>188</v>
      </c>
      <c r="AA195" s="30">
        <v>4</v>
      </c>
      <c r="AB195" s="30" t="s">
        <v>85</v>
      </c>
      <c r="AC195" s="1" t="s">
        <v>105</v>
      </c>
      <c r="AD195" s="26">
        <v>0.06</v>
      </c>
      <c r="AE195" s="31">
        <v>100.32</v>
      </c>
      <c r="AF195">
        <v>6</v>
      </c>
    </row>
    <row r="196" spans="10:32" x14ac:dyDescent="0.3">
      <c r="J196" s="19">
        <v>189</v>
      </c>
      <c r="K196" s="20">
        <v>43935</v>
      </c>
      <c r="L196" s="19">
        <v>4</v>
      </c>
      <c r="M196" s="59">
        <f t="shared" si="5"/>
        <v>4</v>
      </c>
      <c r="N196" s="59">
        <f t="shared" si="6"/>
        <v>2020</v>
      </c>
      <c r="O196" s="21">
        <v>48</v>
      </c>
      <c r="P196" s="22" t="s">
        <v>120</v>
      </c>
      <c r="Q196" s="19">
        <v>2</v>
      </c>
      <c r="R196" s="23">
        <v>47</v>
      </c>
      <c r="S196" s="24">
        <v>117</v>
      </c>
      <c r="T196" s="25">
        <v>5499</v>
      </c>
      <c r="U196" s="26">
        <v>0.11</v>
      </c>
      <c r="V196" s="25"/>
      <c r="W196" s="25">
        <v>4894.1099999999997</v>
      </c>
      <c r="X196" s="27">
        <v>43956</v>
      </c>
      <c r="Y196" s="28">
        <v>43956</v>
      </c>
      <c r="Z196" s="29">
        <v>189</v>
      </c>
      <c r="AA196" s="30">
        <v>2</v>
      </c>
      <c r="AB196" s="30" t="s">
        <v>82</v>
      </c>
      <c r="AC196" s="1" t="s">
        <v>90</v>
      </c>
      <c r="AD196" s="26">
        <v>0.09</v>
      </c>
      <c r="AE196" s="31">
        <v>440.46989999999994</v>
      </c>
      <c r="AF196">
        <v>7</v>
      </c>
    </row>
    <row r="197" spans="10:32" x14ac:dyDescent="0.3">
      <c r="J197" s="19">
        <v>190</v>
      </c>
      <c r="K197" s="20">
        <v>43935</v>
      </c>
      <c r="L197" s="19">
        <v>4</v>
      </c>
      <c r="M197" s="59">
        <f t="shared" si="5"/>
        <v>4</v>
      </c>
      <c r="N197" s="59">
        <f t="shared" si="6"/>
        <v>2020</v>
      </c>
      <c r="O197" s="21">
        <v>2</v>
      </c>
      <c r="P197" s="22" t="s">
        <v>93</v>
      </c>
      <c r="Q197" s="19">
        <v>1</v>
      </c>
      <c r="R197" s="23">
        <v>40</v>
      </c>
      <c r="S197" s="24">
        <v>110</v>
      </c>
      <c r="T197" s="25">
        <v>4400</v>
      </c>
      <c r="U197" s="26">
        <v>0</v>
      </c>
      <c r="V197" s="25"/>
      <c r="W197" s="25">
        <v>4400</v>
      </c>
      <c r="X197" s="27">
        <v>43941</v>
      </c>
      <c r="Y197" s="28">
        <v>43941</v>
      </c>
      <c r="Z197" s="29">
        <v>190</v>
      </c>
      <c r="AA197" s="30">
        <v>1</v>
      </c>
      <c r="AB197" s="30" t="s">
        <v>108</v>
      </c>
      <c r="AC197" s="1" t="s">
        <v>105</v>
      </c>
      <c r="AD197" s="26">
        <v>0.09</v>
      </c>
      <c r="AE197" s="31">
        <v>396</v>
      </c>
      <c r="AF197">
        <v>1</v>
      </c>
    </row>
    <row r="198" spans="10:32" x14ac:dyDescent="0.3">
      <c r="J198" s="19">
        <v>191</v>
      </c>
      <c r="K198" s="20">
        <v>43935</v>
      </c>
      <c r="L198" s="19">
        <v>4</v>
      </c>
      <c r="M198" s="59">
        <f t="shared" si="5"/>
        <v>4</v>
      </c>
      <c r="N198" s="59">
        <f t="shared" si="6"/>
        <v>2020</v>
      </c>
      <c r="O198" s="21">
        <v>89</v>
      </c>
      <c r="P198" s="22" t="s">
        <v>111</v>
      </c>
      <c r="Q198" s="19">
        <v>5</v>
      </c>
      <c r="R198" s="23">
        <v>37</v>
      </c>
      <c r="S198" s="24">
        <v>106</v>
      </c>
      <c r="T198" s="25">
        <v>3922</v>
      </c>
      <c r="U198" s="26">
        <v>0.04</v>
      </c>
      <c r="V198" s="25"/>
      <c r="W198" s="25">
        <v>3765.12</v>
      </c>
      <c r="X198" s="27">
        <v>43961</v>
      </c>
      <c r="Y198" s="28">
        <v>43961</v>
      </c>
      <c r="Z198" s="29">
        <v>191</v>
      </c>
      <c r="AA198" s="30">
        <v>6</v>
      </c>
      <c r="AB198" s="30" t="s">
        <v>79</v>
      </c>
      <c r="AC198" s="1" t="s">
        <v>88</v>
      </c>
      <c r="AD198" s="26">
        <v>0.06</v>
      </c>
      <c r="AE198" s="31">
        <v>225.90719999999999</v>
      </c>
      <c r="AF198">
        <v>2</v>
      </c>
    </row>
    <row r="199" spans="10:32" x14ac:dyDescent="0.3">
      <c r="J199" s="19">
        <v>192</v>
      </c>
      <c r="K199" s="20">
        <v>43936</v>
      </c>
      <c r="L199" s="19">
        <v>4</v>
      </c>
      <c r="M199" s="59">
        <f t="shared" si="5"/>
        <v>4</v>
      </c>
      <c r="N199" s="59">
        <f t="shared" si="6"/>
        <v>2020</v>
      </c>
      <c r="O199" s="21">
        <v>35</v>
      </c>
      <c r="P199" s="22" t="s">
        <v>96</v>
      </c>
      <c r="Q199" s="19">
        <v>8</v>
      </c>
      <c r="R199" s="23">
        <v>44</v>
      </c>
      <c r="S199" s="24">
        <v>115</v>
      </c>
      <c r="T199" s="25">
        <v>5060</v>
      </c>
      <c r="U199" s="26">
        <v>0.13</v>
      </c>
      <c r="V199" s="25"/>
      <c r="W199" s="25">
        <v>4402.2</v>
      </c>
      <c r="X199" s="27">
        <v>43965</v>
      </c>
      <c r="Y199" s="28">
        <v>43965</v>
      </c>
      <c r="Z199" s="29">
        <v>192</v>
      </c>
      <c r="AA199" s="30">
        <v>2</v>
      </c>
      <c r="AB199" s="30" t="s">
        <v>82</v>
      </c>
      <c r="AC199" s="1" t="s">
        <v>105</v>
      </c>
      <c r="AD199" s="26">
        <v>0.1</v>
      </c>
      <c r="AE199" s="31">
        <v>440.22</v>
      </c>
      <c r="AF199">
        <v>3</v>
      </c>
    </row>
    <row r="200" spans="10:32" x14ac:dyDescent="0.3">
      <c r="J200" s="19">
        <v>193</v>
      </c>
      <c r="K200" s="20">
        <v>43938</v>
      </c>
      <c r="L200" s="19">
        <v>4</v>
      </c>
      <c r="M200" s="59">
        <f t="shared" ref="M200:M263" si="7">MONTH(K200)</f>
        <v>4</v>
      </c>
      <c r="N200" s="59">
        <f t="shared" si="6"/>
        <v>2020</v>
      </c>
      <c r="O200" s="21">
        <v>62</v>
      </c>
      <c r="P200" s="22" t="s">
        <v>96</v>
      </c>
      <c r="Q200" s="19">
        <v>2</v>
      </c>
      <c r="R200" s="23">
        <v>26</v>
      </c>
      <c r="S200" s="24">
        <v>110</v>
      </c>
      <c r="T200" s="25">
        <v>2860</v>
      </c>
      <c r="U200" s="26">
        <v>0.15</v>
      </c>
      <c r="V200" s="25"/>
      <c r="W200" s="25">
        <v>2431</v>
      </c>
      <c r="X200" s="27">
        <v>43950</v>
      </c>
      <c r="Y200" s="28">
        <v>43950</v>
      </c>
      <c r="Z200" s="29">
        <v>193</v>
      </c>
      <c r="AA200" s="30">
        <v>5</v>
      </c>
      <c r="AB200" s="30" t="s">
        <v>100</v>
      </c>
      <c r="AC200" s="1" t="s">
        <v>109</v>
      </c>
      <c r="AD200" s="26">
        <v>0.1</v>
      </c>
      <c r="AE200" s="31">
        <v>243.10000000000002</v>
      </c>
      <c r="AF200">
        <v>4</v>
      </c>
    </row>
    <row r="201" spans="10:32" x14ac:dyDescent="0.3">
      <c r="J201" s="19">
        <v>194</v>
      </c>
      <c r="K201" s="20">
        <v>43939</v>
      </c>
      <c r="L201" s="19">
        <v>4</v>
      </c>
      <c r="M201" s="59">
        <f t="shared" si="7"/>
        <v>4</v>
      </c>
      <c r="N201" s="59">
        <f t="shared" ref="N201:N264" si="8">YEAR(K201)</f>
        <v>2020</v>
      </c>
      <c r="O201" s="21">
        <v>69</v>
      </c>
      <c r="P201" s="22" t="s">
        <v>126</v>
      </c>
      <c r="Q201" s="19">
        <v>6</v>
      </c>
      <c r="R201" s="23">
        <v>28</v>
      </c>
      <c r="S201" s="24">
        <v>90</v>
      </c>
      <c r="T201" s="25">
        <v>2520</v>
      </c>
      <c r="U201" s="26">
        <v>0.01</v>
      </c>
      <c r="V201" s="25"/>
      <c r="W201" s="25">
        <v>2494.8000000000002</v>
      </c>
      <c r="X201" s="27">
        <v>43956</v>
      </c>
      <c r="Y201" s="28">
        <v>43956</v>
      </c>
      <c r="Z201" s="29">
        <v>194</v>
      </c>
      <c r="AA201" s="30">
        <v>6</v>
      </c>
      <c r="AB201" s="30" t="s">
        <v>79</v>
      </c>
      <c r="AC201" s="1" t="s">
        <v>113</v>
      </c>
      <c r="AD201" s="26">
        <v>0.08</v>
      </c>
      <c r="AE201" s="31">
        <v>199.58400000000003</v>
      </c>
      <c r="AF201">
        <v>5</v>
      </c>
    </row>
    <row r="202" spans="10:32" x14ac:dyDescent="0.3">
      <c r="J202" s="19">
        <v>195</v>
      </c>
      <c r="K202" s="20">
        <v>43939</v>
      </c>
      <c r="L202" s="19">
        <v>4</v>
      </c>
      <c r="M202" s="59">
        <f t="shared" si="7"/>
        <v>4</v>
      </c>
      <c r="N202" s="59">
        <f t="shared" si="8"/>
        <v>2020</v>
      </c>
      <c r="O202" s="21">
        <v>88</v>
      </c>
      <c r="P202" s="22" t="s">
        <v>96</v>
      </c>
      <c r="Q202" s="19">
        <v>1</v>
      </c>
      <c r="R202" s="23">
        <v>15</v>
      </c>
      <c r="S202" s="24">
        <v>90</v>
      </c>
      <c r="T202" s="25">
        <v>1350</v>
      </c>
      <c r="U202" s="26">
        <v>0.14000000000000001</v>
      </c>
      <c r="V202" s="25"/>
      <c r="W202" s="25">
        <v>1161</v>
      </c>
      <c r="X202" s="27">
        <v>43968</v>
      </c>
      <c r="Y202" s="28">
        <v>43968</v>
      </c>
      <c r="Z202" s="29">
        <v>195</v>
      </c>
      <c r="AA202" s="30">
        <v>6</v>
      </c>
      <c r="AB202" s="30" t="s">
        <v>79</v>
      </c>
      <c r="AC202" s="1" t="s">
        <v>83</v>
      </c>
      <c r="AD202" s="26">
        <v>0.08</v>
      </c>
      <c r="AE202" s="31">
        <v>92.88</v>
      </c>
      <c r="AF202">
        <v>6</v>
      </c>
    </row>
    <row r="203" spans="10:32" x14ac:dyDescent="0.3">
      <c r="J203" s="19">
        <v>196</v>
      </c>
      <c r="K203" s="20">
        <v>43940</v>
      </c>
      <c r="L203" s="19">
        <v>4</v>
      </c>
      <c r="M203" s="59">
        <f t="shared" si="7"/>
        <v>4</v>
      </c>
      <c r="N203" s="59">
        <f t="shared" si="8"/>
        <v>2020</v>
      </c>
      <c r="O203" s="21">
        <v>10</v>
      </c>
      <c r="P203" s="22" t="s">
        <v>148</v>
      </c>
      <c r="Q203" s="19">
        <v>12</v>
      </c>
      <c r="R203" s="23">
        <v>37</v>
      </c>
      <c r="S203" s="24">
        <v>118</v>
      </c>
      <c r="T203" s="25">
        <v>4366</v>
      </c>
      <c r="U203" s="26">
        <v>0.06</v>
      </c>
      <c r="V203" s="25"/>
      <c r="W203" s="25">
        <v>4104.04</v>
      </c>
      <c r="X203" s="27">
        <v>43962</v>
      </c>
      <c r="Y203" s="28">
        <v>43962</v>
      </c>
      <c r="Z203" s="29">
        <v>196</v>
      </c>
      <c r="AA203" s="30">
        <v>3</v>
      </c>
      <c r="AB203" s="30" t="s">
        <v>87</v>
      </c>
      <c r="AC203" s="1" t="s">
        <v>128</v>
      </c>
      <c r="AD203" s="26">
        <v>0.1</v>
      </c>
      <c r="AE203" s="31">
        <v>410.404</v>
      </c>
      <c r="AF203">
        <v>7</v>
      </c>
    </row>
    <row r="204" spans="10:32" x14ac:dyDescent="0.3">
      <c r="J204" s="19">
        <v>197</v>
      </c>
      <c r="K204" s="20">
        <v>43940</v>
      </c>
      <c r="L204" s="19">
        <v>4</v>
      </c>
      <c r="M204" s="59">
        <f t="shared" si="7"/>
        <v>4</v>
      </c>
      <c r="N204" s="59">
        <f t="shared" si="8"/>
        <v>2020</v>
      </c>
      <c r="O204" s="21">
        <v>48</v>
      </c>
      <c r="P204" s="22" t="s">
        <v>120</v>
      </c>
      <c r="Q204" s="19">
        <v>9</v>
      </c>
      <c r="R204" s="23">
        <v>33</v>
      </c>
      <c r="S204" s="24">
        <v>108</v>
      </c>
      <c r="T204" s="25">
        <v>3564</v>
      </c>
      <c r="U204" s="26">
        <v>0.12</v>
      </c>
      <c r="V204" s="25"/>
      <c r="W204" s="25">
        <v>3136.32</v>
      </c>
      <c r="X204" s="27">
        <v>43952</v>
      </c>
      <c r="Y204" s="28">
        <v>43952</v>
      </c>
      <c r="Z204" s="29">
        <v>197</v>
      </c>
      <c r="AA204" s="30">
        <v>7</v>
      </c>
      <c r="AB204" s="30" t="s">
        <v>97</v>
      </c>
      <c r="AC204" s="1" t="s">
        <v>109</v>
      </c>
      <c r="AD204" s="26">
        <v>7.0000000000000007E-2</v>
      </c>
      <c r="AE204" s="31">
        <v>219.54240000000004</v>
      </c>
      <c r="AF204">
        <v>1</v>
      </c>
    </row>
    <row r="205" spans="10:32" x14ac:dyDescent="0.3">
      <c r="J205" s="19">
        <v>198</v>
      </c>
      <c r="K205" s="20">
        <v>43942</v>
      </c>
      <c r="L205" s="19">
        <v>4</v>
      </c>
      <c r="M205" s="59">
        <f t="shared" si="7"/>
        <v>4</v>
      </c>
      <c r="N205" s="59">
        <f t="shared" si="8"/>
        <v>2020</v>
      </c>
      <c r="O205" s="21">
        <v>48</v>
      </c>
      <c r="P205" s="22" t="s">
        <v>120</v>
      </c>
      <c r="Q205" s="19">
        <v>12</v>
      </c>
      <c r="R205" s="23">
        <v>16</v>
      </c>
      <c r="S205" s="24">
        <v>114</v>
      </c>
      <c r="T205" s="25">
        <v>1824</v>
      </c>
      <c r="U205" s="26">
        <v>0.12</v>
      </c>
      <c r="V205" s="25"/>
      <c r="W205" s="25">
        <v>1605.12</v>
      </c>
      <c r="X205" s="27">
        <v>43963</v>
      </c>
      <c r="Y205" s="28">
        <v>43963</v>
      </c>
      <c r="Z205" s="29">
        <v>198</v>
      </c>
      <c r="AA205" s="30">
        <v>6</v>
      </c>
      <c r="AB205" s="30" t="s">
        <v>79</v>
      </c>
      <c r="AC205" s="1" t="s">
        <v>83</v>
      </c>
      <c r="AD205" s="26">
        <v>0.05</v>
      </c>
      <c r="AE205" s="31">
        <v>80.256</v>
      </c>
      <c r="AF205">
        <v>2</v>
      </c>
    </row>
    <row r="206" spans="10:32" x14ac:dyDescent="0.3">
      <c r="J206" s="19">
        <v>199</v>
      </c>
      <c r="K206" s="20">
        <v>43942</v>
      </c>
      <c r="L206" s="19">
        <v>4</v>
      </c>
      <c r="M206" s="59">
        <f t="shared" si="7"/>
        <v>4</v>
      </c>
      <c r="N206" s="59">
        <f t="shared" si="8"/>
        <v>2020</v>
      </c>
      <c r="O206" s="21">
        <v>91</v>
      </c>
      <c r="P206" s="22" t="s">
        <v>121</v>
      </c>
      <c r="Q206" s="19">
        <v>1</v>
      </c>
      <c r="R206" s="23">
        <v>48</v>
      </c>
      <c r="S206" s="24">
        <v>109</v>
      </c>
      <c r="T206" s="25">
        <v>5232</v>
      </c>
      <c r="U206" s="26">
        <v>0.01</v>
      </c>
      <c r="V206" s="25"/>
      <c r="W206" s="25">
        <v>5179.68</v>
      </c>
      <c r="X206" s="27">
        <v>43955</v>
      </c>
      <c r="Y206" s="28">
        <v>43955</v>
      </c>
      <c r="Z206" s="29">
        <v>199</v>
      </c>
      <c r="AA206" s="30">
        <v>6</v>
      </c>
      <c r="AB206" s="30" t="s">
        <v>79</v>
      </c>
      <c r="AC206" s="1" t="s">
        <v>88</v>
      </c>
      <c r="AD206" s="26">
        <v>0.09</v>
      </c>
      <c r="AE206" s="31">
        <v>466.1712</v>
      </c>
      <c r="AF206">
        <v>3</v>
      </c>
    </row>
    <row r="207" spans="10:32" x14ac:dyDescent="0.3">
      <c r="J207" s="19">
        <v>200</v>
      </c>
      <c r="K207" s="20">
        <v>43942</v>
      </c>
      <c r="L207" s="19">
        <v>4</v>
      </c>
      <c r="M207" s="59">
        <f t="shared" si="7"/>
        <v>4</v>
      </c>
      <c r="N207" s="59">
        <f t="shared" si="8"/>
        <v>2020</v>
      </c>
      <c r="O207" s="21">
        <v>91</v>
      </c>
      <c r="P207" s="22" t="s">
        <v>121</v>
      </c>
      <c r="Q207" s="19">
        <v>3</v>
      </c>
      <c r="R207" s="23">
        <v>41</v>
      </c>
      <c r="S207" s="24">
        <v>95</v>
      </c>
      <c r="T207" s="25">
        <v>3895</v>
      </c>
      <c r="U207" s="26">
        <v>0.15</v>
      </c>
      <c r="V207" s="25"/>
      <c r="W207" s="25">
        <v>3310.75</v>
      </c>
      <c r="X207" s="27">
        <v>43957</v>
      </c>
      <c r="Y207" s="28">
        <v>43957</v>
      </c>
      <c r="Z207" s="29">
        <v>200</v>
      </c>
      <c r="AA207" s="30">
        <v>3</v>
      </c>
      <c r="AB207" s="30" t="s">
        <v>87</v>
      </c>
      <c r="AC207" s="1" t="s">
        <v>80</v>
      </c>
      <c r="AD207" s="26">
        <v>0.08</v>
      </c>
      <c r="AE207" s="31">
        <v>264.86</v>
      </c>
      <c r="AF207">
        <v>4</v>
      </c>
    </row>
    <row r="208" spans="10:32" x14ac:dyDescent="0.3">
      <c r="J208" s="19">
        <v>201</v>
      </c>
      <c r="K208" s="20">
        <v>43943</v>
      </c>
      <c r="L208" s="19">
        <v>4</v>
      </c>
      <c r="M208" s="59">
        <f t="shared" si="7"/>
        <v>4</v>
      </c>
      <c r="N208" s="59">
        <f t="shared" si="8"/>
        <v>2020</v>
      </c>
      <c r="O208" s="21">
        <v>65</v>
      </c>
      <c r="P208" s="22" t="s">
        <v>123</v>
      </c>
      <c r="Q208" s="19">
        <v>15</v>
      </c>
      <c r="R208" s="23">
        <v>13</v>
      </c>
      <c r="S208" s="24">
        <v>111</v>
      </c>
      <c r="T208" s="25">
        <v>1443</v>
      </c>
      <c r="U208" s="26">
        <v>0.06</v>
      </c>
      <c r="V208" s="25"/>
      <c r="W208" s="25">
        <v>1356.42</v>
      </c>
      <c r="X208" s="27">
        <v>43956</v>
      </c>
      <c r="Y208" s="28">
        <v>43956</v>
      </c>
      <c r="Z208" s="29">
        <v>201</v>
      </c>
      <c r="AA208" s="30">
        <v>5</v>
      </c>
      <c r="AB208" s="30" t="s">
        <v>100</v>
      </c>
      <c r="AC208" s="1" t="s">
        <v>83</v>
      </c>
      <c r="AD208" s="26">
        <v>7.0000000000000007E-2</v>
      </c>
      <c r="AE208" s="31">
        <v>94.949400000000011</v>
      </c>
      <c r="AF208">
        <v>5</v>
      </c>
    </row>
    <row r="209" spans="10:32" x14ac:dyDescent="0.3">
      <c r="J209" s="19">
        <v>202</v>
      </c>
      <c r="K209" s="20">
        <v>43943</v>
      </c>
      <c r="L209" s="19">
        <v>4</v>
      </c>
      <c r="M209" s="59">
        <f t="shared" si="7"/>
        <v>4</v>
      </c>
      <c r="N209" s="59">
        <f t="shared" si="8"/>
        <v>2020</v>
      </c>
      <c r="O209" s="21">
        <v>100</v>
      </c>
      <c r="P209" s="22" t="s">
        <v>96</v>
      </c>
      <c r="Q209" s="19">
        <v>4</v>
      </c>
      <c r="R209" s="23">
        <v>35</v>
      </c>
      <c r="S209" s="24">
        <v>92</v>
      </c>
      <c r="T209" s="25">
        <v>3220</v>
      </c>
      <c r="U209" s="26">
        <v>0.02</v>
      </c>
      <c r="V209" s="25"/>
      <c r="W209" s="25">
        <v>3155.6</v>
      </c>
      <c r="X209" s="27">
        <v>43966</v>
      </c>
      <c r="Y209" s="28">
        <v>43966</v>
      </c>
      <c r="Z209" s="29">
        <v>202</v>
      </c>
      <c r="AA209" s="30">
        <v>6</v>
      </c>
      <c r="AB209" s="30" t="s">
        <v>79</v>
      </c>
      <c r="AC209" s="1" t="s">
        <v>113</v>
      </c>
      <c r="AD209" s="26">
        <v>7.0000000000000007E-2</v>
      </c>
      <c r="AE209" s="31">
        <v>220.89200000000002</v>
      </c>
      <c r="AF209">
        <v>6</v>
      </c>
    </row>
    <row r="210" spans="10:32" x14ac:dyDescent="0.3">
      <c r="J210" s="19">
        <v>203</v>
      </c>
      <c r="K210" s="20">
        <v>43945</v>
      </c>
      <c r="L210" s="19">
        <v>4</v>
      </c>
      <c r="M210" s="59">
        <f t="shared" si="7"/>
        <v>4</v>
      </c>
      <c r="N210" s="59">
        <f t="shared" si="8"/>
        <v>2020</v>
      </c>
      <c r="O210" s="21">
        <v>93</v>
      </c>
      <c r="P210" s="22" t="s">
        <v>91</v>
      </c>
      <c r="Q210" s="19">
        <v>11</v>
      </c>
      <c r="R210" s="23">
        <v>20</v>
      </c>
      <c r="S210" s="24">
        <v>111</v>
      </c>
      <c r="T210" s="25">
        <v>2220</v>
      </c>
      <c r="U210" s="26">
        <v>0.14000000000000001</v>
      </c>
      <c r="V210" s="25"/>
      <c r="W210" s="25">
        <v>1909.2</v>
      </c>
      <c r="X210" s="27">
        <v>43975</v>
      </c>
      <c r="Y210" s="28">
        <v>43975</v>
      </c>
      <c r="Z210" s="29">
        <v>203</v>
      </c>
      <c r="AA210" s="30">
        <v>3</v>
      </c>
      <c r="AB210" s="30" t="s">
        <v>87</v>
      </c>
      <c r="AC210" s="1" t="s">
        <v>128</v>
      </c>
      <c r="AD210" s="26">
        <v>7.0000000000000007E-2</v>
      </c>
      <c r="AE210" s="31">
        <v>133.64400000000001</v>
      </c>
      <c r="AF210">
        <v>7</v>
      </c>
    </row>
    <row r="211" spans="10:32" x14ac:dyDescent="0.3">
      <c r="J211" s="19">
        <v>204</v>
      </c>
      <c r="K211" s="20">
        <v>43948</v>
      </c>
      <c r="L211" s="19">
        <v>4</v>
      </c>
      <c r="M211" s="59">
        <f t="shared" si="7"/>
        <v>4</v>
      </c>
      <c r="N211" s="59">
        <f t="shared" si="8"/>
        <v>2020</v>
      </c>
      <c r="O211" s="21">
        <v>37</v>
      </c>
      <c r="P211" s="22" t="s">
        <v>110</v>
      </c>
      <c r="Q211" s="19">
        <v>3</v>
      </c>
      <c r="R211" s="23">
        <v>14</v>
      </c>
      <c r="S211" s="24">
        <v>114</v>
      </c>
      <c r="T211" s="24">
        <v>1596</v>
      </c>
      <c r="U211" s="32">
        <v>0.05</v>
      </c>
      <c r="V211" s="24"/>
      <c r="W211" s="24">
        <v>1516.2</v>
      </c>
      <c r="X211" s="27">
        <v>43958</v>
      </c>
      <c r="Y211" s="27">
        <v>43958</v>
      </c>
      <c r="Z211" s="29">
        <v>204</v>
      </c>
      <c r="AA211" s="30">
        <v>6</v>
      </c>
      <c r="AB211" s="30" t="s">
        <v>79</v>
      </c>
      <c r="AC211" s="1" t="s">
        <v>109</v>
      </c>
      <c r="AD211" s="32">
        <v>7.0000000000000007E-2</v>
      </c>
      <c r="AE211" s="31">
        <v>106.13400000000001</v>
      </c>
      <c r="AF211">
        <v>1</v>
      </c>
    </row>
    <row r="212" spans="10:32" x14ac:dyDescent="0.3">
      <c r="J212" s="19">
        <v>205</v>
      </c>
      <c r="K212" s="20">
        <v>43948</v>
      </c>
      <c r="L212" s="19">
        <v>4</v>
      </c>
      <c r="M212" s="59">
        <f t="shared" si="7"/>
        <v>4</v>
      </c>
      <c r="N212" s="59">
        <f t="shared" si="8"/>
        <v>2020</v>
      </c>
      <c r="O212" s="21">
        <v>72</v>
      </c>
      <c r="P212" s="22" t="s">
        <v>96</v>
      </c>
      <c r="Q212" s="19">
        <v>8</v>
      </c>
      <c r="R212" s="23">
        <v>13</v>
      </c>
      <c r="S212" s="24">
        <v>91</v>
      </c>
      <c r="T212" s="25">
        <v>1183</v>
      </c>
      <c r="U212" s="26">
        <v>0.06</v>
      </c>
      <c r="V212" s="25"/>
      <c r="W212" s="25">
        <v>1112.02</v>
      </c>
      <c r="X212" s="27">
        <v>43977</v>
      </c>
      <c r="Y212" s="28">
        <v>43977</v>
      </c>
      <c r="Z212" s="29">
        <v>205</v>
      </c>
      <c r="AA212" s="30">
        <v>1</v>
      </c>
      <c r="AB212" s="30" t="s">
        <v>108</v>
      </c>
      <c r="AC212" s="1" t="s">
        <v>105</v>
      </c>
      <c r="AD212" s="26">
        <v>0.09</v>
      </c>
      <c r="AE212" s="31">
        <v>100.0818</v>
      </c>
      <c r="AF212">
        <v>2</v>
      </c>
    </row>
    <row r="213" spans="10:32" x14ac:dyDescent="0.3">
      <c r="J213" s="19">
        <v>206</v>
      </c>
      <c r="K213" s="20">
        <v>43949</v>
      </c>
      <c r="L213" s="19">
        <v>4</v>
      </c>
      <c r="M213" s="59">
        <f t="shared" si="7"/>
        <v>4</v>
      </c>
      <c r="N213" s="59">
        <f t="shared" si="8"/>
        <v>2020</v>
      </c>
      <c r="O213" s="21">
        <v>16</v>
      </c>
      <c r="P213" s="22" t="s">
        <v>86</v>
      </c>
      <c r="Q213" s="19">
        <v>5</v>
      </c>
      <c r="R213" s="23">
        <v>34</v>
      </c>
      <c r="S213" s="24">
        <v>113</v>
      </c>
      <c r="T213" s="25">
        <v>3842</v>
      </c>
      <c r="U213" s="26">
        <v>0.09</v>
      </c>
      <c r="V213" s="25"/>
      <c r="W213" s="25">
        <v>3496.2200000000003</v>
      </c>
      <c r="X213" s="27">
        <v>43966</v>
      </c>
      <c r="Y213" s="28">
        <v>43966</v>
      </c>
      <c r="Z213" s="29">
        <v>206</v>
      </c>
      <c r="AA213" s="30">
        <v>5</v>
      </c>
      <c r="AB213" s="30" t="s">
        <v>100</v>
      </c>
      <c r="AC213" s="1" t="s">
        <v>113</v>
      </c>
      <c r="AD213" s="26">
        <v>0.08</v>
      </c>
      <c r="AE213" s="31">
        <v>279.69760000000002</v>
      </c>
      <c r="AF213">
        <v>3</v>
      </c>
    </row>
    <row r="214" spans="10:32" x14ac:dyDescent="0.3">
      <c r="J214" s="19">
        <v>207</v>
      </c>
      <c r="K214" s="20">
        <v>43949</v>
      </c>
      <c r="L214" s="19">
        <v>4</v>
      </c>
      <c r="M214" s="59">
        <f t="shared" si="7"/>
        <v>4</v>
      </c>
      <c r="N214" s="59">
        <f t="shared" si="8"/>
        <v>2020</v>
      </c>
      <c r="O214" s="21">
        <v>57</v>
      </c>
      <c r="P214" s="22" t="s">
        <v>148</v>
      </c>
      <c r="Q214" s="19">
        <v>13</v>
      </c>
      <c r="R214" s="23">
        <v>26</v>
      </c>
      <c r="S214" s="24">
        <v>103</v>
      </c>
      <c r="T214" s="25">
        <v>2678</v>
      </c>
      <c r="U214" s="26">
        <v>0.05</v>
      </c>
      <c r="V214" s="25"/>
      <c r="W214" s="25">
        <v>2544.1</v>
      </c>
      <c r="X214" s="27">
        <v>43971</v>
      </c>
      <c r="Y214" s="28">
        <v>43971</v>
      </c>
      <c r="Z214" s="29">
        <v>207</v>
      </c>
      <c r="AA214" s="30">
        <v>3</v>
      </c>
      <c r="AB214" s="30" t="s">
        <v>87</v>
      </c>
      <c r="AC214" s="1" t="s">
        <v>128</v>
      </c>
      <c r="AD214" s="26">
        <v>0.06</v>
      </c>
      <c r="AE214" s="31">
        <v>152.64599999999999</v>
      </c>
      <c r="AF214">
        <v>4</v>
      </c>
    </row>
    <row r="215" spans="10:32" x14ac:dyDescent="0.3">
      <c r="J215" s="19">
        <v>208</v>
      </c>
      <c r="K215" s="20">
        <v>43950</v>
      </c>
      <c r="L215" s="19">
        <v>4</v>
      </c>
      <c r="M215" s="59">
        <f t="shared" si="7"/>
        <v>4</v>
      </c>
      <c r="N215" s="59">
        <f t="shared" si="8"/>
        <v>2020</v>
      </c>
      <c r="O215" s="21">
        <v>13</v>
      </c>
      <c r="P215" s="22" t="s">
        <v>134</v>
      </c>
      <c r="Q215" s="19">
        <v>1</v>
      </c>
      <c r="R215" s="23">
        <v>26</v>
      </c>
      <c r="S215" s="24">
        <v>112</v>
      </c>
      <c r="T215" s="25">
        <v>2912</v>
      </c>
      <c r="U215" s="26">
        <v>0.08</v>
      </c>
      <c r="V215" s="25"/>
      <c r="W215" s="25">
        <v>2679.04</v>
      </c>
      <c r="X215" s="27">
        <v>43978</v>
      </c>
      <c r="Y215" s="28">
        <v>43978</v>
      </c>
      <c r="Z215" s="29">
        <v>208</v>
      </c>
      <c r="AA215" s="30">
        <v>6</v>
      </c>
      <c r="AB215" s="30" t="s">
        <v>79</v>
      </c>
      <c r="AC215" s="1" t="s">
        <v>88</v>
      </c>
      <c r="AD215" s="26">
        <v>7.0000000000000007E-2</v>
      </c>
      <c r="AE215" s="31">
        <v>187.53280000000001</v>
      </c>
      <c r="AF215">
        <v>5</v>
      </c>
    </row>
    <row r="216" spans="10:32" x14ac:dyDescent="0.3">
      <c r="J216" s="19">
        <v>209</v>
      </c>
      <c r="K216" s="20">
        <v>43950</v>
      </c>
      <c r="L216" s="19">
        <v>4</v>
      </c>
      <c r="M216" s="59">
        <f t="shared" si="7"/>
        <v>4</v>
      </c>
      <c r="N216" s="59">
        <f t="shared" si="8"/>
        <v>2020</v>
      </c>
      <c r="O216" s="21">
        <v>4</v>
      </c>
      <c r="P216" s="22" t="s">
        <v>145</v>
      </c>
      <c r="Q216" s="19">
        <v>7</v>
      </c>
      <c r="R216" s="23">
        <v>13</v>
      </c>
      <c r="S216" s="24">
        <v>90</v>
      </c>
      <c r="T216" s="25">
        <v>1170</v>
      </c>
      <c r="U216" s="26">
        <v>7.0000000000000007E-2</v>
      </c>
      <c r="V216" s="25"/>
      <c r="W216" s="25">
        <v>1088.0999999999999</v>
      </c>
      <c r="X216" s="27">
        <v>43954</v>
      </c>
      <c r="Y216" s="28">
        <v>43954</v>
      </c>
      <c r="Z216" s="29">
        <v>209</v>
      </c>
      <c r="AA216" s="30">
        <v>1</v>
      </c>
      <c r="AB216" s="30" t="s">
        <v>108</v>
      </c>
      <c r="AC216" s="1" t="s">
        <v>105</v>
      </c>
      <c r="AD216" s="26">
        <v>7.0000000000000007E-2</v>
      </c>
      <c r="AE216" s="31">
        <v>76.167000000000002</v>
      </c>
      <c r="AF216">
        <v>6</v>
      </c>
    </row>
    <row r="217" spans="10:32" x14ac:dyDescent="0.3">
      <c r="J217" s="19">
        <v>210</v>
      </c>
      <c r="K217" s="20">
        <v>43951</v>
      </c>
      <c r="L217" s="19">
        <v>4</v>
      </c>
      <c r="M217" s="59">
        <f t="shared" si="7"/>
        <v>4</v>
      </c>
      <c r="N217" s="59">
        <f t="shared" si="8"/>
        <v>2020</v>
      </c>
      <c r="O217" s="21">
        <v>51</v>
      </c>
      <c r="P217" s="22" t="s">
        <v>114</v>
      </c>
      <c r="Q217" s="19">
        <v>12</v>
      </c>
      <c r="R217" s="23">
        <v>44</v>
      </c>
      <c r="S217" s="24">
        <v>113</v>
      </c>
      <c r="T217" s="25">
        <v>4972</v>
      </c>
      <c r="U217" s="26">
        <v>0.15</v>
      </c>
      <c r="V217" s="25"/>
      <c r="W217" s="25">
        <v>4226.2</v>
      </c>
      <c r="X217" s="27">
        <v>43958</v>
      </c>
      <c r="Y217" s="28">
        <v>43958</v>
      </c>
      <c r="Z217" s="29">
        <v>210</v>
      </c>
      <c r="AA217" s="30">
        <v>5</v>
      </c>
      <c r="AB217" s="30" t="s">
        <v>100</v>
      </c>
      <c r="AC217" s="1" t="s">
        <v>128</v>
      </c>
      <c r="AD217" s="26">
        <v>7.0000000000000007E-2</v>
      </c>
      <c r="AE217" s="31">
        <v>295.834</v>
      </c>
      <c r="AF217">
        <v>7</v>
      </c>
    </row>
    <row r="218" spans="10:32" x14ac:dyDescent="0.3">
      <c r="J218" s="19">
        <v>211</v>
      </c>
      <c r="K218" s="20">
        <v>43952</v>
      </c>
      <c r="L218" s="19">
        <v>5</v>
      </c>
      <c r="M218" s="59">
        <f t="shared" si="7"/>
        <v>5</v>
      </c>
      <c r="N218" s="59">
        <f t="shared" si="8"/>
        <v>2020</v>
      </c>
      <c r="O218" s="21">
        <v>22</v>
      </c>
      <c r="P218" s="22" t="s">
        <v>112</v>
      </c>
      <c r="Q218" s="19">
        <v>4</v>
      </c>
      <c r="R218" s="23">
        <v>21</v>
      </c>
      <c r="S218" s="24">
        <v>113</v>
      </c>
      <c r="T218" s="25">
        <v>2373</v>
      </c>
      <c r="U218" s="26">
        <v>0.06</v>
      </c>
      <c r="V218" s="25"/>
      <c r="W218" s="25">
        <v>2230.62</v>
      </c>
      <c r="X218" s="27">
        <v>43972</v>
      </c>
      <c r="Y218" s="28">
        <v>43972</v>
      </c>
      <c r="Z218" s="29">
        <v>211</v>
      </c>
      <c r="AA218" s="30">
        <v>5</v>
      </c>
      <c r="AB218" s="30" t="s">
        <v>100</v>
      </c>
      <c r="AC218" s="1" t="s">
        <v>95</v>
      </c>
      <c r="AD218" s="26">
        <v>0.09</v>
      </c>
      <c r="AE218" s="31">
        <v>200.75579999999999</v>
      </c>
      <c r="AF218">
        <v>1</v>
      </c>
    </row>
    <row r="219" spans="10:32" x14ac:dyDescent="0.3">
      <c r="J219" s="19">
        <v>212</v>
      </c>
      <c r="K219" s="20">
        <v>43952</v>
      </c>
      <c r="L219" s="19">
        <v>5</v>
      </c>
      <c r="M219" s="59">
        <f t="shared" si="7"/>
        <v>5</v>
      </c>
      <c r="N219" s="59">
        <f t="shared" si="8"/>
        <v>2020</v>
      </c>
      <c r="O219" s="21">
        <v>27</v>
      </c>
      <c r="P219" s="22" t="s">
        <v>160</v>
      </c>
      <c r="Q219" s="19">
        <v>1</v>
      </c>
      <c r="R219" s="23">
        <v>17</v>
      </c>
      <c r="S219" s="24">
        <v>90</v>
      </c>
      <c r="T219" s="25">
        <v>1530</v>
      </c>
      <c r="U219" s="26">
        <v>0.09</v>
      </c>
      <c r="V219" s="25"/>
      <c r="W219" s="25">
        <v>1392.3</v>
      </c>
      <c r="X219" s="27">
        <v>43968</v>
      </c>
      <c r="Y219" s="28">
        <v>43968</v>
      </c>
      <c r="Z219" s="29">
        <v>212</v>
      </c>
      <c r="AA219" s="30">
        <v>3</v>
      </c>
      <c r="AB219" s="30" t="s">
        <v>87</v>
      </c>
      <c r="AC219" s="1" t="s">
        <v>80</v>
      </c>
      <c r="AD219" s="26">
        <v>0.1</v>
      </c>
      <c r="AE219" s="31">
        <v>139.22999999999999</v>
      </c>
      <c r="AF219">
        <v>2</v>
      </c>
    </row>
    <row r="220" spans="10:32" x14ac:dyDescent="0.3">
      <c r="J220" s="19">
        <v>213</v>
      </c>
      <c r="K220" s="20">
        <v>43952</v>
      </c>
      <c r="L220" s="19">
        <v>5</v>
      </c>
      <c r="M220" s="59">
        <f t="shared" si="7"/>
        <v>5</v>
      </c>
      <c r="N220" s="59">
        <f t="shared" si="8"/>
        <v>2020</v>
      </c>
      <c r="O220" s="21">
        <v>83</v>
      </c>
      <c r="P220" s="22" t="s">
        <v>159</v>
      </c>
      <c r="Q220" s="19">
        <v>6</v>
      </c>
      <c r="R220" s="23">
        <v>18</v>
      </c>
      <c r="S220" s="24">
        <v>105</v>
      </c>
      <c r="T220" s="25">
        <v>1890</v>
      </c>
      <c r="U220" s="26">
        <v>0.13</v>
      </c>
      <c r="V220" s="25"/>
      <c r="W220" s="25">
        <v>1644.3</v>
      </c>
      <c r="X220" s="27">
        <v>43964</v>
      </c>
      <c r="Y220" s="28">
        <v>43964</v>
      </c>
      <c r="Z220" s="29">
        <v>213</v>
      </c>
      <c r="AA220" s="30">
        <v>1</v>
      </c>
      <c r="AB220" s="30" t="s">
        <v>108</v>
      </c>
      <c r="AC220" s="1" t="s">
        <v>90</v>
      </c>
      <c r="AD220" s="26">
        <v>0.05</v>
      </c>
      <c r="AE220" s="31">
        <v>82.215000000000003</v>
      </c>
      <c r="AF220">
        <v>3</v>
      </c>
    </row>
    <row r="221" spans="10:32" x14ac:dyDescent="0.3">
      <c r="J221" s="19">
        <v>214</v>
      </c>
      <c r="K221" s="20">
        <v>43953</v>
      </c>
      <c r="L221" s="19">
        <v>5</v>
      </c>
      <c r="M221" s="59">
        <f t="shared" si="7"/>
        <v>5</v>
      </c>
      <c r="N221" s="59">
        <f t="shared" si="8"/>
        <v>2020</v>
      </c>
      <c r="O221" s="21">
        <v>38</v>
      </c>
      <c r="P221" s="22" t="s">
        <v>132</v>
      </c>
      <c r="Q221" s="19">
        <v>5</v>
      </c>
      <c r="R221" s="23">
        <v>40</v>
      </c>
      <c r="S221" s="24">
        <v>98</v>
      </c>
      <c r="T221" s="25">
        <v>3920</v>
      </c>
      <c r="U221" s="26">
        <v>0.1</v>
      </c>
      <c r="V221" s="25"/>
      <c r="W221" s="25">
        <v>3528</v>
      </c>
      <c r="X221" s="27">
        <v>43978</v>
      </c>
      <c r="Y221" s="28">
        <v>43978</v>
      </c>
      <c r="Z221" s="29">
        <v>214</v>
      </c>
      <c r="AA221" s="30">
        <v>7</v>
      </c>
      <c r="AB221" s="30" t="s">
        <v>97</v>
      </c>
      <c r="AC221" s="1" t="s">
        <v>109</v>
      </c>
      <c r="AD221" s="26">
        <v>7.0000000000000007E-2</v>
      </c>
      <c r="AE221" s="31">
        <v>246.96000000000004</v>
      </c>
      <c r="AF221">
        <v>4</v>
      </c>
    </row>
    <row r="222" spans="10:32" x14ac:dyDescent="0.3">
      <c r="J222" s="19">
        <v>215</v>
      </c>
      <c r="K222" s="20">
        <v>43955</v>
      </c>
      <c r="L222" s="19">
        <v>5</v>
      </c>
      <c r="M222" s="59">
        <f t="shared" si="7"/>
        <v>5</v>
      </c>
      <c r="N222" s="59">
        <f t="shared" si="8"/>
        <v>2020</v>
      </c>
      <c r="O222" s="21">
        <v>35</v>
      </c>
      <c r="P222" s="22" t="s">
        <v>96</v>
      </c>
      <c r="Q222" s="19">
        <v>13</v>
      </c>
      <c r="R222" s="23">
        <v>13</v>
      </c>
      <c r="S222" s="24">
        <v>99</v>
      </c>
      <c r="T222" s="25">
        <v>1287</v>
      </c>
      <c r="U222" s="26">
        <v>0.04</v>
      </c>
      <c r="V222" s="25"/>
      <c r="W222" s="25">
        <v>1235.52</v>
      </c>
      <c r="X222" s="27">
        <v>43966</v>
      </c>
      <c r="Y222" s="28">
        <v>43966</v>
      </c>
      <c r="Z222" s="29">
        <v>215</v>
      </c>
      <c r="AA222" s="30">
        <v>1</v>
      </c>
      <c r="AB222" s="30" t="s">
        <v>108</v>
      </c>
      <c r="AC222" s="1" t="s">
        <v>95</v>
      </c>
      <c r="AD222" s="26">
        <v>0.1</v>
      </c>
      <c r="AE222" s="31">
        <v>123.55200000000001</v>
      </c>
      <c r="AF222">
        <v>5</v>
      </c>
    </row>
    <row r="223" spans="10:32" x14ac:dyDescent="0.3">
      <c r="J223" s="19">
        <v>216</v>
      </c>
      <c r="K223" s="20">
        <v>43955</v>
      </c>
      <c r="L223" s="19">
        <v>5</v>
      </c>
      <c r="M223" s="59">
        <f t="shared" si="7"/>
        <v>5</v>
      </c>
      <c r="N223" s="59">
        <f t="shared" si="8"/>
        <v>2020</v>
      </c>
      <c r="O223" s="21">
        <v>3</v>
      </c>
      <c r="P223" s="22" t="s">
        <v>150</v>
      </c>
      <c r="Q223" s="19">
        <v>8</v>
      </c>
      <c r="R223" s="23">
        <v>31</v>
      </c>
      <c r="S223" s="24">
        <v>105</v>
      </c>
      <c r="T223" s="25">
        <v>3255</v>
      </c>
      <c r="U223" s="26">
        <v>0.08</v>
      </c>
      <c r="V223" s="25"/>
      <c r="W223" s="25">
        <v>2994.6</v>
      </c>
      <c r="X223" s="27">
        <v>43973</v>
      </c>
      <c r="Y223" s="28">
        <v>43973</v>
      </c>
      <c r="Z223" s="29">
        <v>216</v>
      </c>
      <c r="AA223" s="30">
        <v>2</v>
      </c>
      <c r="AB223" s="30" t="s">
        <v>82</v>
      </c>
      <c r="AC223" s="1" t="s">
        <v>90</v>
      </c>
      <c r="AD223" s="26">
        <v>0.09</v>
      </c>
      <c r="AE223" s="31">
        <v>269.51400000000001</v>
      </c>
      <c r="AF223">
        <v>6</v>
      </c>
    </row>
    <row r="224" spans="10:32" x14ac:dyDescent="0.3">
      <c r="J224" s="19">
        <v>217</v>
      </c>
      <c r="K224" s="20">
        <v>43956</v>
      </c>
      <c r="L224" s="19">
        <v>5</v>
      </c>
      <c r="M224" s="59">
        <f t="shared" si="7"/>
        <v>5</v>
      </c>
      <c r="N224" s="59">
        <f t="shared" si="8"/>
        <v>2020</v>
      </c>
      <c r="O224" s="21">
        <v>25</v>
      </c>
      <c r="P224" s="22" t="s">
        <v>122</v>
      </c>
      <c r="Q224" s="19">
        <v>15</v>
      </c>
      <c r="R224" s="23">
        <v>48</v>
      </c>
      <c r="S224" s="24">
        <v>108</v>
      </c>
      <c r="T224" s="25">
        <v>5184</v>
      </c>
      <c r="U224" s="26">
        <v>0.13</v>
      </c>
      <c r="V224" s="25"/>
      <c r="W224" s="25">
        <v>4510.08</v>
      </c>
      <c r="X224" s="27">
        <v>43974</v>
      </c>
      <c r="Y224" s="28">
        <v>43974</v>
      </c>
      <c r="Z224" s="29">
        <v>217</v>
      </c>
      <c r="AA224" s="30">
        <v>7</v>
      </c>
      <c r="AB224" s="30" t="s">
        <v>97</v>
      </c>
      <c r="AC224" s="1" t="s">
        <v>90</v>
      </c>
      <c r="AD224" s="26">
        <v>0.1</v>
      </c>
      <c r="AE224" s="31">
        <v>451.00800000000004</v>
      </c>
      <c r="AF224">
        <v>7</v>
      </c>
    </row>
    <row r="225" spans="10:32" x14ac:dyDescent="0.3">
      <c r="J225" s="19">
        <v>218</v>
      </c>
      <c r="K225" s="20">
        <v>43956</v>
      </c>
      <c r="L225" s="19">
        <v>5</v>
      </c>
      <c r="M225" s="59">
        <f t="shared" si="7"/>
        <v>5</v>
      </c>
      <c r="N225" s="59">
        <f t="shared" si="8"/>
        <v>2020</v>
      </c>
      <c r="O225" s="21">
        <v>8</v>
      </c>
      <c r="P225" s="22" t="s">
        <v>96</v>
      </c>
      <c r="Q225" s="19">
        <v>6</v>
      </c>
      <c r="R225" s="23">
        <v>18</v>
      </c>
      <c r="S225" s="24">
        <v>90</v>
      </c>
      <c r="T225" s="25">
        <v>1620</v>
      </c>
      <c r="U225" s="26">
        <v>0.15</v>
      </c>
      <c r="V225" s="25"/>
      <c r="W225" s="25">
        <v>1377</v>
      </c>
      <c r="X225" s="27">
        <v>43959</v>
      </c>
      <c r="Y225" s="28">
        <v>43959</v>
      </c>
      <c r="Z225" s="29">
        <v>218</v>
      </c>
      <c r="AA225" s="30">
        <v>6</v>
      </c>
      <c r="AB225" s="30" t="s">
        <v>79</v>
      </c>
      <c r="AC225" s="1" t="s">
        <v>128</v>
      </c>
      <c r="AD225" s="26">
        <v>0.08</v>
      </c>
      <c r="AE225" s="31">
        <v>110.16</v>
      </c>
      <c r="AF225">
        <v>1</v>
      </c>
    </row>
    <row r="226" spans="10:32" x14ac:dyDescent="0.3">
      <c r="J226" s="19">
        <v>219</v>
      </c>
      <c r="K226" s="20">
        <v>43957</v>
      </c>
      <c r="L226" s="19">
        <v>5</v>
      </c>
      <c r="M226" s="59">
        <f t="shared" si="7"/>
        <v>5</v>
      </c>
      <c r="N226" s="59">
        <f t="shared" si="8"/>
        <v>2020</v>
      </c>
      <c r="O226" s="21">
        <v>20</v>
      </c>
      <c r="P226" s="22" t="s">
        <v>99</v>
      </c>
      <c r="Q226" s="19">
        <v>2</v>
      </c>
      <c r="R226" s="23">
        <v>48</v>
      </c>
      <c r="S226" s="24">
        <v>120</v>
      </c>
      <c r="T226" s="25">
        <v>5760</v>
      </c>
      <c r="U226" s="26">
        <v>0.05</v>
      </c>
      <c r="V226" s="25"/>
      <c r="W226" s="25">
        <v>5472</v>
      </c>
      <c r="X226" s="27">
        <v>43957</v>
      </c>
      <c r="Y226" s="28">
        <v>43957</v>
      </c>
      <c r="Z226" s="29">
        <v>219</v>
      </c>
      <c r="AA226" s="30">
        <v>5</v>
      </c>
      <c r="AB226" s="30" t="s">
        <v>100</v>
      </c>
      <c r="AC226" s="1" t="s">
        <v>105</v>
      </c>
      <c r="AD226" s="26">
        <v>7.0000000000000007E-2</v>
      </c>
      <c r="AE226" s="31">
        <v>383.04</v>
      </c>
      <c r="AF226">
        <v>2</v>
      </c>
    </row>
    <row r="227" spans="10:32" x14ac:dyDescent="0.3">
      <c r="J227" s="19">
        <v>220</v>
      </c>
      <c r="K227" s="20">
        <v>43958</v>
      </c>
      <c r="L227" s="19">
        <v>5</v>
      </c>
      <c r="M227" s="59">
        <f t="shared" si="7"/>
        <v>5</v>
      </c>
      <c r="N227" s="59">
        <f t="shared" si="8"/>
        <v>2020</v>
      </c>
      <c r="O227" s="21">
        <v>78</v>
      </c>
      <c r="P227" s="22" t="s">
        <v>94</v>
      </c>
      <c r="Q227" s="19">
        <v>10</v>
      </c>
      <c r="R227" s="23">
        <v>42</v>
      </c>
      <c r="S227" s="24">
        <v>104</v>
      </c>
      <c r="T227" s="25">
        <v>4368</v>
      </c>
      <c r="U227" s="26">
        <v>0.12</v>
      </c>
      <c r="V227" s="25"/>
      <c r="W227" s="25">
        <v>3843.84</v>
      </c>
      <c r="X227" s="27">
        <v>43965</v>
      </c>
      <c r="Y227" s="28">
        <v>43965</v>
      </c>
      <c r="Z227" s="29">
        <v>220</v>
      </c>
      <c r="AA227" s="30">
        <v>3</v>
      </c>
      <c r="AB227" s="30" t="s">
        <v>87</v>
      </c>
      <c r="AC227" s="1" t="s">
        <v>83</v>
      </c>
      <c r="AD227" s="26">
        <v>0.06</v>
      </c>
      <c r="AE227" s="31">
        <v>230.63040000000001</v>
      </c>
      <c r="AF227">
        <v>3</v>
      </c>
    </row>
    <row r="228" spans="10:32" x14ac:dyDescent="0.3">
      <c r="J228" s="19">
        <v>221</v>
      </c>
      <c r="K228" s="20">
        <v>43958</v>
      </c>
      <c r="L228" s="19">
        <v>5</v>
      </c>
      <c r="M228" s="59">
        <f t="shared" si="7"/>
        <v>5</v>
      </c>
      <c r="N228" s="59">
        <f t="shared" si="8"/>
        <v>2020</v>
      </c>
      <c r="O228" s="21">
        <v>99</v>
      </c>
      <c r="P228" s="22" t="s">
        <v>143</v>
      </c>
      <c r="Q228" s="19">
        <v>4</v>
      </c>
      <c r="R228" s="23">
        <v>38</v>
      </c>
      <c r="S228" s="24">
        <v>113</v>
      </c>
      <c r="T228" s="25">
        <v>4294</v>
      </c>
      <c r="U228" s="26">
        <v>0.1</v>
      </c>
      <c r="V228" s="25"/>
      <c r="W228" s="25">
        <v>3864.6</v>
      </c>
      <c r="X228" s="27">
        <v>43976</v>
      </c>
      <c r="Y228" s="28">
        <v>43976</v>
      </c>
      <c r="Z228" s="29">
        <v>221</v>
      </c>
      <c r="AA228" s="30">
        <v>7</v>
      </c>
      <c r="AB228" s="30" t="s">
        <v>97</v>
      </c>
      <c r="AC228" s="1" t="s">
        <v>83</v>
      </c>
      <c r="AD228" s="26">
        <v>7.0000000000000007E-2</v>
      </c>
      <c r="AE228" s="31">
        <v>270.52199999999999</v>
      </c>
      <c r="AF228">
        <v>4</v>
      </c>
    </row>
    <row r="229" spans="10:32" x14ac:dyDescent="0.3">
      <c r="J229" s="19">
        <v>222</v>
      </c>
      <c r="K229" s="20">
        <v>43958</v>
      </c>
      <c r="L229" s="19">
        <v>5</v>
      </c>
      <c r="M229" s="59">
        <f t="shared" si="7"/>
        <v>5</v>
      </c>
      <c r="N229" s="59">
        <f t="shared" si="8"/>
        <v>2020</v>
      </c>
      <c r="O229" s="21">
        <v>98</v>
      </c>
      <c r="P229" s="22" t="s">
        <v>84</v>
      </c>
      <c r="Q229" s="19">
        <v>2</v>
      </c>
      <c r="R229" s="23">
        <v>17</v>
      </c>
      <c r="S229" s="24">
        <v>120</v>
      </c>
      <c r="T229" s="25">
        <v>2040</v>
      </c>
      <c r="U229" s="26">
        <v>0.08</v>
      </c>
      <c r="V229" s="25"/>
      <c r="W229" s="25">
        <v>1876.8</v>
      </c>
      <c r="X229" s="27">
        <v>43967</v>
      </c>
      <c r="Y229" s="28">
        <v>43967</v>
      </c>
      <c r="Z229" s="29">
        <v>222</v>
      </c>
      <c r="AA229" s="30">
        <v>2</v>
      </c>
      <c r="AB229" s="30" t="s">
        <v>82</v>
      </c>
      <c r="AC229" s="1" t="s">
        <v>92</v>
      </c>
      <c r="AD229" s="26">
        <v>0.08</v>
      </c>
      <c r="AE229" s="31">
        <v>150.14400000000001</v>
      </c>
      <c r="AF229">
        <v>5</v>
      </c>
    </row>
    <row r="230" spans="10:32" x14ac:dyDescent="0.3">
      <c r="J230" s="19">
        <v>223</v>
      </c>
      <c r="K230" s="20">
        <v>43958</v>
      </c>
      <c r="L230" s="19">
        <v>5</v>
      </c>
      <c r="M230" s="59">
        <f t="shared" si="7"/>
        <v>5</v>
      </c>
      <c r="N230" s="59">
        <f t="shared" si="8"/>
        <v>2020</v>
      </c>
      <c r="O230" s="21">
        <v>97</v>
      </c>
      <c r="P230" s="22" t="s">
        <v>125</v>
      </c>
      <c r="Q230" s="19">
        <v>12</v>
      </c>
      <c r="R230" s="23">
        <v>25</v>
      </c>
      <c r="S230" s="24">
        <v>117</v>
      </c>
      <c r="T230" s="25">
        <v>2925</v>
      </c>
      <c r="U230" s="26">
        <v>0.01</v>
      </c>
      <c r="V230" s="25"/>
      <c r="W230" s="25">
        <v>2895.75</v>
      </c>
      <c r="X230" s="27">
        <v>43976</v>
      </c>
      <c r="Y230" s="28">
        <v>43976</v>
      </c>
      <c r="Z230" s="29">
        <v>223</v>
      </c>
      <c r="AA230" s="30">
        <v>5</v>
      </c>
      <c r="AB230" s="30" t="s">
        <v>100</v>
      </c>
      <c r="AC230" s="1" t="s">
        <v>95</v>
      </c>
      <c r="AD230" s="26">
        <v>0.1</v>
      </c>
      <c r="AE230" s="31">
        <v>289.57499999999999</v>
      </c>
      <c r="AF230">
        <v>6</v>
      </c>
    </row>
    <row r="231" spans="10:32" x14ac:dyDescent="0.3">
      <c r="J231" s="19">
        <v>224</v>
      </c>
      <c r="K231" s="20">
        <v>43959</v>
      </c>
      <c r="L231" s="19">
        <v>5</v>
      </c>
      <c r="M231" s="59">
        <f t="shared" si="7"/>
        <v>5</v>
      </c>
      <c r="N231" s="59">
        <f t="shared" si="8"/>
        <v>2020</v>
      </c>
      <c r="O231" s="21">
        <v>61</v>
      </c>
      <c r="P231" s="22" t="s">
        <v>116</v>
      </c>
      <c r="Q231" s="19">
        <v>14</v>
      </c>
      <c r="R231" s="23">
        <v>35</v>
      </c>
      <c r="S231" s="24">
        <v>104</v>
      </c>
      <c r="T231" s="25">
        <v>3640</v>
      </c>
      <c r="U231" s="26">
        <v>0.08</v>
      </c>
      <c r="V231" s="25"/>
      <c r="W231" s="25">
        <v>3348.8</v>
      </c>
      <c r="X231" s="27">
        <v>43976</v>
      </c>
      <c r="Y231" s="28">
        <v>43976</v>
      </c>
      <c r="Z231" s="29">
        <v>224</v>
      </c>
      <c r="AA231" s="30">
        <v>3</v>
      </c>
      <c r="AB231" s="30" t="s">
        <v>87</v>
      </c>
      <c r="AC231" s="1" t="s">
        <v>83</v>
      </c>
      <c r="AD231" s="26">
        <v>0.05</v>
      </c>
      <c r="AE231" s="31">
        <v>167.44000000000003</v>
      </c>
      <c r="AF231">
        <v>7</v>
      </c>
    </row>
    <row r="232" spans="10:32" x14ac:dyDescent="0.3">
      <c r="J232" s="19">
        <v>225</v>
      </c>
      <c r="K232" s="20">
        <v>43959</v>
      </c>
      <c r="L232" s="19">
        <v>5</v>
      </c>
      <c r="M232" s="59">
        <f t="shared" si="7"/>
        <v>5</v>
      </c>
      <c r="N232" s="59">
        <f t="shared" si="8"/>
        <v>2020</v>
      </c>
      <c r="O232" s="21">
        <v>46</v>
      </c>
      <c r="P232" s="22" t="s">
        <v>153</v>
      </c>
      <c r="Q232" s="19">
        <v>15</v>
      </c>
      <c r="R232" s="23">
        <v>12</v>
      </c>
      <c r="S232" s="24">
        <v>107</v>
      </c>
      <c r="T232" s="25">
        <v>1284</v>
      </c>
      <c r="U232" s="26">
        <v>0.08</v>
      </c>
      <c r="V232" s="25"/>
      <c r="W232" s="25">
        <v>1181.28</v>
      </c>
      <c r="X232" s="27">
        <v>43974</v>
      </c>
      <c r="Y232" s="28">
        <v>43974</v>
      </c>
      <c r="Z232" s="29">
        <v>225</v>
      </c>
      <c r="AA232" s="30">
        <v>5</v>
      </c>
      <c r="AB232" s="30" t="s">
        <v>100</v>
      </c>
      <c r="AC232" s="1" t="s">
        <v>92</v>
      </c>
      <c r="AD232" s="26">
        <v>0.09</v>
      </c>
      <c r="AE232" s="31">
        <v>106.31519999999999</v>
      </c>
      <c r="AF232">
        <v>1</v>
      </c>
    </row>
    <row r="233" spans="10:32" x14ac:dyDescent="0.3">
      <c r="J233" s="19">
        <v>226</v>
      </c>
      <c r="K233" s="20">
        <v>43960</v>
      </c>
      <c r="L233" s="19">
        <v>5</v>
      </c>
      <c r="M233" s="59">
        <f t="shared" si="7"/>
        <v>5</v>
      </c>
      <c r="N233" s="59">
        <f t="shared" si="8"/>
        <v>2020</v>
      </c>
      <c r="O233" s="21">
        <v>8</v>
      </c>
      <c r="P233" s="22" t="s">
        <v>96</v>
      </c>
      <c r="Q233" s="19">
        <v>7</v>
      </c>
      <c r="R233" s="23">
        <v>33</v>
      </c>
      <c r="S233" s="24">
        <v>107</v>
      </c>
      <c r="T233" s="25">
        <v>3531</v>
      </c>
      <c r="U233" s="26">
        <v>7.0000000000000007E-2</v>
      </c>
      <c r="V233" s="25"/>
      <c r="W233" s="25">
        <v>3283.83</v>
      </c>
      <c r="X233" s="27">
        <v>43972</v>
      </c>
      <c r="Y233" s="28">
        <v>43972</v>
      </c>
      <c r="Z233" s="29">
        <v>226</v>
      </c>
      <c r="AA233" s="30">
        <v>2</v>
      </c>
      <c r="AB233" s="30" t="s">
        <v>82</v>
      </c>
      <c r="AC233" s="1" t="s">
        <v>128</v>
      </c>
      <c r="AD233" s="26">
        <v>0.08</v>
      </c>
      <c r="AE233" s="31">
        <v>262.70639999999997</v>
      </c>
      <c r="AF233">
        <v>2</v>
      </c>
    </row>
    <row r="234" spans="10:32" x14ac:dyDescent="0.3">
      <c r="J234" s="19">
        <v>227</v>
      </c>
      <c r="K234" s="20">
        <v>43960</v>
      </c>
      <c r="L234" s="19">
        <v>5</v>
      </c>
      <c r="M234" s="59">
        <f t="shared" si="7"/>
        <v>5</v>
      </c>
      <c r="N234" s="59">
        <f t="shared" si="8"/>
        <v>2020</v>
      </c>
      <c r="O234" s="21">
        <v>93</v>
      </c>
      <c r="P234" s="22" t="s">
        <v>91</v>
      </c>
      <c r="Q234" s="19">
        <v>3</v>
      </c>
      <c r="R234" s="23">
        <v>16</v>
      </c>
      <c r="S234" s="24">
        <v>92</v>
      </c>
      <c r="T234" s="25">
        <v>1472</v>
      </c>
      <c r="U234" s="26">
        <v>0.01</v>
      </c>
      <c r="V234" s="25"/>
      <c r="W234" s="25">
        <v>1457.28</v>
      </c>
      <c r="X234" s="27">
        <v>43982</v>
      </c>
      <c r="Y234" s="28">
        <v>43982</v>
      </c>
      <c r="Z234" s="29">
        <v>227</v>
      </c>
      <c r="AA234" s="30">
        <v>1</v>
      </c>
      <c r="AB234" s="30" t="s">
        <v>108</v>
      </c>
      <c r="AC234" s="1" t="s">
        <v>88</v>
      </c>
      <c r="AD234" s="26">
        <v>0.05</v>
      </c>
      <c r="AE234" s="31">
        <v>72.864000000000004</v>
      </c>
      <c r="AF234">
        <v>3</v>
      </c>
    </row>
    <row r="235" spans="10:32" x14ac:dyDescent="0.3">
      <c r="J235" s="19">
        <v>228</v>
      </c>
      <c r="K235" s="20">
        <v>43961</v>
      </c>
      <c r="L235" s="19">
        <v>5</v>
      </c>
      <c r="M235" s="59">
        <f t="shared" si="7"/>
        <v>5</v>
      </c>
      <c r="N235" s="59">
        <f t="shared" si="8"/>
        <v>2020</v>
      </c>
      <c r="O235" s="21">
        <v>72</v>
      </c>
      <c r="P235" s="22" t="s">
        <v>96</v>
      </c>
      <c r="Q235" s="19">
        <v>3</v>
      </c>
      <c r="R235" s="23">
        <v>35</v>
      </c>
      <c r="S235" s="24">
        <v>91</v>
      </c>
      <c r="T235" s="25">
        <v>3185</v>
      </c>
      <c r="U235" s="26">
        <v>0.05</v>
      </c>
      <c r="V235" s="25"/>
      <c r="W235" s="25">
        <v>3025.75</v>
      </c>
      <c r="X235" s="27">
        <v>43974</v>
      </c>
      <c r="Y235" s="28">
        <v>43974</v>
      </c>
      <c r="Z235" s="29">
        <v>228</v>
      </c>
      <c r="AA235" s="30">
        <v>3</v>
      </c>
      <c r="AB235" s="30" t="s">
        <v>87</v>
      </c>
      <c r="AC235" s="1" t="s">
        <v>95</v>
      </c>
      <c r="AD235" s="26">
        <v>0.1</v>
      </c>
      <c r="AE235" s="31">
        <v>302.57499999999999</v>
      </c>
      <c r="AF235">
        <v>4</v>
      </c>
    </row>
    <row r="236" spans="10:32" x14ac:dyDescent="0.3">
      <c r="J236" s="19">
        <v>229</v>
      </c>
      <c r="K236" s="20">
        <v>43961</v>
      </c>
      <c r="L236" s="19">
        <v>5</v>
      </c>
      <c r="M236" s="59">
        <f t="shared" si="7"/>
        <v>5</v>
      </c>
      <c r="N236" s="59">
        <f t="shared" si="8"/>
        <v>2020</v>
      </c>
      <c r="O236" s="21">
        <v>13</v>
      </c>
      <c r="P236" s="22" t="s">
        <v>134</v>
      </c>
      <c r="Q236" s="19">
        <v>10</v>
      </c>
      <c r="R236" s="23">
        <v>10</v>
      </c>
      <c r="S236" s="24">
        <v>97</v>
      </c>
      <c r="T236" s="25">
        <v>970</v>
      </c>
      <c r="U236" s="26">
        <v>0.11</v>
      </c>
      <c r="V236" s="25"/>
      <c r="W236" s="25">
        <v>863.3</v>
      </c>
      <c r="X236" s="27">
        <v>43983</v>
      </c>
      <c r="Y236" s="28">
        <v>43983</v>
      </c>
      <c r="Z236" s="29">
        <v>229</v>
      </c>
      <c r="AA236" s="30">
        <v>4</v>
      </c>
      <c r="AB236" s="30" t="s">
        <v>85</v>
      </c>
      <c r="AC236" s="1" t="s">
        <v>105</v>
      </c>
      <c r="AD236" s="26">
        <v>0.05</v>
      </c>
      <c r="AE236" s="31">
        <v>43.164999999999999</v>
      </c>
      <c r="AF236">
        <v>5</v>
      </c>
    </row>
    <row r="237" spans="10:32" x14ac:dyDescent="0.3">
      <c r="J237" s="19">
        <v>230</v>
      </c>
      <c r="K237" s="20">
        <v>43961</v>
      </c>
      <c r="L237" s="19">
        <v>5</v>
      </c>
      <c r="M237" s="59">
        <f t="shared" si="7"/>
        <v>5</v>
      </c>
      <c r="N237" s="59">
        <f t="shared" si="8"/>
        <v>2020</v>
      </c>
      <c r="O237" s="21">
        <v>39</v>
      </c>
      <c r="P237" s="22" t="s">
        <v>96</v>
      </c>
      <c r="Q237" s="19">
        <v>7</v>
      </c>
      <c r="R237" s="23">
        <v>50</v>
      </c>
      <c r="S237" s="24">
        <v>114</v>
      </c>
      <c r="T237" s="25">
        <v>5700</v>
      </c>
      <c r="U237" s="26">
        <v>0.08</v>
      </c>
      <c r="V237" s="25"/>
      <c r="W237" s="25">
        <v>5244</v>
      </c>
      <c r="X237" s="27">
        <v>43971</v>
      </c>
      <c r="Y237" s="28">
        <v>43971</v>
      </c>
      <c r="Z237" s="29">
        <v>230</v>
      </c>
      <c r="AA237" s="30">
        <v>4</v>
      </c>
      <c r="AB237" s="30" t="s">
        <v>85</v>
      </c>
      <c r="AC237" s="1" t="s">
        <v>88</v>
      </c>
      <c r="AD237" s="26">
        <v>0.09</v>
      </c>
      <c r="AE237" s="31">
        <v>471.96</v>
      </c>
      <c r="AF237">
        <v>6</v>
      </c>
    </row>
    <row r="238" spans="10:32" x14ac:dyDescent="0.3">
      <c r="J238" s="19">
        <v>231</v>
      </c>
      <c r="K238" s="20">
        <v>43961</v>
      </c>
      <c r="L238" s="19">
        <v>5</v>
      </c>
      <c r="M238" s="59">
        <f t="shared" si="7"/>
        <v>5</v>
      </c>
      <c r="N238" s="59">
        <f t="shared" si="8"/>
        <v>2020</v>
      </c>
      <c r="O238" s="21">
        <v>72</v>
      </c>
      <c r="P238" s="22" t="s">
        <v>96</v>
      </c>
      <c r="Q238" s="19">
        <v>10</v>
      </c>
      <c r="R238" s="23">
        <v>41</v>
      </c>
      <c r="S238" s="24">
        <v>118</v>
      </c>
      <c r="T238" s="25">
        <v>4838</v>
      </c>
      <c r="U238" s="26">
        <v>0.13</v>
      </c>
      <c r="V238" s="25"/>
      <c r="W238" s="25">
        <v>4209.0599999999995</v>
      </c>
      <c r="X238" s="27">
        <v>43981</v>
      </c>
      <c r="Y238" s="28">
        <v>43981</v>
      </c>
      <c r="Z238" s="29">
        <v>231</v>
      </c>
      <c r="AA238" s="30">
        <v>3</v>
      </c>
      <c r="AB238" s="30" t="s">
        <v>87</v>
      </c>
      <c r="AC238" s="1" t="s">
        <v>88</v>
      </c>
      <c r="AD238" s="26">
        <v>0.06</v>
      </c>
      <c r="AE238" s="31">
        <v>252.54359999999997</v>
      </c>
      <c r="AF238">
        <v>7</v>
      </c>
    </row>
    <row r="239" spans="10:32" x14ac:dyDescent="0.3">
      <c r="J239" s="19">
        <v>232</v>
      </c>
      <c r="K239" s="20">
        <v>43962</v>
      </c>
      <c r="L239" s="19">
        <v>5</v>
      </c>
      <c r="M239" s="59">
        <f t="shared" si="7"/>
        <v>5</v>
      </c>
      <c r="N239" s="59">
        <f t="shared" si="8"/>
        <v>2020</v>
      </c>
      <c r="O239" s="21">
        <v>3</v>
      </c>
      <c r="P239" s="22" t="s">
        <v>150</v>
      </c>
      <c r="Q239" s="19">
        <v>2</v>
      </c>
      <c r="R239" s="23">
        <v>35</v>
      </c>
      <c r="S239" s="24">
        <v>91</v>
      </c>
      <c r="T239" s="25">
        <v>3185</v>
      </c>
      <c r="U239" s="26">
        <v>0.09</v>
      </c>
      <c r="V239" s="25"/>
      <c r="W239" s="25">
        <v>2898.35</v>
      </c>
      <c r="X239" s="27">
        <v>43987</v>
      </c>
      <c r="Y239" s="28">
        <v>43987</v>
      </c>
      <c r="Z239" s="29">
        <v>232</v>
      </c>
      <c r="AA239" s="30">
        <v>1</v>
      </c>
      <c r="AB239" s="30" t="s">
        <v>108</v>
      </c>
      <c r="AC239" s="1" t="s">
        <v>88</v>
      </c>
      <c r="AD239" s="26">
        <v>0.06</v>
      </c>
      <c r="AE239" s="31">
        <v>173.90099999999998</v>
      </c>
      <c r="AF239">
        <v>1</v>
      </c>
    </row>
    <row r="240" spans="10:32" x14ac:dyDescent="0.3">
      <c r="J240" s="19">
        <v>233</v>
      </c>
      <c r="K240" s="20">
        <v>43962</v>
      </c>
      <c r="L240" s="19">
        <v>5</v>
      </c>
      <c r="M240" s="59">
        <f t="shared" si="7"/>
        <v>5</v>
      </c>
      <c r="N240" s="59">
        <f t="shared" si="8"/>
        <v>2020</v>
      </c>
      <c r="O240" s="21">
        <v>44</v>
      </c>
      <c r="P240" s="22" t="s">
        <v>130</v>
      </c>
      <c r="Q240" s="19">
        <v>9</v>
      </c>
      <c r="R240" s="23">
        <v>15</v>
      </c>
      <c r="S240" s="24">
        <v>106</v>
      </c>
      <c r="T240" s="25">
        <v>1590</v>
      </c>
      <c r="U240" s="26">
        <v>0.1</v>
      </c>
      <c r="V240" s="25"/>
      <c r="W240" s="25">
        <v>1431</v>
      </c>
      <c r="X240" s="27">
        <v>43977</v>
      </c>
      <c r="Y240" s="28">
        <v>43977</v>
      </c>
      <c r="Z240" s="29">
        <v>233</v>
      </c>
      <c r="AA240" s="30">
        <v>4</v>
      </c>
      <c r="AB240" s="30" t="s">
        <v>85</v>
      </c>
      <c r="AC240" s="1" t="s">
        <v>105</v>
      </c>
      <c r="AD240" s="26">
        <v>0.05</v>
      </c>
      <c r="AE240" s="31">
        <v>71.55</v>
      </c>
      <c r="AF240">
        <v>2</v>
      </c>
    </row>
    <row r="241" spans="10:32" x14ac:dyDescent="0.3">
      <c r="J241" s="19">
        <v>234</v>
      </c>
      <c r="K241" s="20">
        <v>43963</v>
      </c>
      <c r="L241" s="19">
        <v>5</v>
      </c>
      <c r="M241" s="59">
        <f t="shared" si="7"/>
        <v>5</v>
      </c>
      <c r="N241" s="59">
        <f t="shared" si="8"/>
        <v>2020</v>
      </c>
      <c r="O241" s="21">
        <v>32</v>
      </c>
      <c r="P241" s="22" t="s">
        <v>136</v>
      </c>
      <c r="Q241" s="19">
        <v>14</v>
      </c>
      <c r="R241" s="23">
        <v>31</v>
      </c>
      <c r="S241" s="24">
        <v>118</v>
      </c>
      <c r="T241" s="25">
        <v>3658</v>
      </c>
      <c r="U241" s="26">
        <v>7.0000000000000007E-2</v>
      </c>
      <c r="V241" s="25"/>
      <c r="W241" s="25">
        <v>3401.94</v>
      </c>
      <c r="X241" s="27">
        <v>43990</v>
      </c>
      <c r="Y241" s="28">
        <v>43990</v>
      </c>
      <c r="Z241" s="29">
        <v>234</v>
      </c>
      <c r="AA241" s="30">
        <v>3</v>
      </c>
      <c r="AB241" s="30" t="s">
        <v>87</v>
      </c>
      <c r="AC241" s="1" t="s">
        <v>109</v>
      </c>
      <c r="AD241" s="26">
        <v>0.1</v>
      </c>
      <c r="AE241" s="31">
        <v>340.19400000000002</v>
      </c>
      <c r="AF241">
        <v>3</v>
      </c>
    </row>
    <row r="242" spans="10:32" x14ac:dyDescent="0.3">
      <c r="J242" s="19">
        <v>235</v>
      </c>
      <c r="K242" s="20">
        <v>43963</v>
      </c>
      <c r="L242" s="19">
        <v>5</v>
      </c>
      <c r="M242" s="59">
        <f t="shared" si="7"/>
        <v>5</v>
      </c>
      <c r="N242" s="59">
        <f t="shared" si="8"/>
        <v>2020</v>
      </c>
      <c r="O242" s="21">
        <v>47</v>
      </c>
      <c r="P242" s="22" t="s">
        <v>101</v>
      </c>
      <c r="Q242" s="19">
        <v>5</v>
      </c>
      <c r="R242" s="23">
        <v>35</v>
      </c>
      <c r="S242" s="24">
        <v>103</v>
      </c>
      <c r="T242" s="25">
        <v>3605</v>
      </c>
      <c r="U242" s="26">
        <v>7.0000000000000007E-2</v>
      </c>
      <c r="V242" s="25"/>
      <c r="W242" s="25">
        <v>3352.65</v>
      </c>
      <c r="X242" s="27">
        <v>43981</v>
      </c>
      <c r="Y242" s="28">
        <v>43981</v>
      </c>
      <c r="Z242" s="29">
        <v>235</v>
      </c>
      <c r="AA242" s="30">
        <v>1</v>
      </c>
      <c r="AB242" s="30" t="s">
        <v>108</v>
      </c>
      <c r="AC242" s="1" t="s">
        <v>95</v>
      </c>
      <c r="AD242" s="26">
        <v>0.08</v>
      </c>
      <c r="AE242" s="31">
        <v>268.21199999999999</v>
      </c>
      <c r="AF242">
        <v>4</v>
      </c>
    </row>
    <row r="243" spans="10:32" x14ac:dyDescent="0.3">
      <c r="J243" s="19">
        <v>236</v>
      </c>
      <c r="K243" s="20">
        <v>43964</v>
      </c>
      <c r="L243" s="19">
        <v>5</v>
      </c>
      <c r="M243" s="59">
        <f t="shared" si="7"/>
        <v>5</v>
      </c>
      <c r="N243" s="59">
        <f t="shared" si="8"/>
        <v>2020</v>
      </c>
      <c r="O243" s="21">
        <v>29</v>
      </c>
      <c r="P243" s="22" t="s">
        <v>157</v>
      </c>
      <c r="Q243" s="19">
        <v>11</v>
      </c>
      <c r="R243" s="23">
        <v>17</v>
      </c>
      <c r="S243" s="24">
        <v>100</v>
      </c>
      <c r="T243" s="25">
        <v>1700</v>
      </c>
      <c r="U243" s="26">
        <v>0.11</v>
      </c>
      <c r="V243" s="25"/>
      <c r="W243" s="25">
        <v>1513</v>
      </c>
      <c r="X243" s="27">
        <v>43964</v>
      </c>
      <c r="Y243" s="28">
        <v>43964</v>
      </c>
      <c r="Z243" s="29">
        <v>236</v>
      </c>
      <c r="AA243" s="30">
        <v>1</v>
      </c>
      <c r="AB243" s="30" t="s">
        <v>108</v>
      </c>
      <c r="AC243" s="1" t="s">
        <v>113</v>
      </c>
      <c r="AD243" s="26">
        <v>7.0000000000000007E-2</v>
      </c>
      <c r="AE243" s="31">
        <v>105.91000000000001</v>
      </c>
      <c r="AF243">
        <v>5</v>
      </c>
    </row>
    <row r="244" spans="10:32" x14ac:dyDescent="0.3">
      <c r="J244" s="19">
        <v>237</v>
      </c>
      <c r="K244" s="20">
        <v>43964</v>
      </c>
      <c r="L244" s="19">
        <v>5</v>
      </c>
      <c r="M244" s="59">
        <f t="shared" si="7"/>
        <v>5</v>
      </c>
      <c r="N244" s="59">
        <f t="shared" si="8"/>
        <v>2020</v>
      </c>
      <c r="O244" s="21">
        <v>11</v>
      </c>
      <c r="P244" s="22" t="s">
        <v>119</v>
      </c>
      <c r="Q244" s="19">
        <v>9</v>
      </c>
      <c r="R244" s="23">
        <v>40</v>
      </c>
      <c r="S244" s="24">
        <v>116</v>
      </c>
      <c r="T244" s="25">
        <v>4640</v>
      </c>
      <c r="U244" s="26">
        <v>0.02</v>
      </c>
      <c r="V244" s="25"/>
      <c r="W244" s="25">
        <v>4547.2</v>
      </c>
      <c r="X244" s="27">
        <v>43973</v>
      </c>
      <c r="Y244" s="28">
        <v>43973</v>
      </c>
      <c r="Z244" s="29">
        <v>237</v>
      </c>
      <c r="AA244" s="30">
        <v>6</v>
      </c>
      <c r="AB244" s="30" t="s">
        <v>79</v>
      </c>
      <c r="AC244" s="1" t="s">
        <v>90</v>
      </c>
      <c r="AD244" s="26">
        <v>0.05</v>
      </c>
      <c r="AE244" s="31">
        <v>227.36</v>
      </c>
      <c r="AF244">
        <v>6</v>
      </c>
    </row>
    <row r="245" spans="10:32" x14ac:dyDescent="0.3">
      <c r="J245" s="19">
        <v>238</v>
      </c>
      <c r="K245" s="20">
        <v>43964</v>
      </c>
      <c r="L245" s="19">
        <v>5</v>
      </c>
      <c r="M245" s="59">
        <f t="shared" si="7"/>
        <v>5</v>
      </c>
      <c r="N245" s="59">
        <f t="shared" si="8"/>
        <v>2020</v>
      </c>
      <c r="O245" s="21">
        <v>66</v>
      </c>
      <c r="P245" s="22" t="s">
        <v>89</v>
      </c>
      <c r="Q245" s="19">
        <v>12</v>
      </c>
      <c r="R245" s="23">
        <v>46</v>
      </c>
      <c r="S245" s="24">
        <v>113</v>
      </c>
      <c r="T245" s="25">
        <v>5198</v>
      </c>
      <c r="U245" s="26">
        <v>0.01</v>
      </c>
      <c r="V245" s="25"/>
      <c r="W245" s="25">
        <v>5146.0200000000004</v>
      </c>
      <c r="X245" s="27">
        <v>43974</v>
      </c>
      <c r="Y245" s="28">
        <v>43974</v>
      </c>
      <c r="Z245" s="29">
        <v>238</v>
      </c>
      <c r="AA245" s="30">
        <v>7</v>
      </c>
      <c r="AB245" s="30" t="s">
        <v>97</v>
      </c>
      <c r="AC245" s="1" t="s">
        <v>88</v>
      </c>
      <c r="AD245" s="26">
        <v>7.0000000000000007E-2</v>
      </c>
      <c r="AE245" s="31">
        <v>360.22140000000007</v>
      </c>
      <c r="AF245">
        <v>7</v>
      </c>
    </row>
    <row r="246" spans="10:32" x14ac:dyDescent="0.3">
      <c r="J246" s="19">
        <v>239</v>
      </c>
      <c r="K246" s="20">
        <v>43965</v>
      </c>
      <c r="L246" s="19">
        <v>5</v>
      </c>
      <c r="M246" s="59">
        <f t="shared" si="7"/>
        <v>5</v>
      </c>
      <c r="N246" s="59">
        <f t="shared" si="8"/>
        <v>2020</v>
      </c>
      <c r="O246" s="21">
        <v>17</v>
      </c>
      <c r="P246" s="22" t="s">
        <v>126</v>
      </c>
      <c r="Q246" s="19">
        <v>3</v>
      </c>
      <c r="R246" s="23">
        <v>31</v>
      </c>
      <c r="S246" s="24">
        <v>96</v>
      </c>
      <c r="T246" s="25">
        <v>2976</v>
      </c>
      <c r="U246" s="26">
        <v>0.11</v>
      </c>
      <c r="V246" s="25"/>
      <c r="W246" s="25">
        <v>2648.64</v>
      </c>
      <c r="X246" s="27">
        <v>43987</v>
      </c>
      <c r="Y246" s="28">
        <v>43987</v>
      </c>
      <c r="Z246" s="29">
        <v>239</v>
      </c>
      <c r="AA246" s="30">
        <v>4</v>
      </c>
      <c r="AB246" s="30" t="s">
        <v>85</v>
      </c>
      <c r="AC246" s="1" t="s">
        <v>90</v>
      </c>
      <c r="AD246" s="26">
        <v>0.1</v>
      </c>
      <c r="AE246" s="31">
        <v>264.86399999999998</v>
      </c>
      <c r="AF246">
        <v>1</v>
      </c>
    </row>
    <row r="247" spans="10:32" x14ac:dyDescent="0.3">
      <c r="J247" s="19">
        <v>240</v>
      </c>
      <c r="K247" s="20">
        <v>43965</v>
      </c>
      <c r="L247" s="19">
        <v>5</v>
      </c>
      <c r="M247" s="59">
        <f t="shared" si="7"/>
        <v>5</v>
      </c>
      <c r="N247" s="59">
        <f t="shared" si="8"/>
        <v>2020</v>
      </c>
      <c r="O247" s="21">
        <v>12</v>
      </c>
      <c r="P247" s="22" t="s">
        <v>107</v>
      </c>
      <c r="Q247" s="19">
        <v>11</v>
      </c>
      <c r="R247" s="23">
        <v>45</v>
      </c>
      <c r="S247" s="24">
        <v>119</v>
      </c>
      <c r="T247" s="25">
        <v>5355</v>
      </c>
      <c r="U247" s="26">
        <v>0.05</v>
      </c>
      <c r="V247" s="25"/>
      <c r="W247" s="25">
        <v>5087.25</v>
      </c>
      <c r="X247" s="27">
        <v>43982</v>
      </c>
      <c r="Y247" s="28">
        <v>43982</v>
      </c>
      <c r="Z247" s="29">
        <v>240</v>
      </c>
      <c r="AA247" s="30">
        <v>7</v>
      </c>
      <c r="AB247" s="30" t="s">
        <v>97</v>
      </c>
      <c r="AC247" s="1" t="s">
        <v>109</v>
      </c>
      <c r="AD247" s="26">
        <v>0.05</v>
      </c>
      <c r="AE247" s="31">
        <v>254.36250000000001</v>
      </c>
      <c r="AF247">
        <v>2</v>
      </c>
    </row>
    <row r="248" spans="10:32" x14ac:dyDescent="0.3">
      <c r="J248" s="19">
        <v>241</v>
      </c>
      <c r="K248" s="20">
        <v>43965</v>
      </c>
      <c r="L248" s="19">
        <v>5</v>
      </c>
      <c r="M248" s="59">
        <f t="shared" si="7"/>
        <v>5</v>
      </c>
      <c r="N248" s="59">
        <f t="shared" si="8"/>
        <v>2020</v>
      </c>
      <c r="O248" s="21">
        <v>94</v>
      </c>
      <c r="P248" s="22" t="s">
        <v>111</v>
      </c>
      <c r="Q248" s="19">
        <v>10</v>
      </c>
      <c r="R248" s="23">
        <v>41</v>
      </c>
      <c r="S248" s="24">
        <v>91</v>
      </c>
      <c r="T248" s="25">
        <v>3731</v>
      </c>
      <c r="U248" s="26">
        <v>0.11</v>
      </c>
      <c r="V248" s="25"/>
      <c r="W248" s="25">
        <v>3320.59</v>
      </c>
      <c r="X248" s="27">
        <v>43983</v>
      </c>
      <c r="Y248" s="28">
        <v>43983</v>
      </c>
      <c r="Z248" s="29">
        <v>241</v>
      </c>
      <c r="AA248" s="30">
        <v>5</v>
      </c>
      <c r="AB248" s="30" t="s">
        <v>100</v>
      </c>
      <c r="AC248" s="1" t="s">
        <v>88</v>
      </c>
      <c r="AD248" s="26">
        <v>0.05</v>
      </c>
      <c r="AE248" s="31">
        <v>166.02950000000001</v>
      </c>
      <c r="AF248">
        <v>3</v>
      </c>
    </row>
    <row r="249" spans="10:32" x14ac:dyDescent="0.3">
      <c r="J249" s="19">
        <v>242</v>
      </c>
      <c r="K249" s="20">
        <v>43966</v>
      </c>
      <c r="L249" s="19">
        <v>5</v>
      </c>
      <c r="M249" s="59">
        <f t="shared" si="7"/>
        <v>5</v>
      </c>
      <c r="N249" s="59">
        <f t="shared" si="8"/>
        <v>2020</v>
      </c>
      <c r="O249" s="21">
        <v>60</v>
      </c>
      <c r="P249" s="22" t="s">
        <v>141</v>
      </c>
      <c r="Q249" s="19">
        <v>4</v>
      </c>
      <c r="R249" s="23">
        <v>21</v>
      </c>
      <c r="S249" s="24">
        <v>107</v>
      </c>
      <c r="T249" s="25">
        <v>2247</v>
      </c>
      <c r="U249" s="26">
        <v>0.09</v>
      </c>
      <c r="V249" s="25"/>
      <c r="W249" s="25">
        <v>2044.77</v>
      </c>
      <c r="X249" s="27">
        <v>43989</v>
      </c>
      <c r="Y249" s="28">
        <v>43989</v>
      </c>
      <c r="Z249" s="29">
        <v>242</v>
      </c>
      <c r="AA249" s="30">
        <v>7</v>
      </c>
      <c r="AB249" s="30" t="s">
        <v>97</v>
      </c>
      <c r="AC249" s="1" t="s">
        <v>128</v>
      </c>
      <c r="AD249" s="26">
        <v>0.1</v>
      </c>
      <c r="AE249" s="31">
        <v>204.477</v>
      </c>
      <c r="AF249">
        <v>4</v>
      </c>
    </row>
    <row r="250" spans="10:32" x14ac:dyDescent="0.3">
      <c r="J250" s="19">
        <v>243</v>
      </c>
      <c r="K250" s="20">
        <v>43966</v>
      </c>
      <c r="L250" s="19">
        <v>5</v>
      </c>
      <c r="M250" s="59">
        <f t="shared" si="7"/>
        <v>5</v>
      </c>
      <c r="N250" s="59">
        <f t="shared" si="8"/>
        <v>2020</v>
      </c>
      <c r="O250" s="21">
        <v>70</v>
      </c>
      <c r="P250" s="22" t="s">
        <v>126</v>
      </c>
      <c r="Q250" s="19">
        <v>4</v>
      </c>
      <c r="R250" s="23">
        <v>50</v>
      </c>
      <c r="S250" s="24">
        <v>98</v>
      </c>
      <c r="T250" s="25">
        <v>4900</v>
      </c>
      <c r="U250" s="26">
        <v>0.13</v>
      </c>
      <c r="V250" s="25"/>
      <c r="W250" s="25">
        <v>4263</v>
      </c>
      <c r="X250" s="27">
        <v>43978</v>
      </c>
      <c r="Y250" s="28">
        <v>43978</v>
      </c>
      <c r="Z250" s="29">
        <v>243</v>
      </c>
      <c r="AA250" s="30">
        <v>3</v>
      </c>
      <c r="AB250" s="30" t="s">
        <v>87</v>
      </c>
      <c r="AC250" s="1" t="s">
        <v>80</v>
      </c>
      <c r="AD250" s="26">
        <v>0.1</v>
      </c>
      <c r="AE250" s="31">
        <v>426.3</v>
      </c>
      <c r="AF250">
        <v>5</v>
      </c>
    </row>
    <row r="251" spans="10:32" x14ac:dyDescent="0.3">
      <c r="J251" s="19">
        <v>244</v>
      </c>
      <c r="K251" s="20">
        <v>43966</v>
      </c>
      <c r="L251" s="19">
        <v>5</v>
      </c>
      <c r="M251" s="59">
        <f t="shared" si="7"/>
        <v>5</v>
      </c>
      <c r="N251" s="59">
        <f t="shared" si="8"/>
        <v>2020</v>
      </c>
      <c r="O251" s="21">
        <v>41</v>
      </c>
      <c r="P251" s="22" t="s">
        <v>127</v>
      </c>
      <c r="Q251" s="19">
        <v>10</v>
      </c>
      <c r="R251" s="23">
        <v>16</v>
      </c>
      <c r="S251" s="24">
        <v>107</v>
      </c>
      <c r="T251" s="25">
        <v>1712</v>
      </c>
      <c r="U251" s="26">
        <v>0.04</v>
      </c>
      <c r="V251" s="25"/>
      <c r="W251" s="25">
        <v>1643.52</v>
      </c>
      <c r="X251" s="27">
        <v>43988</v>
      </c>
      <c r="Y251" s="28">
        <v>43988</v>
      </c>
      <c r="Z251" s="29">
        <v>244</v>
      </c>
      <c r="AA251" s="30">
        <v>4</v>
      </c>
      <c r="AB251" s="30" t="s">
        <v>85</v>
      </c>
      <c r="AC251" s="1" t="s">
        <v>109</v>
      </c>
      <c r="AD251" s="26">
        <v>0.08</v>
      </c>
      <c r="AE251" s="31">
        <v>131.48160000000001</v>
      </c>
      <c r="AF251">
        <v>6</v>
      </c>
    </row>
    <row r="252" spans="10:32" x14ac:dyDescent="0.3">
      <c r="J252" s="19">
        <v>245</v>
      </c>
      <c r="K252" s="20">
        <v>43967</v>
      </c>
      <c r="L252" s="19">
        <v>5</v>
      </c>
      <c r="M252" s="59">
        <f t="shared" si="7"/>
        <v>5</v>
      </c>
      <c r="N252" s="59">
        <f t="shared" si="8"/>
        <v>2020</v>
      </c>
      <c r="O252" s="21">
        <v>46</v>
      </c>
      <c r="P252" s="22" t="s">
        <v>153</v>
      </c>
      <c r="Q252" s="19">
        <v>12</v>
      </c>
      <c r="R252" s="23">
        <v>38</v>
      </c>
      <c r="S252" s="24">
        <v>113</v>
      </c>
      <c r="T252" s="25">
        <v>4294</v>
      </c>
      <c r="U252" s="26">
        <v>0.11</v>
      </c>
      <c r="V252" s="25"/>
      <c r="W252" s="25">
        <v>3821.66</v>
      </c>
      <c r="X252" s="27">
        <v>43970</v>
      </c>
      <c r="Y252" s="28">
        <v>43970</v>
      </c>
      <c r="Z252" s="29">
        <v>245</v>
      </c>
      <c r="AA252" s="30">
        <v>6</v>
      </c>
      <c r="AB252" s="30" t="s">
        <v>79</v>
      </c>
      <c r="AC252" s="1" t="s">
        <v>90</v>
      </c>
      <c r="AD252" s="26">
        <v>0.05</v>
      </c>
      <c r="AE252" s="31">
        <v>191.083</v>
      </c>
      <c r="AF252">
        <v>7</v>
      </c>
    </row>
    <row r="253" spans="10:32" x14ac:dyDescent="0.3">
      <c r="J253" s="19">
        <v>246</v>
      </c>
      <c r="K253" s="20">
        <v>43967</v>
      </c>
      <c r="L253" s="19">
        <v>5</v>
      </c>
      <c r="M253" s="59">
        <f t="shared" si="7"/>
        <v>5</v>
      </c>
      <c r="N253" s="59">
        <f t="shared" si="8"/>
        <v>2020</v>
      </c>
      <c r="O253" s="21">
        <v>61</v>
      </c>
      <c r="P253" s="22" t="s">
        <v>116</v>
      </c>
      <c r="Q253" s="19">
        <v>13</v>
      </c>
      <c r="R253" s="23">
        <v>32</v>
      </c>
      <c r="S253" s="24">
        <v>98</v>
      </c>
      <c r="T253" s="25">
        <v>3136</v>
      </c>
      <c r="U253" s="26">
        <v>0.13</v>
      </c>
      <c r="V253" s="25"/>
      <c r="W253" s="25">
        <v>2728.32</v>
      </c>
      <c r="X253" s="27">
        <v>43976</v>
      </c>
      <c r="Y253" s="28">
        <v>43976</v>
      </c>
      <c r="Z253" s="29">
        <v>246</v>
      </c>
      <c r="AA253" s="30">
        <v>7</v>
      </c>
      <c r="AB253" s="30" t="s">
        <v>97</v>
      </c>
      <c r="AC253" s="1" t="s">
        <v>83</v>
      </c>
      <c r="AD253" s="26">
        <v>7.0000000000000007E-2</v>
      </c>
      <c r="AE253" s="31">
        <v>190.98240000000004</v>
      </c>
      <c r="AF253">
        <v>1</v>
      </c>
    </row>
    <row r="254" spans="10:32" x14ac:dyDescent="0.3">
      <c r="J254" s="19">
        <v>247</v>
      </c>
      <c r="K254" s="20">
        <v>43968</v>
      </c>
      <c r="L254" s="19">
        <v>5</v>
      </c>
      <c r="M254" s="59">
        <f t="shared" si="7"/>
        <v>5</v>
      </c>
      <c r="N254" s="59">
        <f t="shared" si="8"/>
        <v>2020</v>
      </c>
      <c r="O254" s="21">
        <v>14</v>
      </c>
      <c r="P254" s="22" t="s">
        <v>86</v>
      </c>
      <c r="Q254" s="19">
        <v>2</v>
      </c>
      <c r="R254" s="23">
        <v>11</v>
      </c>
      <c r="S254" s="24">
        <v>100</v>
      </c>
      <c r="T254" s="25">
        <v>1100</v>
      </c>
      <c r="U254" s="26">
        <v>0.12</v>
      </c>
      <c r="V254" s="25"/>
      <c r="W254" s="25">
        <v>968</v>
      </c>
      <c r="X254" s="27">
        <v>43991</v>
      </c>
      <c r="Y254" s="28">
        <v>43991</v>
      </c>
      <c r="Z254" s="29">
        <v>247</v>
      </c>
      <c r="AA254" s="30">
        <v>4</v>
      </c>
      <c r="AB254" s="30" t="s">
        <v>85</v>
      </c>
      <c r="AC254" s="1" t="s">
        <v>83</v>
      </c>
      <c r="AD254" s="26">
        <v>0.09</v>
      </c>
      <c r="AE254" s="31">
        <v>87.11999999999999</v>
      </c>
      <c r="AF254">
        <v>2</v>
      </c>
    </row>
    <row r="255" spans="10:32" x14ac:dyDescent="0.3">
      <c r="J255" s="19">
        <v>248</v>
      </c>
      <c r="K255" s="20">
        <v>43968</v>
      </c>
      <c r="L255" s="19">
        <v>5</v>
      </c>
      <c r="M255" s="59">
        <f t="shared" si="7"/>
        <v>5</v>
      </c>
      <c r="N255" s="59">
        <f t="shared" si="8"/>
        <v>2020</v>
      </c>
      <c r="O255" s="21">
        <v>77</v>
      </c>
      <c r="P255" s="22" t="s">
        <v>124</v>
      </c>
      <c r="Q255" s="19">
        <v>4</v>
      </c>
      <c r="R255" s="23">
        <v>33</v>
      </c>
      <c r="S255" s="24">
        <v>117</v>
      </c>
      <c r="T255" s="25">
        <v>3861</v>
      </c>
      <c r="U255" s="26">
        <v>0.04</v>
      </c>
      <c r="V255" s="25"/>
      <c r="W255" s="25">
        <v>3706.56</v>
      </c>
      <c r="X255" s="27">
        <v>43996</v>
      </c>
      <c r="Y255" s="28">
        <v>43996</v>
      </c>
      <c r="Z255" s="29">
        <v>248</v>
      </c>
      <c r="AA255" s="30">
        <v>7</v>
      </c>
      <c r="AB255" s="30" t="s">
        <v>97</v>
      </c>
      <c r="AC255" s="1" t="s">
        <v>92</v>
      </c>
      <c r="AD255" s="26">
        <v>0.05</v>
      </c>
      <c r="AE255" s="31">
        <v>185.328</v>
      </c>
      <c r="AF255">
        <v>3</v>
      </c>
    </row>
    <row r="256" spans="10:32" x14ac:dyDescent="0.3">
      <c r="J256" s="19">
        <v>249</v>
      </c>
      <c r="K256" s="20">
        <v>43970</v>
      </c>
      <c r="L256" s="19">
        <v>5</v>
      </c>
      <c r="M256" s="59">
        <f t="shared" si="7"/>
        <v>5</v>
      </c>
      <c r="N256" s="59">
        <f t="shared" si="8"/>
        <v>2020</v>
      </c>
      <c r="O256" s="21">
        <v>69</v>
      </c>
      <c r="P256" s="22" t="s">
        <v>126</v>
      </c>
      <c r="Q256" s="19">
        <v>15</v>
      </c>
      <c r="R256" s="23">
        <v>37</v>
      </c>
      <c r="S256" s="24">
        <v>102</v>
      </c>
      <c r="T256" s="25">
        <v>3774</v>
      </c>
      <c r="U256" s="26">
        <v>0.13</v>
      </c>
      <c r="V256" s="25"/>
      <c r="W256" s="25">
        <v>3283.38</v>
      </c>
      <c r="X256" s="27">
        <v>43972</v>
      </c>
      <c r="Y256" s="28">
        <v>43972</v>
      </c>
      <c r="Z256" s="29">
        <v>249</v>
      </c>
      <c r="AA256" s="30">
        <v>1</v>
      </c>
      <c r="AB256" s="30" t="s">
        <v>108</v>
      </c>
      <c r="AC256" s="1" t="s">
        <v>95</v>
      </c>
      <c r="AD256" s="26">
        <v>0.05</v>
      </c>
      <c r="AE256" s="31">
        <v>164.16900000000001</v>
      </c>
      <c r="AF256">
        <v>4</v>
      </c>
    </row>
    <row r="257" spans="10:32" x14ac:dyDescent="0.3">
      <c r="J257" s="19">
        <v>250</v>
      </c>
      <c r="K257" s="20">
        <v>43970</v>
      </c>
      <c r="L257" s="19">
        <v>5</v>
      </c>
      <c r="M257" s="59">
        <f t="shared" si="7"/>
        <v>5</v>
      </c>
      <c r="N257" s="59">
        <f t="shared" si="8"/>
        <v>2020</v>
      </c>
      <c r="O257" s="21">
        <v>36</v>
      </c>
      <c r="P257" s="22" t="s">
        <v>129</v>
      </c>
      <c r="Q257" s="19">
        <v>15</v>
      </c>
      <c r="R257" s="23">
        <v>25</v>
      </c>
      <c r="S257" s="24">
        <v>109</v>
      </c>
      <c r="T257" s="25">
        <v>2725</v>
      </c>
      <c r="U257" s="26">
        <v>0.1</v>
      </c>
      <c r="V257" s="25"/>
      <c r="W257" s="25">
        <v>2452.5</v>
      </c>
      <c r="X257" s="27">
        <v>43997</v>
      </c>
      <c r="Y257" s="28">
        <v>43997</v>
      </c>
      <c r="Z257" s="29">
        <v>250</v>
      </c>
      <c r="AA257" s="30">
        <v>7</v>
      </c>
      <c r="AB257" s="30" t="s">
        <v>97</v>
      </c>
      <c r="AC257" s="1" t="s">
        <v>113</v>
      </c>
      <c r="AD257" s="26">
        <v>7.0000000000000007E-2</v>
      </c>
      <c r="AE257" s="31">
        <v>171.67500000000001</v>
      </c>
      <c r="AF257">
        <v>5</v>
      </c>
    </row>
    <row r="258" spans="10:32" x14ac:dyDescent="0.3">
      <c r="J258" s="19">
        <v>251</v>
      </c>
      <c r="K258" s="20">
        <v>43970</v>
      </c>
      <c r="L258" s="19">
        <v>5</v>
      </c>
      <c r="M258" s="59">
        <f t="shared" si="7"/>
        <v>5</v>
      </c>
      <c r="N258" s="59">
        <f t="shared" si="8"/>
        <v>2020</v>
      </c>
      <c r="O258" s="21">
        <v>61</v>
      </c>
      <c r="P258" s="22" t="s">
        <v>116</v>
      </c>
      <c r="Q258" s="19">
        <v>14</v>
      </c>
      <c r="R258" s="23">
        <v>25</v>
      </c>
      <c r="S258" s="24">
        <v>114</v>
      </c>
      <c r="T258" s="25">
        <v>2850</v>
      </c>
      <c r="U258" s="26">
        <v>0.12</v>
      </c>
      <c r="V258" s="25"/>
      <c r="W258" s="25">
        <v>2508</v>
      </c>
      <c r="X258" s="27">
        <v>43971</v>
      </c>
      <c r="Y258" s="28">
        <v>43971</v>
      </c>
      <c r="Z258" s="29">
        <v>251</v>
      </c>
      <c r="AA258" s="30">
        <v>5</v>
      </c>
      <c r="AB258" s="30" t="s">
        <v>100</v>
      </c>
      <c r="AC258" s="1" t="s">
        <v>92</v>
      </c>
      <c r="AD258" s="26">
        <v>0.08</v>
      </c>
      <c r="AE258" s="31">
        <v>200.64000000000001</v>
      </c>
      <c r="AF258">
        <v>6</v>
      </c>
    </row>
    <row r="259" spans="10:32" x14ac:dyDescent="0.3">
      <c r="J259" s="19">
        <v>252</v>
      </c>
      <c r="K259" s="20">
        <v>43970</v>
      </c>
      <c r="L259" s="19">
        <v>5</v>
      </c>
      <c r="M259" s="59">
        <f t="shared" si="7"/>
        <v>5</v>
      </c>
      <c r="N259" s="59">
        <f t="shared" si="8"/>
        <v>2020</v>
      </c>
      <c r="O259" s="21">
        <v>24</v>
      </c>
      <c r="P259" s="22" t="s">
        <v>133</v>
      </c>
      <c r="Q259" s="19">
        <v>2</v>
      </c>
      <c r="R259" s="23">
        <v>36</v>
      </c>
      <c r="S259" s="24">
        <v>103</v>
      </c>
      <c r="T259" s="25">
        <v>3708</v>
      </c>
      <c r="U259" s="26">
        <v>0</v>
      </c>
      <c r="V259" s="25"/>
      <c r="W259" s="25">
        <v>3708</v>
      </c>
      <c r="X259" s="27">
        <v>43972</v>
      </c>
      <c r="Y259" s="28">
        <v>43972</v>
      </c>
      <c r="Z259" s="29">
        <v>252</v>
      </c>
      <c r="AA259" s="30">
        <v>7</v>
      </c>
      <c r="AB259" s="30" t="s">
        <v>97</v>
      </c>
      <c r="AC259" s="1" t="s">
        <v>109</v>
      </c>
      <c r="AD259" s="26">
        <v>7.0000000000000007E-2</v>
      </c>
      <c r="AE259" s="31">
        <v>259.56</v>
      </c>
      <c r="AF259">
        <v>7</v>
      </c>
    </row>
    <row r="260" spans="10:32" x14ac:dyDescent="0.3">
      <c r="J260" s="19">
        <v>253</v>
      </c>
      <c r="K260" s="20">
        <v>43971</v>
      </c>
      <c r="L260" s="19">
        <v>5</v>
      </c>
      <c r="M260" s="59">
        <f t="shared" si="7"/>
        <v>5</v>
      </c>
      <c r="N260" s="59">
        <f t="shared" si="8"/>
        <v>2020</v>
      </c>
      <c r="O260" s="21">
        <v>72</v>
      </c>
      <c r="P260" s="22" t="s">
        <v>96</v>
      </c>
      <c r="Q260" s="19">
        <v>5</v>
      </c>
      <c r="R260" s="23">
        <v>35</v>
      </c>
      <c r="S260" s="24">
        <v>120</v>
      </c>
      <c r="T260" s="25">
        <v>4200</v>
      </c>
      <c r="U260" s="26">
        <v>0.15</v>
      </c>
      <c r="V260" s="25"/>
      <c r="W260" s="25">
        <v>3570</v>
      </c>
      <c r="X260" s="27">
        <v>43999</v>
      </c>
      <c r="Y260" s="28">
        <v>43999</v>
      </c>
      <c r="Z260" s="29">
        <v>253</v>
      </c>
      <c r="AA260" s="30">
        <v>7</v>
      </c>
      <c r="AB260" s="30" t="s">
        <v>97</v>
      </c>
      <c r="AC260" s="1" t="s">
        <v>128</v>
      </c>
      <c r="AD260" s="26">
        <v>7.0000000000000007E-2</v>
      </c>
      <c r="AE260" s="31">
        <v>249.90000000000003</v>
      </c>
      <c r="AF260">
        <v>1</v>
      </c>
    </row>
    <row r="261" spans="10:32" x14ac:dyDescent="0.3">
      <c r="J261" s="19">
        <v>254</v>
      </c>
      <c r="K261" s="20">
        <v>43971</v>
      </c>
      <c r="L261" s="19">
        <v>5</v>
      </c>
      <c r="M261" s="59">
        <f t="shared" si="7"/>
        <v>5</v>
      </c>
      <c r="N261" s="59">
        <f t="shared" si="8"/>
        <v>2020</v>
      </c>
      <c r="O261" s="21">
        <v>30</v>
      </c>
      <c r="P261" s="22" t="s">
        <v>155</v>
      </c>
      <c r="Q261" s="19">
        <v>9</v>
      </c>
      <c r="R261" s="23">
        <v>37</v>
      </c>
      <c r="S261" s="24">
        <v>115</v>
      </c>
      <c r="T261" s="25">
        <v>4255</v>
      </c>
      <c r="U261" s="26">
        <v>0.15</v>
      </c>
      <c r="V261" s="25"/>
      <c r="W261" s="25">
        <v>3616.75</v>
      </c>
      <c r="X261" s="27">
        <v>43988</v>
      </c>
      <c r="Y261" s="28">
        <v>43988</v>
      </c>
      <c r="Z261" s="29">
        <v>254</v>
      </c>
      <c r="AA261" s="30">
        <v>1</v>
      </c>
      <c r="AB261" s="30" t="s">
        <v>108</v>
      </c>
      <c r="AC261" s="1" t="s">
        <v>88</v>
      </c>
      <c r="AD261" s="26">
        <v>0.1</v>
      </c>
      <c r="AE261" s="31">
        <v>361.67500000000001</v>
      </c>
      <c r="AF261">
        <v>2</v>
      </c>
    </row>
    <row r="262" spans="10:32" x14ac:dyDescent="0.3">
      <c r="J262" s="19">
        <v>255</v>
      </c>
      <c r="K262" s="20">
        <v>43972</v>
      </c>
      <c r="L262" s="19">
        <v>5</v>
      </c>
      <c r="M262" s="59">
        <f t="shared" si="7"/>
        <v>5</v>
      </c>
      <c r="N262" s="59">
        <f t="shared" si="8"/>
        <v>2020</v>
      </c>
      <c r="O262" s="21">
        <v>43</v>
      </c>
      <c r="P262" s="22" t="s">
        <v>158</v>
      </c>
      <c r="Q262" s="19">
        <v>9</v>
      </c>
      <c r="R262" s="23">
        <v>47</v>
      </c>
      <c r="S262" s="24">
        <v>98</v>
      </c>
      <c r="T262" s="25">
        <v>4606</v>
      </c>
      <c r="U262" s="26">
        <v>0.15</v>
      </c>
      <c r="V262" s="25"/>
      <c r="W262" s="25">
        <v>3915.1</v>
      </c>
      <c r="X262" s="27">
        <v>43977</v>
      </c>
      <c r="Y262" s="28">
        <v>43977</v>
      </c>
      <c r="Z262" s="29">
        <v>255</v>
      </c>
      <c r="AA262" s="30">
        <v>5</v>
      </c>
      <c r="AB262" s="30" t="s">
        <v>100</v>
      </c>
      <c r="AC262" s="1" t="s">
        <v>92</v>
      </c>
      <c r="AD262" s="26">
        <v>0.1</v>
      </c>
      <c r="AE262" s="31">
        <v>391.51</v>
      </c>
      <c r="AF262">
        <v>3</v>
      </c>
    </row>
    <row r="263" spans="10:32" x14ac:dyDescent="0.3">
      <c r="J263" s="19">
        <v>256</v>
      </c>
      <c r="K263" s="20">
        <v>43972</v>
      </c>
      <c r="L263" s="19">
        <v>5</v>
      </c>
      <c r="M263" s="59">
        <f t="shared" si="7"/>
        <v>5</v>
      </c>
      <c r="N263" s="59">
        <f t="shared" si="8"/>
        <v>2020</v>
      </c>
      <c r="O263" s="21">
        <v>46</v>
      </c>
      <c r="P263" s="22" t="s">
        <v>153</v>
      </c>
      <c r="Q263" s="19">
        <v>11</v>
      </c>
      <c r="R263" s="23">
        <v>30</v>
      </c>
      <c r="S263" s="24">
        <v>114</v>
      </c>
      <c r="T263" s="25">
        <v>3420</v>
      </c>
      <c r="U263" s="26">
        <v>0.12</v>
      </c>
      <c r="V263" s="25"/>
      <c r="W263" s="25">
        <v>3009.6</v>
      </c>
      <c r="X263" s="27">
        <v>43978</v>
      </c>
      <c r="Y263" s="28">
        <v>43978</v>
      </c>
      <c r="Z263" s="29">
        <v>256</v>
      </c>
      <c r="AA263" s="30">
        <v>6</v>
      </c>
      <c r="AB263" s="30" t="s">
        <v>79</v>
      </c>
      <c r="AC263" s="1" t="s">
        <v>113</v>
      </c>
      <c r="AD263" s="26">
        <v>0.06</v>
      </c>
      <c r="AE263" s="31">
        <v>180.57599999999999</v>
      </c>
      <c r="AF263">
        <v>4</v>
      </c>
    </row>
    <row r="264" spans="10:32" x14ac:dyDescent="0.3">
      <c r="J264" s="19">
        <v>257</v>
      </c>
      <c r="K264" s="20">
        <v>43972</v>
      </c>
      <c r="L264" s="19">
        <v>5</v>
      </c>
      <c r="M264" s="59">
        <f t="shared" ref="M264:M327" si="9">MONTH(K264)</f>
        <v>5</v>
      </c>
      <c r="N264" s="59">
        <f t="shared" si="8"/>
        <v>2020</v>
      </c>
      <c r="O264" s="21">
        <v>31</v>
      </c>
      <c r="P264" s="22" t="s">
        <v>144</v>
      </c>
      <c r="Q264" s="19">
        <v>10</v>
      </c>
      <c r="R264" s="23">
        <v>23</v>
      </c>
      <c r="S264" s="24">
        <v>95</v>
      </c>
      <c r="T264" s="25">
        <v>2185</v>
      </c>
      <c r="U264" s="26">
        <v>0.13</v>
      </c>
      <c r="V264" s="25"/>
      <c r="W264" s="25">
        <v>1900.95</v>
      </c>
      <c r="X264" s="27">
        <v>43982</v>
      </c>
      <c r="Y264" s="28">
        <v>43982</v>
      </c>
      <c r="Z264" s="29">
        <v>257</v>
      </c>
      <c r="AA264" s="30">
        <v>7</v>
      </c>
      <c r="AB264" s="30" t="s">
        <v>97</v>
      </c>
      <c r="AC264" s="1" t="s">
        <v>83</v>
      </c>
      <c r="AD264" s="26">
        <v>0.05</v>
      </c>
      <c r="AE264" s="31">
        <v>95.047500000000014</v>
      </c>
      <c r="AF264">
        <v>5</v>
      </c>
    </row>
    <row r="265" spans="10:32" x14ac:dyDescent="0.3">
      <c r="J265" s="19">
        <v>258</v>
      </c>
      <c r="K265" s="20">
        <v>43973</v>
      </c>
      <c r="L265" s="19">
        <v>5</v>
      </c>
      <c r="M265" s="59">
        <f t="shared" si="9"/>
        <v>5</v>
      </c>
      <c r="N265" s="59">
        <f t="shared" ref="N265:N328" si="10">YEAR(K265)</f>
        <v>2020</v>
      </c>
      <c r="O265" s="21">
        <v>53</v>
      </c>
      <c r="P265" s="22" t="s">
        <v>147</v>
      </c>
      <c r="Q265" s="19">
        <v>6</v>
      </c>
      <c r="R265" s="23">
        <v>11</v>
      </c>
      <c r="S265" s="24">
        <v>92</v>
      </c>
      <c r="T265" s="25">
        <v>1012</v>
      </c>
      <c r="U265" s="26">
        <v>0.02</v>
      </c>
      <c r="V265" s="25"/>
      <c r="W265" s="25">
        <v>991.76</v>
      </c>
      <c r="X265" s="27">
        <v>43978</v>
      </c>
      <c r="Y265" s="28">
        <v>43978</v>
      </c>
      <c r="Z265" s="29">
        <v>258</v>
      </c>
      <c r="AA265" s="30">
        <v>5</v>
      </c>
      <c r="AB265" s="30" t="s">
        <v>100</v>
      </c>
      <c r="AC265" s="1" t="s">
        <v>95</v>
      </c>
      <c r="AD265" s="26">
        <v>0.08</v>
      </c>
      <c r="AE265" s="31">
        <v>79.340800000000002</v>
      </c>
      <c r="AF265">
        <v>6</v>
      </c>
    </row>
    <row r="266" spans="10:32" x14ac:dyDescent="0.3">
      <c r="J266" s="19">
        <v>259</v>
      </c>
      <c r="K266" s="20">
        <v>43974</v>
      </c>
      <c r="L266" s="19">
        <v>5</v>
      </c>
      <c r="M266" s="59">
        <f t="shared" si="9"/>
        <v>5</v>
      </c>
      <c r="N266" s="59">
        <f t="shared" si="10"/>
        <v>2020</v>
      </c>
      <c r="O266" s="21">
        <v>75</v>
      </c>
      <c r="P266" s="22" t="s">
        <v>96</v>
      </c>
      <c r="Q266" s="19">
        <v>10</v>
      </c>
      <c r="R266" s="23">
        <v>30</v>
      </c>
      <c r="S266" s="24">
        <v>108</v>
      </c>
      <c r="T266" s="25">
        <v>3240</v>
      </c>
      <c r="U266" s="26">
        <v>0.15</v>
      </c>
      <c r="V266" s="25"/>
      <c r="W266" s="25">
        <v>2754</v>
      </c>
      <c r="X266" s="27">
        <v>43993</v>
      </c>
      <c r="Y266" s="28">
        <v>43993</v>
      </c>
      <c r="Z266" s="29">
        <v>259</v>
      </c>
      <c r="AA266" s="30">
        <v>6</v>
      </c>
      <c r="AB266" s="30" t="s">
        <v>79</v>
      </c>
      <c r="AC266" s="1" t="s">
        <v>128</v>
      </c>
      <c r="AD266" s="26">
        <v>0.1</v>
      </c>
      <c r="AE266" s="31">
        <v>275.40000000000003</v>
      </c>
      <c r="AF266">
        <v>7</v>
      </c>
    </row>
    <row r="267" spans="10:32" x14ac:dyDescent="0.3">
      <c r="J267" s="19">
        <v>260</v>
      </c>
      <c r="K267" s="20">
        <v>43974</v>
      </c>
      <c r="L267" s="19">
        <v>5</v>
      </c>
      <c r="M267" s="59">
        <f t="shared" si="9"/>
        <v>5</v>
      </c>
      <c r="N267" s="59">
        <f t="shared" si="10"/>
        <v>2020</v>
      </c>
      <c r="O267" s="21">
        <v>49</v>
      </c>
      <c r="P267" s="22" t="s">
        <v>96</v>
      </c>
      <c r="Q267" s="19">
        <v>1</v>
      </c>
      <c r="R267" s="23">
        <v>45</v>
      </c>
      <c r="S267" s="24">
        <v>95</v>
      </c>
      <c r="T267" s="25">
        <v>4275</v>
      </c>
      <c r="U267" s="26">
        <v>0.01</v>
      </c>
      <c r="V267" s="25"/>
      <c r="W267" s="25">
        <v>4232.25</v>
      </c>
      <c r="X267" s="27">
        <v>43987</v>
      </c>
      <c r="Y267" s="28">
        <v>43987</v>
      </c>
      <c r="Z267" s="29">
        <v>260</v>
      </c>
      <c r="AA267" s="30">
        <v>3</v>
      </c>
      <c r="AB267" s="30" t="s">
        <v>87</v>
      </c>
      <c r="AC267" s="1" t="s">
        <v>80</v>
      </c>
      <c r="AD267" s="26">
        <v>7.0000000000000007E-2</v>
      </c>
      <c r="AE267" s="31">
        <v>296.25750000000005</v>
      </c>
      <c r="AF267">
        <v>1</v>
      </c>
    </row>
    <row r="268" spans="10:32" x14ac:dyDescent="0.3">
      <c r="J268" s="19">
        <v>261</v>
      </c>
      <c r="K268" s="20">
        <v>43974</v>
      </c>
      <c r="L268" s="19">
        <v>5</v>
      </c>
      <c r="M268" s="59">
        <f t="shared" si="9"/>
        <v>5</v>
      </c>
      <c r="N268" s="59">
        <f t="shared" si="10"/>
        <v>2020</v>
      </c>
      <c r="O268" s="21">
        <v>48</v>
      </c>
      <c r="P268" s="22" t="s">
        <v>120</v>
      </c>
      <c r="Q268" s="19">
        <v>15</v>
      </c>
      <c r="R268" s="23">
        <v>17</v>
      </c>
      <c r="S268" s="24">
        <v>113</v>
      </c>
      <c r="T268" s="25">
        <v>1921</v>
      </c>
      <c r="U268" s="26">
        <v>0.09</v>
      </c>
      <c r="V268" s="25"/>
      <c r="W268" s="25">
        <v>1748.1100000000001</v>
      </c>
      <c r="X268" s="27">
        <v>44000</v>
      </c>
      <c r="Y268" s="28">
        <v>44000</v>
      </c>
      <c r="Z268" s="29">
        <v>261</v>
      </c>
      <c r="AA268" s="30">
        <v>2</v>
      </c>
      <c r="AB268" s="30" t="s">
        <v>82</v>
      </c>
      <c r="AC268" s="1" t="s">
        <v>128</v>
      </c>
      <c r="AD268" s="26">
        <v>7.0000000000000007E-2</v>
      </c>
      <c r="AE268" s="31">
        <v>122.36770000000001</v>
      </c>
      <c r="AF268">
        <v>2</v>
      </c>
    </row>
    <row r="269" spans="10:32" x14ac:dyDescent="0.3">
      <c r="J269" s="19">
        <v>262</v>
      </c>
      <c r="K269" s="20">
        <v>43974</v>
      </c>
      <c r="L269" s="19">
        <v>5</v>
      </c>
      <c r="M269" s="59">
        <f t="shared" si="9"/>
        <v>5</v>
      </c>
      <c r="N269" s="59">
        <f t="shared" si="10"/>
        <v>2020</v>
      </c>
      <c r="O269" s="21">
        <v>47</v>
      </c>
      <c r="P269" s="22" t="s">
        <v>101</v>
      </c>
      <c r="Q269" s="19">
        <v>3</v>
      </c>
      <c r="R269" s="23">
        <v>25</v>
      </c>
      <c r="S269" s="24">
        <v>110</v>
      </c>
      <c r="T269" s="25">
        <v>2750</v>
      </c>
      <c r="U269" s="26">
        <v>0.04</v>
      </c>
      <c r="V269" s="25"/>
      <c r="W269" s="25">
        <v>2640</v>
      </c>
      <c r="X269" s="27">
        <v>43980</v>
      </c>
      <c r="Y269" s="28">
        <v>43980</v>
      </c>
      <c r="Z269" s="29">
        <v>262</v>
      </c>
      <c r="AA269" s="30">
        <v>5</v>
      </c>
      <c r="AB269" s="30" t="s">
        <v>100</v>
      </c>
      <c r="AC269" s="1" t="s">
        <v>113</v>
      </c>
      <c r="AD269" s="26">
        <v>0.09</v>
      </c>
      <c r="AE269" s="31">
        <v>237.6</v>
      </c>
      <c r="AF269">
        <v>3</v>
      </c>
    </row>
    <row r="270" spans="10:32" x14ac:dyDescent="0.3">
      <c r="J270" s="19">
        <v>263</v>
      </c>
      <c r="K270" s="20">
        <v>43975</v>
      </c>
      <c r="L270" s="19">
        <v>5</v>
      </c>
      <c r="M270" s="59">
        <f t="shared" si="9"/>
        <v>5</v>
      </c>
      <c r="N270" s="59">
        <f t="shared" si="10"/>
        <v>2020</v>
      </c>
      <c r="O270" s="21">
        <v>6</v>
      </c>
      <c r="P270" s="22" t="s">
        <v>147</v>
      </c>
      <c r="Q270" s="19">
        <v>9</v>
      </c>
      <c r="R270" s="23">
        <v>21</v>
      </c>
      <c r="S270" s="24">
        <v>111</v>
      </c>
      <c r="T270" s="25">
        <v>2331</v>
      </c>
      <c r="U270" s="26">
        <v>0.06</v>
      </c>
      <c r="V270" s="25"/>
      <c r="W270" s="25">
        <v>2191.14</v>
      </c>
      <c r="X270" s="27">
        <v>43992</v>
      </c>
      <c r="Y270" s="28">
        <v>43992</v>
      </c>
      <c r="Z270" s="29">
        <v>263</v>
      </c>
      <c r="AA270" s="30">
        <v>1</v>
      </c>
      <c r="AB270" s="30" t="s">
        <v>108</v>
      </c>
      <c r="AC270" s="1" t="s">
        <v>95</v>
      </c>
      <c r="AD270" s="26">
        <v>0.06</v>
      </c>
      <c r="AE270" s="31">
        <v>131.46839999999997</v>
      </c>
      <c r="AF270">
        <v>4</v>
      </c>
    </row>
    <row r="271" spans="10:32" x14ac:dyDescent="0.3">
      <c r="J271" s="19">
        <v>264</v>
      </c>
      <c r="K271" s="20">
        <v>43975</v>
      </c>
      <c r="L271" s="19">
        <v>5</v>
      </c>
      <c r="M271" s="59">
        <f t="shared" si="9"/>
        <v>5</v>
      </c>
      <c r="N271" s="59">
        <f t="shared" si="10"/>
        <v>2020</v>
      </c>
      <c r="O271" s="21">
        <v>53</v>
      </c>
      <c r="P271" s="22" t="s">
        <v>147</v>
      </c>
      <c r="Q271" s="19">
        <v>11</v>
      </c>
      <c r="R271" s="23">
        <v>26</v>
      </c>
      <c r="S271" s="24">
        <v>100</v>
      </c>
      <c r="T271" s="25">
        <v>2600</v>
      </c>
      <c r="U271" s="26">
        <v>0.15</v>
      </c>
      <c r="V271" s="25"/>
      <c r="W271" s="25">
        <v>2210</v>
      </c>
      <c r="X271" s="27">
        <v>43985</v>
      </c>
      <c r="Y271" s="28">
        <v>43985</v>
      </c>
      <c r="Z271" s="29">
        <v>264</v>
      </c>
      <c r="AA271" s="30">
        <v>2</v>
      </c>
      <c r="AB271" s="30" t="s">
        <v>82</v>
      </c>
      <c r="AC271" s="1" t="s">
        <v>90</v>
      </c>
      <c r="AD271" s="26">
        <v>7.0000000000000007E-2</v>
      </c>
      <c r="AE271" s="31">
        <v>154.70000000000002</v>
      </c>
      <c r="AF271">
        <v>5</v>
      </c>
    </row>
    <row r="272" spans="10:32" x14ac:dyDescent="0.3">
      <c r="J272" s="19">
        <v>265</v>
      </c>
      <c r="K272" s="20">
        <v>43975</v>
      </c>
      <c r="L272" s="19">
        <v>5</v>
      </c>
      <c r="M272" s="59">
        <f t="shared" si="9"/>
        <v>5</v>
      </c>
      <c r="N272" s="59">
        <f t="shared" si="10"/>
        <v>2020</v>
      </c>
      <c r="O272" s="21">
        <v>62</v>
      </c>
      <c r="P272" s="22" t="s">
        <v>96</v>
      </c>
      <c r="Q272" s="19">
        <v>14</v>
      </c>
      <c r="R272" s="23">
        <v>39</v>
      </c>
      <c r="S272" s="24">
        <v>96</v>
      </c>
      <c r="T272" s="25">
        <v>3744</v>
      </c>
      <c r="U272" s="26">
        <v>0.08</v>
      </c>
      <c r="V272" s="25"/>
      <c r="W272" s="25">
        <v>3444.48</v>
      </c>
      <c r="X272" s="27">
        <v>44004</v>
      </c>
      <c r="Y272" s="28">
        <v>44004</v>
      </c>
      <c r="Z272" s="29">
        <v>265</v>
      </c>
      <c r="AA272" s="30">
        <v>7</v>
      </c>
      <c r="AB272" s="30" t="s">
        <v>97</v>
      </c>
      <c r="AC272" s="1" t="s">
        <v>80</v>
      </c>
      <c r="AD272" s="26">
        <v>0.1</v>
      </c>
      <c r="AE272" s="31">
        <v>344.44800000000004</v>
      </c>
      <c r="AF272">
        <v>6</v>
      </c>
    </row>
    <row r="273" spans="10:32" x14ac:dyDescent="0.3">
      <c r="J273" s="19">
        <v>266</v>
      </c>
      <c r="K273" s="20">
        <v>43975</v>
      </c>
      <c r="L273" s="19">
        <v>5</v>
      </c>
      <c r="M273" s="59">
        <f t="shared" si="9"/>
        <v>5</v>
      </c>
      <c r="N273" s="59">
        <f t="shared" si="10"/>
        <v>2020</v>
      </c>
      <c r="O273" s="21">
        <v>63</v>
      </c>
      <c r="P273" s="22" t="s">
        <v>139</v>
      </c>
      <c r="Q273" s="19">
        <v>5</v>
      </c>
      <c r="R273" s="23">
        <v>25</v>
      </c>
      <c r="S273" s="24">
        <v>117</v>
      </c>
      <c r="T273" s="25">
        <v>2925</v>
      </c>
      <c r="U273" s="26">
        <v>0.14000000000000001</v>
      </c>
      <c r="V273" s="25"/>
      <c r="W273" s="25">
        <v>2515.5</v>
      </c>
      <c r="X273" s="27">
        <v>43977</v>
      </c>
      <c r="Y273" s="28">
        <v>43977</v>
      </c>
      <c r="Z273" s="29">
        <v>266</v>
      </c>
      <c r="AA273" s="30">
        <v>1</v>
      </c>
      <c r="AB273" s="30" t="s">
        <v>108</v>
      </c>
      <c r="AC273" s="1" t="s">
        <v>88</v>
      </c>
      <c r="AD273" s="26">
        <v>0.09</v>
      </c>
      <c r="AE273" s="31">
        <v>226.39499999999998</v>
      </c>
      <c r="AF273">
        <v>7</v>
      </c>
    </row>
    <row r="274" spans="10:32" x14ac:dyDescent="0.3">
      <c r="J274" s="19">
        <v>267</v>
      </c>
      <c r="K274" s="20">
        <v>43975</v>
      </c>
      <c r="L274" s="19">
        <v>5</v>
      </c>
      <c r="M274" s="59">
        <f t="shared" si="9"/>
        <v>5</v>
      </c>
      <c r="N274" s="59">
        <f t="shared" si="10"/>
        <v>2020</v>
      </c>
      <c r="O274" s="21">
        <v>61</v>
      </c>
      <c r="P274" s="22" t="s">
        <v>116</v>
      </c>
      <c r="Q274" s="19">
        <v>14</v>
      </c>
      <c r="R274" s="23">
        <v>44</v>
      </c>
      <c r="S274" s="24">
        <v>106</v>
      </c>
      <c r="T274" s="25">
        <v>4664</v>
      </c>
      <c r="U274" s="26">
        <v>0.03</v>
      </c>
      <c r="V274" s="25"/>
      <c r="W274" s="25">
        <v>4524.08</v>
      </c>
      <c r="X274" s="27">
        <v>43981</v>
      </c>
      <c r="Y274" s="28">
        <v>43981</v>
      </c>
      <c r="Z274" s="29">
        <v>267</v>
      </c>
      <c r="AA274" s="30">
        <v>5</v>
      </c>
      <c r="AB274" s="30" t="s">
        <v>100</v>
      </c>
      <c r="AC274" s="1" t="s">
        <v>80</v>
      </c>
      <c r="AD274" s="26">
        <v>0.06</v>
      </c>
      <c r="AE274" s="31">
        <v>271.44479999999999</v>
      </c>
      <c r="AF274">
        <v>1</v>
      </c>
    </row>
    <row r="275" spans="10:32" x14ac:dyDescent="0.3">
      <c r="J275" s="19">
        <v>268</v>
      </c>
      <c r="K275" s="20">
        <v>43975</v>
      </c>
      <c r="L275" s="19">
        <v>5</v>
      </c>
      <c r="M275" s="59">
        <f t="shared" si="9"/>
        <v>5</v>
      </c>
      <c r="N275" s="59">
        <f t="shared" si="10"/>
        <v>2020</v>
      </c>
      <c r="O275" s="21">
        <v>6</v>
      </c>
      <c r="P275" s="22" t="s">
        <v>147</v>
      </c>
      <c r="Q275" s="19">
        <v>14</v>
      </c>
      <c r="R275" s="23">
        <v>29</v>
      </c>
      <c r="S275" s="24">
        <v>100</v>
      </c>
      <c r="T275" s="25">
        <v>2900</v>
      </c>
      <c r="U275" s="26">
        <v>0.08</v>
      </c>
      <c r="V275" s="25"/>
      <c r="W275" s="25">
        <v>2668</v>
      </c>
      <c r="X275" s="27">
        <v>43997</v>
      </c>
      <c r="Y275" s="28">
        <v>43997</v>
      </c>
      <c r="Z275" s="29">
        <v>268</v>
      </c>
      <c r="AA275" s="30">
        <v>2</v>
      </c>
      <c r="AB275" s="30" t="s">
        <v>82</v>
      </c>
      <c r="AC275" s="1" t="s">
        <v>95</v>
      </c>
      <c r="AD275" s="26">
        <v>0.1</v>
      </c>
      <c r="AE275" s="31">
        <v>266.8</v>
      </c>
      <c r="AF275">
        <v>2</v>
      </c>
    </row>
    <row r="276" spans="10:32" x14ac:dyDescent="0.3">
      <c r="J276" s="19">
        <v>269</v>
      </c>
      <c r="K276" s="20">
        <v>43978</v>
      </c>
      <c r="L276" s="19">
        <v>5</v>
      </c>
      <c r="M276" s="59">
        <f t="shared" si="9"/>
        <v>5</v>
      </c>
      <c r="N276" s="59">
        <f t="shared" si="10"/>
        <v>2020</v>
      </c>
      <c r="O276" s="21">
        <v>28</v>
      </c>
      <c r="P276" s="22" t="s">
        <v>145</v>
      </c>
      <c r="Q276" s="19">
        <v>2</v>
      </c>
      <c r="R276" s="23">
        <v>17</v>
      </c>
      <c r="S276" s="24">
        <v>93</v>
      </c>
      <c r="T276" s="25">
        <v>1581</v>
      </c>
      <c r="U276" s="26">
        <v>0</v>
      </c>
      <c r="V276" s="25"/>
      <c r="W276" s="25">
        <v>1581</v>
      </c>
      <c r="X276" s="27">
        <v>44000</v>
      </c>
      <c r="Y276" s="28">
        <v>44000</v>
      </c>
      <c r="Z276" s="29">
        <v>269</v>
      </c>
      <c r="AA276" s="30">
        <v>7</v>
      </c>
      <c r="AB276" s="30" t="s">
        <v>97</v>
      </c>
      <c r="AC276" s="1" t="s">
        <v>92</v>
      </c>
      <c r="AD276" s="26">
        <v>0.1</v>
      </c>
      <c r="AE276" s="31">
        <v>158.10000000000002</v>
      </c>
      <c r="AF276">
        <v>3</v>
      </c>
    </row>
    <row r="277" spans="10:32" x14ac:dyDescent="0.3">
      <c r="J277" s="19">
        <v>270</v>
      </c>
      <c r="K277" s="20">
        <v>43978</v>
      </c>
      <c r="L277" s="19">
        <v>5</v>
      </c>
      <c r="M277" s="59">
        <f t="shared" si="9"/>
        <v>5</v>
      </c>
      <c r="N277" s="59">
        <f t="shared" si="10"/>
        <v>2020</v>
      </c>
      <c r="O277" s="21">
        <v>35</v>
      </c>
      <c r="P277" s="22" t="s">
        <v>96</v>
      </c>
      <c r="Q277" s="19">
        <v>11</v>
      </c>
      <c r="R277" s="23">
        <v>23</v>
      </c>
      <c r="S277" s="24">
        <v>96</v>
      </c>
      <c r="T277" s="25">
        <v>2208</v>
      </c>
      <c r="U277" s="26">
        <v>0.13</v>
      </c>
      <c r="V277" s="25"/>
      <c r="W277" s="25">
        <v>1920.96</v>
      </c>
      <c r="X277" s="27">
        <v>44000</v>
      </c>
      <c r="Y277" s="28">
        <v>44000</v>
      </c>
      <c r="Z277" s="29">
        <v>270</v>
      </c>
      <c r="AA277" s="30">
        <v>7</v>
      </c>
      <c r="AB277" s="30" t="s">
        <v>97</v>
      </c>
      <c r="AC277" s="1" t="s">
        <v>128</v>
      </c>
      <c r="AD277" s="26">
        <v>0.09</v>
      </c>
      <c r="AE277" s="31">
        <v>172.88640000000001</v>
      </c>
      <c r="AF277">
        <v>4</v>
      </c>
    </row>
    <row r="278" spans="10:32" x14ac:dyDescent="0.3">
      <c r="J278" s="19">
        <v>271</v>
      </c>
      <c r="K278" s="20">
        <v>43978</v>
      </c>
      <c r="L278" s="19">
        <v>5</v>
      </c>
      <c r="M278" s="59">
        <f t="shared" si="9"/>
        <v>5</v>
      </c>
      <c r="N278" s="59">
        <f t="shared" si="10"/>
        <v>2020</v>
      </c>
      <c r="O278" s="21">
        <v>98</v>
      </c>
      <c r="P278" s="22" t="s">
        <v>84</v>
      </c>
      <c r="Q278" s="19">
        <v>15</v>
      </c>
      <c r="R278" s="23">
        <v>30</v>
      </c>
      <c r="S278" s="24">
        <v>108</v>
      </c>
      <c r="T278" s="25">
        <v>3240</v>
      </c>
      <c r="U278" s="26">
        <v>0.04</v>
      </c>
      <c r="V278" s="25"/>
      <c r="W278" s="25">
        <v>3110.4</v>
      </c>
      <c r="X278" s="27">
        <v>43988</v>
      </c>
      <c r="Y278" s="28">
        <v>43988</v>
      </c>
      <c r="Z278" s="29">
        <v>271</v>
      </c>
      <c r="AA278" s="30">
        <v>3</v>
      </c>
      <c r="AB278" s="30" t="s">
        <v>87</v>
      </c>
      <c r="AC278" s="1" t="s">
        <v>83</v>
      </c>
      <c r="AD278" s="26">
        <v>0.1</v>
      </c>
      <c r="AE278" s="31">
        <v>311.04000000000002</v>
      </c>
      <c r="AF278">
        <v>5</v>
      </c>
    </row>
    <row r="279" spans="10:32" x14ac:dyDescent="0.3">
      <c r="J279" s="19">
        <v>272</v>
      </c>
      <c r="K279" s="20">
        <v>43978</v>
      </c>
      <c r="L279" s="19">
        <v>5</v>
      </c>
      <c r="M279" s="59">
        <f t="shared" si="9"/>
        <v>5</v>
      </c>
      <c r="N279" s="59">
        <f t="shared" si="10"/>
        <v>2020</v>
      </c>
      <c r="O279" s="21">
        <v>77</v>
      </c>
      <c r="P279" s="22" t="s">
        <v>124</v>
      </c>
      <c r="Q279" s="19">
        <v>10</v>
      </c>
      <c r="R279" s="23">
        <v>28</v>
      </c>
      <c r="S279" s="24">
        <v>97</v>
      </c>
      <c r="T279" s="25">
        <v>2716</v>
      </c>
      <c r="U279" s="26">
        <v>0.12</v>
      </c>
      <c r="V279" s="25"/>
      <c r="W279" s="25">
        <v>2390.08</v>
      </c>
      <c r="X279" s="27">
        <v>43979</v>
      </c>
      <c r="Y279" s="28">
        <v>43979</v>
      </c>
      <c r="Z279" s="29">
        <v>272</v>
      </c>
      <c r="AA279" s="30">
        <v>5</v>
      </c>
      <c r="AB279" s="30" t="s">
        <v>100</v>
      </c>
      <c r="AC279" s="1" t="s">
        <v>105</v>
      </c>
      <c r="AD279" s="26">
        <v>0.06</v>
      </c>
      <c r="AE279" s="31">
        <v>143.40479999999999</v>
      </c>
      <c r="AF279">
        <v>6</v>
      </c>
    </row>
    <row r="280" spans="10:32" x14ac:dyDescent="0.3">
      <c r="J280" s="19">
        <v>273</v>
      </c>
      <c r="K280" s="20">
        <v>43979</v>
      </c>
      <c r="L280" s="19">
        <v>5</v>
      </c>
      <c r="M280" s="59">
        <f t="shared" si="9"/>
        <v>5</v>
      </c>
      <c r="N280" s="59">
        <f t="shared" si="10"/>
        <v>2020</v>
      </c>
      <c r="O280" s="21">
        <v>73</v>
      </c>
      <c r="P280" s="22" t="s">
        <v>96</v>
      </c>
      <c r="Q280" s="19">
        <v>1</v>
      </c>
      <c r="R280" s="23">
        <v>24</v>
      </c>
      <c r="S280" s="24">
        <v>102</v>
      </c>
      <c r="T280" s="25">
        <v>2448</v>
      </c>
      <c r="U280" s="26">
        <v>0.09</v>
      </c>
      <c r="V280" s="25"/>
      <c r="W280" s="25">
        <v>2227.6799999999998</v>
      </c>
      <c r="X280" s="27">
        <v>44004</v>
      </c>
      <c r="Y280" s="28">
        <v>44004</v>
      </c>
      <c r="Z280" s="29">
        <v>273</v>
      </c>
      <c r="AA280" s="30">
        <v>4</v>
      </c>
      <c r="AB280" s="30" t="s">
        <v>85</v>
      </c>
      <c r="AC280" s="1" t="s">
        <v>83</v>
      </c>
      <c r="AD280" s="26">
        <v>0.06</v>
      </c>
      <c r="AE280" s="31">
        <v>133.66079999999999</v>
      </c>
      <c r="AF280">
        <v>7</v>
      </c>
    </row>
    <row r="281" spans="10:32" x14ac:dyDescent="0.3">
      <c r="J281" s="19">
        <v>274</v>
      </c>
      <c r="K281" s="20">
        <v>43980</v>
      </c>
      <c r="L281" s="19">
        <v>5</v>
      </c>
      <c r="M281" s="59">
        <f t="shared" si="9"/>
        <v>5</v>
      </c>
      <c r="N281" s="59">
        <f t="shared" si="10"/>
        <v>2020</v>
      </c>
      <c r="O281" s="21">
        <v>94</v>
      </c>
      <c r="P281" s="22" t="s">
        <v>111</v>
      </c>
      <c r="Q281" s="19">
        <v>10</v>
      </c>
      <c r="R281" s="23">
        <v>47</v>
      </c>
      <c r="S281" s="24">
        <v>110</v>
      </c>
      <c r="T281" s="25">
        <v>5170</v>
      </c>
      <c r="U281" s="26">
        <v>0.06</v>
      </c>
      <c r="V281" s="25"/>
      <c r="W281" s="25">
        <v>4859.8</v>
      </c>
      <c r="X281" s="27">
        <v>43988</v>
      </c>
      <c r="Y281" s="28">
        <v>43988</v>
      </c>
      <c r="Z281" s="29">
        <v>274</v>
      </c>
      <c r="AA281" s="30">
        <v>4</v>
      </c>
      <c r="AB281" s="30" t="s">
        <v>85</v>
      </c>
      <c r="AC281" s="1" t="s">
        <v>95</v>
      </c>
      <c r="AD281" s="26">
        <v>7.0000000000000007E-2</v>
      </c>
      <c r="AE281" s="31">
        <v>340.18600000000004</v>
      </c>
      <c r="AF281">
        <v>1</v>
      </c>
    </row>
    <row r="282" spans="10:32" x14ac:dyDescent="0.3">
      <c r="J282" s="19">
        <v>275</v>
      </c>
      <c r="K282" s="20">
        <v>43980</v>
      </c>
      <c r="L282" s="19">
        <v>5</v>
      </c>
      <c r="M282" s="59">
        <f t="shared" si="9"/>
        <v>5</v>
      </c>
      <c r="N282" s="59">
        <f t="shared" si="10"/>
        <v>2020</v>
      </c>
      <c r="O282" s="21">
        <v>42</v>
      </c>
      <c r="P282" s="22" t="s">
        <v>151</v>
      </c>
      <c r="Q282" s="19">
        <v>13</v>
      </c>
      <c r="R282" s="23">
        <v>22</v>
      </c>
      <c r="S282" s="24">
        <v>119</v>
      </c>
      <c r="T282" s="25">
        <v>2618</v>
      </c>
      <c r="U282" s="26">
        <v>0.05</v>
      </c>
      <c r="V282" s="25"/>
      <c r="W282" s="25">
        <v>2487.1</v>
      </c>
      <c r="X282" s="27">
        <v>44003</v>
      </c>
      <c r="Y282" s="28">
        <v>44003</v>
      </c>
      <c r="Z282" s="29">
        <v>275</v>
      </c>
      <c r="AA282" s="30">
        <v>3</v>
      </c>
      <c r="AB282" s="30" t="s">
        <v>87</v>
      </c>
      <c r="AC282" s="1" t="s">
        <v>80</v>
      </c>
      <c r="AD282" s="26">
        <v>0.09</v>
      </c>
      <c r="AE282" s="31">
        <v>223.83899999999997</v>
      </c>
      <c r="AF282">
        <v>2</v>
      </c>
    </row>
    <row r="283" spans="10:32" x14ac:dyDescent="0.3">
      <c r="J283" s="19">
        <v>276</v>
      </c>
      <c r="K283" s="20">
        <v>43980</v>
      </c>
      <c r="L283" s="19">
        <v>5</v>
      </c>
      <c r="M283" s="59">
        <f t="shared" si="9"/>
        <v>5</v>
      </c>
      <c r="N283" s="59">
        <f t="shared" si="10"/>
        <v>2020</v>
      </c>
      <c r="O283" s="21">
        <v>1</v>
      </c>
      <c r="P283" s="22" t="s">
        <v>152</v>
      </c>
      <c r="Q283" s="19">
        <v>4</v>
      </c>
      <c r="R283" s="23">
        <v>47</v>
      </c>
      <c r="S283" s="24">
        <v>99</v>
      </c>
      <c r="T283" s="25">
        <v>4653</v>
      </c>
      <c r="U283" s="26">
        <v>0.12</v>
      </c>
      <c r="V283" s="25"/>
      <c r="W283" s="25">
        <v>4094.64</v>
      </c>
      <c r="X283" s="27">
        <v>43989</v>
      </c>
      <c r="Y283" s="28">
        <v>43989</v>
      </c>
      <c r="Z283" s="29">
        <v>276</v>
      </c>
      <c r="AA283" s="30">
        <v>1</v>
      </c>
      <c r="AB283" s="30" t="s">
        <v>108</v>
      </c>
      <c r="AC283" s="1" t="s">
        <v>105</v>
      </c>
      <c r="AD283" s="26">
        <v>0.06</v>
      </c>
      <c r="AE283" s="31">
        <v>245.67839999999998</v>
      </c>
      <c r="AF283">
        <v>3</v>
      </c>
    </row>
    <row r="284" spans="10:32" x14ac:dyDescent="0.3">
      <c r="J284" s="19">
        <v>277</v>
      </c>
      <c r="K284" s="20">
        <v>43981</v>
      </c>
      <c r="L284" s="19">
        <v>5</v>
      </c>
      <c r="M284" s="59">
        <f t="shared" si="9"/>
        <v>5</v>
      </c>
      <c r="N284" s="59">
        <f t="shared" si="10"/>
        <v>2020</v>
      </c>
      <c r="O284" s="21">
        <v>63</v>
      </c>
      <c r="P284" s="22" t="s">
        <v>139</v>
      </c>
      <c r="Q284" s="19">
        <v>7</v>
      </c>
      <c r="R284" s="23">
        <v>16</v>
      </c>
      <c r="S284" s="24">
        <v>92</v>
      </c>
      <c r="T284" s="25">
        <v>1472</v>
      </c>
      <c r="U284" s="26">
        <v>0.03</v>
      </c>
      <c r="V284" s="25"/>
      <c r="W284" s="25">
        <v>1427.84</v>
      </c>
      <c r="X284" s="27">
        <v>44010</v>
      </c>
      <c r="Y284" s="28">
        <v>44010</v>
      </c>
      <c r="Z284" s="29">
        <v>277</v>
      </c>
      <c r="AA284" s="30">
        <v>5</v>
      </c>
      <c r="AB284" s="30" t="s">
        <v>100</v>
      </c>
      <c r="AC284" s="1" t="s">
        <v>95</v>
      </c>
      <c r="AD284" s="26">
        <v>0.1</v>
      </c>
      <c r="AE284" s="31">
        <v>142.78399999999999</v>
      </c>
      <c r="AF284">
        <v>4</v>
      </c>
    </row>
    <row r="285" spans="10:32" x14ac:dyDescent="0.3">
      <c r="J285" s="19">
        <v>278</v>
      </c>
      <c r="K285" s="20">
        <v>43981</v>
      </c>
      <c r="L285" s="19">
        <v>5</v>
      </c>
      <c r="M285" s="59">
        <f t="shared" si="9"/>
        <v>5</v>
      </c>
      <c r="N285" s="59">
        <f t="shared" si="10"/>
        <v>2020</v>
      </c>
      <c r="O285" s="21">
        <v>37</v>
      </c>
      <c r="P285" s="22" t="s">
        <v>110</v>
      </c>
      <c r="Q285" s="19">
        <v>12</v>
      </c>
      <c r="R285" s="23">
        <v>40</v>
      </c>
      <c r="S285" s="24">
        <v>97</v>
      </c>
      <c r="T285" s="25">
        <v>3880</v>
      </c>
      <c r="U285" s="26">
        <v>0.04</v>
      </c>
      <c r="V285" s="25"/>
      <c r="W285" s="25">
        <v>3724.8</v>
      </c>
      <c r="X285" s="27">
        <v>43988</v>
      </c>
      <c r="Y285" s="28">
        <v>43988</v>
      </c>
      <c r="Z285" s="29">
        <v>278</v>
      </c>
      <c r="AA285" s="30">
        <v>2</v>
      </c>
      <c r="AB285" s="30" t="s">
        <v>82</v>
      </c>
      <c r="AC285" s="1" t="s">
        <v>90</v>
      </c>
      <c r="AD285" s="26">
        <v>0.05</v>
      </c>
      <c r="AE285" s="31">
        <v>186.24</v>
      </c>
      <c r="AF285">
        <v>5</v>
      </c>
    </row>
    <row r="286" spans="10:32" x14ac:dyDescent="0.3">
      <c r="J286" s="19">
        <v>279</v>
      </c>
      <c r="K286" s="20">
        <v>43981</v>
      </c>
      <c r="L286" s="19">
        <v>5</v>
      </c>
      <c r="M286" s="59">
        <f t="shared" si="9"/>
        <v>5</v>
      </c>
      <c r="N286" s="59">
        <f t="shared" si="10"/>
        <v>2020</v>
      </c>
      <c r="O286" s="21">
        <v>10</v>
      </c>
      <c r="P286" s="22" t="s">
        <v>148</v>
      </c>
      <c r="Q286" s="19">
        <v>2</v>
      </c>
      <c r="R286" s="23">
        <v>17</v>
      </c>
      <c r="S286" s="24">
        <v>118</v>
      </c>
      <c r="T286" s="25">
        <v>2006</v>
      </c>
      <c r="U286" s="26">
        <v>0.15</v>
      </c>
      <c r="V286" s="25"/>
      <c r="W286" s="25">
        <v>1705.1</v>
      </c>
      <c r="X286" s="27">
        <v>43985</v>
      </c>
      <c r="Y286" s="28">
        <v>43985</v>
      </c>
      <c r="Z286" s="29">
        <v>279</v>
      </c>
      <c r="AA286" s="30">
        <v>3</v>
      </c>
      <c r="AB286" s="30" t="s">
        <v>87</v>
      </c>
      <c r="AC286" s="1" t="s">
        <v>113</v>
      </c>
      <c r="AD286" s="26">
        <v>0.09</v>
      </c>
      <c r="AE286" s="31">
        <v>153.45899999999997</v>
      </c>
      <c r="AF286">
        <v>6</v>
      </c>
    </row>
    <row r="287" spans="10:32" x14ac:dyDescent="0.3">
      <c r="J287" s="19">
        <v>280</v>
      </c>
      <c r="K287" s="20">
        <v>43982</v>
      </c>
      <c r="L287" s="19">
        <v>5</v>
      </c>
      <c r="M287" s="59">
        <f t="shared" si="9"/>
        <v>5</v>
      </c>
      <c r="N287" s="59">
        <f t="shared" si="10"/>
        <v>2020</v>
      </c>
      <c r="O287" s="21">
        <v>4</v>
      </c>
      <c r="P287" s="22" t="s">
        <v>145</v>
      </c>
      <c r="Q287" s="19">
        <v>15</v>
      </c>
      <c r="R287" s="23">
        <v>18</v>
      </c>
      <c r="S287" s="24">
        <v>104</v>
      </c>
      <c r="T287" s="25">
        <v>1872</v>
      </c>
      <c r="U287" s="26">
        <v>0.13</v>
      </c>
      <c r="V287" s="25"/>
      <c r="W287" s="25">
        <v>1628.6399999999999</v>
      </c>
      <c r="X287" s="27">
        <v>44008</v>
      </c>
      <c r="Y287" s="28">
        <v>44008</v>
      </c>
      <c r="Z287" s="29">
        <v>280</v>
      </c>
      <c r="AA287" s="30">
        <v>5</v>
      </c>
      <c r="AB287" s="30" t="s">
        <v>100</v>
      </c>
      <c r="AC287" s="1" t="s">
        <v>105</v>
      </c>
      <c r="AD287" s="26">
        <v>0.05</v>
      </c>
      <c r="AE287" s="31">
        <v>81.432000000000002</v>
      </c>
      <c r="AF287">
        <v>7</v>
      </c>
    </row>
    <row r="288" spans="10:32" x14ac:dyDescent="0.3">
      <c r="J288" s="19">
        <v>281</v>
      </c>
      <c r="K288" s="20">
        <v>43982</v>
      </c>
      <c r="L288" s="19">
        <v>5</v>
      </c>
      <c r="M288" s="59">
        <f t="shared" si="9"/>
        <v>5</v>
      </c>
      <c r="N288" s="59">
        <f t="shared" si="10"/>
        <v>2020</v>
      </c>
      <c r="O288" s="21">
        <v>59</v>
      </c>
      <c r="P288" s="22" t="s">
        <v>156</v>
      </c>
      <c r="Q288" s="19">
        <v>15</v>
      </c>
      <c r="R288" s="23">
        <v>38</v>
      </c>
      <c r="S288" s="24">
        <v>110</v>
      </c>
      <c r="T288" s="25">
        <v>4180</v>
      </c>
      <c r="U288" s="26">
        <v>0.13</v>
      </c>
      <c r="V288" s="25"/>
      <c r="W288" s="25">
        <v>3636.6</v>
      </c>
      <c r="X288" s="27">
        <v>43993</v>
      </c>
      <c r="Y288" s="28">
        <v>43993</v>
      </c>
      <c r="Z288" s="29">
        <v>281</v>
      </c>
      <c r="AA288" s="30">
        <v>7</v>
      </c>
      <c r="AB288" s="30" t="s">
        <v>97</v>
      </c>
      <c r="AC288" s="1" t="s">
        <v>128</v>
      </c>
      <c r="AD288" s="26">
        <v>0.08</v>
      </c>
      <c r="AE288" s="31">
        <v>290.928</v>
      </c>
      <c r="AF288">
        <v>1</v>
      </c>
    </row>
    <row r="289" spans="10:32" x14ac:dyDescent="0.3">
      <c r="J289" s="19">
        <v>282</v>
      </c>
      <c r="K289" s="20">
        <v>43983</v>
      </c>
      <c r="L289" s="19">
        <v>6</v>
      </c>
      <c r="M289" s="59">
        <f t="shared" si="9"/>
        <v>6</v>
      </c>
      <c r="N289" s="59">
        <f t="shared" si="10"/>
        <v>2020</v>
      </c>
      <c r="O289" s="21">
        <v>55</v>
      </c>
      <c r="P289" s="22" t="s">
        <v>106</v>
      </c>
      <c r="Q289" s="19">
        <v>3</v>
      </c>
      <c r="R289" s="23">
        <v>30</v>
      </c>
      <c r="S289" s="24">
        <v>108</v>
      </c>
      <c r="T289" s="25">
        <v>3240</v>
      </c>
      <c r="U289" s="26">
        <v>0</v>
      </c>
      <c r="V289" s="25"/>
      <c r="W289" s="25">
        <v>3240</v>
      </c>
      <c r="X289" s="27">
        <v>43997</v>
      </c>
      <c r="Y289" s="28">
        <v>43997</v>
      </c>
      <c r="Z289" s="29">
        <v>282</v>
      </c>
      <c r="AA289" s="30">
        <v>3</v>
      </c>
      <c r="AB289" s="30" t="s">
        <v>87</v>
      </c>
      <c r="AC289" s="1" t="s">
        <v>95</v>
      </c>
      <c r="AD289" s="26">
        <v>0.05</v>
      </c>
      <c r="AE289" s="31">
        <v>162</v>
      </c>
      <c r="AF289">
        <v>2</v>
      </c>
    </row>
    <row r="290" spans="10:32" x14ac:dyDescent="0.3">
      <c r="J290" s="19">
        <v>283</v>
      </c>
      <c r="K290" s="20">
        <v>43983</v>
      </c>
      <c r="L290" s="19">
        <v>6</v>
      </c>
      <c r="M290" s="59">
        <f t="shared" si="9"/>
        <v>6</v>
      </c>
      <c r="N290" s="59">
        <f t="shared" si="10"/>
        <v>2020</v>
      </c>
      <c r="O290" s="21">
        <v>18</v>
      </c>
      <c r="P290" s="22" t="s">
        <v>142</v>
      </c>
      <c r="Q290" s="19">
        <v>14</v>
      </c>
      <c r="R290" s="23">
        <v>35</v>
      </c>
      <c r="S290" s="24">
        <v>102</v>
      </c>
      <c r="T290" s="25">
        <v>3570</v>
      </c>
      <c r="U290" s="26">
        <v>0.03</v>
      </c>
      <c r="V290" s="25"/>
      <c r="W290" s="25">
        <v>3462.9</v>
      </c>
      <c r="X290" s="27">
        <v>44004</v>
      </c>
      <c r="Y290" s="28">
        <v>44004</v>
      </c>
      <c r="Z290" s="29">
        <v>283</v>
      </c>
      <c r="AA290" s="30">
        <v>7</v>
      </c>
      <c r="AB290" s="30" t="s">
        <v>97</v>
      </c>
      <c r="AC290" s="1" t="s">
        <v>128</v>
      </c>
      <c r="AD290" s="26">
        <v>0.08</v>
      </c>
      <c r="AE290" s="31">
        <v>277.03200000000004</v>
      </c>
      <c r="AF290">
        <v>3</v>
      </c>
    </row>
    <row r="291" spans="10:32" x14ac:dyDescent="0.3">
      <c r="J291" s="19">
        <v>284</v>
      </c>
      <c r="K291" s="20">
        <v>43983</v>
      </c>
      <c r="L291" s="19">
        <v>6</v>
      </c>
      <c r="M291" s="59">
        <f t="shared" si="9"/>
        <v>6</v>
      </c>
      <c r="N291" s="59">
        <f t="shared" si="10"/>
        <v>2020</v>
      </c>
      <c r="O291" s="21">
        <v>98</v>
      </c>
      <c r="P291" s="22" t="s">
        <v>84</v>
      </c>
      <c r="Q291" s="19">
        <v>8</v>
      </c>
      <c r="R291" s="23">
        <v>18</v>
      </c>
      <c r="S291" s="24">
        <v>94</v>
      </c>
      <c r="T291" s="25">
        <v>1692</v>
      </c>
      <c r="U291" s="26">
        <v>0.05</v>
      </c>
      <c r="V291" s="25"/>
      <c r="W291" s="25">
        <v>1607.4</v>
      </c>
      <c r="X291" s="27">
        <v>43996</v>
      </c>
      <c r="Y291" s="28">
        <v>43996</v>
      </c>
      <c r="Z291" s="29">
        <v>284</v>
      </c>
      <c r="AA291" s="30">
        <v>3</v>
      </c>
      <c r="AB291" s="30" t="s">
        <v>87</v>
      </c>
      <c r="AC291" s="1" t="s">
        <v>88</v>
      </c>
      <c r="AD291" s="26">
        <v>0.1</v>
      </c>
      <c r="AE291" s="31">
        <v>160.74</v>
      </c>
      <c r="AF291">
        <v>4</v>
      </c>
    </row>
    <row r="292" spans="10:32" x14ac:dyDescent="0.3">
      <c r="J292" s="19">
        <v>285</v>
      </c>
      <c r="K292" s="20">
        <v>43984</v>
      </c>
      <c r="L292" s="19">
        <v>6</v>
      </c>
      <c r="M292" s="59">
        <f t="shared" si="9"/>
        <v>6</v>
      </c>
      <c r="N292" s="59">
        <f t="shared" si="10"/>
        <v>2020</v>
      </c>
      <c r="O292" s="21">
        <v>83</v>
      </c>
      <c r="P292" s="22" t="s">
        <v>159</v>
      </c>
      <c r="Q292" s="19">
        <v>9</v>
      </c>
      <c r="R292" s="23">
        <v>19</v>
      </c>
      <c r="S292" s="24">
        <v>117</v>
      </c>
      <c r="T292" s="25">
        <v>2223</v>
      </c>
      <c r="U292" s="26">
        <v>0.13</v>
      </c>
      <c r="V292" s="25"/>
      <c r="W292" s="25">
        <v>1934.01</v>
      </c>
      <c r="X292" s="27">
        <v>43997</v>
      </c>
      <c r="Y292" s="28">
        <v>43997</v>
      </c>
      <c r="Z292" s="29">
        <v>285</v>
      </c>
      <c r="AA292" s="30">
        <v>3</v>
      </c>
      <c r="AB292" s="30" t="s">
        <v>87</v>
      </c>
      <c r="AC292" s="1" t="s">
        <v>80</v>
      </c>
      <c r="AD292" s="26">
        <v>0.08</v>
      </c>
      <c r="AE292" s="31">
        <v>154.7208</v>
      </c>
      <c r="AF292">
        <v>5</v>
      </c>
    </row>
    <row r="293" spans="10:32" x14ac:dyDescent="0.3">
      <c r="J293" s="19">
        <v>286</v>
      </c>
      <c r="K293" s="20">
        <v>43986</v>
      </c>
      <c r="L293" s="19">
        <v>6</v>
      </c>
      <c r="M293" s="59">
        <f t="shared" si="9"/>
        <v>6</v>
      </c>
      <c r="N293" s="59">
        <f t="shared" si="10"/>
        <v>2020</v>
      </c>
      <c r="O293" s="21">
        <v>75</v>
      </c>
      <c r="P293" s="22" t="s">
        <v>96</v>
      </c>
      <c r="Q293" s="19">
        <v>7</v>
      </c>
      <c r="R293" s="23">
        <v>17</v>
      </c>
      <c r="S293" s="24">
        <v>118</v>
      </c>
      <c r="T293" s="25">
        <v>2006</v>
      </c>
      <c r="U293" s="26">
        <v>0.04</v>
      </c>
      <c r="V293" s="25"/>
      <c r="W293" s="25">
        <v>1925.76</v>
      </c>
      <c r="X293" s="27">
        <v>44013</v>
      </c>
      <c r="Y293" s="28">
        <v>44013</v>
      </c>
      <c r="Z293" s="29">
        <v>286</v>
      </c>
      <c r="AA293" s="30">
        <v>7</v>
      </c>
      <c r="AB293" s="30" t="s">
        <v>97</v>
      </c>
      <c r="AC293" s="1" t="s">
        <v>128</v>
      </c>
      <c r="AD293" s="26">
        <v>7.0000000000000007E-2</v>
      </c>
      <c r="AE293" s="31">
        <v>134.8032</v>
      </c>
      <c r="AF293">
        <v>6</v>
      </c>
    </row>
    <row r="294" spans="10:32" x14ac:dyDescent="0.3">
      <c r="J294" s="19">
        <v>287</v>
      </c>
      <c r="K294" s="20">
        <v>43986</v>
      </c>
      <c r="L294" s="19">
        <v>6</v>
      </c>
      <c r="M294" s="59">
        <f t="shared" si="9"/>
        <v>6</v>
      </c>
      <c r="N294" s="59">
        <f t="shared" si="10"/>
        <v>2020</v>
      </c>
      <c r="O294" s="21">
        <v>70</v>
      </c>
      <c r="P294" s="22" t="s">
        <v>126</v>
      </c>
      <c r="Q294" s="19">
        <v>1</v>
      </c>
      <c r="R294" s="23">
        <v>22</v>
      </c>
      <c r="S294" s="24">
        <v>115</v>
      </c>
      <c r="T294" s="25">
        <v>2530</v>
      </c>
      <c r="U294" s="26">
        <v>0.06</v>
      </c>
      <c r="V294" s="25"/>
      <c r="W294" s="25">
        <v>2378.1999999999998</v>
      </c>
      <c r="X294" s="27">
        <v>44004</v>
      </c>
      <c r="Y294" s="28">
        <v>44004</v>
      </c>
      <c r="Z294" s="29">
        <v>287</v>
      </c>
      <c r="AA294" s="30">
        <v>6</v>
      </c>
      <c r="AB294" s="30" t="s">
        <v>79</v>
      </c>
      <c r="AC294" s="1" t="s">
        <v>88</v>
      </c>
      <c r="AD294" s="26">
        <v>0.06</v>
      </c>
      <c r="AE294" s="31">
        <v>142.69199999999998</v>
      </c>
      <c r="AF294">
        <v>7</v>
      </c>
    </row>
    <row r="295" spans="10:32" x14ac:dyDescent="0.3">
      <c r="J295" s="19">
        <v>288</v>
      </c>
      <c r="K295" s="20">
        <v>43987</v>
      </c>
      <c r="L295" s="19">
        <v>6</v>
      </c>
      <c r="M295" s="59">
        <f t="shared" si="9"/>
        <v>6</v>
      </c>
      <c r="N295" s="59">
        <f t="shared" si="10"/>
        <v>2020</v>
      </c>
      <c r="O295" s="21">
        <v>48</v>
      </c>
      <c r="P295" s="22" t="s">
        <v>120</v>
      </c>
      <c r="Q295" s="19">
        <v>10</v>
      </c>
      <c r="R295" s="23">
        <v>16</v>
      </c>
      <c r="S295" s="24">
        <v>112</v>
      </c>
      <c r="T295" s="25">
        <v>1792</v>
      </c>
      <c r="U295" s="26">
        <v>0.04</v>
      </c>
      <c r="V295" s="25"/>
      <c r="W295" s="25">
        <v>1720.32</v>
      </c>
      <c r="X295" s="27">
        <v>44009</v>
      </c>
      <c r="Y295" s="28">
        <v>44009</v>
      </c>
      <c r="Z295" s="29">
        <v>288</v>
      </c>
      <c r="AA295" s="30">
        <v>6</v>
      </c>
      <c r="AB295" s="30" t="s">
        <v>79</v>
      </c>
      <c r="AC295" s="1" t="s">
        <v>95</v>
      </c>
      <c r="AD295" s="26">
        <v>0.08</v>
      </c>
      <c r="AE295" s="31">
        <v>137.62559999999999</v>
      </c>
      <c r="AF295">
        <v>1</v>
      </c>
    </row>
    <row r="296" spans="10:32" x14ac:dyDescent="0.3">
      <c r="J296" s="19">
        <v>289</v>
      </c>
      <c r="K296" s="20">
        <v>43988</v>
      </c>
      <c r="L296" s="19">
        <v>6</v>
      </c>
      <c r="M296" s="59">
        <f t="shared" si="9"/>
        <v>6</v>
      </c>
      <c r="N296" s="59">
        <f t="shared" si="10"/>
        <v>2020</v>
      </c>
      <c r="O296" s="21">
        <v>25</v>
      </c>
      <c r="P296" s="22" t="s">
        <v>122</v>
      </c>
      <c r="Q296" s="19">
        <v>2</v>
      </c>
      <c r="R296" s="23">
        <v>37</v>
      </c>
      <c r="S296" s="24">
        <v>99</v>
      </c>
      <c r="T296" s="25">
        <v>3663</v>
      </c>
      <c r="U296" s="26">
        <v>0.03</v>
      </c>
      <c r="V296" s="25"/>
      <c r="W296" s="25">
        <v>3553.11</v>
      </c>
      <c r="X296" s="27">
        <v>44015</v>
      </c>
      <c r="Y296" s="28">
        <v>44015</v>
      </c>
      <c r="Z296" s="29">
        <v>289</v>
      </c>
      <c r="AA296" s="30">
        <v>6</v>
      </c>
      <c r="AB296" s="30" t="s">
        <v>79</v>
      </c>
      <c r="AC296" s="1" t="s">
        <v>128</v>
      </c>
      <c r="AD296" s="26">
        <v>7.0000000000000007E-2</v>
      </c>
      <c r="AE296" s="31">
        <v>248.71770000000004</v>
      </c>
      <c r="AF296">
        <v>2</v>
      </c>
    </row>
    <row r="297" spans="10:32" x14ac:dyDescent="0.3">
      <c r="J297" s="19">
        <v>290</v>
      </c>
      <c r="K297" s="20">
        <v>43988</v>
      </c>
      <c r="L297" s="19">
        <v>6</v>
      </c>
      <c r="M297" s="59">
        <f t="shared" si="9"/>
        <v>6</v>
      </c>
      <c r="N297" s="59">
        <f t="shared" si="10"/>
        <v>2020</v>
      </c>
      <c r="O297" s="21">
        <v>62</v>
      </c>
      <c r="P297" s="22" t="s">
        <v>96</v>
      </c>
      <c r="Q297" s="19">
        <v>1</v>
      </c>
      <c r="R297" s="23">
        <v>29</v>
      </c>
      <c r="S297" s="24">
        <v>120</v>
      </c>
      <c r="T297" s="25">
        <v>3480</v>
      </c>
      <c r="U297" s="26">
        <v>7.0000000000000007E-2</v>
      </c>
      <c r="V297" s="25"/>
      <c r="W297" s="25">
        <v>3236.4</v>
      </c>
      <c r="X297" s="27">
        <v>43995</v>
      </c>
      <c r="Y297" s="28">
        <v>43995</v>
      </c>
      <c r="Z297" s="29">
        <v>290</v>
      </c>
      <c r="AA297" s="30">
        <v>5</v>
      </c>
      <c r="AB297" s="30" t="s">
        <v>100</v>
      </c>
      <c r="AC297" s="1" t="s">
        <v>92</v>
      </c>
      <c r="AD297" s="26">
        <v>0.1</v>
      </c>
      <c r="AE297" s="31">
        <v>323.64000000000004</v>
      </c>
      <c r="AF297">
        <v>3</v>
      </c>
    </row>
    <row r="298" spans="10:32" x14ac:dyDescent="0.3">
      <c r="J298" s="19">
        <v>291</v>
      </c>
      <c r="K298" s="20">
        <v>43988</v>
      </c>
      <c r="L298" s="19">
        <v>6</v>
      </c>
      <c r="M298" s="59">
        <f t="shared" si="9"/>
        <v>6</v>
      </c>
      <c r="N298" s="59">
        <f t="shared" si="10"/>
        <v>2020</v>
      </c>
      <c r="O298" s="21">
        <v>89</v>
      </c>
      <c r="P298" s="22" t="s">
        <v>111</v>
      </c>
      <c r="Q298" s="19">
        <v>3</v>
      </c>
      <c r="R298" s="23">
        <v>26</v>
      </c>
      <c r="S298" s="24">
        <v>105</v>
      </c>
      <c r="T298" s="25">
        <v>2730</v>
      </c>
      <c r="U298" s="26">
        <v>0.05</v>
      </c>
      <c r="V298" s="25"/>
      <c r="W298" s="25">
        <v>2593.5</v>
      </c>
      <c r="X298" s="27">
        <v>44018</v>
      </c>
      <c r="Y298" s="28"/>
      <c r="Z298" s="29">
        <v>291</v>
      </c>
      <c r="AA298" s="30">
        <v>1</v>
      </c>
      <c r="AB298" s="30" t="s">
        <v>108</v>
      </c>
      <c r="AC298" s="1" t="s">
        <v>83</v>
      </c>
      <c r="AD298" s="26">
        <v>0.1</v>
      </c>
      <c r="AE298" s="31">
        <v>259.35000000000002</v>
      </c>
      <c r="AF298">
        <v>4</v>
      </c>
    </row>
    <row r="299" spans="10:32" x14ac:dyDescent="0.3">
      <c r="J299" s="19">
        <v>292</v>
      </c>
      <c r="K299" s="20">
        <v>43988</v>
      </c>
      <c r="L299" s="19">
        <v>6</v>
      </c>
      <c r="M299" s="59">
        <f t="shared" si="9"/>
        <v>6</v>
      </c>
      <c r="N299" s="59">
        <f t="shared" si="10"/>
        <v>2020</v>
      </c>
      <c r="O299" s="21">
        <v>16</v>
      </c>
      <c r="P299" s="22" t="s">
        <v>86</v>
      </c>
      <c r="Q299" s="19">
        <v>14</v>
      </c>
      <c r="R299" s="23">
        <v>36</v>
      </c>
      <c r="S299" s="24">
        <v>119</v>
      </c>
      <c r="T299" s="25">
        <v>4284</v>
      </c>
      <c r="U299" s="26">
        <v>0.02</v>
      </c>
      <c r="V299" s="25"/>
      <c r="W299" s="25">
        <v>4198.32</v>
      </c>
      <c r="X299" s="27">
        <v>44009</v>
      </c>
      <c r="Y299" s="28">
        <v>44009</v>
      </c>
      <c r="Z299" s="29">
        <v>292</v>
      </c>
      <c r="AA299" s="30">
        <v>6</v>
      </c>
      <c r="AB299" s="30" t="s">
        <v>79</v>
      </c>
      <c r="AC299" s="1" t="s">
        <v>105</v>
      </c>
      <c r="AD299" s="26">
        <v>0.05</v>
      </c>
      <c r="AE299" s="31">
        <v>209.916</v>
      </c>
      <c r="AF299">
        <v>5</v>
      </c>
    </row>
    <row r="300" spans="10:32" x14ac:dyDescent="0.3">
      <c r="J300" s="19">
        <v>293</v>
      </c>
      <c r="K300" s="20">
        <v>43989</v>
      </c>
      <c r="L300" s="19">
        <v>6</v>
      </c>
      <c r="M300" s="59">
        <f t="shared" si="9"/>
        <v>6</v>
      </c>
      <c r="N300" s="59">
        <f t="shared" si="10"/>
        <v>2020</v>
      </c>
      <c r="O300" s="21">
        <v>85</v>
      </c>
      <c r="P300" s="22" t="s">
        <v>117</v>
      </c>
      <c r="Q300" s="19">
        <v>6</v>
      </c>
      <c r="R300" s="23">
        <v>46</v>
      </c>
      <c r="S300" s="24">
        <v>117</v>
      </c>
      <c r="T300" s="25">
        <v>5382</v>
      </c>
      <c r="U300" s="26">
        <v>0.14000000000000001</v>
      </c>
      <c r="V300" s="25"/>
      <c r="W300" s="25">
        <v>4628.5200000000004</v>
      </c>
      <c r="X300" s="27">
        <v>44010</v>
      </c>
      <c r="Y300" s="28">
        <v>44010</v>
      </c>
      <c r="Z300" s="29">
        <v>293</v>
      </c>
      <c r="AA300" s="30">
        <v>1</v>
      </c>
      <c r="AB300" s="30" t="s">
        <v>108</v>
      </c>
      <c r="AC300" s="1" t="s">
        <v>92</v>
      </c>
      <c r="AD300" s="26">
        <v>0.05</v>
      </c>
      <c r="AE300" s="31">
        <v>231.42600000000004</v>
      </c>
      <c r="AF300">
        <v>6</v>
      </c>
    </row>
    <row r="301" spans="10:32" x14ac:dyDescent="0.3">
      <c r="J301" s="19">
        <v>294</v>
      </c>
      <c r="K301" s="20">
        <v>43989</v>
      </c>
      <c r="L301" s="19">
        <v>6</v>
      </c>
      <c r="M301" s="59">
        <f t="shared" si="9"/>
        <v>6</v>
      </c>
      <c r="N301" s="59">
        <f t="shared" si="10"/>
        <v>2020</v>
      </c>
      <c r="O301" s="21">
        <v>90</v>
      </c>
      <c r="P301" s="22" t="s">
        <v>119</v>
      </c>
      <c r="Q301" s="19">
        <v>11</v>
      </c>
      <c r="R301" s="23">
        <v>29</v>
      </c>
      <c r="S301" s="24">
        <v>101</v>
      </c>
      <c r="T301" s="25">
        <v>2929</v>
      </c>
      <c r="U301" s="26">
        <v>0.11</v>
      </c>
      <c r="V301" s="25"/>
      <c r="W301" s="25">
        <v>2606.81</v>
      </c>
      <c r="X301" s="27">
        <v>44018</v>
      </c>
      <c r="Y301" s="28">
        <v>44018</v>
      </c>
      <c r="Z301" s="29">
        <v>294</v>
      </c>
      <c r="AA301" s="30">
        <v>3</v>
      </c>
      <c r="AB301" s="30" t="s">
        <v>87</v>
      </c>
      <c r="AC301" s="1" t="s">
        <v>92</v>
      </c>
      <c r="AD301" s="26">
        <v>7.0000000000000007E-2</v>
      </c>
      <c r="AE301" s="31">
        <v>182.47670000000002</v>
      </c>
      <c r="AF301">
        <v>7</v>
      </c>
    </row>
    <row r="302" spans="10:32" x14ac:dyDescent="0.3">
      <c r="J302" s="19">
        <v>295</v>
      </c>
      <c r="K302" s="20">
        <v>43991</v>
      </c>
      <c r="L302" s="19">
        <v>6</v>
      </c>
      <c r="M302" s="59">
        <f t="shared" si="9"/>
        <v>6</v>
      </c>
      <c r="N302" s="59">
        <f t="shared" si="10"/>
        <v>2020</v>
      </c>
      <c r="O302" s="21">
        <v>36</v>
      </c>
      <c r="P302" s="22" t="s">
        <v>129</v>
      </c>
      <c r="Q302" s="19">
        <v>15</v>
      </c>
      <c r="R302" s="23">
        <v>18</v>
      </c>
      <c r="S302" s="24">
        <v>95</v>
      </c>
      <c r="T302" s="25">
        <v>1710</v>
      </c>
      <c r="U302" s="26">
        <v>0.12</v>
      </c>
      <c r="V302" s="25"/>
      <c r="W302" s="25">
        <v>1504.8</v>
      </c>
      <c r="X302" s="27">
        <v>44016</v>
      </c>
      <c r="Y302" s="28">
        <v>44016</v>
      </c>
      <c r="Z302" s="29">
        <v>295</v>
      </c>
      <c r="AA302" s="30">
        <v>6</v>
      </c>
      <c r="AB302" s="30" t="s">
        <v>79</v>
      </c>
      <c r="AC302" s="1" t="s">
        <v>80</v>
      </c>
      <c r="AD302" s="26">
        <v>0.1</v>
      </c>
      <c r="AE302" s="31">
        <v>150.47999999999999</v>
      </c>
      <c r="AF302">
        <v>1</v>
      </c>
    </row>
    <row r="303" spans="10:32" x14ac:dyDescent="0.3">
      <c r="J303" s="19">
        <v>296</v>
      </c>
      <c r="K303" s="20">
        <v>43992</v>
      </c>
      <c r="L303" s="19">
        <v>6</v>
      </c>
      <c r="M303" s="59">
        <f t="shared" si="9"/>
        <v>6</v>
      </c>
      <c r="N303" s="59">
        <f t="shared" si="10"/>
        <v>2020</v>
      </c>
      <c r="O303" s="21">
        <v>79</v>
      </c>
      <c r="P303" s="22" t="s">
        <v>91</v>
      </c>
      <c r="Q303" s="19">
        <v>14</v>
      </c>
      <c r="R303" s="23">
        <v>41</v>
      </c>
      <c r="S303" s="24">
        <v>112</v>
      </c>
      <c r="T303" s="25">
        <v>4592</v>
      </c>
      <c r="U303" s="26">
        <v>0.1</v>
      </c>
      <c r="V303" s="25"/>
      <c r="W303" s="25">
        <v>4132.8</v>
      </c>
      <c r="X303" s="27">
        <v>44019</v>
      </c>
      <c r="Y303" s="28">
        <v>44019</v>
      </c>
      <c r="Z303" s="29">
        <v>296</v>
      </c>
      <c r="AA303" s="30">
        <v>1</v>
      </c>
      <c r="AB303" s="30" t="s">
        <v>108</v>
      </c>
      <c r="AC303" s="1" t="s">
        <v>80</v>
      </c>
      <c r="AD303" s="26">
        <v>0.1</v>
      </c>
      <c r="AE303" s="31">
        <v>413.28000000000003</v>
      </c>
      <c r="AF303">
        <v>2</v>
      </c>
    </row>
    <row r="304" spans="10:32" x14ac:dyDescent="0.3">
      <c r="J304" s="19">
        <v>297</v>
      </c>
      <c r="K304" s="20">
        <v>43992</v>
      </c>
      <c r="L304" s="19">
        <v>6</v>
      </c>
      <c r="M304" s="59">
        <f t="shared" si="9"/>
        <v>6</v>
      </c>
      <c r="N304" s="59">
        <f t="shared" si="10"/>
        <v>2020</v>
      </c>
      <c r="O304" s="21">
        <v>95</v>
      </c>
      <c r="P304" s="22" t="s">
        <v>96</v>
      </c>
      <c r="Q304" s="19">
        <v>5</v>
      </c>
      <c r="R304" s="23">
        <v>37</v>
      </c>
      <c r="S304" s="24">
        <v>96</v>
      </c>
      <c r="T304" s="25">
        <v>3552</v>
      </c>
      <c r="U304" s="26">
        <v>0.1</v>
      </c>
      <c r="V304" s="25"/>
      <c r="W304" s="25">
        <v>3196.8</v>
      </c>
      <c r="X304" s="27">
        <v>44004</v>
      </c>
      <c r="Y304" s="28">
        <v>44004</v>
      </c>
      <c r="Z304" s="29">
        <v>297</v>
      </c>
      <c r="AA304" s="30">
        <v>7</v>
      </c>
      <c r="AB304" s="30" t="s">
        <v>97</v>
      </c>
      <c r="AC304" s="1" t="s">
        <v>80</v>
      </c>
      <c r="AD304" s="26">
        <v>0.06</v>
      </c>
      <c r="AE304" s="31">
        <v>191.80799999999999</v>
      </c>
      <c r="AF304">
        <v>3</v>
      </c>
    </row>
    <row r="305" spans="10:32" x14ac:dyDescent="0.3">
      <c r="J305" s="19">
        <v>298</v>
      </c>
      <c r="K305" s="20">
        <v>43992</v>
      </c>
      <c r="L305" s="19">
        <v>6</v>
      </c>
      <c r="M305" s="59">
        <f t="shared" si="9"/>
        <v>6</v>
      </c>
      <c r="N305" s="59">
        <f t="shared" si="10"/>
        <v>2020</v>
      </c>
      <c r="O305" s="21">
        <v>7</v>
      </c>
      <c r="P305" s="22" t="s">
        <v>161</v>
      </c>
      <c r="Q305" s="19">
        <v>6</v>
      </c>
      <c r="R305" s="23">
        <v>12</v>
      </c>
      <c r="S305" s="24">
        <v>110</v>
      </c>
      <c r="T305" s="25">
        <v>1320</v>
      </c>
      <c r="U305" s="26">
        <v>0.1</v>
      </c>
      <c r="V305" s="25"/>
      <c r="W305" s="25">
        <v>1188</v>
      </c>
      <c r="X305" s="27">
        <v>43996</v>
      </c>
      <c r="Y305" s="28">
        <v>43996</v>
      </c>
      <c r="Z305" s="29">
        <v>298</v>
      </c>
      <c r="AA305" s="30">
        <v>6</v>
      </c>
      <c r="AB305" s="30" t="s">
        <v>79</v>
      </c>
      <c r="AC305" s="1" t="s">
        <v>95</v>
      </c>
      <c r="AD305" s="26">
        <v>7.0000000000000007E-2</v>
      </c>
      <c r="AE305" s="31">
        <v>83.160000000000011</v>
      </c>
      <c r="AF305">
        <v>4</v>
      </c>
    </row>
    <row r="306" spans="10:32" x14ac:dyDescent="0.3">
      <c r="J306" s="19">
        <v>299</v>
      </c>
      <c r="K306" s="20">
        <v>43993</v>
      </c>
      <c r="L306" s="19">
        <v>6</v>
      </c>
      <c r="M306" s="59">
        <f t="shared" si="9"/>
        <v>6</v>
      </c>
      <c r="N306" s="59">
        <f t="shared" si="10"/>
        <v>2020</v>
      </c>
      <c r="O306" s="21">
        <v>30</v>
      </c>
      <c r="P306" s="22" t="s">
        <v>155</v>
      </c>
      <c r="Q306" s="19">
        <v>12</v>
      </c>
      <c r="R306" s="23">
        <v>17</v>
      </c>
      <c r="S306" s="24">
        <v>104</v>
      </c>
      <c r="T306" s="25">
        <v>1768</v>
      </c>
      <c r="U306" s="26">
        <v>0.09</v>
      </c>
      <c r="V306" s="25"/>
      <c r="W306" s="25">
        <v>1608.88</v>
      </c>
      <c r="X306" s="27">
        <v>44021</v>
      </c>
      <c r="Y306" s="28">
        <v>44021</v>
      </c>
      <c r="Z306" s="29">
        <v>299</v>
      </c>
      <c r="AA306" s="30">
        <v>5</v>
      </c>
      <c r="AB306" s="30" t="s">
        <v>100</v>
      </c>
      <c r="AC306" s="1" t="s">
        <v>90</v>
      </c>
      <c r="AD306" s="26">
        <v>0.05</v>
      </c>
      <c r="AE306" s="31">
        <v>80.444000000000017</v>
      </c>
      <c r="AF306">
        <v>5</v>
      </c>
    </row>
    <row r="307" spans="10:32" x14ac:dyDescent="0.3">
      <c r="J307" s="19">
        <v>300</v>
      </c>
      <c r="K307" s="20">
        <v>43993</v>
      </c>
      <c r="L307" s="19">
        <v>6</v>
      </c>
      <c r="M307" s="59">
        <f t="shared" si="9"/>
        <v>6</v>
      </c>
      <c r="N307" s="59">
        <f t="shared" si="10"/>
        <v>2020</v>
      </c>
      <c r="O307" s="21">
        <v>51</v>
      </c>
      <c r="P307" s="22" t="s">
        <v>114</v>
      </c>
      <c r="Q307" s="19">
        <v>13</v>
      </c>
      <c r="R307" s="23">
        <v>45</v>
      </c>
      <c r="S307" s="24">
        <v>109</v>
      </c>
      <c r="T307" s="25">
        <v>4905</v>
      </c>
      <c r="U307" s="26">
        <v>0.1</v>
      </c>
      <c r="V307" s="25"/>
      <c r="W307" s="25">
        <v>4414.5</v>
      </c>
      <c r="X307" s="27">
        <v>44000</v>
      </c>
      <c r="Y307" s="28">
        <v>44000</v>
      </c>
      <c r="Z307" s="29">
        <v>300</v>
      </c>
      <c r="AA307" s="30">
        <v>2</v>
      </c>
      <c r="AB307" s="30" t="s">
        <v>82</v>
      </c>
      <c r="AC307" s="1" t="s">
        <v>109</v>
      </c>
      <c r="AD307" s="26">
        <v>0.06</v>
      </c>
      <c r="AE307" s="31">
        <v>264.87</v>
      </c>
      <c r="AF307">
        <v>6</v>
      </c>
    </row>
    <row r="308" spans="10:32" x14ac:dyDescent="0.3">
      <c r="J308" s="19">
        <v>301</v>
      </c>
      <c r="K308" s="20">
        <v>43994</v>
      </c>
      <c r="L308" s="19">
        <v>6</v>
      </c>
      <c r="M308" s="59">
        <f t="shared" si="9"/>
        <v>6</v>
      </c>
      <c r="N308" s="59">
        <f t="shared" si="10"/>
        <v>2020</v>
      </c>
      <c r="O308" s="21">
        <v>78</v>
      </c>
      <c r="P308" s="22" t="s">
        <v>94</v>
      </c>
      <c r="Q308" s="19">
        <v>5</v>
      </c>
      <c r="R308" s="23">
        <v>37</v>
      </c>
      <c r="S308" s="24">
        <v>101</v>
      </c>
      <c r="T308" s="25">
        <v>3737</v>
      </c>
      <c r="U308" s="26">
        <v>0.14000000000000001</v>
      </c>
      <c r="V308" s="25"/>
      <c r="W308" s="25">
        <v>3213.8199999999997</v>
      </c>
      <c r="X308" s="27">
        <v>44001</v>
      </c>
      <c r="Y308" s="28">
        <v>44001</v>
      </c>
      <c r="Z308" s="29">
        <v>301</v>
      </c>
      <c r="AA308" s="30">
        <v>1</v>
      </c>
      <c r="AB308" s="30" t="s">
        <v>108</v>
      </c>
      <c r="AC308" s="1" t="s">
        <v>88</v>
      </c>
      <c r="AD308" s="26">
        <v>0.09</v>
      </c>
      <c r="AE308" s="31">
        <v>289.24379999999996</v>
      </c>
      <c r="AF308">
        <v>7</v>
      </c>
    </row>
    <row r="309" spans="10:32" x14ac:dyDescent="0.3">
      <c r="J309" s="19">
        <v>302</v>
      </c>
      <c r="K309" s="20">
        <v>43994</v>
      </c>
      <c r="L309" s="19">
        <v>6</v>
      </c>
      <c r="M309" s="59">
        <f t="shared" si="9"/>
        <v>6</v>
      </c>
      <c r="N309" s="59">
        <f t="shared" si="10"/>
        <v>2020</v>
      </c>
      <c r="O309" s="21">
        <v>5</v>
      </c>
      <c r="P309" s="22" t="s">
        <v>96</v>
      </c>
      <c r="Q309" s="19">
        <v>2</v>
      </c>
      <c r="R309" s="23">
        <v>48</v>
      </c>
      <c r="S309" s="24">
        <v>107</v>
      </c>
      <c r="T309" s="25">
        <v>5136</v>
      </c>
      <c r="U309" s="26">
        <v>0.04</v>
      </c>
      <c r="V309" s="25"/>
      <c r="W309" s="25">
        <v>4930.5600000000004</v>
      </c>
      <c r="X309" s="27">
        <v>44000</v>
      </c>
      <c r="Y309" s="28"/>
      <c r="Z309" s="29">
        <v>302</v>
      </c>
      <c r="AA309" s="30">
        <v>1</v>
      </c>
      <c r="AB309" s="30" t="s">
        <v>108</v>
      </c>
      <c r="AC309" s="1" t="s">
        <v>80</v>
      </c>
      <c r="AD309" s="26">
        <v>0.05</v>
      </c>
      <c r="AE309" s="31">
        <v>246.52800000000002</v>
      </c>
      <c r="AF309">
        <v>1</v>
      </c>
    </row>
    <row r="310" spans="10:32" x14ac:dyDescent="0.3">
      <c r="J310" s="19">
        <v>303</v>
      </c>
      <c r="K310" s="20">
        <v>43994</v>
      </c>
      <c r="L310" s="19">
        <v>6</v>
      </c>
      <c r="M310" s="59">
        <f t="shared" si="9"/>
        <v>6</v>
      </c>
      <c r="N310" s="59">
        <f t="shared" si="10"/>
        <v>2020</v>
      </c>
      <c r="O310" s="21">
        <v>33</v>
      </c>
      <c r="P310" s="22" t="s">
        <v>135</v>
      </c>
      <c r="Q310" s="19">
        <v>3</v>
      </c>
      <c r="R310" s="23">
        <v>28</v>
      </c>
      <c r="S310" s="24">
        <v>104</v>
      </c>
      <c r="T310" s="25">
        <v>2912</v>
      </c>
      <c r="U310" s="26">
        <v>0.09</v>
      </c>
      <c r="V310" s="25"/>
      <c r="W310" s="25">
        <v>2649.92</v>
      </c>
      <c r="X310" s="27">
        <v>44009</v>
      </c>
      <c r="Y310" s="28">
        <v>44009</v>
      </c>
      <c r="Z310" s="29">
        <v>303</v>
      </c>
      <c r="AA310" s="30">
        <v>4</v>
      </c>
      <c r="AB310" s="30" t="s">
        <v>85</v>
      </c>
      <c r="AC310" s="1" t="s">
        <v>92</v>
      </c>
      <c r="AD310" s="26">
        <v>0.1</v>
      </c>
      <c r="AE310" s="31">
        <v>264.99200000000002</v>
      </c>
      <c r="AF310">
        <v>2</v>
      </c>
    </row>
    <row r="311" spans="10:32" x14ac:dyDescent="0.3">
      <c r="J311" s="19">
        <v>304</v>
      </c>
      <c r="K311" s="20">
        <v>43996</v>
      </c>
      <c r="L311" s="19">
        <v>6</v>
      </c>
      <c r="M311" s="59">
        <f t="shared" si="9"/>
        <v>6</v>
      </c>
      <c r="N311" s="59">
        <f t="shared" si="10"/>
        <v>2020</v>
      </c>
      <c r="O311" s="21">
        <v>6</v>
      </c>
      <c r="P311" s="22" t="s">
        <v>147</v>
      </c>
      <c r="Q311" s="19">
        <v>4</v>
      </c>
      <c r="R311" s="23">
        <v>45</v>
      </c>
      <c r="S311" s="24">
        <v>107</v>
      </c>
      <c r="T311" s="25">
        <v>4815</v>
      </c>
      <c r="U311" s="26">
        <v>0.06</v>
      </c>
      <c r="V311" s="25"/>
      <c r="W311" s="25">
        <v>4526.1000000000004</v>
      </c>
      <c r="X311" s="27">
        <v>44009</v>
      </c>
      <c r="Y311" s="28">
        <v>44009</v>
      </c>
      <c r="Z311" s="29">
        <v>304</v>
      </c>
      <c r="AA311" s="30">
        <v>7</v>
      </c>
      <c r="AB311" s="30" t="s">
        <v>97</v>
      </c>
      <c r="AC311" s="1" t="s">
        <v>109</v>
      </c>
      <c r="AD311" s="26">
        <v>0.1</v>
      </c>
      <c r="AE311" s="31">
        <v>452.61000000000007</v>
      </c>
      <c r="AF311">
        <v>3</v>
      </c>
    </row>
    <row r="312" spans="10:32" x14ac:dyDescent="0.3">
      <c r="J312" s="19">
        <v>305</v>
      </c>
      <c r="K312" s="20">
        <v>43996</v>
      </c>
      <c r="L312" s="19">
        <v>6</v>
      </c>
      <c r="M312" s="59">
        <f t="shared" si="9"/>
        <v>6</v>
      </c>
      <c r="N312" s="59">
        <f t="shared" si="10"/>
        <v>2020</v>
      </c>
      <c r="O312" s="21">
        <v>4</v>
      </c>
      <c r="P312" s="22" t="s">
        <v>145</v>
      </c>
      <c r="Q312" s="19">
        <v>14</v>
      </c>
      <c r="R312" s="23">
        <v>15</v>
      </c>
      <c r="S312" s="24">
        <v>110</v>
      </c>
      <c r="T312" s="25">
        <v>1650</v>
      </c>
      <c r="U312" s="26">
        <v>0.03</v>
      </c>
      <c r="V312" s="25"/>
      <c r="W312" s="25">
        <v>1600.5</v>
      </c>
      <c r="X312" s="27">
        <v>44017</v>
      </c>
      <c r="Y312" s="28">
        <v>44017</v>
      </c>
      <c r="Z312" s="29">
        <v>305</v>
      </c>
      <c r="AA312" s="30">
        <v>2</v>
      </c>
      <c r="AB312" s="30" t="s">
        <v>82</v>
      </c>
      <c r="AC312" s="1" t="s">
        <v>88</v>
      </c>
      <c r="AD312" s="26">
        <v>0.08</v>
      </c>
      <c r="AE312" s="31">
        <v>128.04</v>
      </c>
      <c r="AF312">
        <v>4</v>
      </c>
    </row>
    <row r="313" spans="10:32" x14ac:dyDescent="0.3">
      <c r="J313" s="19">
        <v>306</v>
      </c>
      <c r="K313" s="20">
        <v>43996</v>
      </c>
      <c r="L313" s="19">
        <v>6</v>
      </c>
      <c r="M313" s="59">
        <f t="shared" si="9"/>
        <v>6</v>
      </c>
      <c r="N313" s="59">
        <f t="shared" si="10"/>
        <v>2020</v>
      </c>
      <c r="O313" s="21">
        <v>11</v>
      </c>
      <c r="P313" s="22" t="s">
        <v>119</v>
      </c>
      <c r="Q313" s="19">
        <v>11</v>
      </c>
      <c r="R313" s="23">
        <v>18</v>
      </c>
      <c r="S313" s="24">
        <v>111</v>
      </c>
      <c r="T313" s="25">
        <v>1998</v>
      </c>
      <c r="U313" s="26">
        <v>0.04</v>
      </c>
      <c r="V313" s="25"/>
      <c r="W313" s="25">
        <v>1918.08</v>
      </c>
      <c r="X313" s="27">
        <v>44019</v>
      </c>
      <c r="Y313" s="28">
        <v>44019</v>
      </c>
      <c r="Z313" s="29">
        <v>306</v>
      </c>
      <c r="AA313" s="30">
        <v>1</v>
      </c>
      <c r="AB313" s="30" t="s">
        <v>108</v>
      </c>
      <c r="AC313" s="1" t="s">
        <v>92</v>
      </c>
      <c r="AD313" s="26">
        <v>0.09</v>
      </c>
      <c r="AE313" s="31">
        <v>172.62719999999999</v>
      </c>
      <c r="AF313">
        <v>5</v>
      </c>
    </row>
    <row r="314" spans="10:32" x14ac:dyDescent="0.3">
      <c r="J314" s="19">
        <v>307</v>
      </c>
      <c r="K314" s="20">
        <v>43997</v>
      </c>
      <c r="L314" s="19">
        <v>6</v>
      </c>
      <c r="M314" s="59">
        <f t="shared" si="9"/>
        <v>6</v>
      </c>
      <c r="N314" s="59">
        <f t="shared" si="10"/>
        <v>2020</v>
      </c>
      <c r="O314" s="21">
        <v>72</v>
      </c>
      <c r="P314" s="22" t="s">
        <v>96</v>
      </c>
      <c r="Q314" s="19">
        <v>7</v>
      </c>
      <c r="R314" s="23">
        <v>30</v>
      </c>
      <c r="S314" s="24">
        <v>96</v>
      </c>
      <c r="T314" s="25">
        <v>2880</v>
      </c>
      <c r="U314" s="26">
        <v>0.03</v>
      </c>
      <c r="V314" s="25"/>
      <c r="W314" s="25">
        <v>2793.6</v>
      </c>
      <c r="X314" s="27">
        <v>44022</v>
      </c>
      <c r="Y314" s="28">
        <v>44022</v>
      </c>
      <c r="Z314" s="29">
        <v>307</v>
      </c>
      <c r="AA314" s="30">
        <v>1</v>
      </c>
      <c r="AB314" s="30" t="s">
        <v>108</v>
      </c>
      <c r="AC314" s="1" t="s">
        <v>83</v>
      </c>
      <c r="AD314" s="26">
        <v>0.1</v>
      </c>
      <c r="AE314" s="31">
        <v>279.36</v>
      </c>
      <c r="AF314">
        <v>6</v>
      </c>
    </row>
    <row r="315" spans="10:32" x14ac:dyDescent="0.3">
      <c r="J315" s="19">
        <v>308</v>
      </c>
      <c r="K315" s="20">
        <v>43997</v>
      </c>
      <c r="L315" s="19">
        <v>6</v>
      </c>
      <c r="M315" s="59">
        <f t="shared" si="9"/>
        <v>6</v>
      </c>
      <c r="N315" s="59">
        <f t="shared" si="10"/>
        <v>2020</v>
      </c>
      <c r="O315" s="21">
        <v>86</v>
      </c>
      <c r="P315" s="22" t="s">
        <v>149</v>
      </c>
      <c r="Q315" s="19">
        <v>11</v>
      </c>
      <c r="R315" s="23">
        <v>28</v>
      </c>
      <c r="S315" s="24">
        <v>110</v>
      </c>
      <c r="T315" s="25">
        <v>3080</v>
      </c>
      <c r="U315" s="26">
        <v>7.0000000000000007E-2</v>
      </c>
      <c r="V315" s="25"/>
      <c r="W315" s="25">
        <v>2864.4</v>
      </c>
      <c r="X315" s="27">
        <v>44024</v>
      </c>
      <c r="Y315" s="28">
        <v>44024</v>
      </c>
      <c r="Z315" s="29">
        <v>308</v>
      </c>
      <c r="AA315" s="30">
        <v>4</v>
      </c>
      <c r="AB315" s="30" t="s">
        <v>85</v>
      </c>
      <c r="AC315" s="1" t="s">
        <v>109</v>
      </c>
      <c r="AD315" s="26">
        <v>0.09</v>
      </c>
      <c r="AE315" s="31">
        <v>257.79599999999999</v>
      </c>
      <c r="AF315">
        <v>7</v>
      </c>
    </row>
    <row r="316" spans="10:32" x14ac:dyDescent="0.3">
      <c r="J316" s="19">
        <v>309</v>
      </c>
      <c r="K316" s="20">
        <v>43998</v>
      </c>
      <c r="L316" s="19">
        <v>6</v>
      </c>
      <c r="M316" s="59">
        <f t="shared" si="9"/>
        <v>6</v>
      </c>
      <c r="N316" s="59">
        <f t="shared" si="10"/>
        <v>2020</v>
      </c>
      <c r="O316" s="21">
        <v>46</v>
      </c>
      <c r="P316" s="22" t="s">
        <v>153</v>
      </c>
      <c r="Q316" s="19">
        <v>12</v>
      </c>
      <c r="R316" s="23">
        <v>26</v>
      </c>
      <c r="S316" s="24">
        <v>101</v>
      </c>
      <c r="T316" s="25">
        <v>2626</v>
      </c>
      <c r="U316" s="26">
        <v>7.0000000000000007E-2</v>
      </c>
      <c r="V316" s="25"/>
      <c r="W316" s="25">
        <v>2442.1799999999998</v>
      </c>
      <c r="X316" s="27">
        <v>44016</v>
      </c>
      <c r="Y316" s="28">
        <v>44016</v>
      </c>
      <c r="Z316" s="29">
        <v>309</v>
      </c>
      <c r="AA316" s="30">
        <v>2</v>
      </c>
      <c r="AB316" s="30" t="s">
        <v>82</v>
      </c>
      <c r="AC316" s="1" t="s">
        <v>109</v>
      </c>
      <c r="AD316" s="26">
        <v>0.1</v>
      </c>
      <c r="AE316" s="31">
        <v>244.21799999999999</v>
      </c>
      <c r="AF316">
        <v>1</v>
      </c>
    </row>
    <row r="317" spans="10:32" x14ac:dyDescent="0.3">
      <c r="J317" s="19">
        <v>310</v>
      </c>
      <c r="K317" s="20">
        <v>43998</v>
      </c>
      <c r="L317" s="19">
        <v>6</v>
      </c>
      <c r="M317" s="59">
        <f t="shared" si="9"/>
        <v>6</v>
      </c>
      <c r="N317" s="59">
        <f t="shared" si="10"/>
        <v>2020</v>
      </c>
      <c r="O317" s="21">
        <v>52</v>
      </c>
      <c r="P317" s="22" t="s">
        <v>81</v>
      </c>
      <c r="Q317" s="19">
        <v>1</v>
      </c>
      <c r="R317" s="23">
        <v>41</v>
      </c>
      <c r="S317" s="24">
        <v>98</v>
      </c>
      <c r="T317" s="25">
        <v>4018</v>
      </c>
      <c r="U317" s="26">
        <v>0.14000000000000001</v>
      </c>
      <c r="V317" s="25"/>
      <c r="W317" s="25">
        <v>3455.48</v>
      </c>
      <c r="X317" s="27">
        <v>44021</v>
      </c>
      <c r="Y317" s="28">
        <v>44021</v>
      </c>
      <c r="Z317" s="29">
        <v>310</v>
      </c>
      <c r="AA317" s="30">
        <v>2</v>
      </c>
      <c r="AB317" s="30" t="s">
        <v>82</v>
      </c>
      <c r="AC317" s="1" t="s">
        <v>80</v>
      </c>
      <c r="AD317" s="26">
        <v>0.08</v>
      </c>
      <c r="AE317" s="31">
        <v>276.4384</v>
      </c>
      <c r="AF317">
        <v>2</v>
      </c>
    </row>
    <row r="318" spans="10:32" x14ac:dyDescent="0.3">
      <c r="J318" s="19">
        <v>311</v>
      </c>
      <c r="K318" s="20">
        <v>43999</v>
      </c>
      <c r="L318" s="19">
        <v>6</v>
      </c>
      <c r="M318" s="59">
        <f t="shared" si="9"/>
        <v>6</v>
      </c>
      <c r="N318" s="59">
        <f t="shared" si="10"/>
        <v>2020</v>
      </c>
      <c r="O318" s="21">
        <v>31</v>
      </c>
      <c r="P318" s="22" t="s">
        <v>144</v>
      </c>
      <c r="Q318" s="19">
        <v>4</v>
      </c>
      <c r="R318" s="23">
        <v>32</v>
      </c>
      <c r="S318" s="24">
        <v>109</v>
      </c>
      <c r="T318" s="25">
        <v>3488</v>
      </c>
      <c r="U318" s="26">
        <v>0.08</v>
      </c>
      <c r="V318" s="25"/>
      <c r="W318" s="25">
        <v>3208.96</v>
      </c>
      <c r="X318" s="27">
        <v>44004</v>
      </c>
      <c r="Y318" s="28">
        <v>44004</v>
      </c>
      <c r="Z318" s="29">
        <v>311</v>
      </c>
      <c r="AA318" s="30">
        <v>4</v>
      </c>
      <c r="AB318" s="30" t="s">
        <v>85</v>
      </c>
      <c r="AC318" s="1" t="s">
        <v>80</v>
      </c>
      <c r="AD318" s="26">
        <v>7.0000000000000007E-2</v>
      </c>
      <c r="AE318" s="31">
        <v>224.62720000000002</v>
      </c>
      <c r="AF318">
        <v>3</v>
      </c>
    </row>
    <row r="319" spans="10:32" x14ac:dyDescent="0.3">
      <c r="J319" s="19">
        <v>312</v>
      </c>
      <c r="K319" s="20">
        <v>43999</v>
      </c>
      <c r="L319" s="19">
        <v>6</v>
      </c>
      <c r="M319" s="59">
        <f t="shared" si="9"/>
        <v>6</v>
      </c>
      <c r="N319" s="59">
        <f t="shared" si="10"/>
        <v>2020</v>
      </c>
      <c r="O319" s="21">
        <v>57</v>
      </c>
      <c r="P319" s="22" t="s">
        <v>148</v>
      </c>
      <c r="Q319" s="19">
        <v>7</v>
      </c>
      <c r="R319" s="23">
        <v>16</v>
      </c>
      <c r="S319" s="24">
        <v>103</v>
      </c>
      <c r="T319" s="25">
        <v>1648</v>
      </c>
      <c r="U319" s="26">
        <v>0.03</v>
      </c>
      <c r="V319" s="25"/>
      <c r="W319" s="25">
        <v>1598.56</v>
      </c>
      <c r="X319" s="27">
        <v>44000</v>
      </c>
      <c r="Y319" s="28">
        <v>44000</v>
      </c>
      <c r="Z319" s="29">
        <v>312</v>
      </c>
      <c r="AA319" s="30">
        <v>2</v>
      </c>
      <c r="AB319" s="30" t="s">
        <v>82</v>
      </c>
      <c r="AC319" s="1" t="s">
        <v>80</v>
      </c>
      <c r="AD319" s="26">
        <v>7.0000000000000007E-2</v>
      </c>
      <c r="AE319" s="31">
        <v>111.89920000000001</v>
      </c>
      <c r="AF319">
        <v>4</v>
      </c>
    </row>
    <row r="320" spans="10:32" x14ac:dyDescent="0.3">
      <c r="J320" s="19">
        <v>313</v>
      </c>
      <c r="K320" s="20">
        <v>43999</v>
      </c>
      <c r="L320" s="19">
        <v>6</v>
      </c>
      <c r="M320" s="59">
        <f t="shared" si="9"/>
        <v>6</v>
      </c>
      <c r="N320" s="59">
        <f t="shared" si="10"/>
        <v>2020</v>
      </c>
      <c r="O320" s="21">
        <v>18</v>
      </c>
      <c r="P320" s="22" t="s">
        <v>142</v>
      </c>
      <c r="Q320" s="19">
        <v>6</v>
      </c>
      <c r="R320" s="23">
        <v>50</v>
      </c>
      <c r="S320" s="24">
        <v>97</v>
      </c>
      <c r="T320" s="25">
        <v>4850</v>
      </c>
      <c r="U320" s="26">
        <v>0.02</v>
      </c>
      <c r="V320" s="25"/>
      <c r="W320" s="25">
        <v>4753</v>
      </c>
      <c r="X320" s="27">
        <v>44013</v>
      </c>
      <c r="Y320" s="28">
        <v>44013</v>
      </c>
      <c r="Z320" s="29">
        <v>313</v>
      </c>
      <c r="AA320" s="30">
        <v>7</v>
      </c>
      <c r="AB320" s="30" t="s">
        <v>97</v>
      </c>
      <c r="AC320" s="1" t="s">
        <v>83</v>
      </c>
      <c r="AD320" s="26">
        <v>0.08</v>
      </c>
      <c r="AE320" s="31">
        <v>380.24</v>
      </c>
      <c r="AF320">
        <v>5</v>
      </c>
    </row>
    <row r="321" spans="10:32" x14ac:dyDescent="0.3">
      <c r="J321" s="19">
        <v>314</v>
      </c>
      <c r="K321" s="20">
        <v>43999</v>
      </c>
      <c r="L321" s="19">
        <v>6</v>
      </c>
      <c r="M321" s="59">
        <f t="shared" si="9"/>
        <v>6</v>
      </c>
      <c r="N321" s="59">
        <f t="shared" si="10"/>
        <v>2020</v>
      </c>
      <c r="O321" s="21">
        <v>18</v>
      </c>
      <c r="P321" s="22" t="s">
        <v>142</v>
      </c>
      <c r="Q321" s="19">
        <v>2</v>
      </c>
      <c r="R321" s="23">
        <v>18</v>
      </c>
      <c r="S321" s="24">
        <v>100</v>
      </c>
      <c r="T321" s="25">
        <v>1800</v>
      </c>
      <c r="U321" s="26">
        <v>0.14000000000000001</v>
      </c>
      <c r="V321" s="25"/>
      <c r="W321" s="25">
        <v>1548</v>
      </c>
      <c r="X321" s="27">
        <v>44011</v>
      </c>
      <c r="Y321" s="28">
        <v>44011</v>
      </c>
      <c r="Z321" s="29">
        <v>314</v>
      </c>
      <c r="AA321" s="30">
        <v>2</v>
      </c>
      <c r="AB321" s="30" t="s">
        <v>82</v>
      </c>
      <c r="AC321" s="1" t="s">
        <v>90</v>
      </c>
      <c r="AD321" s="26">
        <v>7.0000000000000007E-2</v>
      </c>
      <c r="AE321" s="31">
        <v>108.36000000000001</v>
      </c>
      <c r="AF321">
        <v>6</v>
      </c>
    </row>
    <row r="322" spans="10:32" x14ac:dyDescent="0.3">
      <c r="J322" s="19">
        <v>315</v>
      </c>
      <c r="K322" s="20">
        <v>44000</v>
      </c>
      <c r="L322" s="19">
        <v>6</v>
      </c>
      <c r="M322" s="59">
        <f t="shared" si="9"/>
        <v>6</v>
      </c>
      <c r="N322" s="59">
        <f t="shared" si="10"/>
        <v>2020</v>
      </c>
      <c r="O322" s="21">
        <v>6</v>
      </c>
      <c r="P322" s="22" t="s">
        <v>147</v>
      </c>
      <c r="Q322" s="19">
        <v>2</v>
      </c>
      <c r="R322" s="23">
        <v>47</v>
      </c>
      <c r="S322" s="24">
        <v>108</v>
      </c>
      <c r="T322" s="25">
        <v>5076</v>
      </c>
      <c r="U322" s="26">
        <v>0.05</v>
      </c>
      <c r="V322" s="25"/>
      <c r="W322" s="25">
        <v>4822.2</v>
      </c>
      <c r="X322" s="27">
        <v>44002</v>
      </c>
      <c r="Y322" s="28">
        <v>44002</v>
      </c>
      <c r="Z322" s="29">
        <v>315</v>
      </c>
      <c r="AA322" s="30">
        <v>5</v>
      </c>
      <c r="AB322" s="30" t="s">
        <v>100</v>
      </c>
      <c r="AC322" s="1" t="s">
        <v>109</v>
      </c>
      <c r="AD322" s="26">
        <v>0.05</v>
      </c>
      <c r="AE322" s="31">
        <v>241.11</v>
      </c>
      <c r="AF322">
        <v>7</v>
      </c>
    </row>
    <row r="323" spans="10:32" x14ac:dyDescent="0.3">
      <c r="J323" s="19">
        <v>316</v>
      </c>
      <c r="K323" s="20">
        <v>44000</v>
      </c>
      <c r="L323" s="19">
        <v>6</v>
      </c>
      <c r="M323" s="59">
        <f t="shared" si="9"/>
        <v>6</v>
      </c>
      <c r="N323" s="59">
        <f t="shared" si="10"/>
        <v>2020</v>
      </c>
      <c r="O323" s="21">
        <v>74</v>
      </c>
      <c r="P323" s="22" t="s">
        <v>96</v>
      </c>
      <c r="Q323" s="19">
        <v>1</v>
      </c>
      <c r="R323" s="23">
        <v>34</v>
      </c>
      <c r="S323" s="24">
        <v>98</v>
      </c>
      <c r="T323" s="25">
        <v>3332</v>
      </c>
      <c r="U323" s="26">
        <v>0.02</v>
      </c>
      <c r="V323" s="25"/>
      <c r="W323" s="25">
        <v>3265.36</v>
      </c>
      <c r="X323" s="27">
        <v>44021</v>
      </c>
      <c r="Y323" s="28">
        <v>44021</v>
      </c>
      <c r="Z323" s="29">
        <v>316</v>
      </c>
      <c r="AA323" s="30">
        <v>2</v>
      </c>
      <c r="AB323" s="30" t="s">
        <v>82</v>
      </c>
      <c r="AC323" s="1" t="s">
        <v>113</v>
      </c>
      <c r="AD323" s="26">
        <v>0.1</v>
      </c>
      <c r="AE323" s="31">
        <v>326.53600000000006</v>
      </c>
      <c r="AF323">
        <v>1</v>
      </c>
    </row>
    <row r="324" spans="10:32" x14ac:dyDescent="0.3">
      <c r="J324" s="19">
        <v>317</v>
      </c>
      <c r="K324" s="20">
        <v>44000</v>
      </c>
      <c r="L324" s="19">
        <v>6</v>
      </c>
      <c r="M324" s="59">
        <f t="shared" si="9"/>
        <v>6</v>
      </c>
      <c r="N324" s="59">
        <f t="shared" si="10"/>
        <v>2020</v>
      </c>
      <c r="O324" s="21">
        <v>32</v>
      </c>
      <c r="P324" s="22" t="s">
        <v>136</v>
      </c>
      <c r="Q324" s="19">
        <v>7</v>
      </c>
      <c r="R324" s="23">
        <v>26</v>
      </c>
      <c r="S324" s="24">
        <v>112</v>
      </c>
      <c r="T324" s="25">
        <v>2912</v>
      </c>
      <c r="U324" s="26">
        <v>0.12</v>
      </c>
      <c r="V324" s="25"/>
      <c r="W324" s="25">
        <v>2562.56</v>
      </c>
      <c r="X324" s="27">
        <v>44007</v>
      </c>
      <c r="Y324" s="28">
        <v>44007</v>
      </c>
      <c r="Z324" s="29">
        <v>317</v>
      </c>
      <c r="AA324" s="30">
        <v>4</v>
      </c>
      <c r="AB324" s="30" t="s">
        <v>85</v>
      </c>
      <c r="AC324" s="1" t="s">
        <v>105</v>
      </c>
      <c r="AD324" s="26">
        <v>0.09</v>
      </c>
      <c r="AE324" s="31">
        <v>230.63039999999998</v>
      </c>
      <c r="AF324">
        <v>2</v>
      </c>
    </row>
    <row r="325" spans="10:32" x14ac:dyDescent="0.3">
      <c r="J325" s="19">
        <v>318</v>
      </c>
      <c r="K325" s="20">
        <v>44001</v>
      </c>
      <c r="L325" s="19">
        <v>6</v>
      </c>
      <c r="M325" s="59">
        <f t="shared" si="9"/>
        <v>6</v>
      </c>
      <c r="N325" s="59">
        <f t="shared" si="10"/>
        <v>2020</v>
      </c>
      <c r="O325" s="21">
        <v>84</v>
      </c>
      <c r="P325" s="22" t="s">
        <v>106</v>
      </c>
      <c r="Q325" s="19">
        <v>1</v>
      </c>
      <c r="R325" s="23">
        <v>46</v>
      </c>
      <c r="S325" s="24">
        <v>107</v>
      </c>
      <c r="T325" s="25">
        <v>4922</v>
      </c>
      <c r="U325" s="26">
        <v>0.02</v>
      </c>
      <c r="V325" s="25"/>
      <c r="W325" s="25">
        <v>4823.5600000000004</v>
      </c>
      <c r="X325" s="27">
        <v>44023</v>
      </c>
      <c r="Y325" s="28">
        <v>44023</v>
      </c>
      <c r="Z325" s="29">
        <v>318</v>
      </c>
      <c r="AA325" s="30">
        <v>3</v>
      </c>
      <c r="AB325" s="30" t="s">
        <v>87</v>
      </c>
      <c r="AC325" s="1" t="s">
        <v>105</v>
      </c>
      <c r="AD325" s="26">
        <v>0.05</v>
      </c>
      <c r="AE325" s="31">
        <v>241.17800000000003</v>
      </c>
      <c r="AF325">
        <v>3</v>
      </c>
    </row>
    <row r="326" spans="10:32" x14ac:dyDescent="0.3">
      <c r="J326" s="19">
        <v>319</v>
      </c>
      <c r="K326" s="20">
        <v>44001</v>
      </c>
      <c r="L326" s="19">
        <v>6</v>
      </c>
      <c r="M326" s="59">
        <f t="shared" si="9"/>
        <v>6</v>
      </c>
      <c r="N326" s="59">
        <f t="shared" si="10"/>
        <v>2020</v>
      </c>
      <c r="O326" s="21">
        <v>41</v>
      </c>
      <c r="P326" s="22" t="s">
        <v>127</v>
      </c>
      <c r="Q326" s="19">
        <v>2</v>
      </c>
      <c r="R326" s="23">
        <v>25</v>
      </c>
      <c r="S326" s="24">
        <v>94</v>
      </c>
      <c r="T326" s="25">
        <v>2350</v>
      </c>
      <c r="U326" s="26">
        <v>0.15</v>
      </c>
      <c r="V326" s="25"/>
      <c r="W326" s="25">
        <v>1997.5</v>
      </c>
      <c r="X326" s="27">
        <v>44024</v>
      </c>
      <c r="Y326" s="28">
        <v>44024</v>
      </c>
      <c r="Z326" s="29">
        <v>319</v>
      </c>
      <c r="AA326" s="30">
        <v>4</v>
      </c>
      <c r="AB326" s="30" t="s">
        <v>85</v>
      </c>
      <c r="AC326" s="1" t="s">
        <v>95</v>
      </c>
      <c r="AD326" s="26">
        <v>0.05</v>
      </c>
      <c r="AE326" s="31">
        <v>99.875</v>
      </c>
      <c r="AF326">
        <v>4</v>
      </c>
    </row>
    <row r="327" spans="10:32" x14ac:dyDescent="0.3">
      <c r="J327" s="19">
        <v>320</v>
      </c>
      <c r="K327" s="20">
        <v>44001</v>
      </c>
      <c r="L327" s="19">
        <v>6</v>
      </c>
      <c r="M327" s="59">
        <f t="shared" si="9"/>
        <v>6</v>
      </c>
      <c r="N327" s="59">
        <f t="shared" si="10"/>
        <v>2020</v>
      </c>
      <c r="O327" s="21">
        <v>7</v>
      </c>
      <c r="P327" s="22" t="s">
        <v>161</v>
      </c>
      <c r="Q327" s="19">
        <v>3</v>
      </c>
      <c r="R327" s="23">
        <v>34</v>
      </c>
      <c r="S327" s="24">
        <v>114</v>
      </c>
      <c r="T327" s="25">
        <v>3876</v>
      </c>
      <c r="U327" s="26">
        <v>0.06</v>
      </c>
      <c r="V327" s="25"/>
      <c r="W327" s="25">
        <v>3643.44</v>
      </c>
      <c r="X327" s="27">
        <v>44011</v>
      </c>
      <c r="Y327" s="28">
        <v>44011</v>
      </c>
      <c r="Z327" s="29">
        <v>320</v>
      </c>
      <c r="AA327" s="30">
        <v>5</v>
      </c>
      <c r="AB327" s="30" t="s">
        <v>100</v>
      </c>
      <c r="AC327" s="1" t="s">
        <v>88</v>
      </c>
      <c r="AD327" s="26">
        <v>0.08</v>
      </c>
      <c r="AE327" s="31">
        <v>291.47520000000003</v>
      </c>
      <c r="AF327">
        <v>5</v>
      </c>
    </row>
    <row r="328" spans="10:32" x14ac:dyDescent="0.3">
      <c r="J328" s="19">
        <v>321</v>
      </c>
      <c r="K328" s="20">
        <v>44001</v>
      </c>
      <c r="L328" s="19">
        <v>6</v>
      </c>
      <c r="M328" s="59">
        <f t="shared" ref="M328:M391" si="11">MONTH(K328)</f>
        <v>6</v>
      </c>
      <c r="N328" s="59">
        <f t="shared" si="10"/>
        <v>2020</v>
      </c>
      <c r="O328" s="21">
        <v>16</v>
      </c>
      <c r="P328" s="22" t="s">
        <v>86</v>
      </c>
      <c r="Q328" s="19">
        <v>7</v>
      </c>
      <c r="R328" s="23">
        <v>22</v>
      </c>
      <c r="S328" s="24">
        <v>115</v>
      </c>
      <c r="T328" s="25">
        <v>2530</v>
      </c>
      <c r="U328" s="26">
        <v>0.15</v>
      </c>
      <c r="V328" s="25"/>
      <c r="W328" s="25">
        <v>2150.5</v>
      </c>
      <c r="X328" s="27">
        <v>44020</v>
      </c>
      <c r="Y328" s="28">
        <v>44020</v>
      </c>
      <c r="Z328" s="29">
        <v>321</v>
      </c>
      <c r="AA328" s="30">
        <v>2</v>
      </c>
      <c r="AB328" s="30" t="s">
        <v>82</v>
      </c>
      <c r="AC328" s="1" t="s">
        <v>109</v>
      </c>
      <c r="AD328" s="26">
        <v>0.05</v>
      </c>
      <c r="AE328" s="31">
        <v>107.52500000000001</v>
      </c>
      <c r="AF328">
        <v>6</v>
      </c>
    </row>
    <row r="329" spans="10:32" x14ac:dyDescent="0.3">
      <c r="J329" s="19">
        <v>322</v>
      </c>
      <c r="K329" s="20">
        <v>44002</v>
      </c>
      <c r="L329" s="19">
        <v>6</v>
      </c>
      <c r="M329" s="59">
        <f t="shared" si="11"/>
        <v>6</v>
      </c>
      <c r="N329" s="59">
        <f t="shared" ref="N329:N392" si="12">YEAR(K329)</f>
        <v>2020</v>
      </c>
      <c r="O329" s="21">
        <v>31</v>
      </c>
      <c r="P329" s="22" t="s">
        <v>144</v>
      </c>
      <c r="Q329" s="19">
        <v>3</v>
      </c>
      <c r="R329" s="23">
        <v>22</v>
      </c>
      <c r="S329" s="24">
        <v>92</v>
      </c>
      <c r="T329" s="25">
        <v>2024</v>
      </c>
      <c r="U329" s="26">
        <v>0.14000000000000001</v>
      </c>
      <c r="V329" s="25"/>
      <c r="W329" s="25">
        <v>1740.6399999999999</v>
      </c>
      <c r="X329" s="27">
        <v>44008</v>
      </c>
      <c r="Y329" s="28">
        <v>44008</v>
      </c>
      <c r="Z329" s="29">
        <v>322</v>
      </c>
      <c r="AA329" s="30">
        <v>1</v>
      </c>
      <c r="AB329" s="30" t="s">
        <v>108</v>
      </c>
      <c r="AC329" s="1" t="s">
        <v>95</v>
      </c>
      <c r="AD329" s="26">
        <v>7.0000000000000007E-2</v>
      </c>
      <c r="AE329" s="31">
        <v>121.84480000000001</v>
      </c>
      <c r="AF329">
        <v>7</v>
      </c>
    </row>
    <row r="330" spans="10:32" x14ac:dyDescent="0.3">
      <c r="J330" s="19">
        <v>323</v>
      </c>
      <c r="K330" s="20">
        <v>44002</v>
      </c>
      <c r="L330" s="19">
        <v>6</v>
      </c>
      <c r="M330" s="59">
        <f t="shared" si="11"/>
        <v>6</v>
      </c>
      <c r="N330" s="59">
        <f t="shared" si="12"/>
        <v>2020</v>
      </c>
      <c r="O330" s="21">
        <v>32</v>
      </c>
      <c r="P330" s="22" t="s">
        <v>136</v>
      </c>
      <c r="Q330" s="19">
        <v>7</v>
      </c>
      <c r="R330" s="23">
        <v>14</v>
      </c>
      <c r="S330" s="24">
        <v>94</v>
      </c>
      <c r="T330" s="25">
        <v>1316</v>
      </c>
      <c r="U330" s="26">
        <v>0.11</v>
      </c>
      <c r="V330" s="25"/>
      <c r="W330" s="25">
        <v>1171.24</v>
      </c>
      <c r="X330" s="27">
        <v>44003</v>
      </c>
      <c r="Y330" s="28">
        <v>44003</v>
      </c>
      <c r="Z330" s="29">
        <v>323</v>
      </c>
      <c r="AA330" s="30">
        <v>7</v>
      </c>
      <c r="AB330" s="30" t="s">
        <v>97</v>
      </c>
      <c r="AC330" s="1" t="s">
        <v>128</v>
      </c>
      <c r="AD330" s="26">
        <v>0.08</v>
      </c>
      <c r="AE330" s="31">
        <v>93.699200000000005</v>
      </c>
      <c r="AF330">
        <v>1</v>
      </c>
    </row>
    <row r="331" spans="10:32" x14ac:dyDescent="0.3">
      <c r="J331" s="19">
        <v>324</v>
      </c>
      <c r="K331" s="20">
        <v>44003</v>
      </c>
      <c r="L331" s="19">
        <v>6</v>
      </c>
      <c r="M331" s="59">
        <f t="shared" si="11"/>
        <v>6</v>
      </c>
      <c r="N331" s="59">
        <f t="shared" si="12"/>
        <v>2020</v>
      </c>
      <c r="O331" s="21">
        <v>98</v>
      </c>
      <c r="P331" s="22" t="s">
        <v>84</v>
      </c>
      <c r="Q331" s="19">
        <v>6</v>
      </c>
      <c r="R331" s="23">
        <v>34</v>
      </c>
      <c r="S331" s="24">
        <v>108</v>
      </c>
      <c r="T331" s="25">
        <v>3672</v>
      </c>
      <c r="U331" s="26">
        <v>0.12</v>
      </c>
      <c r="V331" s="25"/>
      <c r="W331" s="25">
        <v>3231.36</v>
      </c>
      <c r="X331" s="27">
        <v>44008</v>
      </c>
      <c r="Y331" s="28">
        <v>44008</v>
      </c>
      <c r="Z331" s="29">
        <v>324</v>
      </c>
      <c r="AA331" s="30">
        <v>6</v>
      </c>
      <c r="AB331" s="30" t="s">
        <v>79</v>
      </c>
      <c r="AC331" s="1" t="s">
        <v>90</v>
      </c>
      <c r="AD331" s="26">
        <v>0.1</v>
      </c>
      <c r="AE331" s="31">
        <v>323.13600000000002</v>
      </c>
      <c r="AF331">
        <v>2</v>
      </c>
    </row>
    <row r="332" spans="10:32" x14ac:dyDescent="0.3">
      <c r="J332" s="19">
        <v>325</v>
      </c>
      <c r="K332" s="20">
        <v>44004</v>
      </c>
      <c r="L332" s="19">
        <v>6</v>
      </c>
      <c r="M332" s="59">
        <f t="shared" si="11"/>
        <v>6</v>
      </c>
      <c r="N332" s="59">
        <f t="shared" si="12"/>
        <v>2020</v>
      </c>
      <c r="O332" s="21">
        <v>60</v>
      </c>
      <c r="P332" s="22" t="s">
        <v>141</v>
      </c>
      <c r="Q332" s="19">
        <v>5</v>
      </c>
      <c r="R332" s="23">
        <v>21</v>
      </c>
      <c r="S332" s="24">
        <v>110</v>
      </c>
      <c r="T332" s="25">
        <v>2310</v>
      </c>
      <c r="U332" s="26">
        <v>0.02</v>
      </c>
      <c r="V332" s="25"/>
      <c r="W332" s="25">
        <v>2263.8000000000002</v>
      </c>
      <c r="X332" s="27">
        <v>44008</v>
      </c>
      <c r="Y332" s="28">
        <v>44008</v>
      </c>
      <c r="Z332" s="29">
        <v>325</v>
      </c>
      <c r="AA332" s="30">
        <v>5</v>
      </c>
      <c r="AB332" s="30" t="s">
        <v>100</v>
      </c>
      <c r="AC332" s="1" t="s">
        <v>109</v>
      </c>
      <c r="AD332" s="26">
        <v>0.1</v>
      </c>
      <c r="AE332" s="31">
        <v>226.38000000000002</v>
      </c>
      <c r="AF332">
        <v>3</v>
      </c>
    </row>
    <row r="333" spans="10:32" x14ac:dyDescent="0.3">
      <c r="J333" s="19">
        <v>326</v>
      </c>
      <c r="K333" s="20">
        <v>44004</v>
      </c>
      <c r="L333" s="19">
        <v>6</v>
      </c>
      <c r="M333" s="59">
        <f t="shared" si="11"/>
        <v>6</v>
      </c>
      <c r="N333" s="59">
        <f t="shared" si="12"/>
        <v>2020</v>
      </c>
      <c r="O333" s="21">
        <v>43</v>
      </c>
      <c r="P333" s="22" t="s">
        <v>158</v>
      </c>
      <c r="Q333" s="19">
        <v>10</v>
      </c>
      <c r="R333" s="23">
        <v>43</v>
      </c>
      <c r="S333" s="24">
        <v>109</v>
      </c>
      <c r="T333" s="25">
        <v>4687</v>
      </c>
      <c r="U333" s="26">
        <v>0.06</v>
      </c>
      <c r="V333" s="25"/>
      <c r="W333" s="25">
        <v>4405.78</v>
      </c>
      <c r="X333" s="27">
        <v>44008</v>
      </c>
      <c r="Y333" s="28">
        <v>44008</v>
      </c>
      <c r="Z333" s="29">
        <v>326</v>
      </c>
      <c r="AA333" s="30">
        <v>6</v>
      </c>
      <c r="AB333" s="30" t="s">
        <v>79</v>
      </c>
      <c r="AC333" s="1" t="s">
        <v>92</v>
      </c>
      <c r="AD333" s="26">
        <v>0.08</v>
      </c>
      <c r="AE333" s="31">
        <v>352.4624</v>
      </c>
      <c r="AF333">
        <v>4</v>
      </c>
    </row>
    <row r="334" spans="10:32" x14ac:dyDescent="0.3">
      <c r="J334" s="19">
        <v>327</v>
      </c>
      <c r="K334" s="20">
        <v>44004</v>
      </c>
      <c r="L334" s="19">
        <v>6</v>
      </c>
      <c r="M334" s="59">
        <f t="shared" si="11"/>
        <v>6</v>
      </c>
      <c r="N334" s="59">
        <f t="shared" si="12"/>
        <v>2020</v>
      </c>
      <c r="O334" s="21">
        <v>3</v>
      </c>
      <c r="P334" s="22" t="s">
        <v>150</v>
      </c>
      <c r="Q334" s="19">
        <v>9</v>
      </c>
      <c r="R334" s="23">
        <v>47</v>
      </c>
      <c r="S334" s="24">
        <v>92</v>
      </c>
      <c r="T334" s="25">
        <v>4324</v>
      </c>
      <c r="U334" s="26">
        <v>0.09</v>
      </c>
      <c r="V334" s="25"/>
      <c r="W334" s="25">
        <v>3934.84</v>
      </c>
      <c r="X334" s="27">
        <v>44018</v>
      </c>
      <c r="Y334" s="28">
        <v>44018</v>
      </c>
      <c r="Z334" s="29">
        <v>327</v>
      </c>
      <c r="AA334" s="30">
        <v>6</v>
      </c>
      <c r="AB334" s="30" t="s">
        <v>79</v>
      </c>
      <c r="AC334" s="1" t="s">
        <v>80</v>
      </c>
      <c r="AD334" s="26">
        <v>0.06</v>
      </c>
      <c r="AE334" s="31">
        <v>236.09039999999999</v>
      </c>
      <c r="AF334">
        <v>5</v>
      </c>
    </row>
    <row r="335" spans="10:32" x14ac:dyDescent="0.3">
      <c r="J335" s="19">
        <v>328</v>
      </c>
      <c r="K335" s="20">
        <v>44005</v>
      </c>
      <c r="L335" s="19">
        <v>6</v>
      </c>
      <c r="M335" s="59">
        <f t="shared" si="11"/>
        <v>6</v>
      </c>
      <c r="N335" s="59">
        <f t="shared" si="12"/>
        <v>2020</v>
      </c>
      <c r="O335" s="21">
        <v>77</v>
      </c>
      <c r="P335" s="22" t="s">
        <v>124</v>
      </c>
      <c r="Q335" s="19">
        <v>6</v>
      </c>
      <c r="R335" s="23">
        <v>48</v>
      </c>
      <c r="S335" s="24">
        <v>99</v>
      </c>
      <c r="T335" s="24">
        <v>4752</v>
      </c>
      <c r="U335" s="32">
        <v>0.12</v>
      </c>
      <c r="V335" s="24"/>
      <c r="W335" s="24">
        <v>4181.76</v>
      </c>
      <c r="X335" s="27">
        <v>44032</v>
      </c>
      <c r="Y335" s="27">
        <v>44032</v>
      </c>
      <c r="Z335" s="29">
        <v>328</v>
      </c>
      <c r="AA335" s="30">
        <v>6</v>
      </c>
      <c r="AB335" s="30" t="s">
        <v>79</v>
      </c>
      <c r="AC335" s="1" t="s">
        <v>95</v>
      </c>
      <c r="AD335" s="32">
        <v>0.09</v>
      </c>
      <c r="AE335" s="31">
        <v>376.35840000000002</v>
      </c>
      <c r="AF335">
        <v>6</v>
      </c>
    </row>
    <row r="336" spans="10:32" x14ac:dyDescent="0.3">
      <c r="J336" s="19">
        <v>329</v>
      </c>
      <c r="K336" s="20">
        <v>44005</v>
      </c>
      <c r="L336" s="19">
        <v>6</v>
      </c>
      <c r="M336" s="59">
        <f t="shared" si="11"/>
        <v>6</v>
      </c>
      <c r="N336" s="59">
        <f t="shared" si="12"/>
        <v>2020</v>
      </c>
      <c r="O336" s="21">
        <v>30</v>
      </c>
      <c r="P336" s="22" t="s">
        <v>155</v>
      </c>
      <c r="Q336" s="19">
        <v>11</v>
      </c>
      <c r="R336" s="23">
        <v>42</v>
      </c>
      <c r="S336" s="24">
        <v>116</v>
      </c>
      <c r="T336" s="25">
        <v>4872</v>
      </c>
      <c r="U336" s="26">
        <v>0.15</v>
      </c>
      <c r="V336" s="25"/>
      <c r="W336" s="25">
        <v>4141.2</v>
      </c>
      <c r="X336" s="27">
        <v>44023</v>
      </c>
      <c r="Y336" s="28">
        <v>44023</v>
      </c>
      <c r="Z336" s="29">
        <v>329</v>
      </c>
      <c r="AA336" s="30">
        <v>5</v>
      </c>
      <c r="AB336" s="30" t="s">
        <v>100</v>
      </c>
      <c r="AC336" s="1" t="s">
        <v>92</v>
      </c>
      <c r="AD336" s="26">
        <v>0.1</v>
      </c>
      <c r="AE336" s="31">
        <v>414.12</v>
      </c>
      <c r="AF336">
        <v>7</v>
      </c>
    </row>
    <row r="337" spans="10:32" x14ac:dyDescent="0.3">
      <c r="J337" s="19">
        <v>330</v>
      </c>
      <c r="K337" s="20">
        <v>44006</v>
      </c>
      <c r="L337" s="19">
        <v>6</v>
      </c>
      <c r="M337" s="59">
        <f t="shared" si="11"/>
        <v>6</v>
      </c>
      <c r="N337" s="59">
        <f t="shared" si="12"/>
        <v>2020</v>
      </c>
      <c r="O337" s="21">
        <v>2</v>
      </c>
      <c r="P337" s="22" t="s">
        <v>93</v>
      </c>
      <c r="Q337" s="19">
        <v>7</v>
      </c>
      <c r="R337" s="23">
        <v>20</v>
      </c>
      <c r="S337" s="24">
        <v>91</v>
      </c>
      <c r="T337" s="25">
        <v>1820</v>
      </c>
      <c r="U337" s="26">
        <v>0.14000000000000001</v>
      </c>
      <c r="V337" s="25"/>
      <c r="W337" s="25">
        <v>1565.2</v>
      </c>
      <c r="X337" s="27">
        <v>44008</v>
      </c>
      <c r="Y337" s="28">
        <v>44008</v>
      </c>
      <c r="Z337" s="29">
        <v>330</v>
      </c>
      <c r="AA337" s="30">
        <v>3</v>
      </c>
      <c r="AB337" s="30" t="s">
        <v>87</v>
      </c>
      <c r="AC337" s="1" t="s">
        <v>88</v>
      </c>
      <c r="AD337" s="26">
        <v>0.08</v>
      </c>
      <c r="AE337" s="31">
        <v>125.21600000000001</v>
      </c>
      <c r="AF337">
        <v>1</v>
      </c>
    </row>
    <row r="338" spans="10:32" x14ac:dyDescent="0.3">
      <c r="J338" s="19">
        <v>331</v>
      </c>
      <c r="K338" s="20">
        <v>44006</v>
      </c>
      <c r="L338" s="19">
        <v>6</v>
      </c>
      <c r="M338" s="59">
        <f t="shared" si="11"/>
        <v>6</v>
      </c>
      <c r="N338" s="59">
        <f t="shared" si="12"/>
        <v>2020</v>
      </c>
      <c r="O338" s="21">
        <v>28</v>
      </c>
      <c r="P338" s="22" t="s">
        <v>145</v>
      </c>
      <c r="Q338" s="19">
        <v>14</v>
      </c>
      <c r="R338" s="23">
        <v>10</v>
      </c>
      <c r="S338" s="24">
        <v>91</v>
      </c>
      <c r="T338" s="25">
        <v>910</v>
      </c>
      <c r="U338" s="26">
        <v>7.0000000000000007E-2</v>
      </c>
      <c r="V338" s="25"/>
      <c r="W338" s="25">
        <v>846.3</v>
      </c>
      <c r="X338" s="27">
        <v>44024</v>
      </c>
      <c r="Y338" s="28">
        <v>44024</v>
      </c>
      <c r="Z338" s="29">
        <v>331</v>
      </c>
      <c r="AA338" s="30">
        <v>1</v>
      </c>
      <c r="AB338" s="30" t="s">
        <v>108</v>
      </c>
      <c r="AC338" s="1" t="s">
        <v>95</v>
      </c>
      <c r="AD338" s="26">
        <v>7.0000000000000007E-2</v>
      </c>
      <c r="AE338" s="31">
        <v>59.241</v>
      </c>
      <c r="AF338">
        <v>2</v>
      </c>
    </row>
    <row r="339" spans="10:32" x14ac:dyDescent="0.3">
      <c r="J339" s="19">
        <v>332</v>
      </c>
      <c r="K339" s="20">
        <v>44006</v>
      </c>
      <c r="L339" s="19">
        <v>6</v>
      </c>
      <c r="M339" s="59">
        <f t="shared" si="11"/>
        <v>6</v>
      </c>
      <c r="N339" s="59">
        <f t="shared" si="12"/>
        <v>2020</v>
      </c>
      <c r="O339" s="21">
        <v>69</v>
      </c>
      <c r="P339" s="22" t="s">
        <v>126</v>
      </c>
      <c r="Q339" s="19">
        <v>5</v>
      </c>
      <c r="R339" s="23">
        <v>13</v>
      </c>
      <c r="S339" s="24">
        <v>107</v>
      </c>
      <c r="T339" s="25">
        <v>1391</v>
      </c>
      <c r="U339" s="26">
        <v>0.04</v>
      </c>
      <c r="V339" s="25"/>
      <c r="W339" s="25">
        <v>1335.36</v>
      </c>
      <c r="X339" s="27">
        <v>44027</v>
      </c>
      <c r="Y339" s="28">
        <v>44027</v>
      </c>
      <c r="Z339" s="29">
        <v>332</v>
      </c>
      <c r="AA339" s="30">
        <v>1</v>
      </c>
      <c r="AB339" s="30" t="s">
        <v>108</v>
      </c>
      <c r="AC339" s="1" t="s">
        <v>113</v>
      </c>
      <c r="AD339" s="26">
        <v>0.05</v>
      </c>
      <c r="AE339" s="31">
        <v>66.768000000000001</v>
      </c>
      <c r="AF339">
        <v>3</v>
      </c>
    </row>
    <row r="340" spans="10:32" x14ac:dyDescent="0.3">
      <c r="J340" s="19">
        <v>333</v>
      </c>
      <c r="K340" s="20">
        <v>44006</v>
      </c>
      <c r="L340" s="19">
        <v>6</v>
      </c>
      <c r="M340" s="59">
        <f t="shared" si="11"/>
        <v>6</v>
      </c>
      <c r="N340" s="59">
        <f t="shared" si="12"/>
        <v>2020</v>
      </c>
      <c r="O340" s="21">
        <v>20</v>
      </c>
      <c r="P340" s="22" t="s">
        <v>99</v>
      </c>
      <c r="Q340" s="19">
        <v>2</v>
      </c>
      <c r="R340" s="23">
        <v>32</v>
      </c>
      <c r="S340" s="24">
        <v>98</v>
      </c>
      <c r="T340" s="25">
        <v>3136</v>
      </c>
      <c r="U340" s="26">
        <v>0</v>
      </c>
      <c r="V340" s="25"/>
      <c r="W340" s="25">
        <v>3136</v>
      </c>
      <c r="X340" s="27">
        <v>44011</v>
      </c>
      <c r="Y340" s="28">
        <v>44011</v>
      </c>
      <c r="Z340" s="29">
        <v>333</v>
      </c>
      <c r="AA340" s="30">
        <v>6</v>
      </c>
      <c r="AB340" s="30" t="s">
        <v>79</v>
      </c>
      <c r="AC340" s="1" t="s">
        <v>113</v>
      </c>
      <c r="AD340" s="26">
        <v>0.08</v>
      </c>
      <c r="AE340" s="31">
        <v>250.88</v>
      </c>
      <c r="AF340">
        <v>4</v>
      </c>
    </row>
    <row r="341" spans="10:32" x14ac:dyDescent="0.3">
      <c r="J341" s="19">
        <v>334</v>
      </c>
      <c r="K341" s="20">
        <v>44006</v>
      </c>
      <c r="L341" s="19">
        <v>6</v>
      </c>
      <c r="M341" s="59">
        <f t="shared" si="11"/>
        <v>6</v>
      </c>
      <c r="N341" s="59">
        <f t="shared" si="12"/>
        <v>2020</v>
      </c>
      <c r="O341" s="21">
        <v>13</v>
      </c>
      <c r="P341" s="22" t="s">
        <v>134</v>
      </c>
      <c r="Q341" s="19">
        <v>3</v>
      </c>
      <c r="R341" s="23">
        <v>16</v>
      </c>
      <c r="S341" s="24">
        <v>98</v>
      </c>
      <c r="T341" s="25">
        <v>1568</v>
      </c>
      <c r="U341" s="26">
        <v>0.02</v>
      </c>
      <c r="V341" s="25"/>
      <c r="W341" s="25">
        <v>1536.64</v>
      </c>
      <c r="X341" s="27">
        <v>44030</v>
      </c>
      <c r="Y341" s="28">
        <v>44030</v>
      </c>
      <c r="Z341" s="29">
        <v>334</v>
      </c>
      <c r="AA341" s="30">
        <v>6</v>
      </c>
      <c r="AB341" s="30" t="s">
        <v>79</v>
      </c>
      <c r="AC341" s="1" t="s">
        <v>80</v>
      </c>
      <c r="AD341" s="26">
        <v>7.0000000000000007E-2</v>
      </c>
      <c r="AE341" s="31">
        <v>107.56480000000002</v>
      </c>
      <c r="AF341">
        <v>5</v>
      </c>
    </row>
    <row r="342" spans="10:32" x14ac:dyDescent="0.3">
      <c r="J342" s="19">
        <v>335</v>
      </c>
      <c r="K342" s="20">
        <v>44008</v>
      </c>
      <c r="L342" s="19">
        <v>6</v>
      </c>
      <c r="M342" s="59">
        <f t="shared" si="11"/>
        <v>6</v>
      </c>
      <c r="N342" s="59">
        <f t="shared" si="12"/>
        <v>2020</v>
      </c>
      <c r="O342" s="21">
        <v>22</v>
      </c>
      <c r="P342" s="22" t="s">
        <v>112</v>
      </c>
      <c r="Q342" s="19">
        <v>11</v>
      </c>
      <c r="R342" s="23">
        <v>45</v>
      </c>
      <c r="S342" s="24">
        <v>94</v>
      </c>
      <c r="T342" s="25">
        <v>4230</v>
      </c>
      <c r="U342" s="26">
        <v>0.15</v>
      </c>
      <c r="V342" s="25"/>
      <c r="W342" s="25">
        <v>3595.5</v>
      </c>
      <c r="X342" s="27">
        <v>44034</v>
      </c>
      <c r="Y342" s="28">
        <v>44034</v>
      </c>
      <c r="Z342" s="29">
        <v>335</v>
      </c>
      <c r="AA342" s="30">
        <v>3</v>
      </c>
      <c r="AB342" s="30" t="s">
        <v>87</v>
      </c>
      <c r="AC342" s="1" t="s">
        <v>90</v>
      </c>
      <c r="AD342" s="26">
        <v>7.0000000000000007E-2</v>
      </c>
      <c r="AE342" s="31">
        <v>251.68500000000003</v>
      </c>
      <c r="AF342">
        <v>6</v>
      </c>
    </row>
    <row r="343" spans="10:32" x14ac:dyDescent="0.3">
      <c r="J343" s="19">
        <v>336</v>
      </c>
      <c r="K343" s="20">
        <v>44008</v>
      </c>
      <c r="L343" s="19">
        <v>6</v>
      </c>
      <c r="M343" s="59">
        <f t="shared" si="11"/>
        <v>6</v>
      </c>
      <c r="N343" s="59">
        <f t="shared" si="12"/>
        <v>2020</v>
      </c>
      <c r="O343" s="21">
        <v>53</v>
      </c>
      <c r="P343" s="22" t="s">
        <v>147</v>
      </c>
      <c r="Q343" s="19">
        <v>9</v>
      </c>
      <c r="R343" s="23">
        <v>42</v>
      </c>
      <c r="S343" s="24">
        <v>98</v>
      </c>
      <c r="T343" s="25">
        <v>4116</v>
      </c>
      <c r="U343" s="26">
        <v>0.14000000000000001</v>
      </c>
      <c r="V343" s="25"/>
      <c r="W343" s="25">
        <v>3539.76</v>
      </c>
      <c r="X343" s="27">
        <v>44036</v>
      </c>
      <c r="Y343" s="28">
        <v>44036</v>
      </c>
      <c r="Z343" s="29">
        <v>336</v>
      </c>
      <c r="AA343" s="30">
        <v>6</v>
      </c>
      <c r="AB343" s="30" t="s">
        <v>79</v>
      </c>
      <c r="AC343" s="1" t="s">
        <v>90</v>
      </c>
      <c r="AD343" s="26">
        <v>0.09</v>
      </c>
      <c r="AE343" s="31">
        <v>318.57839999999999</v>
      </c>
      <c r="AF343">
        <v>7</v>
      </c>
    </row>
    <row r="344" spans="10:32" x14ac:dyDescent="0.3">
      <c r="J344" s="19">
        <v>337</v>
      </c>
      <c r="K344" s="20">
        <v>44009</v>
      </c>
      <c r="L344" s="19">
        <v>6</v>
      </c>
      <c r="M344" s="59">
        <f t="shared" si="11"/>
        <v>6</v>
      </c>
      <c r="N344" s="59">
        <f t="shared" si="12"/>
        <v>2020</v>
      </c>
      <c r="O344" s="21">
        <v>47</v>
      </c>
      <c r="P344" s="22" t="s">
        <v>101</v>
      </c>
      <c r="Q344" s="19">
        <v>2</v>
      </c>
      <c r="R344" s="23">
        <v>26</v>
      </c>
      <c r="S344" s="24">
        <v>117</v>
      </c>
      <c r="T344" s="25">
        <v>3042</v>
      </c>
      <c r="U344" s="26">
        <v>0.1</v>
      </c>
      <c r="V344" s="25"/>
      <c r="W344" s="25">
        <v>2737.8</v>
      </c>
      <c r="X344" s="27">
        <v>44032</v>
      </c>
      <c r="Y344" s="28">
        <v>44032</v>
      </c>
      <c r="Z344" s="29">
        <v>337</v>
      </c>
      <c r="AA344" s="30">
        <v>5</v>
      </c>
      <c r="AB344" s="30" t="s">
        <v>100</v>
      </c>
      <c r="AC344" s="1" t="s">
        <v>109</v>
      </c>
      <c r="AD344" s="26">
        <v>7.0000000000000007E-2</v>
      </c>
      <c r="AE344" s="31">
        <v>191.64600000000004</v>
      </c>
      <c r="AF344">
        <v>1</v>
      </c>
    </row>
    <row r="345" spans="10:32" x14ac:dyDescent="0.3">
      <c r="J345" s="19">
        <v>338</v>
      </c>
      <c r="K345" s="20">
        <v>44009</v>
      </c>
      <c r="L345" s="19">
        <v>6</v>
      </c>
      <c r="M345" s="59">
        <f t="shared" si="11"/>
        <v>6</v>
      </c>
      <c r="N345" s="59">
        <f t="shared" si="12"/>
        <v>2020</v>
      </c>
      <c r="O345" s="21">
        <v>2</v>
      </c>
      <c r="P345" s="22" t="s">
        <v>93</v>
      </c>
      <c r="Q345" s="19">
        <v>10</v>
      </c>
      <c r="R345" s="23">
        <v>43</v>
      </c>
      <c r="S345" s="24">
        <v>101</v>
      </c>
      <c r="T345" s="25">
        <v>4343</v>
      </c>
      <c r="U345" s="26">
        <v>0.12</v>
      </c>
      <c r="V345" s="25"/>
      <c r="W345" s="25">
        <v>3821.84</v>
      </c>
      <c r="X345" s="27">
        <v>44027</v>
      </c>
      <c r="Y345" s="28">
        <v>44027</v>
      </c>
      <c r="Z345" s="29">
        <v>338</v>
      </c>
      <c r="AA345" s="30">
        <v>2</v>
      </c>
      <c r="AB345" s="30" t="s">
        <v>82</v>
      </c>
      <c r="AC345" s="1" t="s">
        <v>105</v>
      </c>
      <c r="AD345" s="26">
        <v>0.08</v>
      </c>
      <c r="AE345" s="31">
        <v>305.74720000000002</v>
      </c>
      <c r="AF345">
        <v>2</v>
      </c>
    </row>
    <row r="346" spans="10:32" x14ac:dyDescent="0.3">
      <c r="J346" s="19">
        <v>339</v>
      </c>
      <c r="K346" s="20">
        <v>44009</v>
      </c>
      <c r="L346" s="19">
        <v>6</v>
      </c>
      <c r="M346" s="59">
        <f t="shared" si="11"/>
        <v>6</v>
      </c>
      <c r="N346" s="59">
        <f t="shared" si="12"/>
        <v>2020</v>
      </c>
      <c r="O346" s="21">
        <v>80</v>
      </c>
      <c r="P346" s="22" t="s">
        <v>96</v>
      </c>
      <c r="Q346" s="19">
        <v>1</v>
      </c>
      <c r="R346" s="23">
        <v>37</v>
      </c>
      <c r="S346" s="24">
        <v>92</v>
      </c>
      <c r="T346" s="25">
        <v>3404</v>
      </c>
      <c r="U346" s="26">
        <v>0.09</v>
      </c>
      <c r="V346" s="25"/>
      <c r="W346" s="25">
        <v>3097.64</v>
      </c>
      <c r="X346" s="27">
        <v>44018</v>
      </c>
      <c r="Y346" s="28">
        <v>44018</v>
      </c>
      <c r="Z346" s="29">
        <v>339</v>
      </c>
      <c r="AA346" s="30">
        <v>2</v>
      </c>
      <c r="AB346" s="30" t="s">
        <v>82</v>
      </c>
      <c r="AC346" s="1" t="s">
        <v>95</v>
      </c>
      <c r="AD346" s="26">
        <v>0.06</v>
      </c>
      <c r="AE346" s="31">
        <v>185.85839999999999</v>
      </c>
      <c r="AF346">
        <v>3</v>
      </c>
    </row>
    <row r="347" spans="10:32" x14ac:dyDescent="0.3">
      <c r="J347" s="19">
        <v>340</v>
      </c>
      <c r="K347" s="20">
        <v>44010</v>
      </c>
      <c r="L347" s="19">
        <v>6</v>
      </c>
      <c r="M347" s="59">
        <f t="shared" si="11"/>
        <v>6</v>
      </c>
      <c r="N347" s="59">
        <f t="shared" si="12"/>
        <v>2020</v>
      </c>
      <c r="O347" s="21">
        <v>77</v>
      </c>
      <c r="P347" s="22" t="s">
        <v>124</v>
      </c>
      <c r="Q347" s="19">
        <v>9</v>
      </c>
      <c r="R347" s="23">
        <v>43</v>
      </c>
      <c r="S347" s="24">
        <v>110</v>
      </c>
      <c r="T347" s="25">
        <v>4730</v>
      </c>
      <c r="U347" s="26">
        <v>0.06</v>
      </c>
      <c r="V347" s="25"/>
      <c r="W347" s="25">
        <v>4446.2</v>
      </c>
      <c r="X347" s="27">
        <v>44037</v>
      </c>
      <c r="Y347" s="28">
        <v>44037</v>
      </c>
      <c r="Z347" s="29">
        <v>340</v>
      </c>
      <c r="AA347" s="30">
        <v>4</v>
      </c>
      <c r="AB347" s="30" t="s">
        <v>85</v>
      </c>
      <c r="AC347" s="1" t="s">
        <v>88</v>
      </c>
      <c r="AD347" s="26">
        <v>0.05</v>
      </c>
      <c r="AE347" s="31">
        <v>222.31</v>
      </c>
      <c r="AF347">
        <v>4</v>
      </c>
    </row>
    <row r="348" spans="10:32" x14ac:dyDescent="0.3">
      <c r="J348" s="19">
        <v>341</v>
      </c>
      <c r="K348" s="20">
        <v>44010</v>
      </c>
      <c r="L348" s="19">
        <v>6</v>
      </c>
      <c r="M348" s="59">
        <f t="shared" si="11"/>
        <v>6</v>
      </c>
      <c r="N348" s="59">
        <f t="shared" si="12"/>
        <v>2020</v>
      </c>
      <c r="O348" s="21">
        <v>13</v>
      </c>
      <c r="P348" s="22" t="s">
        <v>134</v>
      </c>
      <c r="Q348" s="19">
        <v>15</v>
      </c>
      <c r="R348" s="23">
        <v>37</v>
      </c>
      <c r="S348" s="24">
        <v>92</v>
      </c>
      <c r="T348" s="25">
        <v>3404</v>
      </c>
      <c r="U348" s="26">
        <v>0.12</v>
      </c>
      <c r="V348" s="25"/>
      <c r="W348" s="25">
        <v>2995.52</v>
      </c>
      <c r="X348" s="27">
        <v>44028</v>
      </c>
      <c r="Y348" s="28">
        <v>44028</v>
      </c>
      <c r="Z348" s="29">
        <v>341</v>
      </c>
      <c r="AA348" s="30">
        <v>1</v>
      </c>
      <c r="AB348" s="30" t="s">
        <v>108</v>
      </c>
      <c r="AC348" s="1" t="s">
        <v>105</v>
      </c>
      <c r="AD348" s="26">
        <v>0.1</v>
      </c>
      <c r="AE348" s="31">
        <v>299.55200000000002</v>
      </c>
      <c r="AF348">
        <v>5</v>
      </c>
    </row>
    <row r="349" spans="10:32" x14ac:dyDescent="0.3">
      <c r="J349" s="19">
        <v>342</v>
      </c>
      <c r="K349" s="20">
        <v>44011</v>
      </c>
      <c r="L349" s="19">
        <v>6</v>
      </c>
      <c r="M349" s="59">
        <f t="shared" si="11"/>
        <v>6</v>
      </c>
      <c r="N349" s="59">
        <f t="shared" si="12"/>
        <v>2020</v>
      </c>
      <c r="O349" s="21">
        <v>16</v>
      </c>
      <c r="P349" s="22" t="s">
        <v>86</v>
      </c>
      <c r="Q349" s="19">
        <v>13</v>
      </c>
      <c r="R349" s="23">
        <v>27</v>
      </c>
      <c r="S349" s="24">
        <v>104</v>
      </c>
      <c r="T349" s="25">
        <v>2808</v>
      </c>
      <c r="U349" s="26">
        <v>7.0000000000000007E-2</v>
      </c>
      <c r="V349" s="25"/>
      <c r="W349" s="25">
        <v>2611.44</v>
      </c>
      <c r="X349" s="27">
        <v>44016</v>
      </c>
      <c r="Y349" s="28">
        <v>44016</v>
      </c>
      <c r="Z349" s="29">
        <v>342</v>
      </c>
      <c r="AA349" s="30">
        <v>2</v>
      </c>
      <c r="AB349" s="30" t="s">
        <v>82</v>
      </c>
      <c r="AC349" s="1" t="s">
        <v>83</v>
      </c>
      <c r="AD349" s="26">
        <v>7.0000000000000007E-2</v>
      </c>
      <c r="AE349" s="31">
        <v>182.80080000000001</v>
      </c>
      <c r="AF349">
        <v>6</v>
      </c>
    </row>
    <row r="350" spans="10:32" x14ac:dyDescent="0.3">
      <c r="J350" s="19">
        <v>343</v>
      </c>
      <c r="K350" s="20">
        <v>44012</v>
      </c>
      <c r="L350" s="19">
        <v>6</v>
      </c>
      <c r="M350" s="59">
        <f t="shared" si="11"/>
        <v>6</v>
      </c>
      <c r="N350" s="59">
        <f t="shared" si="12"/>
        <v>2020</v>
      </c>
      <c r="O350" s="21">
        <v>68</v>
      </c>
      <c r="P350" s="22" t="s">
        <v>111</v>
      </c>
      <c r="Q350" s="19">
        <v>10</v>
      </c>
      <c r="R350" s="23">
        <v>18</v>
      </c>
      <c r="S350" s="24">
        <v>90</v>
      </c>
      <c r="T350" s="25">
        <v>1620</v>
      </c>
      <c r="U350" s="26">
        <v>0.06</v>
      </c>
      <c r="V350" s="25"/>
      <c r="W350" s="25">
        <v>1522.8</v>
      </c>
      <c r="X350" s="27">
        <v>44036</v>
      </c>
      <c r="Y350" s="28">
        <v>44036</v>
      </c>
      <c r="Z350" s="29">
        <v>343</v>
      </c>
      <c r="AA350" s="30">
        <v>4</v>
      </c>
      <c r="AB350" s="30" t="s">
        <v>85</v>
      </c>
      <c r="AC350" s="1" t="s">
        <v>128</v>
      </c>
      <c r="AD350" s="26">
        <v>0.09</v>
      </c>
      <c r="AE350" s="31">
        <v>137.05199999999999</v>
      </c>
      <c r="AF350">
        <v>7</v>
      </c>
    </row>
    <row r="351" spans="10:32" x14ac:dyDescent="0.3">
      <c r="J351" s="19">
        <v>344</v>
      </c>
      <c r="K351" s="20">
        <v>44012</v>
      </c>
      <c r="L351" s="19">
        <v>6</v>
      </c>
      <c r="M351" s="59">
        <f t="shared" si="11"/>
        <v>6</v>
      </c>
      <c r="N351" s="59">
        <f t="shared" si="12"/>
        <v>2020</v>
      </c>
      <c r="O351" s="21">
        <v>16</v>
      </c>
      <c r="P351" s="22" t="s">
        <v>86</v>
      </c>
      <c r="Q351" s="19">
        <v>2</v>
      </c>
      <c r="R351" s="23">
        <v>38</v>
      </c>
      <c r="S351" s="24">
        <v>107</v>
      </c>
      <c r="T351" s="25">
        <v>4066</v>
      </c>
      <c r="U351" s="26">
        <v>0</v>
      </c>
      <c r="V351" s="25"/>
      <c r="W351" s="25">
        <v>4066</v>
      </c>
      <c r="X351" s="27">
        <v>44031</v>
      </c>
      <c r="Y351" s="28">
        <v>44031</v>
      </c>
      <c r="Z351" s="29">
        <v>344</v>
      </c>
      <c r="AA351" s="30">
        <v>5</v>
      </c>
      <c r="AB351" s="30" t="s">
        <v>100</v>
      </c>
      <c r="AC351" s="1" t="s">
        <v>128</v>
      </c>
      <c r="AD351" s="26">
        <v>7.0000000000000007E-2</v>
      </c>
      <c r="AE351" s="31">
        <v>284.62</v>
      </c>
      <c r="AF351">
        <v>1</v>
      </c>
    </row>
    <row r="352" spans="10:32" x14ac:dyDescent="0.3">
      <c r="J352" s="19">
        <v>345</v>
      </c>
      <c r="K352" s="20">
        <v>44014</v>
      </c>
      <c r="L352" s="19">
        <v>7</v>
      </c>
      <c r="M352" s="59">
        <f t="shared" si="11"/>
        <v>7</v>
      </c>
      <c r="N352" s="59">
        <f t="shared" si="12"/>
        <v>2020</v>
      </c>
      <c r="O352" s="21">
        <v>30</v>
      </c>
      <c r="P352" s="22" t="s">
        <v>155</v>
      </c>
      <c r="Q352" s="19">
        <v>9</v>
      </c>
      <c r="R352" s="23">
        <v>48</v>
      </c>
      <c r="S352" s="24">
        <v>98</v>
      </c>
      <c r="T352" s="25">
        <v>4704</v>
      </c>
      <c r="U352" s="26">
        <v>0.04</v>
      </c>
      <c r="V352" s="25"/>
      <c r="W352" s="25">
        <v>4515.84</v>
      </c>
      <c r="X352" s="27">
        <v>44017</v>
      </c>
      <c r="Y352" s="28">
        <v>44017</v>
      </c>
      <c r="Z352" s="29">
        <v>345</v>
      </c>
      <c r="AA352" s="30">
        <v>5</v>
      </c>
      <c r="AB352" s="30" t="s">
        <v>100</v>
      </c>
      <c r="AC352" s="1" t="s">
        <v>128</v>
      </c>
      <c r="AD352" s="26">
        <v>7.0000000000000007E-2</v>
      </c>
      <c r="AE352" s="31">
        <v>316.10880000000003</v>
      </c>
      <c r="AF352">
        <v>2</v>
      </c>
    </row>
    <row r="353" spans="10:32" x14ac:dyDescent="0.3">
      <c r="J353" s="19">
        <v>346</v>
      </c>
      <c r="K353" s="20">
        <v>44014</v>
      </c>
      <c r="L353" s="19">
        <v>7</v>
      </c>
      <c r="M353" s="59">
        <f t="shared" si="11"/>
        <v>7</v>
      </c>
      <c r="N353" s="59">
        <f t="shared" si="12"/>
        <v>2020</v>
      </c>
      <c r="O353" s="21">
        <v>51</v>
      </c>
      <c r="P353" s="22" t="s">
        <v>114</v>
      </c>
      <c r="Q353" s="19">
        <v>4</v>
      </c>
      <c r="R353" s="23">
        <v>22</v>
      </c>
      <c r="S353" s="24">
        <v>115</v>
      </c>
      <c r="T353" s="25">
        <v>2530</v>
      </c>
      <c r="U353" s="26">
        <v>7.0000000000000007E-2</v>
      </c>
      <c r="V353" s="25"/>
      <c r="W353" s="25">
        <v>2352.9</v>
      </c>
      <c r="X353" s="27">
        <v>44019</v>
      </c>
      <c r="Y353" s="28">
        <v>44019</v>
      </c>
      <c r="Z353" s="29">
        <v>346</v>
      </c>
      <c r="AA353" s="30">
        <v>4</v>
      </c>
      <c r="AB353" s="30" t="s">
        <v>85</v>
      </c>
      <c r="AC353" s="1" t="s">
        <v>113</v>
      </c>
      <c r="AD353" s="26">
        <v>0.05</v>
      </c>
      <c r="AE353" s="31">
        <v>117.64500000000001</v>
      </c>
      <c r="AF353">
        <v>3</v>
      </c>
    </row>
    <row r="354" spans="10:32" x14ac:dyDescent="0.3">
      <c r="J354" s="19">
        <v>347</v>
      </c>
      <c r="K354" s="20">
        <v>44014</v>
      </c>
      <c r="L354" s="19">
        <v>7</v>
      </c>
      <c r="M354" s="59">
        <f t="shared" si="11"/>
        <v>7</v>
      </c>
      <c r="N354" s="59">
        <f t="shared" si="12"/>
        <v>2020</v>
      </c>
      <c r="O354" s="21">
        <v>31</v>
      </c>
      <c r="P354" s="22" t="s">
        <v>144</v>
      </c>
      <c r="Q354" s="19">
        <v>14</v>
      </c>
      <c r="R354" s="23">
        <v>12</v>
      </c>
      <c r="S354" s="24">
        <v>119</v>
      </c>
      <c r="T354" s="25">
        <v>1428</v>
      </c>
      <c r="U354" s="26">
        <v>0.13</v>
      </c>
      <c r="V354" s="25"/>
      <c r="W354" s="25">
        <v>1242.3599999999999</v>
      </c>
      <c r="X354" s="27">
        <v>44031</v>
      </c>
      <c r="Y354" s="28">
        <v>44031</v>
      </c>
      <c r="Z354" s="29">
        <v>347</v>
      </c>
      <c r="AA354" s="30">
        <v>5</v>
      </c>
      <c r="AB354" s="30" t="s">
        <v>100</v>
      </c>
      <c r="AC354" s="1" t="s">
        <v>83</v>
      </c>
      <c r="AD354" s="26">
        <v>7.0000000000000007E-2</v>
      </c>
      <c r="AE354" s="31">
        <v>86.965199999999996</v>
      </c>
      <c r="AF354">
        <v>4</v>
      </c>
    </row>
    <row r="355" spans="10:32" x14ac:dyDescent="0.3">
      <c r="J355" s="19">
        <v>348</v>
      </c>
      <c r="K355" s="20">
        <v>44015</v>
      </c>
      <c r="L355" s="19">
        <v>7</v>
      </c>
      <c r="M355" s="59">
        <f t="shared" si="11"/>
        <v>7</v>
      </c>
      <c r="N355" s="59">
        <f t="shared" si="12"/>
        <v>2020</v>
      </c>
      <c r="O355" s="21">
        <v>8</v>
      </c>
      <c r="P355" s="22" t="s">
        <v>96</v>
      </c>
      <c r="Q355" s="19">
        <v>5</v>
      </c>
      <c r="R355" s="23">
        <v>29</v>
      </c>
      <c r="S355" s="24">
        <v>107</v>
      </c>
      <c r="T355" s="25">
        <v>3103</v>
      </c>
      <c r="U355" s="26">
        <v>0.02</v>
      </c>
      <c r="V355" s="25"/>
      <c r="W355" s="25">
        <v>3040.94</v>
      </c>
      <c r="X355" s="27">
        <v>44033</v>
      </c>
      <c r="Y355" s="28"/>
      <c r="Z355" s="29">
        <v>348</v>
      </c>
      <c r="AA355" s="30">
        <v>4</v>
      </c>
      <c r="AB355" s="30" t="s">
        <v>85</v>
      </c>
      <c r="AC355" s="1" t="s">
        <v>113</v>
      </c>
      <c r="AD355" s="26">
        <v>0.08</v>
      </c>
      <c r="AE355" s="31">
        <v>243.27520000000001</v>
      </c>
      <c r="AF355">
        <v>5</v>
      </c>
    </row>
    <row r="356" spans="10:32" x14ac:dyDescent="0.3">
      <c r="J356" s="19">
        <v>349</v>
      </c>
      <c r="K356" s="20">
        <v>44016</v>
      </c>
      <c r="L356" s="19">
        <v>7</v>
      </c>
      <c r="M356" s="59">
        <f t="shared" si="11"/>
        <v>7</v>
      </c>
      <c r="N356" s="59">
        <f t="shared" si="12"/>
        <v>2020</v>
      </c>
      <c r="O356" s="21">
        <v>20</v>
      </c>
      <c r="P356" s="22" t="s">
        <v>99</v>
      </c>
      <c r="Q356" s="19">
        <v>12</v>
      </c>
      <c r="R356" s="23">
        <v>48</v>
      </c>
      <c r="S356" s="24">
        <v>109</v>
      </c>
      <c r="T356" s="25">
        <v>5232</v>
      </c>
      <c r="U356" s="26">
        <v>7.0000000000000007E-2</v>
      </c>
      <c r="V356" s="25"/>
      <c r="W356" s="25">
        <v>4865.76</v>
      </c>
      <c r="X356" s="27">
        <v>44036</v>
      </c>
      <c r="Y356" s="28">
        <v>44036</v>
      </c>
      <c r="Z356" s="29">
        <v>349</v>
      </c>
      <c r="AA356" s="30">
        <v>4</v>
      </c>
      <c r="AB356" s="30" t="s">
        <v>85</v>
      </c>
      <c r="AC356" s="1" t="s">
        <v>88</v>
      </c>
      <c r="AD356" s="26">
        <v>0.09</v>
      </c>
      <c r="AE356" s="31">
        <v>437.91840000000002</v>
      </c>
      <c r="AF356">
        <v>6</v>
      </c>
    </row>
    <row r="357" spans="10:32" x14ac:dyDescent="0.3">
      <c r="J357" s="19">
        <v>350</v>
      </c>
      <c r="K357" s="20">
        <v>44017</v>
      </c>
      <c r="L357" s="19">
        <v>7</v>
      </c>
      <c r="M357" s="59">
        <f t="shared" si="11"/>
        <v>7</v>
      </c>
      <c r="N357" s="59">
        <f t="shared" si="12"/>
        <v>2020</v>
      </c>
      <c r="O357" s="21">
        <v>37</v>
      </c>
      <c r="P357" s="22" t="s">
        <v>110</v>
      </c>
      <c r="Q357" s="19">
        <v>2</v>
      </c>
      <c r="R357" s="23">
        <v>23</v>
      </c>
      <c r="S357" s="24">
        <v>97</v>
      </c>
      <c r="T357" s="25">
        <v>2231</v>
      </c>
      <c r="U357" s="26">
        <v>0.15</v>
      </c>
      <c r="V357" s="25"/>
      <c r="W357" s="25">
        <v>1896.35</v>
      </c>
      <c r="X357" s="27">
        <v>44036</v>
      </c>
      <c r="Y357" s="28">
        <v>44036</v>
      </c>
      <c r="Z357" s="29">
        <v>350</v>
      </c>
      <c r="AA357" s="30">
        <v>3</v>
      </c>
      <c r="AB357" s="30" t="s">
        <v>87</v>
      </c>
      <c r="AC357" s="1" t="s">
        <v>113</v>
      </c>
      <c r="AD357" s="26">
        <v>0.1</v>
      </c>
      <c r="AE357" s="31">
        <v>189.63499999999999</v>
      </c>
      <c r="AF357">
        <v>7</v>
      </c>
    </row>
    <row r="358" spans="10:32" x14ac:dyDescent="0.3">
      <c r="J358" s="19">
        <v>351</v>
      </c>
      <c r="K358" s="20">
        <v>44017</v>
      </c>
      <c r="L358" s="19">
        <v>7</v>
      </c>
      <c r="M358" s="59">
        <f t="shared" si="11"/>
        <v>7</v>
      </c>
      <c r="N358" s="59">
        <f t="shared" si="12"/>
        <v>2020</v>
      </c>
      <c r="O358" s="21">
        <v>20</v>
      </c>
      <c r="P358" s="22" t="s">
        <v>99</v>
      </c>
      <c r="Q358" s="19">
        <v>13</v>
      </c>
      <c r="R358" s="23">
        <v>42</v>
      </c>
      <c r="S358" s="24">
        <v>94</v>
      </c>
      <c r="T358" s="25">
        <v>3948</v>
      </c>
      <c r="U358" s="26">
        <v>0.06</v>
      </c>
      <c r="V358" s="25"/>
      <c r="W358" s="25">
        <v>3711.12</v>
      </c>
      <c r="X358" s="27">
        <v>44047</v>
      </c>
      <c r="Y358" s="28">
        <v>44047</v>
      </c>
      <c r="Z358" s="29">
        <v>351</v>
      </c>
      <c r="AA358" s="30">
        <v>1</v>
      </c>
      <c r="AB358" s="30" t="s">
        <v>108</v>
      </c>
      <c r="AC358" s="1" t="s">
        <v>80</v>
      </c>
      <c r="AD358" s="26">
        <v>0.1</v>
      </c>
      <c r="AE358" s="31">
        <v>371.11200000000002</v>
      </c>
      <c r="AF358">
        <v>1</v>
      </c>
    </row>
    <row r="359" spans="10:32" x14ac:dyDescent="0.3">
      <c r="J359" s="19">
        <v>352</v>
      </c>
      <c r="K359" s="20">
        <v>44018</v>
      </c>
      <c r="L359" s="19">
        <v>7</v>
      </c>
      <c r="M359" s="59">
        <f t="shared" si="11"/>
        <v>7</v>
      </c>
      <c r="N359" s="59">
        <f t="shared" si="12"/>
        <v>2020</v>
      </c>
      <c r="O359" s="21">
        <v>6</v>
      </c>
      <c r="P359" s="22" t="s">
        <v>147</v>
      </c>
      <c r="Q359" s="19">
        <v>1</v>
      </c>
      <c r="R359" s="23">
        <v>40</v>
      </c>
      <c r="S359" s="24">
        <v>103</v>
      </c>
      <c r="T359" s="25">
        <v>4120</v>
      </c>
      <c r="U359" s="26">
        <v>7.0000000000000007E-2</v>
      </c>
      <c r="V359" s="25"/>
      <c r="W359" s="25">
        <v>3831.6</v>
      </c>
      <c r="X359" s="27">
        <v>44019</v>
      </c>
      <c r="Y359" s="28">
        <v>44019</v>
      </c>
      <c r="Z359" s="29">
        <v>352</v>
      </c>
      <c r="AA359" s="30">
        <v>5</v>
      </c>
      <c r="AB359" s="30" t="s">
        <v>100</v>
      </c>
      <c r="AC359" s="1" t="s">
        <v>128</v>
      </c>
      <c r="AD359" s="26">
        <v>0.09</v>
      </c>
      <c r="AE359" s="31">
        <v>344.84399999999999</v>
      </c>
      <c r="AF359">
        <v>2</v>
      </c>
    </row>
    <row r="360" spans="10:32" x14ac:dyDescent="0.3">
      <c r="J360" s="19">
        <v>353</v>
      </c>
      <c r="K360" s="20">
        <v>44018</v>
      </c>
      <c r="L360" s="19">
        <v>7</v>
      </c>
      <c r="M360" s="59">
        <f t="shared" si="11"/>
        <v>7</v>
      </c>
      <c r="N360" s="59">
        <f t="shared" si="12"/>
        <v>2020</v>
      </c>
      <c r="O360" s="21">
        <v>44</v>
      </c>
      <c r="P360" s="22" t="s">
        <v>130</v>
      </c>
      <c r="Q360" s="19">
        <v>5</v>
      </c>
      <c r="R360" s="23">
        <v>48</v>
      </c>
      <c r="S360" s="24">
        <v>115</v>
      </c>
      <c r="T360" s="25">
        <v>5520</v>
      </c>
      <c r="U360" s="26">
        <v>0.09</v>
      </c>
      <c r="V360" s="25"/>
      <c r="W360" s="25">
        <v>5023.2</v>
      </c>
      <c r="X360" s="27">
        <v>44038</v>
      </c>
      <c r="Y360" s="28">
        <v>44038</v>
      </c>
      <c r="Z360" s="29">
        <v>353</v>
      </c>
      <c r="AA360" s="30">
        <v>1</v>
      </c>
      <c r="AB360" s="30" t="s">
        <v>108</v>
      </c>
      <c r="AC360" s="1" t="s">
        <v>92</v>
      </c>
      <c r="AD360" s="26">
        <v>0.1</v>
      </c>
      <c r="AE360" s="31">
        <v>502.32</v>
      </c>
      <c r="AF360">
        <v>3</v>
      </c>
    </row>
    <row r="361" spans="10:32" x14ac:dyDescent="0.3">
      <c r="J361" s="19">
        <v>354</v>
      </c>
      <c r="K361" s="20">
        <v>44019</v>
      </c>
      <c r="L361" s="19">
        <v>7</v>
      </c>
      <c r="M361" s="59">
        <f t="shared" si="11"/>
        <v>7</v>
      </c>
      <c r="N361" s="59">
        <f t="shared" si="12"/>
        <v>2020</v>
      </c>
      <c r="O361" s="21">
        <v>32</v>
      </c>
      <c r="P361" s="22" t="s">
        <v>136</v>
      </c>
      <c r="Q361" s="19">
        <v>15</v>
      </c>
      <c r="R361" s="23">
        <v>48</v>
      </c>
      <c r="S361" s="24">
        <v>112</v>
      </c>
      <c r="T361" s="25">
        <v>5376</v>
      </c>
      <c r="U361" s="26">
        <v>0.1</v>
      </c>
      <c r="V361" s="25"/>
      <c r="W361" s="25">
        <v>4838.3999999999996</v>
      </c>
      <c r="X361" s="27">
        <v>44021</v>
      </c>
      <c r="Y361" s="28">
        <v>44021</v>
      </c>
      <c r="Z361" s="29">
        <v>354</v>
      </c>
      <c r="AA361" s="30">
        <v>3</v>
      </c>
      <c r="AB361" s="30" t="s">
        <v>87</v>
      </c>
      <c r="AC361" s="1" t="s">
        <v>105</v>
      </c>
      <c r="AD361" s="26">
        <v>0.08</v>
      </c>
      <c r="AE361" s="31">
        <v>387.072</v>
      </c>
      <c r="AF361">
        <v>4</v>
      </c>
    </row>
    <row r="362" spans="10:32" x14ac:dyDescent="0.3">
      <c r="J362" s="19">
        <v>355</v>
      </c>
      <c r="K362" s="20">
        <v>44020</v>
      </c>
      <c r="L362" s="19">
        <v>7</v>
      </c>
      <c r="M362" s="59">
        <f t="shared" si="11"/>
        <v>7</v>
      </c>
      <c r="N362" s="59">
        <f t="shared" si="12"/>
        <v>2020</v>
      </c>
      <c r="O362" s="21">
        <v>73</v>
      </c>
      <c r="P362" s="22" t="s">
        <v>96</v>
      </c>
      <c r="Q362" s="19">
        <v>12</v>
      </c>
      <c r="R362" s="23">
        <v>17</v>
      </c>
      <c r="S362" s="24">
        <v>93</v>
      </c>
      <c r="T362" s="25">
        <v>1581</v>
      </c>
      <c r="U362" s="26">
        <v>0.12</v>
      </c>
      <c r="V362" s="25"/>
      <c r="W362" s="25">
        <v>1391.28</v>
      </c>
      <c r="X362" s="27">
        <v>44038</v>
      </c>
      <c r="Y362" s="28">
        <v>44038</v>
      </c>
      <c r="Z362" s="29">
        <v>355</v>
      </c>
      <c r="AA362" s="30">
        <v>4</v>
      </c>
      <c r="AB362" s="30" t="s">
        <v>85</v>
      </c>
      <c r="AC362" s="1" t="s">
        <v>113</v>
      </c>
      <c r="AD362" s="26">
        <v>0.08</v>
      </c>
      <c r="AE362" s="31">
        <v>111.30240000000001</v>
      </c>
      <c r="AF362">
        <v>5</v>
      </c>
    </row>
    <row r="363" spans="10:32" x14ac:dyDescent="0.3">
      <c r="J363" s="19">
        <v>356</v>
      </c>
      <c r="K363" s="20">
        <v>44021</v>
      </c>
      <c r="L363" s="19">
        <v>7</v>
      </c>
      <c r="M363" s="59">
        <f t="shared" si="11"/>
        <v>7</v>
      </c>
      <c r="N363" s="59">
        <f t="shared" si="12"/>
        <v>2020</v>
      </c>
      <c r="O363" s="21">
        <v>14</v>
      </c>
      <c r="P363" s="22" t="s">
        <v>86</v>
      </c>
      <c r="Q363" s="19">
        <v>3</v>
      </c>
      <c r="R363" s="23">
        <v>11</v>
      </c>
      <c r="S363" s="24">
        <v>114</v>
      </c>
      <c r="T363" s="25">
        <v>1254</v>
      </c>
      <c r="U363" s="26">
        <v>0.09</v>
      </c>
      <c r="V363" s="25"/>
      <c r="W363" s="25">
        <v>1141.1400000000001</v>
      </c>
      <c r="X363" s="27">
        <v>44039</v>
      </c>
      <c r="Y363" s="28">
        <v>44039</v>
      </c>
      <c r="Z363" s="29">
        <v>356</v>
      </c>
      <c r="AA363" s="30">
        <v>5</v>
      </c>
      <c r="AB363" s="30" t="s">
        <v>100</v>
      </c>
      <c r="AC363" s="1" t="s">
        <v>128</v>
      </c>
      <c r="AD363" s="26">
        <v>0.08</v>
      </c>
      <c r="AE363" s="31">
        <v>91.291200000000003</v>
      </c>
      <c r="AF363">
        <v>6</v>
      </c>
    </row>
    <row r="364" spans="10:32" x14ac:dyDescent="0.3">
      <c r="J364" s="19">
        <v>357</v>
      </c>
      <c r="K364" s="20">
        <v>44022</v>
      </c>
      <c r="L364" s="19">
        <v>7</v>
      </c>
      <c r="M364" s="59">
        <f t="shared" si="11"/>
        <v>7</v>
      </c>
      <c r="N364" s="59">
        <f t="shared" si="12"/>
        <v>2020</v>
      </c>
      <c r="O364" s="21">
        <v>30</v>
      </c>
      <c r="P364" s="22" t="s">
        <v>155</v>
      </c>
      <c r="Q364" s="19">
        <v>12</v>
      </c>
      <c r="R364" s="23">
        <v>43</v>
      </c>
      <c r="S364" s="24">
        <v>120</v>
      </c>
      <c r="T364" s="25">
        <v>5160</v>
      </c>
      <c r="U364" s="26">
        <v>0.1</v>
      </c>
      <c r="V364" s="25"/>
      <c r="W364" s="25">
        <v>4644</v>
      </c>
      <c r="X364" s="27">
        <v>44034</v>
      </c>
      <c r="Y364" s="28">
        <v>44034</v>
      </c>
      <c r="Z364" s="29">
        <v>357</v>
      </c>
      <c r="AA364" s="30">
        <v>4</v>
      </c>
      <c r="AB364" s="30" t="s">
        <v>85</v>
      </c>
      <c r="AC364" s="1" t="s">
        <v>105</v>
      </c>
      <c r="AD364" s="26">
        <v>0.09</v>
      </c>
      <c r="AE364" s="31">
        <v>417.96</v>
      </c>
      <c r="AF364">
        <v>7</v>
      </c>
    </row>
    <row r="365" spans="10:32" x14ac:dyDescent="0.3">
      <c r="J365" s="19">
        <v>358</v>
      </c>
      <c r="K365" s="20">
        <v>44023</v>
      </c>
      <c r="L365" s="19">
        <v>7</v>
      </c>
      <c r="M365" s="59">
        <f t="shared" si="11"/>
        <v>7</v>
      </c>
      <c r="N365" s="59">
        <f t="shared" si="12"/>
        <v>2020</v>
      </c>
      <c r="O365" s="21">
        <v>42</v>
      </c>
      <c r="P365" s="22" t="s">
        <v>151</v>
      </c>
      <c r="Q365" s="19">
        <v>3</v>
      </c>
      <c r="R365" s="23">
        <v>36</v>
      </c>
      <c r="S365" s="24">
        <v>94</v>
      </c>
      <c r="T365" s="25">
        <v>3384</v>
      </c>
      <c r="U365" s="26">
        <v>0.04</v>
      </c>
      <c r="V365" s="25"/>
      <c r="W365" s="25">
        <v>3248.64</v>
      </c>
      <c r="X365" s="27">
        <v>44042</v>
      </c>
      <c r="Y365" s="28">
        <v>44042</v>
      </c>
      <c r="Z365" s="29">
        <v>358</v>
      </c>
      <c r="AA365" s="30">
        <v>1</v>
      </c>
      <c r="AB365" s="30" t="s">
        <v>108</v>
      </c>
      <c r="AC365" s="1" t="s">
        <v>83</v>
      </c>
      <c r="AD365" s="26">
        <v>0.05</v>
      </c>
      <c r="AE365" s="31">
        <v>162.43200000000002</v>
      </c>
      <c r="AF365">
        <v>1</v>
      </c>
    </row>
    <row r="366" spans="10:32" x14ac:dyDescent="0.3">
      <c r="J366" s="19">
        <v>359</v>
      </c>
      <c r="K366" s="20">
        <v>44023</v>
      </c>
      <c r="L366" s="19">
        <v>7</v>
      </c>
      <c r="M366" s="59">
        <f t="shared" si="11"/>
        <v>7</v>
      </c>
      <c r="N366" s="59">
        <f t="shared" si="12"/>
        <v>2020</v>
      </c>
      <c r="O366" s="21">
        <v>4</v>
      </c>
      <c r="P366" s="22" t="s">
        <v>145</v>
      </c>
      <c r="Q366" s="19">
        <v>15</v>
      </c>
      <c r="R366" s="23">
        <v>11</v>
      </c>
      <c r="S366" s="24">
        <v>103</v>
      </c>
      <c r="T366" s="25">
        <v>1133</v>
      </c>
      <c r="U366" s="26">
        <v>0.09</v>
      </c>
      <c r="V366" s="25"/>
      <c r="W366" s="25">
        <v>1031.03</v>
      </c>
      <c r="X366" s="27">
        <v>44053</v>
      </c>
      <c r="Y366" s="28">
        <v>44053</v>
      </c>
      <c r="Z366" s="29">
        <v>359</v>
      </c>
      <c r="AA366" s="30">
        <v>6</v>
      </c>
      <c r="AB366" s="30" t="s">
        <v>79</v>
      </c>
      <c r="AC366" s="1" t="s">
        <v>80</v>
      </c>
      <c r="AD366" s="26">
        <v>0.05</v>
      </c>
      <c r="AE366" s="31">
        <v>51.551500000000004</v>
      </c>
      <c r="AF366">
        <v>2</v>
      </c>
    </row>
    <row r="367" spans="10:32" x14ac:dyDescent="0.3">
      <c r="J367" s="19">
        <v>360</v>
      </c>
      <c r="K367" s="20">
        <v>44023</v>
      </c>
      <c r="L367" s="19">
        <v>7</v>
      </c>
      <c r="M367" s="59">
        <f t="shared" si="11"/>
        <v>7</v>
      </c>
      <c r="N367" s="59">
        <f t="shared" si="12"/>
        <v>2020</v>
      </c>
      <c r="O367" s="21">
        <v>82</v>
      </c>
      <c r="P367" s="22" t="s">
        <v>126</v>
      </c>
      <c r="Q367" s="19">
        <v>5</v>
      </c>
      <c r="R367" s="23">
        <v>11</v>
      </c>
      <c r="S367" s="24">
        <v>100</v>
      </c>
      <c r="T367" s="25">
        <v>1100</v>
      </c>
      <c r="U367" s="26">
        <v>7.0000000000000007E-2</v>
      </c>
      <c r="V367" s="25"/>
      <c r="W367" s="25">
        <v>1023</v>
      </c>
      <c r="X367" s="27">
        <v>44051</v>
      </c>
      <c r="Y367" s="28">
        <v>44051</v>
      </c>
      <c r="Z367" s="29">
        <v>360</v>
      </c>
      <c r="AA367" s="30">
        <v>2</v>
      </c>
      <c r="AB367" s="30" t="s">
        <v>82</v>
      </c>
      <c r="AC367" s="1" t="s">
        <v>128</v>
      </c>
      <c r="AD367" s="26">
        <v>0.06</v>
      </c>
      <c r="AE367" s="31">
        <v>61.379999999999995</v>
      </c>
      <c r="AF367">
        <v>3</v>
      </c>
    </row>
    <row r="368" spans="10:32" x14ac:dyDescent="0.3">
      <c r="J368" s="19">
        <v>361</v>
      </c>
      <c r="K368" s="20">
        <v>44024</v>
      </c>
      <c r="L368" s="19">
        <v>7</v>
      </c>
      <c r="M368" s="59">
        <f t="shared" si="11"/>
        <v>7</v>
      </c>
      <c r="N368" s="59">
        <f t="shared" si="12"/>
        <v>2020</v>
      </c>
      <c r="O368" s="21">
        <v>70</v>
      </c>
      <c r="P368" s="22" t="s">
        <v>126</v>
      </c>
      <c r="Q368" s="19">
        <v>8</v>
      </c>
      <c r="R368" s="23">
        <v>16</v>
      </c>
      <c r="S368" s="24">
        <v>112</v>
      </c>
      <c r="T368" s="25">
        <v>1792</v>
      </c>
      <c r="U368" s="26">
        <v>7.0000000000000007E-2</v>
      </c>
      <c r="V368" s="25"/>
      <c r="W368" s="25">
        <v>1666.56</v>
      </c>
      <c r="X368" s="27">
        <v>44028</v>
      </c>
      <c r="Y368" s="28">
        <v>44028</v>
      </c>
      <c r="Z368" s="29">
        <v>361</v>
      </c>
      <c r="AA368" s="30">
        <v>2</v>
      </c>
      <c r="AB368" s="30" t="s">
        <v>82</v>
      </c>
      <c r="AC368" s="1" t="s">
        <v>92</v>
      </c>
      <c r="AD368" s="26">
        <v>7.0000000000000007E-2</v>
      </c>
      <c r="AE368" s="31">
        <v>116.65920000000001</v>
      </c>
      <c r="AF368">
        <v>4</v>
      </c>
    </row>
    <row r="369" spans="10:32" x14ac:dyDescent="0.3">
      <c r="J369" s="19">
        <v>362</v>
      </c>
      <c r="K369" s="20">
        <v>44024</v>
      </c>
      <c r="L369" s="19">
        <v>7</v>
      </c>
      <c r="M369" s="59">
        <f t="shared" si="11"/>
        <v>7</v>
      </c>
      <c r="N369" s="59">
        <f t="shared" si="12"/>
        <v>2020</v>
      </c>
      <c r="O369" s="21">
        <v>78</v>
      </c>
      <c r="P369" s="22" t="s">
        <v>94</v>
      </c>
      <c r="Q369" s="19">
        <v>8</v>
      </c>
      <c r="R369" s="23">
        <v>10</v>
      </c>
      <c r="S369" s="24">
        <v>103</v>
      </c>
      <c r="T369" s="25">
        <v>1030</v>
      </c>
      <c r="U369" s="26">
        <v>0.05</v>
      </c>
      <c r="V369" s="25"/>
      <c r="W369" s="25">
        <v>978.5</v>
      </c>
      <c r="X369" s="27">
        <v>44025</v>
      </c>
      <c r="Y369" s="28">
        <v>44025</v>
      </c>
      <c r="Z369" s="29">
        <v>362</v>
      </c>
      <c r="AA369" s="30">
        <v>2</v>
      </c>
      <c r="AB369" s="30" t="s">
        <v>82</v>
      </c>
      <c r="AC369" s="1" t="s">
        <v>90</v>
      </c>
      <c r="AD369" s="26">
        <v>0.09</v>
      </c>
      <c r="AE369" s="31">
        <v>88.064999999999998</v>
      </c>
      <c r="AF369">
        <v>5</v>
      </c>
    </row>
    <row r="370" spans="10:32" x14ac:dyDescent="0.3">
      <c r="J370" s="19">
        <v>363</v>
      </c>
      <c r="K370" s="20">
        <v>44026</v>
      </c>
      <c r="L370" s="19">
        <v>7</v>
      </c>
      <c r="M370" s="59">
        <f t="shared" si="11"/>
        <v>7</v>
      </c>
      <c r="N370" s="59">
        <f t="shared" si="12"/>
        <v>2020</v>
      </c>
      <c r="O370" s="21">
        <v>14</v>
      </c>
      <c r="P370" s="22" t="s">
        <v>86</v>
      </c>
      <c r="Q370" s="19">
        <v>14</v>
      </c>
      <c r="R370" s="23">
        <v>39</v>
      </c>
      <c r="S370" s="24">
        <v>105</v>
      </c>
      <c r="T370" s="25">
        <v>4095</v>
      </c>
      <c r="U370" s="26">
        <v>0.05</v>
      </c>
      <c r="V370" s="25"/>
      <c r="W370" s="25">
        <v>3890.25</v>
      </c>
      <c r="X370" s="27">
        <v>44049</v>
      </c>
      <c r="Y370" s="28">
        <v>44049</v>
      </c>
      <c r="Z370" s="29">
        <v>363</v>
      </c>
      <c r="AA370" s="30">
        <v>7</v>
      </c>
      <c r="AB370" s="30" t="s">
        <v>97</v>
      </c>
      <c r="AC370" s="1" t="s">
        <v>128</v>
      </c>
      <c r="AD370" s="26">
        <v>0.1</v>
      </c>
      <c r="AE370" s="31">
        <v>389.02500000000003</v>
      </c>
      <c r="AF370">
        <v>6</v>
      </c>
    </row>
    <row r="371" spans="10:32" x14ac:dyDescent="0.3">
      <c r="J371" s="19">
        <v>364</v>
      </c>
      <c r="K371" s="20">
        <v>44028</v>
      </c>
      <c r="L371" s="19">
        <v>7</v>
      </c>
      <c r="M371" s="59">
        <f t="shared" si="11"/>
        <v>7</v>
      </c>
      <c r="N371" s="59">
        <f t="shared" si="12"/>
        <v>2020</v>
      </c>
      <c r="O371" s="21">
        <v>17</v>
      </c>
      <c r="P371" s="22" t="s">
        <v>126</v>
      </c>
      <c r="Q371" s="19">
        <v>3</v>
      </c>
      <c r="R371" s="23">
        <v>40</v>
      </c>
      <c r="S371" s="24">
        <v>112</v>
      </c>
      <c r="T371" s="25">
        <v>4480</v>
      </c>
      <c r="U371" s="26">
        <v>0.04</v>
      </c>
      <c r="V371" s="25"/>
      <c r="W371" s="25">
        <v>4300.8</v>
      </c>
      <c r="X371" s="27">
        <v>44055</v>
      </c>
      <c r="Y371" s="28">
        <v>44055</v>
      </c>
      <c r="Z371" s="29">
        <v>364</v>
      </c>
      <c r="AA371" s="30">
        <v>6</v>
      </c>
      <c r="AB371" s="30" t="s">
        <v>79</v>
      </c>
      <c r="AC371" s="1" t="s">
        <v>90</v>
      </c>
      <c r="AD371" s="26">
        <v>0.1</v>
      </c>
      <c r="AE371" s="31">
        <v>430.08000000000004</v>
      </c>
      <c r="AF371">
        <v>7</v>
      </c>
    </row>
    <row r="372" spans="10:32" x14ac:dyDescent="0.3">
      <c r="J372" s="19">
        <v>365</v>
      </c>
      <c r="K372" s="20">
        <v>44028</v>
      </c>
      <c r="L372" s="19">
        <v>7</v>
      </c>
      <c r="M372" s="59">
        <f t="shared" si="11"/>
        <v>7</v>
      </c>
      <c r="N372" s="59">
        <f t="shared" si="12"/>
        <v>2020</v>
      </c>
      <c r="O372" s="21">
        <v>22</v>
      </c>
      <c r="P372" s="22" t="s">
        <v>112</v>
      </c>
      <c r="Q372" s="19">
        <v>5</v>
      </c>
      <c r="R372" s="23">
        <v>22</v>
      </c>
      <c r="S372" s="24">
        <v>111</v>
      </c>
      <c r="T372" s="25">
        <v>2442</v>
      </c>
      <c r="U372" s="26">
        <v>0.11</v>
      </c>
      <c r="V372" s="25"/>
      <c r="W372" s="25">
        <v>2173.38</v>
      </c>
      <c r="X372" s="27">
        <v>44038</v>
      </c>
      <c r="Y372" s="28">
        <v>44038</v>
      </c>
      <c r="Z372" s="29">
        <v>365</v>
      </c>
      <c r="AA372" s="30">
        <v>6</v>
      </c>
      <c r="AB372" s="30" t="s">
        <v>79</v>
      </c>
      <c r="AC372" s="1" t="s">
        <v>90</v>
      </c>
      <c r="AD372" s="26">
        <v>0.08</v>
      </c>
      <c r="AE372" s="31">
        <v>173.87040000000002</v>
      </c>
      <c r="AF372">
        <v>1</v>
      </c>
    </row>
    <row r="373" spans="10:32" x14ac:dyDescent="0.3">
      <c r="J373" s="19">
        <v>366</v>
      </c>
      <c r="K373" s="20">
        <v>44030</v>
      </c>
      <c r="L373" s="19">
        <v>7</v>
      </c>
      <c r="M373" s="59">
        <f t="shared" si="11"/>
        <v>7</v>
      </c>
      <c r="N373" s="59">
        <f t="shared" si="12"/>
        <v>2020</v>
      </c>
      <c r="O373" s="21">
        <v>56</v>
      </c>
      <c r="P373" s="22" t="s">
        <v>126</v>
      </c>
      <c r="Q373" s="19">
        <v>5</v>
      </c>
      <c r="R373" s="23">
        <v>26</v>
      </c>
      <c r="S373" s="24">
        <v>96</v>
      </c>
      <c r="T373" s="25">
        <v>2496</v>
      </c>
      <c r="U373" s="26">
        <v>0.08</v>
      </c>
      <c r="V373" s="25"/>
      <c r="W373" s="25">
        <v>2296.3200000000002</v>
      </c>
      <c r="X373" s="27">
        <v>44040</v>
      </c>
      <c r="Y373" s="28">
        <v>44040</v>
      </c>
      <c r="Z373" s="29">
        <v>366</v>
      </c>
      <c r="AA373" s="30">
        <v>6</v>
      </c>
      <c r="AB373" s="30" t="s">
        <v>79</v>
      </c>
      <c r="AC373" s="1" t="s">
        <v>105</v>
      </c>
      <c r="AD373" s="26">
        <v>0.1</v>
      </c>
      <c r="AE373" s="31">
        <v>229.63200000000003</v>
      </c>
      <c r="AF373">
        <v>2</v>
      </c>
    </row>
    <row r="374" spans="10:32" x14ac:dyDescent="0.3">
      <c r="J374" s="19">
        <v>367</v>
      </c>
      <c r="K374" s="20">
        <v>44031</v>
      </c>
      <c r="L374" s="19">
        <v>7</v>
      </c>
      <c r="M374" s="59">
        <f t="shared" si="11"/>
        <v>7</v>
      </c>
      <c r="N374" s="59">
        <f t="shared" si="12"/>
        <v>2020</v>
      </c>
      <c r="O374" s="21">
        <v>16</v>
      </c>
      <c r="P374" s="22" t="s">
        <v>86</v>
      </c>
      <c r="Q374" s="19">
        <v>9</v>
      </c>
      <c r="R374" s="23">
        <v>26</v>
      </c>
      <c r="S374" s="24">
        <v>118</v>
      </c>
      <c r="T374" s="25">
        <v>3068</v>
      </c>
      <c r="U374" s="26">
        <v>0.02</v>
      </c>
      <c r="V374" s="25"/>
      <c r="W374" s="25">
        <v>3006.64</v>
      </c>
      <c r="X374" s="27">
        <v>44060</v>
      </c>
      <c r="Y374" s="28">
        <v>44060</v>
      </c>
      <c r="Z374" s="29">
        <v>367</v>
      </c>
      <c r="AA374" s="30">
        <v>1</v>
      </c>
      <c r="AB374" s="30" t="s">
        <v>108</v>
      </c>
      <c r="AC374" s="1" t="s">
        <v>105</v>
      </c>
      <c r="AD374" s="26">
        <v>7.0000000000000007E-2</v>
      </c>
      <c r="AE374" s="31">
        <v>210.46480000000003</v>
      </c>
      <c r="AF374">
        <v>3</v>
      </c>
    </row>
    <row r="375" spans="10:32" x14ac:dyDescent="0.3">
      <c r="J375" s="19">
        <v>368</v>
      </c>
      <c r="K375" s="20">
        <v>44031</v>
      </c>
      <c r="L375" s="19">
        <v>7</v>
      </c>
      <c r="M375" s="59">
        <f t="shared" si="11"/>
        <v>7</v>
      </c>
      <c r="N375" s="59">
        <f t="shared" si="12"/>
        <v>2020</v>
      </c>
      <c r="O375" s="21">
        <v>72</v>
      </c>
      <c r="P375" s="22" t="s">
        <v>96</v>
      </c>
      <c r="Q375" s="19">
        <v>2</v>
      </c>
      <c r="R375" s="23">
        <v>38</v>
      </c>
      <c r="S375" s="24">
        <v>104</v>
      </c>
      <c r="T375" s="25">
        <v>3952</v>
      </c>
      <c r="U375" s="26">
        <v>0.01</v>
      </c>
      <c r="V375" s="25"/>
      <c r="W375" s="25">
        <v>3912.48</v>
      </c>
      <c r="X375" s="27">
        <v>44053</v>
      </c>
      <c r="Y375" s="28">
        <v>44053</v>
      </c>
      <c r="Z375" s="29">
        <v>368</v>
      </c>
      <c r="AA375" s="30">
        <v>6</v>
      </c>
      <c r="AB375" s="30" t="s">
        <v>79</v>
      </c>
      <c r="AC375" s="1" t="s">
        <v>92</v>
      </c>
      <c r="AD375" s="26">
        <v>7.0000000000000007E-2</v>
      </c>
      <c r="AE375" s="31">
        <v>273.87360000000001</v>
      </c>
      <c r="AF375">
        <v>4</v>
      </c>
    </row>
    <row r="376" spans="10:32" x14ac:dyDescent="0.3">
      <c r="J376" s="19">
        <v>369</v>
      </c>
      <c r="K376" s="20">
        <v>44031</v>
      </c>
      <c r="L376" s="19">
        <v>7</v>
      </c>
      <c r="M376" s="59">
        <f t="shared" si="11"/>
        <v>7</v>
      </c>
      <c r="N376" s="59">
        <f t="shared" si="12"/>
        <v>2020</v>
      </c>
      <c r="O376" s="21">
        <v>8</v>
      </c>
      <c r="P376" s="22" t="s">
        <v>96</v>
      </c>
      <c r="Q376" s="19">
        <v>11</v>
      </c>
      <c r="R376" s="23">
        <v>43</v>
      </c>
      <c r="S376" s="24">
        <v>94</v>
      </c>
      <c r="T376" s="25">
        <v>4042</v>
      </c>
      <c r="U376" s="26">
        <v>0.15</v>
      </c>
      <c r="V376" s="25"/>
      <c r="W376" s="25">
        <v>3435.7</v>
      </c>
      <c r="X376" s="27">
        <v>44031</v>
      </c>
      <c r="Y376" s="28">
        <v>44031</v>
      </c>
      <c r="Z376" s="29">
        <v>369</v>
      </c>
      <c r="AA376" s="30">
        <v>6</v>
      </c>
      <c r="AB376" s="30" t="s">
        <v>79</v>
      </c>
      <c r="AC376" s="1" t="s">
        <v>113</v>
      </c>
      <c r="AD376" s="26">
        <v>0.09</v>
      </c>
      <c r="AE376" s="31">
        <v>309.21299999999997</v>
      </c>
      <c r="AF376">
        <v>5</v>
      </c>
    </row>
    <row r="377" spans="10:32" x14ac:dyDescent="0.3">
      <c r="J377" s="19">
        <v>370</v>
      </c>
      <c r="K377" s="20">
        <v>44032</v>
      </c>
      <c r="L377" s="19">
        <v>7</v>
      </c>
      <c r="M377" s="59">
        <f t="shared" si="11"/>
        <v>7</v>
      </c>
      <c r="N377" s="59">
        <f t="shared" si="12"/>
        <v>2020</v>
      </c>
      <c r="O377" s="21">
        <v>66</v>
      </c>
      <c r="P377" s="22" t="s">
        <v>89</v>
      </c>
      <c r="Q377" s="19">
        <v>1</v>
      </c>
      <c r="R377" s="23">
        <v>50</v>
      </c>
      <c r="S377" s="24">
        <v>112</v>
      </c>
      <c r="T377" s="25">
        <v>5600</v>
      </c>
      <c r="U377" s="26">
        <v>0.03</v>
      </c>
      <c r="V377" s="25"/>
      <c r="W377" s="25">
        <v>5432</v>
      </c>
      <c r="X377" s="27">
        <v>44048</v>
      </c>
      <c r="Y377" s="28">
        <v>44048</v>
      </c>
      <c r="Z377" s="29">
        <v>370</v>
      </c>
      <c r="AA377" s="30">
        <v>5</v>
      </c>
      <c r="AB377" s="30" t="s">
        <v>100</v>
      </c>
      <c r="AC377" s="1" t="s">
        <v>88</v>
      </c>
      <c r="AD377" s="26">
        <v>0.06</v>
      </c>
      <c r="AE377" s="31">
        <v>325.92</v>
      </c>
      <c r="AF377">
        <v>6</v>
      </c>
    </row>
    <row r="378" spans="10:32" x14ac:dyDescent="0.3">
      <c r="J378" s="19">
        <v>371</v>
      </c>
      <c r="K378" s="20">
        <v>44032</v>
      </c>
      <c r="L378" s="19">
        <v>7</v>
      </c>
      <c r="M378" s="59">
        <f t="shared" si="11"/>
        <v>7</v>
      </c>
      <c r="N378" s="59">
        <f t="shared" si="12"/>
        <v>2020</v>
      </c>
      <c r="O378" s="21">
        <v>17</v>
      </c>
      <c r="P378" s="22" t="s">
        <v>126</v>
      </c>
      <c r="Q378" s="19">
        <v>10</v>
      </c>
      <c r="R378" s="23">
        <v>39</v>
      </c>
      <c r="S378" s="24">
        <v>116</v>
      </c>
      <c r="T378" s="25">
        <v>4524</v>
      </c>
      <c r="U378" s="26">
        <v>0.15</v>
      </c>
      <c r="V378" s="25"/>
      <c r="W378" s="25">
        <v>3845.4</v>
      </c>
      <c r="X378" s="27">
        <v>44049</v>
      </c>
      <c r="Y378" s="28">
        <v>44049</v>
      </c>
      <c r="Z378" s="29">
        <v>371</v>
      </c>
      <c r="AA378" s="30">
        <v>3</v>
      </c>
      <c r="AB378" s="30" t="s">
        <v>87</v>
      </c>
      <c r="AC378" s="1" t="s">
        <v>92</v>
      </c>
      <c r="AD378" s="26">
        <v>0.05</v>
      </c>
      <c r="AE378" s="31">
        <v>192.27</v>
      </c>
      <c r="AF378">
        <v>7</v>
      </c>
    </row>
    <row r="379" spans="10:32" x14ac:dyDescent="0.3">
      <c r="J379" s="19">
        <v>372</v>
      </c>
      <c r="K379" s="20">
        <v>44033</v>
      </c>
      <c r="L379" s="19">
        <v>7</v>
      </c>
      <c r="M379" s="59">
        <f t="shared" si="11"/>
        <v>7</v>
      </c>
      <c r="N379" s="59">
        <f t="shared" si="12"/>
        <v>2020</v>
      </c>
      <c r="O379" s="21">
        <v>57</v>
      </c>
      <c r="P379" s="22" t="s">
        <v>148</v>
      </c>
      <c r="Q379" s="19">
        <v>8</v>
      </c>
      <c r="R379" s="23">
        <v>24</v>
      </c>
      <c r="S379" s="24">
        <v>102</v>
      </c>
      <c r="T379" s="25">
        <v>2448</v>
      </c>
      <c r="U379" s="26">
        <v>0.04</v>
      </c>
      <c r="V379" s="25"/>
      <c r="W379" s="25">
        <v>2350.08</v>
      </c>
      <c r="X379" s="27">
        <v>44063</v>
      </c>
      <c r="Y379" s="28">
        <v>44063</v>
      </c>
      <c r="Z379" s="29">
        <v>372</v>
      </c>
      <c r="AA379" s="30">
        <v>4</v>
      </c>
      <c r="AB379" s="30" t="s">
        <v>85</v>
      </c>
      <c r="AC379" s="1" t="s">
        <v>90</v>
      </c>
      <c r="AD379" s="26">
        <v>0.06</v>
      </c>
      <c r="AE379" s="31">
        <v>141.00479999999999</v>
      </c>
      <c r="AF379">
        <v>1</v>
      </c>
    </row>
    <row r="380" spans="10:32" x14ac:dyDescent="0.3">
      <c r="J380" s="19">
        <v>373</v>
      </c>
      <c r="K380" s="20">
        <v>44034</v>
      </c>
      <c r="L380" s="19">
        <v>7</v>
      </c>
      <c r="M380" s="59">
        <f t="shared" si="11"/>
        <v>7</v>
      </c>
      <c r="N380" s="59">
        <f t="shared" si="12"/>
        <v>2020</v>
      </c>
      <c r="O380" s="21">
        <v>32</v>
      </c>
      <c r="P380" s="22" t="s">
        <v>136</v>
      </c>
      <c r="Q380" s="19">
        <v>13</v>
      </c>
      <c r="R380" s="23">
        <v>22</v>
      </c>
      <c r="S380" s="24">
        <v>99</v>
      </c>
      <c r="T380" s="25">
        <v>2178</v>
      </c>
      <c r="U380" s="26">
        <v>0.03</v>
      </c>
      <c r="V380" s="25"/>
      <c r="W380" s="25">
        <v>2112.66</v>
      </c>
      <c r="X380" s="27">
        <v>44052</v>
      </c>
      <c r="Y380" s="28">
        <v>44052</v>
      </c>
      <c r="Z380" s="29">
        <v>373</v>
      </c>
      <c r="AA380" s="30">
        <v>3</v>
      </c>
      <c r="AB380" s="30" t="s">
        <v>87</v>
      </c>
      <c r="AC380" s="1" t="s">
        <v>92</v>
      </c>
      <c r="AD380" s="26">
        <v>0.08</v>
      </c>
      <c r="AE380" s="31">
        <v>169.0128</v>
      </c>
      <c r="AF380">
        <v>2</v>
      </c>
    </row>
    <row r="381" spans="10:32" x14ac:dyDescent="0.3">
      <c r="J381" s="19">
        <v>374</v>
      </c>
      <c r="K381" s="20">
        <v>44034</v>
      </c>
      <c r="L381" s="19">
        <v>7</v>
      </c>
      <c r="M381" s="59">
        <f t="shared" si="11"/>
        <v>7</v>
      </c>
      <c r="N381" s="59">
        <f t="shared" si="12"/>
        <v>2020</v>
      </c>
      <c r="O381" s="21">
        <v>97</v>
      </c>
      <c r="P381" s="22" t="s">
        <v>125</v>
      </c>
      <c r="Q381" s="19">
        <v>8</v>
      </c>
      <c r="R381" s="23">
        <v>41</v>
      </c>
      <c r="S381" s="24">
        <v>105</v>
      </c>
      <c r="T381" s="25">
        <v>4305</v>
      </c>
      <c r="U381" s="26">
        <v>0.02</v>
      </c>
      <c r="V381" s="25"/>
      <c r="W381" s="25">
        <v>4218.8999999999996</v>
      </c>
      <c r="X381" s="27">
        <v>44050</v>
      </c>
      <c r="Y381" s="28">
        <v>44050</v>
      </c>
      <c r="Z381" s="29">
        <v>374</v>
      </c>
      <c r="AA381" s="30">
        <v>5</v>
      </c>
      <c r="AB381" s="30" t="s">
        <v>100</v>
      </c>
      <c r="AC381" s="1" t="s">
        <v>83</v>
      </c>
      <c r="AD381" s="26">
        <v>7.0000000000000007E-2</v>
      </c>
      <c r="AE381" s="31">
        <v>295.32299999999998</v>
      </c>
      <c r="AF381">
        <v>3</v>
      </c>
    </row>
    <row r="382" spans="10:32" x14ac:dyDescent="0.3">
      <c r="J382" s="19">
        <v>375</v>
      </c>
      <c r="K382" s="20">
        <v>44034</v>
      </c>
      <c r="L382" s="19">
        <v>7</v>
      </c>
      <c r="M382" s="59">
        <f t="shared" si="11"/>
        <v>7</v>
      </c>
      <c r="N382" s="59">
        <f t="shared" si="12"/>
        <v>2020</v>
      </c>
      <c r="O382" s="21">
        <v>53</v>
      </c>
      <c r="P382" s="22" t="s">
        <v>147</v>
      </c>
      <c r="Q382" s="19">
        <v>12</v>
      </c>
      <c r="R382" s="23">
        <v>33</v>
      </c>
      <c r="S382" s="24">
        <v>99</v>
      </c>
      <c r="T382" s="25">
        <v>3267</v>
      </c>
      <c r="U382" s="26">
        <v>7.0000000000000007E-2</v>
      </c>
      <c r="V382" s="25"/>
      <c r="W382" s="25">
        <v>3038.31</v>
      </c>
      <c r="X382" s="27">
        <v>44044</v>
      </c>
      <c r="Y382" s="28">
        <v>44044</v>
      </c>
      <c r="Z382" s="29">
        <v>375</v>
      </c>
      <c r="AA382" s="30">
        <v>5</v>
      </c>
      <c r="AB382" s="30" t="s">
        <v>100</v>
      </c>
      <c r="AC382" s="1" t="s">
        <v>128</v>
      </c>
      <c r="AD382" s="26">
        <v>7.0000000000000007E-2</v>
      </c>
      <c r="AE382" s="31">
        <v>212.68170000000001</v>
      </c>
      <c r="AF382">
        <v>4</v>
      </c>
    </row>
    <row r="383" spans="10:32" x14ac:dyDescent="0.3">
      <c r="J383" s="19">
        <v>376</v>
      </c>
      <c r="K383" s="20">
        <v>44035</v>
      </c>
      <c r="L383" s="19">
        <v>7</v>
      </c>
      <c r="M383" s="59">
        <f t="shared" si="11"/>
        <v>7</v>
      </c>
      <c r="N383" s="59">
        <f t="shared" si="12"/>
        <v>2020</v>
      </c>
      <c r="O383" s="21">
        <v>75</v>
      </c>
      <c r="P383" s="22" t="s">
        <v>96</v>
      </c>
      <c r="Q383" s="19">
        <v>7</v>
      </c>
      <c r="R383" s="23">
        <v>38</v>
      </c>
      <c r="S383" s="24">
        <v>120</v>
      </c>
      <c r="T383" s="25">
        <v>4560</v>
      </c>
      <c r="U383" s="26">
        <v>0.15</v>
      </c>
      <c r="V383" s="25"/>
      <c r="W383" s="25">
        <v>3876</v>
      </c>
      <c r="X383" s="27">
        <v>44041</v>
      </c>
      <c r="Y383" s="28">
        <v>44041</v>
      </c>
      <c r="Z383" s="29">
        <v>376</v>
      </c>
      <c r="AA383" s="30">
        <v>2</v>
      </c>
      <c r="AB383" s="30" t="s">
        <v>82</v>
      </c>
      <c r="AC383" s="1" t="s">
        <v>90</v>
      </c>
      <c r="AD383" s="26">
        <v>0.06</v>
      </c>
      <c r="AE383" s="31">
        <v>232.56</v>
      </c>
      <c r="AF383">
        <v>5</v>
      </c>
    </row>
    <row r="384" spans="10:32" x14ac:dyDescent="0.3">
      <c r="J384" s="19">
        <v>377</v>
      </c>
      <c r="K384" s="20">
        <v>44035</v>
      </c>
      <c r="L384" s="19">
        <v>7</v>
      </c>
      <c r="M384" s="59">
        <f t="shared" si="11"/>
        <v>7</v>
      </c>
      <c r="N384" s="59">
        <f t="shared" si="12"/>
        <v>2020</v>
      </c>
      <c r="O384" s="21">
        <v>93</v>
      </c>
      <c r="P384" s="22" t="s">
        <v>91</v>
      </c>
      <c r="Q384" s="19">
        <v>2</v>
      </c>
      <c r="R384" s="23">
        <v>10</v>
      </c>
      <c r="S384" s="24">
        <v>93</v>
      </c>
      <c r="T384" s="25">
        <v>930</v>
      </c>
      <c r="U384" s="26">
        <v>0.14000000000000001</v>
      </c>
      <c r="V384" s="25"/>
      <c r="W384" s="25">
        <v>799.8</v>
      </c>
      <c r="X384" s="27">
        <v>44059</v>
      </c>
      <c r="Y384" s="28">
        <v>44059</v>
      </c>
      <c r="Z384" s="29">
        <v>377</v>
      </c>
      <c r="AA384" s="30">
        <v>3</v>
      </c>
      <c r="AB384" s="30" t="s">
        <v>87</v>
      </c>
      <c r="AC384" s="1" t="s">
        <v>83</v>
      </c>
      <c r="AD384" s="26">
        <v>7.0000000000000007E-2</v>
      </c>
      <c r="AE384" s="31">
        <v>55.986000000000004</v>
      </c>
      <c r="AF384">
        <v>6</v>
      </c>
    </row>
    <row r="385" spans="10:32" x14ac:dyDescent="0.3">
      <c r="J385" s="19">
        <v>378</v>
      </c>
      <c r="K385" s="20">
        <v>44035</v>
      </c>
      <c r="L385" s="19">
        <v>7</v>
      </c>
      <c r="M385" s="59">
        <f t="shared" si="11"/>
        <v>7</v>
      </c>
      <c r="N385" s="59">
        <f t="shared" si="12"/>
        <v>2020</v>
      </c>
      <c r="O385" s="21">
        <v>33</v>
      </c>
      <c r="P385" s="22" t="s">
        <v>135</v>
      </c>
      <c r="Q385" s="19">
        <v>13</v>
      </c>
      <c r="R385" s="23">
        <v>13</v>
      </c>
      <c r="S385" s="24">
        <v>105</v>
      </c>
      <c r="T385" s="25">
        <v>1365</v>
      </c>
      <c r="U385" s="26">
        <v>0.03</v>
      </c>
      <c r="V385" s="25"/>
      <c r="W385" s="25">
        <v>1324.05</v>
      </c>
      <c r="X385" s="27">
        <v>44042</v>
      </c>
      <c r="Y385" s="28">
        <v>44042</v>
      </c>
      <c r="Z385" s="29">
        <v>378</v>
      </c>
      <c r="AA385" s="30">
        <v>6</v>
      </c>
      <c r="AB385" s="30" t="s">
        <v>79</v>
      </c>
      <c r="AC385" s="1" t="s">
        <v>95</v>
      </c>
      <c r="AD385" s="26">
        <v>0.08</v>
      </c>
      <c r="AE385" s="31">
        <v>105.92399999999999</v>
      </c>
      <c r="AF385">
        <v>7</v>
      </c>
    </row>
    <row r="386" spans="10:32" x14ac:dyDescent="0.3">
      <c r="J386" s="19">
        <v>379</v>
      </c>
      <c r="K386" s="20">
        <v>44036</v>
      </c>
      <c r="L386" s="19">
        <v>7</v>
      </c>
      <c r="M386" s="59">
        <f t="shared" si="11"/>
        <v>7</v>
      </c>
      <c r="N386" s="59">
        <f t="shared" si="12"/>
        <v>2020</v>
      </c>
      <c r="O386" s="21">
        <v>63</v>
      </c>
      <c r="P386" s="22" t="s">
        <v>139</v>
      </c>
      <c r="Q386" s="19">
        <v>2</v>
      </c>
      <c r="R386" s="23">
        <v>27</v>
      </c>
      <c r="S386" s="24">
        <v>107</v>
      </c>
      <c r="T386" s="25">
        <v>2889</v>
      </c>
      <c r="U386" s="26">
        <v>0.1</v>
      </c>
      <c r="V386" s="25"/>
      <c r="W386" s="25">
        <v>2600.1</v>
      </c>
      <c r="X386" s="27">
        <v>44061</v>
      </c>
      <c r="Y386" s="28">
        <v>44061</v>
      </c>
      <c r="Z386" s="29">
        <v>379</v>
      </c>
      <c r="AA386" s="30">
        <v>7</v>
      </c>
      <c r="AB386" s="30" t="s">
        <v>97</v>
      </c>
      <c r="AC386" s="1" t="s">
        <v>109</v>
      </c>
      <c r="AD386" s="26">
        <v>0.06</v>
      </c>
      <c r="AE386" s="31">
        <v>156.006</v>
      </c>
      <c r="AF386">
        <v>1</v>
      </c>
    </row>
    <row r="387" spans="10:32" x14ac:dyDescent="0.3">
      <c r="J387" s="19">
        <v>380</v>
      </c>
      <c r="K387" s="20">
        <v>44036</v>
      </c>
      <c r="L387" s="19">
        <v>7</v>
      </c>
      <c r="M387" s="59">
        <f t="shared" si="11"/>
        <v>7</v>
      </c>
      <c r="N387" s="59">
        <f t="shared" si="12"/>
        <v>2020</v>
      </c>
      <c r="O387" s="21">
        <v>59</v>
      </c>
      <c r="P387" s="22" t="s">
        <v>156</v>
      </c>
      <c r="Q387" s="19">
        <v>12</v>
      </c>
      <c r="R387" s="23">
        <v>25</v>
      </c>
      <c r="S387" s="24">
        <v>92</v>
      </c>
      <c r="T387" s="25">
        <v>2300</v>
      </c>
      <c r="U387" s="26">
        <v>0.04</v>
      </c>
      <c r="V387" s="25"/>
      <c r="W387" s="25">
        <v>2208</v>
      </c>
      <c r="X387" s="27">
        <v>44039</v>
      </c>
      <c r="Y387" s="28">
        <v>44039</v>
      </c>
      <c r="Z387" s="29">
        <v>380</v>
      </c>
      <c r="AA387" s="30">
        <v>2</v>
      </c>
      <c r="AB387" s="30" t="s">
        <v>82</v>
      </c>
      <c r="AC387" s="1" t="s">
        <v>88</v>
      </c>
      <c r="AD387" s="26">
        <v>0.06</v>
      </c>
      <c r="AE387" s="31">
        <v>132.47999999999999</v>
      </c>
      <c r="AF387">
        <v>2</v>
      </c>
    </row>
    <row r="388" spans="10:32" x14ac:dyDescent="0.3">
      <c r="J388" s="19">
        <v>381</v>
      </c>
      <c r="K388" s="20">
        <v>44036</v>
      </c>
      <c r="L388" s="19">
        <v>7</v>
      </c>
      <c r="M388" s="59">
        <f t="shared" si="11"/>
        <v>7</v>
      </c>
      <c r="N388" s="59">
        <f t="shared" si="12"/>
        <v>2020</v>
      </c>
      <c r="O388" s="21">
        <v>82</v>
      </c>
      <c r="P388" s="22" t="s">
        <v>126</v>
      </c>
      <c r="Q388" s="19">
        <v>11</v>
      </c>
      <c r="R388" s="23">
        <v>43</v>
      </c>
      <c r="S388" s="24">
        <v>119</v>
      </c>
      <c r="T388" s="25">
        <v>5117</v>
      </c>
      <c r="U388" s="26">
        <v>0</v>
      </c>
      <c r="V388" s="25"/>
      <c r="W388" s="25">
        <v>5117</v>
      </c>
      <c r="X388" s="27">
        <v>44046</v>
      </c>
      <c r="Y388" s="28">
        <v>44046</v>
      </c>
      <c r="Z388" s="29">
        <v>381</v>
      </c>
      <c r="AA388" s="30">
        <v>2</v>
      </c>
      <c r="AB388" s="30" t="s">
        <v>82</v>
      </c>
      <c r="AC388" s="1" t="s">
        <v>113</v>
      </c>
      <c r="AD388" s="26">
        <v>0.06</v>
      </c>
      <c r="AE388" s="31">
        <v>307.02</v>
      </c>
      <c r="AF388">
        <v>3</v>
      </c>
    </row>
    <row r="389" spans="10:32" x14ac:dyDescent="0.3">
      <c r="J389" s="19">
        <v>382</v>
      </c>
      <c r="K389" s="20">
        <v>44037</v>
      </c>
      <c r="L389" s="19">
        <v>7</v>
      </c>
      <c r="M389" s="59">
        <f t="shared" si="11"/>
        <v>7</v>
      </c>
      <c r="N389" s="59">
        <f t="shared" si="12"/>
        <v>2020</v>
      </c>
      <c r="O389" s="21">
        <v>46</v>
      </c>
      <c r="P389" s="22" t="s">
        <v>153</v>
      </c>
      <c r="Q389" s="19">
        <v>14</v>
      </c>
      <c r="R389" s="23">
        <v>47</v>
      </c>
      <c r="S389" s="24">
        <v>107</v>
      </c>
      <c r="T389" s="25">
        <v>5029</v>
      </c>
      <c r="U389" s="26">
        <v>0.1</v>
      </c>
      <c r="V389" s="25"/>
      <c r="W389" s="25">
        <v>4526.1000000000004</v>
      </c>
      <c r="X389" s="27">
        <v>44050</v>
      </c>
      <c r="Y389" s="28">
        <v>44050</v>
      </c>
      <c r="Z389" s="29">
        <v>382</v>
      </c>
      <c r="AA389" s="30">
        <v>6</v>
      </c>
      <c r="AB389" s="30" t="s">
        <v>79</v>
      </c>
      <c r="AC389" s="1" t="s">
        <v>105</v>
      </c>
      <c r="AD389" s="26">
        <v>0.1</v>
      </c>
      <c r="AE389" s="31">
        <v>452.61000000000007</v>
      </c>
      <c r="AF389">
        <v>4</v>
      </c>
    </row>
    <row r="390" spans="10:32" x14ac:dyDescent="0.3">
      <c r="J390" s="19">
        <v>383</v>
      </c>
      <c r="K390" s="20">
        <v>44038</v>
      </c>
      <c r="L390" s="19">
        <v>7</v>
      </c>
      <c r="M390" s="59">
        <f t="shared" si="11"/>
        <v>7</v>
      </c>
      <c r="N390" s="59">
        <f t="shared" si="12"/>
        <v>2020</v>
      </c>
      <c r="O390" s="21">
        <v>98</v>
      </c>
      <c r="P390" s="22" t="s">
        <v>84</v>
      </c>
      <c r="Q390" s="19">
        <v>10</v>
      </c>
      <c r="R390" s="23">
        <v>11</v>
      </c>
      <c r="S390" s="24">
        <v>95</v>
      </c>
      <c r="T390" s="25">
        <v>1045</v>
      </c>
      <c r="U390" s="26">
        <v>0.08</v>
      </c>
      <c r="V390" s="25"/>
      <c r="W390" s="25">
        <v>961.4</v>
      </c>
      <c r="X390" s="27">
        <v>44044</v>
      </c>
      <c r="Y390" s="28">
        <v>44044</v>
      </c>
      <c r="Z390" s="29">
        <v>383</v>
      </c>
      <c r="AA390" s="30">
        <v>2</v>
      </c>
      <c r="AB390" s="30" t="s">
        <v>82</v>
      </c>
      <c r="AC390" s="1" t="s">
        <v>83</v>
      </c>
      <c r="AD390" s="26">
        <v>7.0000000000000007E-2</v>
      </c>
      <c r="AE390" s="31">
        <v>67.298000000000002</v>
      </c>
      <c r="AF390">
        <v>5</v>
      </c>
    </row>
    <row r="391" spans="10:32" x14ac:dyDescent="0.3">
      <c r="J391" s="19">
        <v>384</v>
      </c>
      <c r="K391" s="20">
        <v>44039</v>
      </c>
      <c r="L391" s="19">
        <v>7</v>
      </c>
      <c r="M391" s="59">
        <f t="shared" si="11"/>
        <v>7</v>
      </c>
      <c r="N391" s="59">
        <f t="shared" si="12"/>
        <v>2020</v>
      </c>
      <c r="O391" s="21">
        <v>12</v>
      </c>
      <c r="P391" s="22" t="s">
        <v>107</v>
      </c>
      <c r="Q391" s="19">
        <v>7</v>
      </c>
      <c r="R391" s="23">
        <v>41</v>
      </c>
      <c r="S391" s="24">
        <v>105</v>
      </c>
      <c r="T391" s="25">
        <v>4305</v>
      </c>
      <c r="U391" s="26">
        <v>0</v>
      </c>
      <c r="V391" s="25"/>
      <c r="W391" s="25">
        <v>4305</v>
      </c>
      <c r="X391" s="27">
        <v>44063</v>
      </c>
      <c r="Y391" s="28">
        <v>44063</v>
      </c>
      <c r="Z391" s="29">
        <v>384</v>
      </c>
      <c r="AA391" s="30">
        <v>3</v>
      </c>
      <c r="AB391" s="30" t="s">
        <v>87</v>
      </c>
      <c r="AC391" s="1" t="s">
        <v>88</v>
      </c>
      <c r="AD391" s="26">
        <v>0.08</v>
      </c>
      <c r="AE391" s="31">
        <v>344.40000000000003</v>
      </c>
      <c r="AF391">
        <v>6</v>
      </c>
    </row>
    <row r="392" spans="10:32" x14ac:dyDescent="0.3">
      <c r="J392" s="19">
        <v>385</v>
      </c>
      <c r="K392" s="20">
        <v>44041</v>
      </c>
      <c r="L392" s="19">
        <v>7</v>
      </c>
      <c r="M392" s="59">
        <f t="shared" ref="M392:M455" si="13">MONTH(K392)</f>
        <v>7</v>
      </c>
      <c r="N392" s="59">
        <f t="shared" si="12"/>
        <v>2020</v>
      </c>
      <c r="O392" s="21">
        <v>80</v>
      </c>
      <c r="P392" s="22" t="s">
        <v>96</v>
      </c>
      <c r="Q392" s="19">
        <v>1</v>
      </c>
      <c r="R392" s="23">
        <v>49</v>
      </c>
      <c r="S392" s="24">
        <v>109</v>
      </c>
      <c r="T392" s="25">
        <v>5341</v>
      </c>
      <c r="U392" s="26">
        <v>0.15</v>
      </c>
      <c r="V392" s="25"/>
      <c r="W392" s="25">
        <v>4539.8500000000004</v>
      </c>
      <c r="X392" s="27">
        <v>44042</v>
      </c>
      <c r="Y392" s="28">
        <v>44042</v>
      </c>
      <c r="Z392" s="29">
        <v>385</v>
      </c>
      <c r="AA392" s="30">
        <v>2</v>
      </c>
      <c r="AB392" s="30" t="s">
        <v>82</v>
      </c>
      <c r="AC392" s="1" t="s">
        <v>113</v>
      </c>
      <c r="AD392" s="26">
        <v>0.06</v>
      </c>
      <c r="AE392" s="31">
        <v>272.39100000000002</v>
      </c>
      <c r="AF392">
        <v>7</v>
      </c>
    </row>
    <row r="393" spans="10:32" x14ac:dyDescent="0.3">
      <c r="J393" s="19">
        <v>386</v>
      </c>
      <c r="K393" s="20">
        <v>44042</v>
      </c>
      <c r="L393" s="19">
        <v>7</v>
      </c>
      <c r="M393" s="59">
        <f t="shared" si="13"/>
        <v>7</v>
      </c>
      <c r="N393" s="59">
        <f t="shared" ref="N393:N456" si="14">YEAR(K393)</f>
        <v>2020</v>
      </c>
      <c r="O393" s="21">
        <v>49</v>
      </c>
      <c r="P393" s="22" t="s">
        <v>96</v>
      </c>
      <c r="Q393" s="19">
        <v>6</v>
      </c>
      <c r="R393" s="23">
        <v>18</v>
      </c>
      <c r="S393" s="24">
        <v>102</v>
      </c>
      <c r="T393" s="25">
        <v>1836</v>
      </c>
      <c r="U393" s="26">
        <v>0.15</v>
      </c>
      <c r="V393" s="25"/>
      <c r="W393" s="25">
        <v>1560.6</v>
      </c>
      <c r="X393" s="27">
        <v>44051</v>
      </c>
      <c r="Y393" s="28">
        <v>44051</v>
      </c>
      <c r="Z393" s="29">
        <v>386</v>
      </c>
      <c r="AA393" s="30">
        <v>4</v>
      </c>
      <c r="AB393" s="30" t="s">
        <v>85</v>
      </c>
      <c r="AC393" s="1" t="s">
        <v>90</v>
      </c>
      <c r="AD393" s="26">
        <v>0.09</v>
      </c>
      <c r="AE393" s="31">
        <v>140.45399999999998</v>
      </c>
      <c r="AF393">
        <v>1</v>
      </c>
    </row>
    <row r="394" spans="10:32" x14ac:dyDescent="0.3">
      <c r="J394" s="19">
        <v>387</v>
      </c>
      <c r="K394" s="20">
        <v>44043</v>
      </c>
      <c r="L394" s="19">
        <v>7</v>
      </c>
      <c r="M394" s="59">
        <f t="shared" si="13"/>
        <v>7</v>
      </c>
      <c r="N394" s="59">
        <f t="shared" si="14"/>
        <v>2020</v>
      </c>
      <c r="O394" s="21">
        <v>89</v>
      </c>
      <c r="P394" s="22" t="s">
        <v>111</v>
      </c>
      <c r="Q394" s="19">
        <v>2</v>
      </c>
      <c r="R394" s="23">
        <v>43</v>
      </c>
      <c r="S394" s="24">
        <v>91</v>
      </c>
      <c r="T394" s="25">
        <v>3913</v>
      </c>
      <c r="U394" s="26">
        <v>0.15</v>
      </c>
      <c r="V394" s="25"/>
      <c r="W394" s="25">
        <v>3326.05</v>
      </c>
      <c r="X394" s="27">
        <v>44052</v>
      </c>
      <c r="Y394" s="28">
        <v>44052</v>
      </c>
      <c r="Z394" s="29">
        <v>387</v>
      </c>
      <c r="AA394" s="30">
        <v>4</v>
      </c>
      <c r="AB394" s="30" t="s">
        <v>85</v>
      </c>
      <c r="AC394" s="1" t="s">
        <v>95</v>
      </c>
      <c r="AD394" s="26">
        <v>0.09</v>
      </c>
      <c r="AE394" s="31">
        <v>299.34449999999998</v>
      </c>
      <c r="AF394">
        <v>2</v>
      </c>
    </row>
    <row r="395" spans="10:32" x14ac:dyDescent="0.3">
      <c r="J395" s="19">
        <v>388</v>
      </c>
      <c r="K395" s="20">
        <v>44043</v>
      </c>
      <c r="L395" s="19">
        <v>7</v>
      </c>
      <c r="M395" s="59">
        <f t="shared" si="13"/>
        <v>7</v>
      </c>
      <c r="N395" s="59">
        <f t="shared" si="14"/>
        <v>2020</v>
      </c>
      <c r="O395" s="21">
        <v>79</v>
      </c>
      <c r="P395" s="22" t="s">
        <v>91</v>
      </c>
      <c r="Q395" s="19">
        <v>7</v>
      </c>
      <c r="R395" s="23">
        <v>40</v>
      </c>
      <c r="S395" s="24">
        <v>104</v>
      </c>
      <c r="T395" s="25">
        <v>4160</v>
      </c>
      <c r="U395" s="26">
        <v>0.11</v>
      </c>
      <c r="V395" s="25"/>
      <c r="W395" s="25">
        <v>3702.4</v>
      </c>
      <c r="X395" s="27">
        <v>44063</v>
      </c>
      <c r="Y395" s="28">
        <v>44063</v>
      </c>
      <c r="Z395" s="29">
        <v>388</v>
      </c>
      <c r="AA395" s="30">
        <v>6</v>
      </c>
      <c r="AB395" s="30" t="s">
        <v>79</v>
      </c>
      <c r="AC395" s="1" t="s">
        <v>83</v>
      </c>
      <c r="AD395" s="26">
        <v>0.05</v>
      </c>
      <c r="AE395" s="31">
        <v>185.12</v>
      </c>
      <c r="AF395">
        <v>3</v>
      </c>
    </row>
    <row r="396" spans="10:32" x14ac:dyDescent="0.3">
      <c r="J396" s="19">
        <v>389</v>
      </c>
      <c r="K396" s="20">
        <v>44043</v>
      </c>
      <c r="L396" s="19">
        <v>7</v>
      </c>
      <c r="M396" s="59">
        <f t="shared" si="13"/>
        <v>7</v>
      </c>
      <c r="N396" s="59">
        <f t="shared" si="14"/>
        <v>2020</v>
      </c>
      <c r="O396" s="21">
        <v>58</v>
      </c>
      <c r="P396" s="22" t="s">
        <v>131</v>
      </c>
      <c r="Q396" s="19">
        <v>8</v>
      </c>
      <c r="R396" s="23">
        <v>31</v>
      </c>
      <c r="S396" s="24">
        <v>90</v>
      </c>
      <c r="T396" s="25">
        <v>2790</v>
      </c>
      <c r="U396" s="26">
        <v>0</v>
      </c>
      <c r="V396" s="25"/>
      <c r="W396" s="25">
        <v>2790</v>
      </c>
      <c r="X396" s="27">
        <v>44050</v>
      </c>
      <c r="Y396" s="28">
        <v>44050</v>
      </c>
      <c r="Z396" s="29">
        <v>389</v>
      </c>
      <c r="AA396" s="30">
        <v>5</v>
      </c>
      <c r="AB396" s="30" t="s">
        <v>100</v>
      </c>
      <c r="AC396" s="1" t="s">
        <v>113</v>
      </c>
      <c r="AD396" s="26">
        <v>0.08</v>
      </c>
      <c r="AE396" s="31">
        <v>223.20000000000002</v>
      </c>
      <c r="AF396">
        <v>4</v>
      </c>
    </row>
    <row r="397" spans="10:32" x14ac:dyDescent="0.3">
      <c r="J397" s="19">
        <v>390</v>
      </c>
      <c r="K397" s="20">
        <v>44044</v>
      </c>
      <c r="L397" s="19">
        <v>8</v>
      </c>
      <c r="M397" s="59">
        <f t="shared" si="13"/>
        <v>8</v>
      </c>
      <c r="N397" s="59">
        <f t="shared" si="14"/>
        <v>2020</v>
      </c>
      <c r="O397" s="21">
        <v>22</v>
      </c>
      <c r="P397" s="22" t="s">
        <v>112</v>
      </c>
      <c r="Q397" s="19">
        <v>7</v>
      </c>
      <c r="R397" s="23">
        <v>41</v>
      </c>
      <c r="S397" s="24">
        <v>112</v>
      </c>
      <c r="T397" s="25">
        <v>4592</v>
      </c>
      <c r="U397" s="26">
        <v>0.03</v>
      </c>
      <c r="V397" s="25"/>
      <c r="W397" s="25">
        <v>4454.24</v>
      </c>
      <c r="X397" s="27">
        <v>44052</v>
      </c>
      <c r="Y397" s="28">
        <v>44052</v>
      </c>
      <c r="Z397" s="29">
        <v>390</v>
      </c>
      <c r="AA397" s="30">
        <v>3</v>
      </c>
      <c r="AB397" s="30" t="s">
        <v>87</v>
      </c>
      <c r="AC397" s="1" t="s">
        <v>113</v>
      </c>
      <c r="AD397" s="26">
        <v>7.0000000000000007E-2</v>
      </c>
      <c r="AE397" s="31">
        <v>311.79680000000002</v>
      </c>
      <c r="AF397">
        <v>5</v>
      </c>
    </row>
    <row r="398" spans="10:32" x14ac:dyDescent="0.3">
      <c r="J398" s="19">
        <v>391</v>
      </c>
      <c r="K398" s="20">
        <v>44044</v>
      </c>
      <c r="L398" s="19">
        <v>8</v>
      </c>
      <c r="M398" s="59">
        <f t="shared" si="13"/>
        <v>8</v>
      </c>
      <c r="N398" s="59">
        <f t="shared" si="14"/>
        <v>2020</v>
      </c>
      <c r="O398" s="21">
        <v>15</v>
      </c>
      <c r="P398" s="22" t="s">
        <v>136</v>
      </c>
      <c r="Q398" s="19">
        <v>12</v>
      </c>
      <c r="R398" s="23">
        <v>48</v>
      </c>
      <c r="S398" s="24">
        <v>102</v>
      </c>
      <c r="T398" s="25">
        <v>4896</v>
      </c>
      <c r="U398" s="26">
        <v>0.03</v>
      </c>
      <c r="V398" s="25"/>
      <c r="W398" s="25">
        <v>4749.12</v>
      </c>
      <c r="X398" s="27">
        <v>44057</v>
      </c>
      <c r="Y398" s="28">
        <v>44057</v>
      </c>
      <c r="Z398" s="29">
        <v>391</v>
      </c>
      <c r="AA398" s="30">
        <v>6</v>
      </c>
      <c r="AB398" s="30" t="s">
        <v>79</v>
      </c>
      <c r="AC398" s="1" t="s">
        <v>113</v>
      </c>
      <c r="AD398" s="26">
        <v>0.06</v>
      </c>
      <c r="AE398" s="31">
        <v>284.94720000000001</v>
      </c>
      <c r="AF398">
        <v>6</v>
      </c>
    </row>
    <row r="399" spans="10:32" x14ac:dyDescent="0.3">
      <c r="J399" s="19">
        <v>392</v>
      </c>
      <c r="K399" s="20">
        <v>44044</v>
      </c>
      <c r="L399" s="19">
        <v>8</v>
      </c>
      <c r="M399" s="59">
        <f t="shared" si="13"/>
        <v>8</v>
      </c>
      <c r="N399" s="59">
        <f t="shared" si="14"/>
        <v>2020</v>
      </c>
      <c r="O399" s="21">
        <v>6</v>
      </c>
      <c r="P399" s="22" t="s">
        <v>147</v>
      </c>
      <c r="Q399" s="19">
        <v>10</v>
      </c>
      <c r="R399" s="23">
        <v>15</v>
      </c>
      <c r="S399" s="24">
        <v>96</v>
      </c>
      <c r="T399" s="25">
        <v>1440</v>
      </c>
      <c r="U399" s="26">
        <v>0.01</v>
      </c>
      <c r="V399" s="25"/>
      <c r="W399" s="25">
        <v>1425.6</v>
      </c>
      <c r="X399" s="27">
        <v>44049</v>
      </c>
      <c r="Y399" s="28">
        <v>44049</v>
      </c>
      <c r="Z399" s="29">
        <v>392</v>
      </c>
      <c r="AA399" s="30">
        <v>3</v>
      </c>
      <c r="AB399" s="30" t="s">
        <v>87</v>
      </c>
      <c r="AC399" s="1" t="s">
        <v>90</v>
      </c>
      <c r="AD399" s="26">
        <v>0.09</v>
      </c>
      <c r="AE399" s="31">
        <v>128.30399999999997</v>
      </c>
      <c r="AF399">
        <v>7</v>
      </c>
    </row>
    <row r="400" spans="10:32" x14ac:dyDescent="0.3">
      <c r="J400" s="19">
        <v>393</v>
      </c>
      <c r="K400" s="20">
        <v>44044</v>
      </c>
      <c r="L400" s="19">
        <v>8</v>
      </c>
      <c r="M400" s="59">
        <f t="shared" si="13"/>
        <v>8</v>
      </c>
      <c r="N400" s="59">
        <f t="shared" si="14"/>
        <v>2020</v>
      </c>
      <c r="O400" s="21">
        <v>77</v>
      </c>
      <c r="P400" s="22" t="s">
        <v>124</v>
      </c>
      <c r="Q400" s="19">
        <v>5</v>
      </c>
      <c r="R400" s="23">
        <v>36</v>
      </c>
      <c r="S400" s="24">
        <v>119</v>
      </c>
      <c r="T400" s="25">
        <v>4284</v>
      </c>
      <c r="U400" s="26">
        <v>0.06</v>
      </c>
      <c r="V400" s="25"/>
      <c r="W400" s="25">
        <v>4026.96</v>
      </c>
      <c r="X400" s="27">
        <v>44044</v>
      </c>
      <c r="Y400" s="28">
        <v>44044</v>
      </c>
      <c r="Z400" s="29">
        <v>393</v>
      </c>
      <c r="AA400" s="30">
        <v>2</v>
      </c>
      <c r="AB400" s="30" t="s">
        <v>82</v>
      </c>
      <c r="AC400" s="1" t="s">
        <v>95</v>
      </c>
      <c r="AD400" s="26">
        <v>7.0000000000000007E-2</v>
      </c>
      <c r="AE400" s="31">
        <v>281.88720000000001</v>
      </c>
      <c r="AF400">
        <v>1</v>
      </c>
    </row>
    <row r="401" spans="10:32" x14ac:dyDescent="0.3">
      <c r="J401" s="19">
        <v>394</v>
      </c>
      <c r="K401" s="20">
        <v>44045</v>
      </c>
      <c r="L401" s="19">
        <v>8</v>
      </c>
      <c r="M401" s="59">
        <f t="shared" si="13"/>
        <v>8</v>
      </c>
      <c r="N401" s="59">
        <f t="shared" si="14"/>
        <v>2020</v>
      </c>
      <c r="O401" s="21">
        <v>17</v>
      </c>
      <c r="P401" s="22" t="s">
        <v>126</v>
      </c>
      <c r="Q401" s="19">
        <v>8</v>
      </c>
      <c r="R401" s="23">
        <v>22</v>
      </c>
      <c r="S401" s="24">
        <v>95</v>
      </c>
      <c r="T401" s="25">
        <v>2090</v>
      </c>
      <c r="U401" s="26">
        <v>0.1</v>
      </c>
      <c r="V401" s="25"/>
      <c r="W401" s="25">
        <v>1881</v>
      </c>
      <c r="X401" s="27">
        <v>44063</v>
      </c>
      <c r="Y401" s="28">
        <v>44063</v>
      </c>
      <c r="Z401" s="29">
        <v>394</v>
      </c>
      <c r="AA401" s="30">
        <v>4</v>
      </c>
      <c r="AB401" s="30" t="s">
        <v>85</v>
      </c>
      <c r="AC401" s="1" t="s">
        <v>92</v>
      </c>
      <c r="AD401" s="26">
        <v>0.09</v>
      </c>
      <c r="AE401" s="31">
        <v>169.29</v>
      </c>
      <c r="AF401">
        <v>2</v>
      </c>
    </row>
    <row r="402" spans="10:32" x14ac:dyDescent="0.3">
      <c r="J402" s="19">
        <v>395</v>
      </c>
      <c r="K402" s="20">
        <v>44045</v>
      </c>
      <c r="L402" s="19">
        <v>8</v>
      </c>
      <c r="M402" s="59">
        <f t="shared" si="13"/>
        <v>8</v>
      </c>
      <c r="N402" s="59">
        <f t="shared" si="14"/>
        <v>2020</v>
      </c>
      <c r="O402" s="21">
        <v>18</v>
      </c>
      <c r="P402" s="22" t="s">
        <v>142</v>
      </c>
      <c r="Q402" s="19">
        <v>1</v>
      </c>
      <c r="R402" s="23">
        <v>13</v>
      </c>
      <c r="S402" s="24">
        <v>107</v>
      </c>
      <c r="T402" s="25">
        <v>1391</v>
      </c>
      <c r="U402" s="26">
        <v>0.02</v>
      </c>
      <c r="V402" s="25"/>
      <c r="W402" s="25">
        <v>1363.18</v>
      </c>
      <c r="X402" s="27">
        <v>44064</v>
      </c>
      <c r="Y402" s="28">
        <v>44064</v>
      </c>
      <c r="Z402" s="29">
        <v>395</v>
      </c>
      <c r="AA402" s="30">
        <v>4</v>
      </c>
      <c r="AB402" s="30" t="s">
        <v>85</v>
      </c>
      <c r="AC402" s="1" t="s">
        <v>88</v>
      </c>
      <c r="AD402" s="26">
        <v>0.08</v>
      </c>
      <c r="AE402" s="31">
        <v>109.0544</v>
      </c>
      <c r="AF402">
        <v>3</v>
      </c>
    </row>
    <row r="403" spans="10:32" x14ac:dyDescent="0.3">
      <c r="J403" s="19">
        <v>396</v>
      </c>
      <c r="K403" s="20">
        <v>44045</v>
      </c>
      <c r="L403" s="19">
        <v>8</v>
      </c>
      <c r="M403" s="59">
        <f t="shared" si="13"/>
        <v>8</v>
      </c>
      <c r="N403" s="59">
        <f t="shared" si="14"/>
        <v>2020</v>
      </c>
      <c r="O403" s="21">
        <v>28</v>
      </c>
      <c r="P403" s="22" t="s">
        <v>145</v>
      </c>
      <c r="Q403" s="19">
        <v>7</v>
      </c>
      <c r="R403" s="23">
        <v>40</v>
      </c>
      <c r="S403" s="24">
        <v>90</v>
      </c>
      <c r="T403" s="25">
        <v>3600</v>
      </c>
      <c r="U403" s="26">
        <v>0</v>
      </c>
      <c r="V403" s="25"/>
      <c r="W403" s="25">
        <v>3600</v>
      </c>
      <c r="X403" s="27">
        <v>44053</v>
      </c>
      <c r="Y403" s="28">
        <v>44053</v>
      </c>
      <c r="Z403" s="29">
        <v>396</v>
      </c>
      <c r="AA403" s="30">
        <v>4</v>
      </c>
      <c r="AB403" s="30" t="s">
        <v>85</v>
      </c>
      <c r="AC403" s="1" t="s">
        <v>88</v>
      </c>
      <c r="AD403" s="26">
        <v>0.08</v>
      </c>
      <c r="AE403" s="31">
        <v>288</v>
      </c>
      <c r="AF403">
        <v>4</v>
      </c>
    </row>
    <row r="404" spans="10:32" x14ac:dyDescent="0.3">
      <c r="J404" s="19">
        <v>397</v>
      </c>
      <c r="K404" s="20">
        <v>44046</v>
      </c>
      <c r="L404" s="19">
        <v>8</v>
      </c>
      <c r="M404" s="59">
        <f t="shared" si="13"/>
        <v>8</v>
      </c>
      <c r="N404" s="59">
        <f t="shared" si="14"/>
        <v>2020</v>
      </c>
      <c r="O404" s="21">
        <v>81</v>
      </c>
      <c r="P404" s="22" t="s">
        <v>162</v>
      </c>
      <c r="Q404" s="19">
        <v>8</v>
      </c>
      <c r="R404" s="23">
        <v>12</v>
      </c>
      <c r="S404" s="24">
        <v>104</v>
      </c>
      <c r="T404" s="25">
        <v>1248</v>
      </c>
      <c r="U404" s="26">
        <v>0.05</v>
      </c>
      <c r="V404" s="25"/>
      <c r="W404" s="25">
        <v>1185.5999999999999</v>
      </c>
      <c r="X404" s="27">
        <v>44049</v>
      </c>
      <c r="Y404" s="28">
        <v>44049</v>
      </c>
      <c r="Z404" s="29">
        <v>397</v>
      </c>
      <c r="AA404" s="30">
        <v>1</v>
      </c>
      <c r="AB404" s="30" t="s">
        <v>108</v>
      </c>
      <c r="AC404" s="1" t="s">
        <v>80</v>
      </c>
      <c r="AD404" s="26">
        <v>0.09</v>
      </c>
      <c r="AE404" s="31">
        <v>106.70399999999999</v>
      </c>
      <c r="AF404">
        <v>5</v>
      </c>
    </row>
    <row r="405" spans="10:32" x14ac:dyDescent="0.3">
      <c r="J405" s="19">
        <v>398</v>
      </c>
      <c r="K405" s="20">
        <v>44047</v>
      </c>
      <c r="L405" s="19">
        <v>8</v>
      </c>
      <c r="M405" s="59">
        <f t="shared" si="13"/>
        <v>8</v>
      </c>
      <c r="N405" s="59">
        <f t="shared" si="14"/>
        <v>2020</v>
      </c>
      <c r="O405" s="21">
        <v>35</v>
      </c>
      <c r="P405" s="22" t="s">
        <v>96</v>
      </c>
      <c r="Q405" s="19">
        <v>7</v>
      </c>
      <c r="R405" s="23">
        <v>18</v>
      </c>
      <c r="S405" s="24">
        <v>109</v>
      </c>
      <c r="T405" s="25">
        <v>1962</v>
      </c>
      <c r="U405" s="26">
        <v>0.13</v>
      </c>
      <c r="V405" s="25"/>
      <c r="W405" s="25">
        <v>1706.94</v>
      </c>
      <c r="X405" s="27">
        <v>44072</v>
      </c>
      <c r="Y405" s="28">
        <v>44072</v>
      </c>
      <c r="Z405" s="29">
        <v>398</v>
      </c>
      <c r="AA405" s="30">
        <v>7</v>
      </c>
      <c r="AB405" s="30" t="s">
        <v>97</v>
      </c>
      <c r="AC405" s="1" t="s">
        <v>109</v>
      </c>
      <c r="AD405" s="26">
        <v>0.09</v>
      </c>
      <c r="AE405" s="31">
        <v>153.62459999999999</v>
      </c>
      <c r="AF405">
        <v>6</v>
      </c>
    </row>
    <row r="406" spans="10:32" x14ac:dyDescent="0.3">
      <c r="J406" s="19">
        <v>399</v>
      </c>
      <c r="K406" s="20">
        <v>44047</v>
      </c>
      <c r="L406" s="19">
        <v>8</v>
      </c>
      <c r="M406" s="59">
        <f t="shared" si="13"/>
        <v>8</v>
      </c>
      <c r="N406" s="59">
        <f t="shared" si="14"/>
        <v>2020</v>
      </c>
      <c r="O406" s="21">
        <v>49</v>
      </c>
      <c r="P406" s="22" t="s">
        <v>96</v>
      </c>
      <c r="Q406" s="19">
        <v>2</v>
      </c>
      <c r="R406" s="23">
        <v>25</v>
      </c>
      <c r="S406" s="24">
        <v>104</v>
      </c>
      <c r="T406" s="25">
        <v>2600</v>
      </c>
      <c r="U406" s="26">
        <v>0.04</v>
      </c>
      <c r="V406" s="25"/>
      <c r="W406" s="25">
        <v>2496</v>
      </c>
      <c r="X406" s="27">
        <v>44077</v>
      </c>
      <c r="Y406" s="28">
        <v>44077</v>
      </c>
      <c r="Z406" s="29">
        <v>399</v>
      </c>
      <c r="AA406" s="30">
        <v>2</v>
      </c>
      <c r="AB406" s="30" t="s">
        <v>82</v>
      </c>
      <c r="AC406" s="1" t="s">
        <v>80</v>
      </c>
      <c r="AD406" s="26">
        <v>0.09</v>
      </c>
      <c r="AE406" s="31">
        <v>224.64</v>
      </c>
      <c r="AF406">
        <v>7</v>
      </c>
    </row>
    <row r="407" spans="10:32" x14ac:dyDescent="0.3">
      <c r="J407" s="19">
        <v>400</v>
      </c>
      <c r="K407" s="20">
        <v>44047</v>
      </c>
      <c r="L407" s="19">
        <v>8</v>
      </c>
      <c r="M407" s="59">
        <f t="shared" si="13"/>
        <v>8</v>
      </c>
      <c r="N407" s="59">
        <f t="shared" si="14"/>
        <v>2020</v>
      </c>
      <c r="O407" s="21">
        <v>43</v>
      </c>
      <c r="P407" s="22" t="s">
        <v>158</v>
      </c>
      <c r="Q407" s="19">
        <v>5</v>
      </c>
      <c r="R407" s="23">
        <v>10</v>
      </c>
      <c r="S407" s="24">
        <v>106</v>
      </c>
      <c r="T407" s="25">
        <v>1060</v>
      </c>
      <c r="U407" s="26">
        <v>0.04</v>
      </c>
      <c r="V407" s="25"/>
      <c r="W407" s="25">
        <v>1017.6</v>
      </c>
      <c r="X407" s="27">
        <v>44057</v>
      </c>
      <c r="Y407" s="28">
        <v>44057</v>
      </c>
      <c r="Z407" s="29">
        <v>400</v>
      </c>
      <c r="AA407" s="30">
        <v>6</v>
      </c>
      <c r="AB407" s="30" t="s">
        <v>79</v>
      </c>
      <c r="AC407" s="1" t="s">
        <v>90</v>
      </c>
      <c r="AD407" s="26">
        <v>0.08</v>
      </c>
      <c r="AE407" s="31">
        <v>81.408000000000001</v>
      </c>
      <c r="AF407">
        <v>1</v>
      </c>
    </row>
    <row r="408" spans="10:32" x14ac:dyDescent="0.3">
      <c r="J408" s="19">
        <v>401</v>
      </c>
      <c r="K408" s="20">
        <v>44047</v>
      </c>
      <c r="L408" s="19">
        <v>8</v>
      </c>
      <c r="M408" s="59">
        <f t="shared" si="13"/>
        <v>8</v>
      </c>
      <c r="N408" s="59">
        <f t="shared" si="14"/>
        <v>2020</v>
      </c>
      <c r="O408" s="21">
        <v>27</v>
      </c>
      <c r="P408" s="22" t="s">
        <v>160</v>
      </c>
      <c r="Q408" s="19">
        <v>10</v>
      </c>
      <c r="R408" s="23">
        <v>47</v>
      </c>
      <c r="S408" s="24">
        <v>119</v>
      </c>
      <c r="T408" s="25">
        <v>5593</v>
      </c>
      <c r="U408" s="26">
        <v>0.1</v>
      </c>
      <c r="V408" s="25"/>
      <c r="W408" s="25">
        <v>5033.7</v>
      </c>
      <c r="X408" s="27">
        <v>44058</v>
      </c>
      <c r="Y408" s="28">
        <v>44058</v>
      </c>
      <c r="Z408" s="29">
        <v>401</v>
      </c>
      <c r="AA408" s="30">
        <v>5</v>
      </c>
      <c r="AB408" s="30" t="s">
        <v>100</v>
      </c>
      <c r="AC408" s="1" t="s">
        <v>113</v>
      </c>
      <c r="AD408" s="26">
        <v>0.08</v>
      </c>
      <c r="AE408" s="31">
        <v>402.69599999999997</v>
      </c>
      <c r="AF408">
        <v>2</v>
      </c>
    </row>
    <row r="409" spans="10:32" x14ac:dyDescent="0.3">
      <c r="J409" s="19">
        <v>402</v>
      </c>
      <c r="K409" s="20">
        <v>44047</v>
      </c>
      <c r="L409" s="19">
        <v>8</v>
      </c>
      <c r="M409" s="59">
        <f t="shared" si="13"/>
        <v>8</v>
      </c>
      <c r="N409" s="59">
        <f t="shared" si="14"/>
        <v>2020</v>
      </c>
      <c r="O409" s="21">
        <v>52</v>
      </c>
      <c r="P409" s="22" t="s">
        <v>81</v>
      </c>
      <c r="Q409" s="19">
        <v>6</v>
      </c>
      <c r="R409" s="23">
        <v>21</v>
      </c>
      <c r="S409" s="24">
        <v>92</v>
      </c>
      <c r="T409" s="25">
        <v>1932</v>
      </c>
      <c r="U409" s="26">
        <v>0.02</v>
      </c>
      <c r="V409" s="25"/>
      <c r="W409" s="25">
        <v>1893.36</v>
      </c>
      <c r="X409" s="27">
        <v>44048</v>
      </c>
      <c r="Y409" s="28">
        <v>44048</v>
      </c>
      <c r="Z409" s="29">
        <v>402</v>
      </c>
      <c r="AA409" s="30">
        <v>7</v>
      </c>
      <c r="AB409" s="30" t="s">
        <v>97</v>
      </c>
      <c r="AC409" s="1" t="s">
        <v>113</v>
      </c>
      <c r="AD409" s="26">
        <v>0.09</v>
      </c>
      <c r="AE409" s="31">
        <v>170.40239999999997</v>
      </c>
      <c r="AF409">
        <v>3</v>
      </c>
    </row>
    <row r="410" spans="10:32" x14ac:dyDescent="0.3">
      <c r="J410" s="19">
        <v>403</v>
      </c>
      <c r="K410" s="20">
        <v>44047</v>
      </c>
      <c r="L410" s="19">
        <v>8</v>
      </c>
      <c r="M410" s="59">
        <f t="shared" si="13"/>
        <v>8</v>
      </c>
      <c r="N410" s="59">
        <f t="shared" si="14"/>
        <v>2020</v>
      </c>
      <c r="O410" s="21">
        <v>78</v>
      </c>
      <c r="P410" s="22" t="s">
        <v>94</v>
      </c>
      <c r="Q410" s="19">
        <v>11</v>
      </c>
      <c r="R410" s="23">
        <v>18</v>
      </c>
      <c r="S410" s="24">
        <v>104</v>
      </c>
      <c r="T410" s="25">
        <v>1872</v>
      </c>
      <c r="U410" s="26">
        <v>0.11</v>
      </c>
      <c r="V410" s="25"/>
      <c r="W410" s="25">
        <v>1666.08</v>
      </c>
      <c r="X410" s="27">
        <v>44067</v>
      </c>
      <c r="Y410" s="28">
        <v>44067</v>
      </c>
      <c r="Z410" s="29">
        <v>403</v>
      </c>
      <c r="AA410" s="30">
        <v>5</v>
      </c>
      <c r="AB410" s="30" t="s">
        <v>100</v>
      </c>
      <c r="AC410" s="1" t="s">
        <v>90</v>
      </c>
      <c r="AD410" s="26">
        <v>7.0000000000000007E-2</v>
      </c>
      <c r="AE410" s="31">
        <v>116.62560000000001</v>
      </c>
      <c r="AF410">
        <v>4</v>
      </c>
    </row>
    <row r="411" spans="10:32" x14ac:dyDescent="0.3">
      <c r="J411" s="19">
        <v>404</v>
      </c>
      <c r="K411" s="20">
        <v>44048</v>
      </c>
      <c r="L411" s="19">
        <v>8</v>
      </c>
      <c r="M411" s="59">
        <f t="shared" si="13"/>
        <v>8</v>
      </c>
      <c r="N411" s="59">
        <f t="shared" si="14"/>
        <v>2020</v>
      </c>
      <c r="O411" s="21">
        <v>29</v>
      </c>
      <c r="P411" s="22" t="s">
        <v>157</v>
      </c>
      <c r="Q411" s="19">
        <v>1</v>
      </c>
      <c r="R411" s="23">
        <v>25</v>
      </c>
      <c r="S411" s="24">
        <v>118</v>
      </c>
      <c r="T411" s="25">
        <v>2950</v>
      </c>
      <c r="U411" s="26">
        <v>0.02</v>
      </c>
      <c r="V411" s="25"/>
      <c r="W411" s="25">
        <v>2891</v>
      </c>
      <c r="X411" s="27">
        <v>44076</v>
      </c>
      <c r="Y411" s="28">
        <v>44076</v>
      </c>
      <c r="Z411" s="29">
        <v>404</v>
      </c>
      <c r="AA411" s="30">
        <v>5</v>
      </c>
      <c r="AB411" s="30" t="s">
        <v>100</v>
      </c>
      <c r="AC411" s="1" t="s">
        <v>109</v>
      </c>
      <c r="AD411" s="26">
        <v>0.08</v>
      </c>
      <c r="AE411" s="31">
        <v>231.28</v>
      </c>
      <c r="AF411">
        <v>5</v>
      </c>
    </row>
    <row r="412" spans="10:32" x14ac:dyDescent="0.3">
      <c r="J412" s="19">
        <v>405</v>
      </c>
      <c r="K412" s="20">
        <v>44048</v>
      </c>
      <c r="L412" s="19">
        <v>8</v>
      </c>
      <c r="M412" s="59">
        <f t="shared" si="13"/>
        <v>8</v>
      </c>
      <c r="N412" s="59">
        <f t="shared" si="14"/>
        <v>2020</v>
      </c>
      <c r="O412" s="21">
        <v>88</v>
      </c>
      <c r="P412" s="22" t="s">
        <v>96</v>
      </c>
      <c r="Q412" s="19">
        <v>7</v>
      </c>
      <c r="R412" s="23">
        <v>27</v>
      </c>
      <c r="S412" s="24">
        <v>120</v>
      </c>
      <c r="T412" s="25">
        <v>3240</v>
      </c>
      <c r="U412" s="26">
        <v>7.0000000000000007E-2</v>
      </c>
      <c r="V412" s="25"/>
      <c r="W412" s="25">
        <v>3013.2</v>
      </c>
      <c r="X412" s="27">
        <v>44072</v>
      </c>
      <c r="Y412" s="28">
        <v>44072</v>
      </c>
      <c r="Z412" s="29">
        <v>405</v>
      </c>
      <c r="AA412" s="30">
        <v>3</v>
      </c>
      <c r="AB412" s="30" t="s">
        <v>87</v>
      </c>
      <c r="AC412" s="1" t="s">
        <v>88</v>
      </c>
      <c r="AD412" s="26">
        <v>7.0000000000000007E-2</v>
      </c>
      <c r="AE412" s="31">
        <v>210.92400000000001</v>
      </c>
      <c r="AF412">
        <v>6</v>
      </c>
    </row>
    <row r="413" spans="10:32" x14ac:dyDescent="0.3">
      <c r="J413" s="19">
        <v>406</v>
      </c>
      <c r="K413" s="20">
        <v>44048</v>
      </c>
      <c r="L413" s="19">
        <v>8</v>
      </c>
      <c r="M413" s="59">
        <f t="shared" si="13"/>
        <v>8</v>
      </c>
      <c r="N413" s="59">
        <f t="shared" si="14"/>
        <v>2020</v>
      </c>
      <c r="O413" s="21">
        <v>69</v>
      </c>
      <c r="P413" s="22" t="s">
        <v>126</v>
      </c>
      <c r="Q413" s="19">
        <v>13</v>
      </c>
      <c r="R413" s="23">
        <v>49</v>
      </c>
      <c r="S413" s="24">
        <v>93</v>
      </c>
      <c r="T413" s="25">
        <v>4557</v>
      </c>
      <c r="U413" s="26">
        <v>0.13</v>
      </c>
      <c r="V413" s="25"/>
      <c r="W413" s="25">
        <v>3964.59</v>
      </c>
      <c r="X413" s="27">
        <v>44068</v>
      </c>
      <c r="Y413" s="28">
        <v>44068</v>
      </c>
      <c r="Z413" s="29">
        <v>406</v>
      </c>
      <c r="AA413" s="30">
        <v>2</v>
      </c>
      <c r="AB413" s="30" t="s">
        <v>82</v>
      </c>
      <c r="AC413" s="1" t="s">
        <v>128</v>
      </c>
      <c r="AD413" s="26">
        <v>7.0000000000000007E-2</v>
      </c>
      <c r="AE413" s="31">
        <v>277.52130000000005</v>
      </c>
      <c r="AF413">
        <v>7</v>
      </c>
    </row>
    <row r="414" spans="10:32" x14ac:dyDescent="0.3">
      <c r="J414" s="19">
        <v>407</v>
      </c>
      <c r="K414" s="20">
        <v>44048</v>
      </c>
      <c r="L414" s="19">
        <v>8</v>
      </c>
      <c r="M414" s="59">
        <f t="shared" si="13"/>
        <v>8</v>
      </c>
      <c r="N414" s="59">
        <f t="shared" si="14"/>
        <v>2020</v>
      </c>
      <c r="O414" s="21">
        <v>60</v>
      </c>
      <c r="P414" s="22" t="s">
        <v>141</v>
      </c>
      <c r="Q414" s="19">
        <v>10</v>
      </c>
      <c r="R414" s="23">
        <v>15</v>
      </c>
      <c r="S414" s="24">
        <v>109</v>
      </c>
      <c r="T414" s="25">
        <v>1635</v>
      </c>
      <c r="U414" s="26">
        <v>0.1</v>
      </c>
      <c r="V414" s="25"/>
      <c r="W414" s="25">
        <v>1471.5</v>
      </c>
      <c r="X414" s="27">
        <v>44051</v>
      </c>
      <c r="Y414" s="28">
        <v>44051</v>
      </c>
      <c r="Z414" s="29">
        <v>407</v>
      </c>
      <c r="AA414" s="30">
        <v>5</v>
      </c>
      <c r="AB414" s="30" t="s">
        <v>100</v>
      </c>
      <c r="AC414" s="1" t="s">
        <v>88</v>
      </c>
      <c r="AD414" s="26">
        <v>0.09</v>
      </c>
      <c r="AE414" s="31">
        <v>132.435</v>
      </c>
      <c r="AF414">
        <v>1</v>
      </c>
    </row>
    <row r="415" spans="10:32" x14ac:dyDescent="0.3">
      <c r="J415" s="19">
        <v>408</v>
      </c>
      <c r="K415" s="20">
        <v>44048</v>
      </c>
      <c r="L415" s="19">
        <v>8</v>
      </c>
      <c r="M415" s="59">
        <f t="shared" si="13"/>
        <v>8</v>
      </c>
      <c r="N415" s="59">
        <f t="shared" si="14"/>
        <v>2020</v>
      </c>
      <c r="O415" s="21">
        <v>62</v>
      </c>
      <c r="P415" s="22" t="s">
        <v>96</v>
      </c>
      <c r="Q415" s="19">
        <v>1</v>
      </c>
      <c r="R415" s="23">
        <v>30</v>
      </c>
      <c r="S415" s="24">
        <v>109</v>
      </c>
      <c r="T415" s="25">
        <v>3270</v>
      </c>
      <c r="U415" s="26">
        <v>0.13</v>
      </c>
      <c r="V415" s="25"/>
      <c r="W415" s="25">
        <v>2844.9</v>
      </c>
      <c r="X415" s="27">
        <v>44050</v>
      </c>
      <c r="Y415" s="28">
        <v>44050</v>
      </c>
      <c r="Z415" s="29">
        <v>408</v>
      </c>
      <c r="AA415" s="30">
        <v>1</v>
      </c>
      <c r="AB415" s="30" t="s">
        <v>108</v>
      </c>
      <c r="AC415" s="1" t="s">
        <v>113</v>
      </c>
      <c r="AD415" s="26">
        <v>0.09</v>
      </c>
      <c r="AE415" s="31">
        <v>256.041</v>
      </c>
      <c r="AF415">
        <v>2</v>
      </c>
    </row>
    <row r="416" spans="10:32" x14ac:dyDescent="0.3">
      <c r="J416" s="19">
        <v>409</v>
      </c>
      <c r="K416" s="20">
        <v>44049</v>
      </c>
      <c r="L416" s="19">
        <v>8</v>
      </c>
      <c r="M416" s="59">
        <f t="shared" si="13"/>
        <v>8</v>
      </c>
      <c r="N416" s="59">
        <f t="shared" si="14"/>
        <v>2020</v>
      </c>
      <c r="O416" s="21">
        <v>41</v>
      </c>
      <c r="P416" s="22" t="s">
        <v>127</v>
      </c>
      <c r="Q416" s="19">
        <v>7</v>
      </c>
      <c r="R416" s="23">
        <v>21</v>
      </c>
      <c r="S416" s="24">
        <v>101</v>
      </c>
      <c r="T416" s="25">
        <v>2121</v>
      </c>
      <c r="U416" s="26">
        <v>0.1</v>
      </c>
      <c r="V416" s="25"/>
      <c r="W416" s="25">
        <v>1908.9</v>
      </c>
      <c r="X416" s="27">
        <v>44059</v>
      </c>
      <c r="Y416" s="28">
        <v>44059</v>
      </c>
      <c r="Z416" s="29">
        <v>409</v>
      </c>
      <c r="AA416" s="30">
        <v>5</v>
      </c>
      <c r="AB416" s="30" t="s">
        <v>100</v>
      </c>
      <c r="AC416" s="1" t="s">
        <v>113</v>
      </c>
      <c r="AD416" s="26">
        <v>0.09</v>
      </c>
      <c r="AE416" s="31">
        <v>171.80099999999999</v>
      </c>
      <c r="AF416">
        <v>3</v>
      </c>
    </row>
    <row r="417" spans="10:32" x14ac:dyDescent="0.3">
      <c r="J417" s="19">
        <v>410</v>
      </c>
      <c r="K417" s="20">
        <v>44050</v>
      </c>
      <c r="L417" s="19">
        <v>8</v>
      </c>
      <c r="M417" s="59">
        <f t="shared" si="13"/>
        <v>8</v>
      </c>
      <c r="N417" s="59">
        <f t="shared" si="14"/>
        <v>2020</v>
      </c>
      <c r="O417" s="21">
        <v>1</v>
      </c>
      <c r="P417" s="22" t="s">
        <v>152</v>
      </c>
      <c r="Q417" s="19">
        <v>11</v>
      </c>
      <c r="R417" s="23">
        <v>15</v>
      </c>
      <c r="S417" s="24">
        <v>107</v>
      </c>
      <c r="T417" s="25">
        <v>1605</v>
      </c>
      <c r="U417" s="26">
        <v>0.05</v>
      </c>
      <c r="V417" s="25"/>
      <c r="W417" s="25">
        <v>1524.75</v>
      </c>
      <c r="X417" s="27">
        <v>44059</v>
      </c>
      <c r="Y417" s="28">
        <v>44059</v>
      </c>
      <c r="Z417" s="29">
        <v>410</v>
      </c>
      <c r="AA417" s="30">
        <v>5</v>
      </c>
      <c r="AB417" s="30" t="s">
        <v>100</v>
      </c>
      <c r="AC417" s="1" t="s">
        <v>83</v>
      </c>
      <c r="AD417" s="26">
        <v>0.09</v>
      </c>
      <c r="AE417" s="31">
        <v>137.22749999999999</v>
      </c>
      <c r="AF417">
        <v>4</v>
      </c>
    </row>
    <row r="418" spans="10:32" x14ac:dyDescent="0.3">
      <c r="J418" s="19">
        <v>411</v>
      </c>
      <c r="K418" s="20">
        <v>44050</v>
      </c>
      <c r="L418" s="19">
        <v>8</v>
      </c>
      <c r="M418" s="59">
        <f t="shared" si="13"/>
        <v>8</v>
      </c>
      <c r="N418" s="59">
        <f t="shared" si="14"/>
        <v>2020</v>
      </c>
      <c r="O418" s="21">
        <v>8</v>
      </c>
      <c r="P418" s="22" t="s">
        <v>96</v>
      </c>
      <c r="Q418" s="19">
        <v>6</v>
      </c>
      <c r="R418" s="23">
        <v>21</v>
      </c>
      <c r="S418" s="24">
        <v>92</v>
      </c>
      <c r="T418" s="25">
        <v>1932</v>
      </c>
      <c r="U418" s="26">
        <v>0.06</v>
      </c>
      <c r="V418" s="25"/>
      <c r="W418" s="25">
        <v>1816.08</v>
      </c>
      <c r="X418" s="27">
        <v>44064</v>
      </c>
      <c r="Y418" s="28">
        <v>44064</v>
      </c>
      <c r="Z418" s="29">
        <v>411</v>
      </c>
      <c r="AA418" s="30">
        <v>2</v>
      </c>
      <c r="AB418" s="30" t="s">
        <v>82</v>
      </c>
      <c r="AC418" s="1" t="s">
        <v>88</v>
      </c>
      <c r="AD418" s="26">
        <v>0.1</v>
      </c>
      <c r="AE418" s="31">
        <v>181.608</v>
      </c>
      <c r="AF418">
        <v>5</v>
      </c>
    </row>
    <row r="419" spans="10:32" x14ac:dyDescent="0.3">
      <c r="J419" s="19">
        <v>412</v>
      </c>
      <c r="K419" s="20">
        <v>44050</v>
      </c>
      <c r="L419" s="19">
        <v>8</v>
      </c>
      <c r="M419" s="59">
        <f t="shared" si="13"/>
        <v>8</v>
      </c>
      <c r="N419" s="59">
        <f t="shared" si="14"/>
        <v>2020</v>
      </c>
      <c r="O419" s="21">
        <v>52</v>
      </c>
      <c r="P419" s="22" t="s">
        <v>81</v>
      </c>
      <c r="Q419" s="19">
        <v>6</v>
      </c>
      <c r="R419" s="23">
        <v>39</v>
      </c>
      <c r="S419" s="24">
        <v>105</v>
      </c>
      <c r="T419" s="25">
        <v>4095</v>
      </c>
      <c r="U419" s="26">
        <v>0.08</v>
      </c>
      <c r="V419" s="25"/>
      <c r="W419" s="25">
        <v>3767.4</v>
      </c>
      <c r="X419" s="27">
        <v>44065</v>
      </c>
      <c r="Y419" s="28">
        <v>44065</v>
      </c>
      <c r="Z419" s="29">
        <v>412</v>
      </c>
      <c r="AA419" s="30">
        <v>5</v>
      </c>
      <c r="AB419" s="30" t="s">
        <v>100</v>
      </c>
      <c r="AC419" s="1" t="s">
        <v>90</v>
      </c>
      <c r="AD419" s="26">
        <v>0.09</v>
      </c>
      <c r="AE419" s="31">
        <v>339.06599999999997</v>
      </c>
      <c r="AF419">
        <v>6</v>
      </c>
    </row>
    <row r="420" spans="10:32" x14ac:dyDescent="0.3">
      <c r="J420" s="19">
        <v>413</v>
      </c>
      <c r="K420" s="20">
        <v>44050</v>
      </c>
      <c r="L420" s="19">
        <v>8</v>
      </c>
      <c r="M420" s="59">
        <f t="shared" si="13"/>
        <v>8</v>
      </c>
      <c r="N420" s="59">
        <f t="shared" si="14"/>
        <v>2020</v>
      </c>
      <c r="O420" s="21">
        <v>39</v>
      </c>
      <c r="P420" s="22" t="s">
        <v>96</v>
      </c>
      <c r="Q420" s="19">
        <v>6</v>
      </c>
      <c r="R420" s="23">
        <v>45</v>
      </c>
      <c r="S420" s="24">
        <v>113</v>
      </c>
      <c r="T420" s="25">
        <v>5085</v>
      </c>
      <c r="U420" s="26">
        <v>0</v>
      </c>
      <c r="V420" s="25"/>
      <c r="W420" s="25">
        <v>5085</v>
      </c>
      <c r="X420" s="27">
        <v>44053</v>
      </c>
      <c r="Y420" s="28">
        <v>44053</v>
      </c>
      <c r="Z420" s="29">
        <v>413</v>
      </c>
      <c r="AA420" s="30">
        <v>7</v>
      </c>
      <c r="AB420" s="30" t="s">
        <v>97</v>
      </c>
      <c r="AC420" s="1" t="s">
        <v>92</v>
      </c>
      <c r="AD420" s="26">
        <v>7.0000000000000007E-2</v>
      </c>
      <c r="AE420" s="31">
        <v>355.95000000000005</v>
      </c>
      <c r="AF420">
        <v>7</v>
      </c>
    </row>
    <row r="421" spans="10:32" x14ac:dyDescent="0.3">
      <c r="J421" s="19">
        <v>414</v>
      </c>
      <c r="K421" s="20">
        <v>44053</v>
      </c>
      <c r="L421" s="19">
        <v>8</v>
      </c>
      <c r="M421" s="59">
        <f t="shared" si="13"/>
        <v>8</v>
      </c>
      <c r="N421" s="59">
        <f t="shared" si="14"/>
        <v>2020</v>
      </c>
      <c r="O421" s="21">
        <v>87</v>
      </c>
      <c r="P421" s="22" t="s">
        <v>101</v>
      </c>
      <c r="Q421" s="19">
        <v>11</v>
      </c>
      <c r="R421" s="23">
        <v>15</v>
      </c>
      <c r="S421" s="24">
        <v>91</v>
      </c>
      <c r="T421" s="25">
        <v>1365</v>
      </c>
      <c r="U421" s="26">
        <v>0.06</v>
      </c>
      <c r="V421" s="25"/>
      <c r="W421" s="25">
        <v>1283.0999999999999</v>
      </c>
      <c r="X421" s="27">
        <v>44066</v>
      </c>
      <c r="Y421" s="28">
        <v>44066</v>
      </c>
      <c r="Z421" s="29">
        <v>414</v>
      </c>
      <c r="AA421" s="30">
        <v>3</v>
      </c>
      <c r="AB421" s="30" t="s">
        <v>87</v>
      </c>
      <c r="AC421" s="1" t="s">
        <v>105</v>
      </c>
      <c r="AD421" s="26">
        <v>0.05</v>
      </c>
      <c r="AE421" s="31">
        <v>64.155000000000001</v>
      </c>
      <c r="AF421">
        <v>1</v>
      </c>
    </row>
    <row r="422" spans="10:32" x14ac:dyDescent="0.3">
      <c r="J422" s="19">
        <v>415</v>
      </c>
      <c r="K422" s="20">
        <v>44053</v>
      </c>
      <c r="L422" s="19">
        <v>8</v>
      </c>
      <c r="M422" s="59">
        <f t="shared" si="13"/>
        <v>8</v>
      </c>
      <c r="N422" s="59">
        <f t="shared" si="14"/>
        <v>2020</v>
      </c>
      <c r="O422" s="21">
        <v>24</v>
      </c>
      <c r="P422" s="22" t="s">
        <v>133</v>
      </c>
      <c r="Q422" s="19">
        <v>15</v>
      </c>
      <c r="R422" s="23">
        <v>15</v>
      </c>
      <c r="S422" s="24">
        <v>110</v>
      </c>
      <c r="T422" s="25">
        <v>1650</v>
      </c>
      <c r="U422" s="26">
        <v>0.01</v>
      </c>
      <c r="V422" s="25"/>
      <c r="W422" s="25">
        <v>1633.5</v>
      </c>
      <c r="X422" s="27">
        <v>44079</v>
      </c>
      <c r="Y422" s="28">
        <v>44079</v>
      </c>
      <c r="Z422" s="29">
        <v>415</v>
      </c>
      <c r="AA422" s="30">
        <v>2</v>
      </c>
      <c r="AB422" s="30" t="s">
        <v>82</v>
      </c>
      <c r="AC422" s="1" t="s">
        <v>95</v>
      </c>
      <c r="AD422" s="26">
        <v>0.09</v>
      </c>
      <c r="AE422" s="31">
        <v>147.01499999999999</v>
      </c>
      <c r="AF422">
        <v>2</v>
      </c>
    </row>
    <row r="423" spans="10:32" x14ac:dyDescent="0.3">
      <c r="J423" s="19">
        <v>416</v>
      </c>
      <c r="K423" s="20">
        <v>44054</v>
      </c>
      <c r="L423" s="19">
        <v>8</v>
      </c>
      <c r="M423" s="59">
        <f t="shared" si="13"/>
        <v>8</v>
      </c>
      <c r="N423" s="59">
        <f t="shared" si="14"/>
        <v>2020</v>
      </c>
      <c r="O423" s="21">
        <v>13</v>
      </c>
      <c r="P423" s="22" t="s">
        <v>134</v>
      </c>
      <c r="Q423" s="19">
        <v>13</v>
      </c>
      <c r="R423" s="23">
        <v>38</v>
      </c>
      <c r="S423" s="24">
        <v>111</v>
      </c>
      <c r="T423" s="25">
        <v>4218</v>
      </c>
      <c r="U423" s="26">
        <v>0.08</v>
      </c>
      <c r="V423" s="25"/>
      <c r="W423" s="25">
        <v>3880.56</v>
      </c>
      <c r="X423" s="27">
        <v>44082</v>
      </c>
      <c r="Y423" s="28">
        <v>44082</v>
      </c>
      <c r="Z423" s="29">
        <v>416</v>
      </c>
      <c r="AA423" s="30">
        <v>4</v>
      </c>
      <c r="AB423" s="30" t="s">
        <v>85</v>
      </c>
      <c r="AC423" s="1" t="s">
        <v>109</v>
      </c>
      <c r="AD423" s="26">
        <v>0.06</v>
      </c>
      <c r="AE423" s="31">
        <v>232.83359999999999</v>
      </c>
      <c r="AF423">
        <v>3</v>
      </c>
    </row>
    <row r="424" spans="10:32" x14ac:dyDescent="0.3">
      <c r="J424" s="19">
        <v>417</v>
      </c>
      <c r="K424" s="20">
        <v>44056</v>
      </c>
      <c r="L424" s="19">
        <v>8</v>
      </c>
      <c r="M424" s="59">
        <f t="shared" si="13"/>
        <v>8</v>
      </c>
      <c r="N424" s="59">
        <f t="shared" si="14"/>
        <v>2020</v>
      </c>
      <c r="O424" s="21">
        <v>25</v>
      </c>
      <c r="P424" s="22" t="s">
        <v>122</v>
      </c>
      <c r="Q424" s="19">
        <v>14</v>
      </c>
      <c r="R424" s="23">
        <v>13</v>
      </c>
      <c r="S424" s="24">
        <v>115</v>
      </c>
      <c r="T424" s="25">
        <v>1495</v>
      </c>
      <c r="U424" s="26">
        <v>0.14000000000000001</v>
      </c>
      <c r="V424" s="25"/>
      <c r="W424" s="25">
        <v>1285.7</v>
      </c>
      <c r="X424" s="27">
        <v>44076</v>
      </c>
      <c r="Y424" s="28">
        <v>44076</v>
      </c>
      <c r="Z424" s="29">
        <v>417</v>
      </c>
      <c r="AA424" s="30">
        <v>7</v>
      </c>
      <c r="AB424" s="30" t="s">
        <v>97</v>
      </c>
      <c r="AC424" s="1" t="s">
        <v>88</v>
      </c>
      <c r="AD424" s="26">
        <v>0.1</v>
      </c>
      <c r="AE424" s="31">
        <v>128.57000000000002</v>
      </c>
      <c r="AF424">
        <v>4</v>
      </c>
    </row>
    <row r="425" spans="10:32" x14ac:dyDescent="0.3">
      <c r="J425" s="19">
        <v>418</v>
      </c>
      <c r="K425" s="20">
        <v>44056</v>
      </c>
      <c r="L425" s="19">
        <v>8</v>
      </c>
      <c r="M425" s="59">
        <f t="shared" si="13"/>
        <v>8</v>
      </c>
      <c r="N425" s="59">
        <f t="shared" si="14"/>
        <v>2020</v>
      </c>
      <c r="O425" s="21">
        <v>88</v>
      </c>
      <c r="P425" s="22" t="s">
        <v>96</v>
      </c>
      <c r="Q425" s="19">
        <v>7</v>
      </c>
      <c r="R425" s="23">
        <v>39</v>
      </c>
      <c r="S425" s="24">
        <v>112</v>
      </c>
      <c r="T425" s="25">
        <v>4368</v>
      </c>
      <c r="U425" s="26">
        <v>0.04</v>
      </c>
      <c r="V425" s="25"/>
      <c r="W425" s="25">
        <v>4193.28</v>
      </c>
      <c r="X425" s="27">
        <v>44063</v>
      </c>
      <c r="Y425" s="28">
        <v>44063</v>
      </c>
      <c r="Z425" s="29">
        <v>418</v>
      </c>
      <c r="AA425" s="30">
        <v>5</v>
      </c>
      <c r="AB425" s="30" t="s">
        <v>100</v>
      </c>
      <c r="AC425" s="1" t="s">
        <v>80</v>
      </c>
      <c r="AD425" s="26">
        <v>0.09</v>
      </c>
      <c r="AE425" s="31">
        <v>377.39519999999999</v>
      </c>
      <c r="AF425">
        <v>5</v>
      </c>
    </row>
    <row r="426" spans="10:32" x14ac:dyDescent="0.3">
      <c r="J426" s="19">
        <v>419</v>
      </c>
      <c r="K426" s="20">
        <v>44056</v>
      </c>
      <c r="L426" s="19">
        <v>8</v>
      </c>
      <c r="M426" s="59">
        <f t="shared" si="13"/>
        <v>8</v>
      </c>
      <c r="N426" s="59">
        <f t="shared" si="14"/>
        <v>2020</v>
      </c>
      <c r="O426" s="21">
        <v>78</v>
      </c>
      <c r="P426" s="22" t="s">
        <v>94</v>
      </c>
      <c r="Q426" s="19">
        <v>4</v>
      </c>
      <c r="R426" s="23">
        <v>19</v>
      </c>
      <c r="S426" s="24">
        <v>103</v>
      </c>
      <c r="T426" s="25">
        <v>1957</v>
      </c>
      <c r="U426" s="26">
        <v>0.01</v>
      </c>
      <c r="V426" s="25"/>
      <c r="W426" s="25">
        <v>1937.43</v>
      </c>
      <c r="X426" s="27">
        <v>44080</v>
      </c>
      <c r="Y426" s="28">
        <v>44080</v>
      </c>
      <c r="Z426" s="29">
        <v>419</v>
      </c>
      <c r="AA426" s="30">
        <v>5</v>
      </c>
      <c r="AB426" s="30" t="s">
        <v>100</v>
      </c>
      <c r="AC426" s="1" t="s">
        <v>105</v>
      </c>
      <c r="AD426" s="26">
        <v>0.06</v>
      </c>
      <c r="AE426" s="31">
        <v>116.2458</v>
      </c>
      <c r="AF426">
        <v>6</v>
      </c>
    </row>
    <row r="427" spans="10:32" x14ac:dyDescent="0.3">
      <c r="J427" s="19">
        <v>420</v>
      </c>
      <c r="K427" s="20">
        <v>44056</v>
      </c>
      <c r="L427" s="19">
        <v>8</v>
      </c>
      <c r="M427" s="59">
        <f t="shared" si="13"/>
        <v>8</v>
      </c>
      <c r="N427" s="59">
        <f t="shared" si="14"/>
        <v>2020</v>
      </c>
      <c r="O427" s="21">
        <v>32</v>
      </c>
      <c r="P427" s="22" t="s">
        <v>136</v>
      </c>
      <c r="Q427" s="19">
        <v>7</v>
      </c>
      <c r="R427" s="23">
        <v>46</v>
      </c>
      <c r="S427" s="24">
        <v>95</v>
      </c>
      <c r="T427" s="25">
        <v>4370</v>
      </c>
      <c r="U427" s="26">
        <v>0.05</v>
      </c>
      <c r="V427" s="25"/>
      <c r="W427" s="25">
        <v>4151.5</v>
      </c>
      <c r="X427" s="27">
        <v>44070</v>
      </c>
      <c r="Y427" s="28">
        <v>44070</v>
      </c>
      <c r="Z427" s="29">
        <v>420</v>
      </c>
      <c r="AA427" s="30">
        <v>7</v>
      </c>
      <c r="AB427" s="30" t="s">
        <v>97</v>
      </c>
      <c r="AC427" s="1" t="s">
        <v>128</v>
      </c>
      <c r="AD427" s="26">
        <v>0.05</v>
      </c>
      <c r="AE427" s="31">
        <v>207.57500000000002</v>
      </c>
      <c r="AF427">
        <v>7</v>
      </c>
    </row>
    <row r="428" spans="10:32" x14ac:dyDescent="0.3">
      <c r="J428" s="19">
        <v>421</v>
      </c>
      <c r="K428" s="20">
        <v>44057</v>
      </c>
      <c r="L428" s="19">
        <v>8</v>
      </c>
      <c r="M428" s="59">
        <f t="shared" si="13"/>
        <v>8</v>
      </c>
      <c r="N428" s="59">
        <f t="shared" si="14"/>
        <v>2020</v>
      </c>
      <c r="O428" s="21">
        <v>39</v>
      </c>
      <c r="P428" s="22" t="s">
        <v>96</v>
      </c>
      <c r="Q428" s="19">
        <v>12</v>
      </c>
      <c r="R428" s="23">
        <v>47</v>
      </c>
      <c r="S428" s="24">
        <v>110</v>
      </c>
      <c r="T428" s="25">
        <v>5170</v>
      </c>
      <c r="U428" s="26">
        <v>0.12</v>
      </c>
      <c r="V428" s="25"/>
      <c r="W428" s="25">
        <v>4549.6000000000004</v>
      </c>
      <c r="X428" s="27">
        <v>44067</v>
      </c>
      <c r="Y428" s="28">
        <v>44067</v>
      </c>
      <c r="Z428" s="29">
        <v>421</v>
      </c>
      <c r="AA428" s="30">
        <v>7</v>
      </c>
      <c r="AB428" s="30" t="s">
        <v>97</v>
      </c>
      <c r="AC428" s="1" t="s">
        <v>105</v>
      </c>
      <c r="AD428" s="26">
        <v>0.1</v>
      </c>
      <c r="AE428" s="31">
        <v>454.96000000000004</v>
      </c>
      <c r="AF428">
        <v>1</v>
      </c>
    </row>
    <row r="429" spans="10:32" x14ac:dyDescent="0.3">
      <c r="J429" s="19">
        <v>422</v>
      </c>
      <c r="K429" s="20">
        <v>44057</v>
      </c>
      <c r="L429" s="19">
        <v>8</v>
      </c>
      <c r="M429" s="59">
        <f t="shared" si="13"/>
        <v>8</v>
      </c>
      <c r="N429" s="59">
        <f t="shared" si="14"/>
        <v>2020</v>
      </c>
      <c r="O429" s="21">
        <v>77</v>
      </c>
      <c r="P429" s="22" t="s">
        <v>124</v>
      </c>
      <c r="Q429" s="19">
        <v>9</v>
      </c>
      <c r="R429" s="23">
        <v>21</v>
      </c>
      <c r="S429" s="24">
        <v>103</v>
      </c>
      <c r="T429" s="25">
        <v>2163</v>
      </c>
      <c r="U429" s="26">
        <v>0.12</v>
      </c>
      <c r="V429" s="25"/>
      <c r="W429" s="25">
        <v>1903.44</v>
      </c>
      <c r="X429" s="27">
        <v>44075</v>
      </c>
      <c r="Y429" s="28">
        <v>44075</v>
      </c>
      <c r="Z429" s="29">
        <v>422</v>
      </c>
      <c r="AA429" s="30">
        <v>4</v>
      </c>
      <c r="AB429" s="30" t="s">
        <v>85</v>
      </c>
      <c r="AC429" s="1" t="s">
        <v>105</v>
      </c>
      <c r="AD429" s="26">
        <v>0.1</v>
      </c>
      <c r="AE429" s="31">
        <v>190.34400000000002</v>
      </c>
      <c r="AF429">
        <v>2</v>
      </c>
    </row>
    <row r="430" spans="10:32" x14ac:dyDescent="0.3">
      <c r="J430" s="19">
        <v>423</v>
      </c>
      <c r="K430" s="20">
        <v>44058</v>
      </c>
      <c r="L430" s="19">
        <v>8</v>
      </c>
      <c r="M430" s="59">
        <f t="shared" si="13"/>
        <v>8</v>
      </c>
      <c r="N430" s="59">
        <f t="shared" si="14"/>
        <v>2020</v>
      </c>
      <c r="O430" s="21">
        <v>94</v>
      </c>
      <c r="P430" s="22" t="s">
        <v>111</v>
      </c>
      <c r="Q430" s="19">
        <v>14</v>
      </c>
      <c r="R430" s="23">
        <v>22</v>
      </c>
      <c r="S430" s="24">
        <v>113</v>
      </c>
      <c r="T430" s="25">
        <v>2486</v>
      </c>
      <c r="U430" s="26">
        <v>0.13</v>
      </c>
      <c r="V430" s="25"/>
      <c r="W430" s="25">
        <v>2162.8200000000002</v>
      </c>
      <c r="X430" s="27">
        <v>44079</v>
      </c>
      <c r="Y430" s="28">
        <v>44079</v>
      </c>
      <c r="Z430" s="29">
        <v>423</v>
      </c>
      <c r="AA430" s="30">
        <v>1</v>
      </c>
      <c r="AB430" s="30" t="s">
        <v>108</v>
      </c>
      <c r="AC430" s="1" t="s">
        <v>109</v>
      </c>
      <c r="AD430" s="26">
        <v>0.05</v>
      </c>
      <c r="AE430" s="31">
        <v>108.14100000000002</v>
      </c>
      <c r="AF430">
        <v>3</v>
      </c>
    </row>
    <row r="431" spans="10:32" x14ac:dyDescent="0.3">
      <c r="J431" s="19">
        <v>424</v>
      </c>
      <c r="K431" s="20">
        <v>44058</v>
      </c>
      <c r="L431" s="19">
        <v>8</v>
      </c>
      <c r="M431" s="59">
        <f t="shared" si="13"/>
        <v>8</v>
      </c>
      <c r="N431" s="59">
        <f t="shared" si="14"/>
        <v>2020</v>
      </c>
      <c r="O431" s="21">
        <v>93</v>
      </c>
      <c r="P431" s="22" t="s">
        <v>91</v>
      </c>
      <c r="Q431" s="19">
        <v>13</v>
      </c>
      <c r="R431" s="23">
        <v>36</v>
      </c>
      <c r="S431" s="24">
        <v>109</v>
      </c>
      <c r="T431" s="25">
        <v>3924</v>
      </c>
      <c r="U431" s="26">
        <v>0.03</v>
      </c>
      <c r="V431" s="25"/>
      <c r="W431" s="25">
        <v>3806.28</v>
      </c>
      <c r="X431" s="27">
        <v>44085</v>
      </c>
      <c r="Y431" s="28">
        <v>44085</v>
      </c>
      <c r="Z431" s="29">
        <v>424</v>
      </c>
      <c r="AA431" s="30">
        <v>3</v>
      </c>
      <c r="AB431" s="30" t="s">
        <v>87</v>
      </c>
      <c r="AC431" s="1" t="s">
        <v>113</v>
      </c>
      <c r="AD431" s="26">
        <v>0.06</v>
      </c>
      <c r="AE431" s="31">
        <v>228.3768</v>
      </c>
      <c r="AF431">
        <v>4</v>
      </c>
    </row>
    <row r="432" spans="10:32" x14ac:dyDescent="0.3">
      <c r="J432" s="19">
        <v>425</v>
      </c>
      <c r="K432" s="20">
        <v>44059</v>
      </c>
      <c r="L432" s="19">
        <v>8</v>
      </c>
      <c r="M432" s="59">
        <f t="shared" si="13"/>
        <v>8</v>
      </c>
      <c r="N432" s="59">
        <f t="shared" si="14"/>
        <v>2020</v>
      </c>
      <c r="O432" s="21">
        <v>32</v>
      </c>
      <c r="P432" s="22" t="s">
        <v>136</v>
      </c>
      <c r="Q432" s="19">
        <v>10</v>
      </c>
      <c r="R432" s="23">
        <v>17</v>
      </c>
      <c r="S432" s="24">
        <v>116</v>
      </c>
      <c r="T432" s="25">
        <v>1972</v>
      </c>
      <c r="U432" s="26">
        <v>0.05</v>
      </c>
      <c r="V432" s="25"/>
      <c r="W432" s="25">
        <v>1873.4</v>
      </c>
      <c r="X432" s="27">
        <v>44060</v>
      </c>
      <c r="Y432" s="28">
        <v>44060</v>
      </c>
      <c r="Z432" s="29">
        <v>425</v>
      </c>
      <c r="AA432" s="30">
        <v>3</v>
      </c>
      <c r="AB432" s="30" t="s">
        <v>87</v>
      </c>
      <c r="AC432" s="1" t="s">
        <v>109</v>
      </c>
      <c r="AD432" s="26">
        <v>0.05</v>
      </c>
      <c r="AE432" s="31">
        <v>93.670000000000016</v>
      </c>
      <c r="AF432">
        <v>5</v>
      </c>
    </row>
    <row r="433" spans="10:32" x14ac:dyDescent="0.3">
      <c r="J433" s="19">
        <v>426</v>
      </c>
      <c r="K433" s="20">
        <v>44059</v>
      </c>
      <c r="L433" s="19">
        <v>8</v>
      </c>
      <c r="M433" s="59">
        <f t="shared" si="13"/>
        <v>8</v>
      </c>
      <c r="N433" s="59">
        <f t="shared" si="14"/>
        <v>2020</v>
      </c>
      <c r="O433" s="21">
        <v>14</v>
      </c>
      <c r="P433" s="22" t="s">
        <v>86</v>
      </c>
      <c r="Q433" s="19">
        <v>9</v>
      </c>
      <c r="R433" s="23">
        <v>46</v>
      </c>
      <c r="S433" s="24">
        <v>100</v>
      </c>
      <c r="T433" s="25">
        <v>4600</v>
      </c>
      <c r="U433" s="26">
        <v>0.04</v>
      </c>
      <c r="V433" s="25"/>
      <c r="W433" s="25">
        <v>4416</v>
      </c>
      <c r="X433" s="27">
        <v>44083</v>
      </c>
      <c r="Y433" s="28">
        <v>44083</v>
      </c>
      <c r="Z433" s="29">
        <v>426</v>
      </c>
      <c r="AA433" s="30">
        <v>4</v>
      </c>
      <c r="AB433" s="30" t="s">
        <v>85</v>
      </c>
      <c r="AC433" s="1" t="s">
        <v>88</v>
      </c>
      <c r="AD433" s="26">
        <v>0.09</v>
      </c>
      <c r="AE433" s="31">
        <v>397.44</v>
      </c>
      <c r="AF433">
        <v>6</v>
      </c>
    </row>
    <row r="434" spans="10:32" x14ac:dyDescent="0.3">
      <c r="J434" s="19">
        <v>427</v>
      </c>
      <c r="K434" s="20">
        <v>44060</v>
      </c>
      <c r="L434" s="19">
        <v>8</v>
      </c>
      <c r="M434" s="59">
        <f t="shared" si="13"/>
        <v>8</v>
      </c>
      <c r="N434" s="59">
        <f t="shared" si="14"/>
        <v>2020</v>
      </c>
      <c r="O434" s="21">
        <v>79</v>
      </c>
      <c r="P434" s="22" t="s">
        <v>91</v>
      </c>
      <c r="Q434" s="19">
        <v>14</v>
      </c>
      <c r="R434" s="23">
        <v>20</v>
      </c>
      <c r="S434" s="24">
        <v>103</v>
      </c>
      <c r="T434" s="25">
        <v>2060</v>
      </c>
      <c r="U434" s="26">
        <v>7.0000000000000007E-2</v>
      </c>
      <c r="V434" s="25"/>
      <c r="W434" s="25">
        <v>1915.8</v>
      </c>
      <c r="X434" s="27">
        <v>44066</v>
      </c>
      <c r="Y434" s="28">
        <v>44066</v>
      </c>
      <c r="Z434" s="29">
        <v>427</v>
      </c>
      <c r="AA434" s="30">
        <v>2</v>
      </c>
      <c r="AB434" s="30" t="s">
        <v>82</v>
      </c>
      <c r="AC434" s="1" t="s">
        <v>95</v>
      </c>
      <c r="AD434" s="26">
        <v>0.1</v>
      </c>
      <c r="AE434" s="31">
        <v>191.58</v>
      </c>
      <c r="AF434">
        <v>7</v>
      </c>
    </row>
    <row r="435" spans="10:32" x14ac:dyDescent="0.3">
      <c r="J435" s="19">
        <v>428</v>
      </c>
      <c r="K435" s="20">
        <v>44060</v>
      </c>
      <c r="L435" s="19">
        <v>8</v>
      </c>
      <c r="M435" s="59">
        <f t="shared" si="13"/>
        <v>8</v>
      </c>
      <c r="N435" s="59">
        <f t="shared" si="14"/>
        <v>2020</v>
      </c>
      <c r="O435" s="21">
        <v>31</v>
      </c>
      <c r="P435" s="22" t="s">
        <v>144</v>
      </c>
      <c r="Q435" s="19">
        <v>2</v>
      </c>
      <c r="R435" s="23">
        <v>10</v>
      </c>
      <c r="S435" s="24">
        <v>94</v>
      </c>
      <c r="T435" s="25">
        <v>940</v>
      </c>
      <c r="U435" s="26">
        <v>0.04</v>
      </c>
      <c r="V435" s="25"/>
      <c r="W435" s="25">
        <v>902.4</v>
      </c>
      <c r="X435" s="27">
        <v>44071</v>
      </c>
      <c r="Y435" s="28">
        <v>44071</v>
      </c>
      <c r="Z435" s="29">
        <v>428</v>
      </c>
      <c r="AA435" s="30">
        <v>5</v>
      </c>
      <c r="AB435" s="30" t="s">
        <v>100</v>
      </c>
      <c r="AC435" s="1" t="s">
        <v>128</v>
      </c>
      <c r="AD435" s="26">
        <v>0.05</v>
      </c>
      <c r="AE435" s="31">
        <v>45.120000000000005</v>
      </c>
      <c r="AF435">
        <v>1</v>
      </c>
    </row>
    <row r="436" spans="10:32" x14ac:dyDescent="0.3">
      <c r="J436" s="19">
        <v>429</v>
      </c>
      <c r="K436" s="20">
        <v>44060</v>
      </c>
      <c r="L436" s="19">
        <v>8</v>
      </c>
      <c r="M436" s="59">
        <f t="shared" si="13"/>
        <v>8</v>
      </c>
      <c r="N436" s="59">
        <f t="shared" si="14"/>
        <v>2020</v>
      </c>
      <c r="O436" s="21">
        <v>76</v>
      </c>
      <c r="P436" s="22" t="s">
        <v>163</v>
      </c>
      <c r="Q436" s="19">
        <v>14</v>
      </c>
      <c r="R436" s="23">
        <v>37</v>
      </c>
      <c r="S436" s="24">
        <v>93</v>
      </c>
      <c r="T436" s="25">
        <v>3441</v>
      </c>
      <c r="U436" s="26">
        <v>0.06</v>
      </c>
      <c r="V436" s="25"/>
      <c r="W436" s="25">
        <v>3234.54</v>
      </c>
      <c r="X436" s="27">
        <v>44088</v>
      </c>
      <c r="Y436" s="28">
        <v>44088</v>
      </c>
      <c r="Z436" s="29">
        <v>429</v>
      </c>
      <c r="AA436" s="30">
        <v>1</v>
      </c>
      <c r="AB436" s="30" t="s">
        <v>108</v>
      </c>
      <c r="AC436" s="1" t="s">
        <v>90</v>
      </c>
      <c r="AD436" s="26">
        <v>0.1</v>
      </c>
      <c r="AE436" s="31">
        <v>323.45400000000001</v>
      </c>
      <c r="AF436">
        <v>2</v>
      </c>
    </row>
    <row r="437" spans="10:32" x14ac:dyDescent="0.3">
      <c r="J437" s="19">
        <v>430</v>
      </c>
      <c r="K437" s="20">
        <v>44061</v>
      </c>
      <c r="L437" s="19">
        <v>8</v>
      </c>
      <c r="M437" s="59">
        <f t="shared" si="13"/>
        <v>8</v>
      </c>
      <c r="N437" s="59">
        <f t="shared" si="14"/>
        <v>2020</v>
      </c>
      <c r="O437" s="21">
        <v>32</v>
      </c>
      <c r="P437" s="22" t="s">
        <v>136</v>
      </c>
      <c r="Q437" s="19">
        <v>2</v>
      </c>
      <c r="R437" s="23">
        <v>25</v>
      </c>
      <c r="S437" s="24">
        <v>111</v>
      </c>
      <c r="T437" s="25">
        <v>2775</v>
      </c>
      <c r="U437" s="26">
        <v>7.0000000000000007E-2</v>
      </c>
      <c r="V437" s="25"/>
      <c r="W437" s="25">
        <v>2580.75</v>
      </c>
      <c r="X437" s="27">
        <v>44090</v>
      </c>
      <c r="Y437" s="28">
        <v>44090</v>
      </c>
      <c r="Z437" s="29">
        <v>430</v>
      </c>
      <c r="AA437" s="30">
        <v>4</v>
      </c>
      <c r="AB437" s="30" t="s">
        <v>85</v>
      </c>
      <c r="AC437" s="1" t="s">
        <v>109</v>
      </c>
      <c r="AD437" s="26">
        <v>0.05</v>
      </c>
      <c r="AE437" s="31">
        <v>129.03749999999999</v>
      </c>
      <c r="AF437">
        <v>3</v>
      </c>
    </row>
    <row r="438" spans="10:32" x14ac:dyDescent="0.3">
      <c r="J438" s="19">
        <v>431</v>
      </c>
      <c r="K438" s="20">
        <v>44061</v>
      </c>
      <c r="L438" s="19">
        <v>8</v>
      </c>
      <c r="M438" s="59">
        <f t="shared" si="13"/>
        <v>8</v>
      </c>
      <c r="N438" s="59">
        <f t="shared" si="14"/>
        <v>2020</v>
      </c>
      <c r="O438" s="21">
        <v>38</v>
      </c>
      <c r="P438" s="22" t="s">
        <v>132</v>
      </c>
      <c r="Q438" s="19">
        <v>8</v>
      </c>
      <c r="R438" s="23">
        <v>25</v>
      </c>
      <c r="S438" s="24">
        <v>93</v>
      </c>
      <c r="T438" s="25">
        <v>2325</v>
      </c>
      <c r="U438" s="26">
        <v>0.04</v>
      </c>
      <c r="V438" s="25"/>
      <c r="W438" s="25">
        <v>2232</v>
      </c>
      <c r="X438" s="27">
        <v>44077</v>
      </c>
      <c r="Y438" s="28">
        <v>44077</v>
      </c>
      <c r="Z438" s="29">
        <v>431</v>
      </c>
      <c r="AA438" s="30">
        <v>7</v>
      </c>
      <c r="AB438" s="30" t="s">
        <v>97</v>
      </c>
      <c r="AC438" s="1" t="s">
        <v>113</v>
      </c>
      <c r="AD438" s="26">
        <v>0.05</v>
      </c>
      <c r="AE438" s="31">
        <v>111.60000000000001</v>
      </c>
      <c r="AF438">
        <v>4</v>
      </c>
    </row>
    <row r="439" spans="10:32" x14ac:dyDescent="0.3">
      <c r="J439" s="19">
        <v>432</v>
      </c>
      <c r="K439" s="20">
        <v>44062</v>
      </c>
      <c r="L439" s="19">
        <v>8</v>
      </c>
      <c r="M439" s="59">
        <f t="shared" si="13"/>
        <v>8</v>
      </c>
      <c r="N439" s="59">
        <f t="shared" si="14"/>
        <v>2020</v>
      </c>
      <c r="O439" s="21">
        <v>72</v>
      </c>
      <c r="P439" s="22" t="s">
        <v>96</v>
      </c>
      <c r="Q439" s="19">
        <v>6</v>
      </c>
      <c r="R439" s="23">
        <v>28</v>
      </c>
      <c r="S439" s="24">
        <v>111</v>
      </c>
      <c r="T439" s="25">
        <v>3108</v>
      </c>
      <c r="U439" s="26">
        <v>0.04</v>
      </c>
      <c r="V439" s="25"/>
      <c r="W439" s="25">
        <v>2983.68</v>
      </c>
      <c r="X439" s="27">
        <v>44087</v>
      </c>
      <c r="Y439" s="28">
        <v>44087</v>
      </c>
      <c r="Z439" s="29">
        <v>432</v>
      </c>
      <c r="AA439" s="30">
        <v>2</v>
      </c>
      <c r="AB439" s="30" t="s">
        <v>82</v>
      </c>
      <c r="AC439" s="1" t="s">
        <v>109</v>
      </c>
      <c r="AD439" s="26">
        <v>0.08</v>
      </c>
      <c r="AE439" s="31">
        <v>238.6944</v>
      </c>
      <c r="AF439">
        <v>5</v>
      </c>
    </row>
    <row r="440" spans="10:32" x14ac:dyDescent="0.3">
      <c r="J440" s="19">
        <v>433</v>
      </c>
      <c r="K440" s="20">
        <v>44063</v>
      </c>
      <c r="L440" s="19">
        <v>8</v>
      </c>
      <c r="M440" s="59">
        <f t="shared" si="13"/>
        <v>8</v>
      </c>
      <c r="N440" s="59">
        <f t="shared" si="14"/>
        <v>2020</v>
      </c>
      <c r="O440" s="21">
        <v>38</v>
      </c>
      <c r="P440" s="22" t="s">
        <v>132</v>
      </c>
      <c r="Q440" s="19">
        <v>10</v>
      </c>
      <c r="R440" s="23">
        <v>32</v>
      </c>
      <c r="S440" s="24">
        <v>90</v>
      </c>
      <c r="T440" s="25">
        <v>2880</v>
      </c>
      <c r="U440" s="26">
        <v>0.03</v>
      </c>
      <c r="V440" s="25"/>
      <c r="W440" s="25">
        <v>2793.6</v>
      </c>
      <c r="X440" s="27">
        <v>44087</v>
      </c>
      <c r="Y440" s="28">
        <v>44087</v>
      </c>
      <c r="Z440" s="29">
        <v>433</v>
      </c>
      <c r="AA440" s="30">
        <v>7</v>
      </c>
      <c r="AB440" s="30" t="s">
        <v>97</v>
      </c>
      <c r="AC440" s="1" t="s">
        <v>109</v>
      </c>
      <c r="AD440" s="26">
        <v>0.09</v>
      </c>
      <c r="AE440" s="31">
        <v>251.42399999999998</v>
      </c>
      <c r="AF440">
        <v>6</v>
      </c>
    </row>
    <row r="441" spans="10:32" x14ac:dyDescent="0.3">
      <c r="J441" s="19">
        <v>434</v>
      </c>
      <c r="K441" s="20">
        <v>44064</v>
      </c>
      <c r="L441" s="19">
        <v>8</v>
      </c>
      <c r="M441" s="59">
        <f t="shared" si="13"/>
        <v>8</v>
      </c>
      <c r="N441" s="59">
        <f t="shared" si="14"/>
        <v>2020</v>
      </c>
      <c r="O441" s="21">
        <v>84</v>
      </c>
      <c r="P441" s="22" t="s">
        <v>106</v>
      </c>
      <c r="Q441" s="19">
        <v>10</v>
      </c>
      <c r="R441" s="23">
        <v>15</v>
      </c>
      <c r="S441" s="24">
        <v>112</v>
      </c>
      <c r="T441" s="25">
        <v>1680</v>
      </c>
      <c r="U441" s="26">
        <v>0.12</v>
      </c>
      <c r="V441" s="25"/>
      <c r="W441" s="25">
        <v>1478.4</v>
      </c>
      <c r="X441" s="27">
        <v>44064</v>
      </c>
      <c r="Y441" s="28">
        <v>44064</v>
      </c>
      <c r="Z441" s="29">
        <v>434</v>
      </c>
      <c r="AA441" s="30">
        <v>2</v>
      </c>
      <c r="AB441" s="30" t="s">
        <v>82</v>
      </c>
      <c r="AC441" s="1" t="s">
        <v>92</v>
      </c>
      <c r="AD441" s="26">
        <v>0.05</v>
      </c>
      <c r="AE441" s="31">
        <v>73.92</v>
      </c>
      <c r="AF441">
        <v>7</v>
      </c>
    </row>
    <row r="442" spans="10:32" x14ac:dyDescent="0.3">
      <c r="J442" s="19">
        <v>435</v>
      </c>
      <c r="K442" s="20">
        <v>44064</v>
      </c>
      <c r="L442" s="19">
        <v>8</v>
      </c>
      <c r="M442" s="59">
        <f t="shared" si="13"/>
        <v>8</v>
      </c>
      <c r="N442" s="59">
        <f t="shared" si="14"/>
        <v>2020</v>
      </c>
      <c r="O442" s="21">
        <v>95</v>
      </c>
      <c r="P442" s="22" t="s">
        <v>96</v>
      </c>
      <c r="Q442" s="19">
        <v>14</v>
      </c>
      <c r="R442" s="23">
        <v>40</v>
      </c>
      <c r="S442" s="24">
        <v>120</v>
      </c>
      <c r="T442" s="25">
        <v>4800</v>
      </c>
      <c r="U442" s="26">
        <v>0.13</v>
      </c>
      <c r="V442" s="25"/>
      <c r="W442" s="25">
        <v>4176</v>
      </c>
      <c r="X442" s="27">
        <v>44070</v>
      </c>
      <c r="Y442" s="28">
        <v>44070</v>
      </c>
      <c r="Z442" s="29">
        <v>435</v>
      </c>
      <c r="AA442" s="30">
        <v>3</v>
      </c>
      <c r="AB442" s="30" t="s">
        <v>87</v>
      </c>
      <c r="AC442" s="1" t="s">
        <v>105</v>
      </c>
      <c r="AD442" s="26">
        <v>0.06</v>
      </c>
      <c r="AE442" s="31">
        <v>250.56</v>
      </c>
      <c r="AF442">
        <v>1</v>
      </c>
    </row>
    <row r="443" spans="10:32" x14ac:dyDescent="0.3">
      <c r="J443" s="19">
        <v>436</v>
      </c>
      <c r="K443" s="20">
        <v>44064</v>
      </c>
      <c r="L443" s="19">
        <v>8</v>
      </c>
      <c r="M443" s="59">
        <f t="shared" si="13"/>
        <v>8</v>
      </c>
      <c r="N443" s="59">
        <f t="shared" si="14"/>
        <v>2020</v>
      </c>
      <c r="O443" s="21">
        <v>71</v>
      </c>
      <c r="P443" s="22" t="s">
        <v>78</v>
      </c>
      <c r="Q443" s="19">
        <v>6</v>
      </c>
      <c r="R443" s="23">
        <v>28</v>
      </c>
      <c r="S443" s="24">
        <v>91</v>
      </c>
      <c r="T443" s="25">
        <v>2548</v>
      </c>
      <c r="U443" s="26">
        <v>0.04</v>
      </c>
      <c r="V443" s="25"/>
      <c r="W443" s="25">
        <v>2446.08</v>
      </c>
      <c r="X443" s="27">
        <v>44086</v>
      </c>
      <c r="Y443" s="28">
        <v>44086</v>
      </c>
      <c r="Z443" s="29">
        <v>436</v>
      </c>
      <c r="AA443" s="30">
        <v>1</v>
      </c>
      <c r="AB443" s="30" t="s">
        <v>108</v>
      </c>
      <c r="AC443" s="1" t="s">
        <v>113</v>
      </c>
      <c r="AD443" s="26">
        <v>7.0000000000000007E-2</v>
      </c>
      <c r="AE443" s="31">
        <v>171.22560000000001</v>
      </c>
      <c r="AF443">
        <v>2</v>
      </c>
    </row>
    <row r="444" spans="10:32" x14ac:dyDescent="0.3">
      <c r="J444" s="19">
        <v>437</v>
      </c>
      <c r="K444" s="20">
        <v>44064</v>
      </c>
      <c r="L444" s="19">
        <v>8</v>
      </c>
      <c r="M444" s="59">
        <f t="shared" si="13"/>
        <v>8</v>
      </c>
      <c r="N444" s="59">
        <f t="shared" si="14"/>
        <v>2020</v>
      </c>
      <c r="O444" s="21">
        <v>31</v>
      </c>
      <c r="P444" s="22" t="s">
        <v>144</v>
      </c>
      <c r="Q444" s="19">
        <v>5</v>
      </c>
      <c r="R444" s="23">
        <v>13</v>
      </c>
      <c r="S444" s="24">
        <v>114</v>
      </c>
      <c r="T444" s="25">
        <v>1482</v>
      </c>
      <c r="U444" s="26">
        <v>0.14000000000000001</v>
      </c>
      <c r="V444" s="25"/>
      <c r="W444" s="25">
        <v>1274.52</v>
      </c>
      <c r="X444" s="27">
        <v>44076</v>
      </c>
      <c r="Y444" s="28">
        <v>44076</v>
      </c>
      <c r="Z444" s="29">
        <v>437</v>
      </c>
      <c r="AA444" s="30">
        <v>4</v>
      </c>
      <c r="AB444" s="30" t="s">
        <v>85</v>
      </c>
      <c r="AC444" s="1" t="s">
        <v>88</v>
      </c>
      <c r="AD444" s="26">
        <v>7.0000000000000007E-2</v>
      </c>
      <c r="AE444" s="31">
        <v>89.216400000000007</v>
      </c>
      <c r="AF444">
        <v>3</v>
      </c>
    </row>
    <row r="445" spans="10:32" x14ac:dyDescent="0.3">
      <c r="J445" s="19">
        <v>438</v>
      </c>
      <c r="K445" s="20">
        <v>44065</v>
      </c>
      <c r="L445" s="19">
        <v>8</v>
      </c>
      <c r="M445" s="59">
        <f t="shared" si="13"/>
        <v>8</v>
      </c>
      <c r="N445" s="59">
        <f t="shared" si="14"/>
        <v>2020</v>
      </c>
      <c r="O445" s="21">
        <v>44</v>
      </c>
      <c r="P445" s="22" t="s">
        <v>130</v>
      </c>
      <c r="Q445" s="19">
        <v>6</v>
      </c>
      <c r="R445" s="23">
        <v>28</v>
      </c>
      <c r="S445" s="24">
        <v>104</v>
      </c>
      <c r="T445" s="25">
        <v>2912</v>
      </c>
      <c r="U445" s="26">
        <v>0.12</v>
      </c>
      <c r="V445" s="25"/>
      <c r="W445" s="25">
        <v>2562.56</v>
      </c>
      <c r="X445" s="27">
        <v>44086</v>
      </c>
      <c r="Y445" s="28">
        <v>44086</v>
      </c>
      <c r="Z445" s="29">
        <v>438</v>
      </c>
      <c r="AA445" s="30">
        <v>2</v>
      </c>
      <c r="AB445" s="30" t="s">
        <v>82</v>
      </c>
      <c r="AC445" s="1" t="s">
        <v>83</v>
      </c>
      <c r="AD445" s="26">
        <v>0.08</v>
      </c>
      <c r="AE445" s="31">
        <v>205.00479999999999</v>
      </c>
      <c r="AF445">
        <v>4</v>
      </c>
    </row>
    <row r="446" spans="10:32" x14ac:dyDescent="0.3">
      <c r="J446" s="19">
        <v>439</v>
      </c>
      <c r="K446" s="20">
        <v>44065</v>
      </c>
      <c r="L446" s="19">
        <v>8</v>
      </c>
      <c r="M446" s="59">
        <f t="shared" si="13"/>
        <v>8</v>
      </c>
      <c r="N446" s="59">
        <f t="shared" si="14"/>
        <v>2020</v>
      </c>
      <c r="O446" s="21">
        <v>54</v>
      </c>
      <c r="P446" s="22" t="s">
        <v>138</v>
      </c>
      <c r="Q446" s="19">
        <v>9</v>
      </c>
      <c r="R446" s="23">
        <v>16</v>
      </c>
      <c r="S446" s="24">
        <v>104</v>
      </c>
      <c r="T446" s="25">
        <v>1664</v>
      </c>
      <c r="U446" s="26">
        <v>0.15</v>
      </c>
      <c r="V446" s="25"/>
      <c r="W446" s="25">
        <v>1414.4</v>
      </c>
      <c r="X446" s="27">
        <v>44086</v>
      </c>
      <c r="Y446" s="28">
        <v>44086</v>
      </c>
      <c r="Z446" s="29">
        <v>439</v>
      </c>
      <c r="AA446" s="30">
        <v>4</v>
      </c>
      <c r="AB446" s="30" t="s">
        <v>85</v>
      </c>
      <c r="AC446" s="1" t="s">
        <v>83</v>
      </c>
      <c r="AD446" s="26">
        <v>0.1</v>
      </c>
      <c r="AE446" s="31">
        <v>141.44000000000003</v>
      </c>
      <c r="AF446">
        <v>5</v>
      </c>
    </row>
    <row r="447" spans="10:32" x14ac:dyDescent="0.3">
      <c r="J447" s="19">
        <v>440</v>
      </c>
      <c r="K447" s="20">
        <v>44066</v>
      </c>
      <c r="L447" s="19">
        <v>8</v>
      </c>
      <c r="M447" s="59">
        <f t="shared" si="13"/>
        <v>8</v>
      </c>
      <c r="N447" s="59">
        <f t="shared" si="14"/>
        <v>2020</v>
      </c>
      <c r="O447" s="21">
        <v>24</v>
      </c>
      <c r="P447" s="22" t="s">
        <v>133</v>
      </c>
      <c r="Q447" s="19">
        <v>13</v>
      </c>
      <c r="R447" s="23">
        <v>35</v>
      </c>
      <c r="S447" s="24">
        <v>90</v>
      </c>
      <c r="T447" s="25">
        <v>3150</v>
      </c>
      <c r="U447" s="26">
        <v>0.01</v>
      </c>
      <c r="V447" s="25"/>
      <c r="W447" s="25">
        <v>3118.5</v>
      </c>
      <c r="X447" s="27">
        <v>44076</v>
      </c>
      <c r="Y447" s="28">
        <v>44076</v>
      </c>
      <c r="Z447" s="29">
        <v>440</v>
      </c>
      <c r="AA447" s="30">
        <v>2</v>
      </c>
      <c r="AB447" s="30" t="s">
        <v>82</v>
      </c>
      <c r="AC447" s="1" t="s">
        <v>113</v>
      </c>
      <c r="AD447" s="26">
        <v>0.05</v>
      </c>
      <c r="AE447" s="31">
        <v>155.92500000000001</v>
      </c>
      <c r="AF447">
        <v>6</v>
      </c>
    </row>
    <row r="448" spans="10:32" x14ac:dyDescent="0.3">
      <c r="J448" s="19">
        <v>441</v>
      </c>
      <c r="K448" s="20">
        <v>44066</v>
      </c>
      <c r="L448" s="19">
        <v>8</v>
      </c>
      <c r="M448" s="59">
        <f t="shared" si="13"/>
        <v>8</v>
      </c>
      <c r="N448" s="59">
        <f t="shared" si="14"/>
        <v>2020</v>
      </c>
      <c r="O448" s="21">
        <v>71</v>
      </c>
      <c r="P448" s="22" t="s">
        <v>78</v>
      </c>
      <c r="Q448" s="19">
        <v>7</v>
      </c>
      <c r="R448" s="23">
        <v>21</v>
      </c>
      <c r="S448" s="24">
        <v>92</v>
      </c>
      <c r="T448" s="25">
        <v>1932</v>
      </c>
      <c r="U448" s="26">
        <v>0.12</v>
      </c>
      <c r="V448" s="25"/>
      <c r="W448" s="25">
        <v>1700.16</v>
      </c>
      <c r="X448" s="27">
        <v>44079</v>
      </c>
      <c r="Y448" s="28">
        <v>44079</v>
      </c>
      <c r="Z448" s="29">
        <v>441</v>
      </c>
      <c r="AA448" s="30">
        <v>3</v>
      </c>
      <c r="AB448" s="30" t="s">
        <v>87</v>
      </c>
      <c r="AC448" s="1" t="s">
        <v>92</v>
      </c>
      <c r="AD448" s="26">
        <v>0.08</v>
      </c>
      <c r="AE448" s="31">
        <v>136.0128</v>
      </c>
      <c r="AF448">
        <v>7</v>
      </c>
    </row>
    <row r="449" spans="10:32" x14ac:dyDescent="0.3">
      <c r="J449" s="19">
        <v>442</v>
      </c>
      <c r="K449" s="20">
        <v>44066</v>
      </c>
      <c r="L449" s="19">
        <v>8</v>
      </c>
      <c r="M449" s="59">
        <f t="shared" si="13"/>
        <v>8</v>
      </c>
      <c r="N449" s="59">
        <f t="shared" si="14"/>
        <v>2020</v>
      </c>
      <c r="O449" s="21">
        <v>30</v>
      </c>
      <c r="P449" s="22" t="s">
        <v>155</v>
      </c>
      <c r="Q449" s="19">
        <v>15</v>
      </c>
      <c r="R449" s="23">
        <v>29</v>
      </c>
      <c r="S449" s="24">
        <v>95</v>
      </c>
      <c r="T449" s="25">
        <v>2755</v>
      </c>
      <c r="U449" s="26">
        <v>0.06</v>
      </c>
      <c r="V449" s="25"/>
      <c r="W449" s="25">
        <v>2589.6999999999998</v>
      </c>
      <c r="X449" s="27">
        <v>44073</v>
      </c>
      <c r="Y449" s="28">
        <v>44073</v>
      </c>
      <c r="Z449" s="29">
        <v>442</v>
      </c>
      <c r="AA449" s="30">
        <v>2</v>
      </c>
      <c r="AB449" s="30" t="s">
        <v>82</v>
      </c>
      <c r="AC449" s="1" t="s">
        <v>128</v>
      </c>
      <c r="AD449" s="26">
        <v>0.06</v>
      </c>
      <c r="AE449" s="31">
        <v>155.38199999999998</v>
      </c>
      <c r="AF449">
        <v>1</v>
      </c>
    </row>
    <row r="450" spans="10:32" x14ac:dyDescent="0.3">
      <c r="J450" s="19">
        <v>443</v>
      </c>
      <c r="K450" s="20">
        <v>44067</v>
      </c>
      <c r="L450" s="19">
        <v>8</v>
      </c>
      <c r="M450" s="59">
        <f t="shared" si="13"/>
        <v>8</v>
      </c>
      <c r="N450" s="59">
        <f t="shared" si="14"/>
        <v>2020</v>
      </c>
      <c r="O450" s="21">
        <v>62</v>
      </c>
      <c r="P450" s="22" t="s">
        <v>96</v>
      </c>
      <c r="Q450" s="19">
        <v>15</v>
      </c>
      <c r="R450" s="23">
        <v>32</v>
      </c>
      <c r="S450" s="24">
        <v>113</v>
      </c>
      <c r="T450" s="25">
        <v>3616</v>
      </c>
      <c r="U450" s="26">
        <v>0.1</v>
      </c>
      <c r="V450" s="25"/>
      <c r="W450" s="25">
        <v>3254.4</v>
      </c>
      <c r="X450" s="27">
        <v>44082</v>
      </c>
      <c r="Y450" s="28">
        <v>44082</v>
      </c>
      <c r="Z450" s="29">
        <v>443</v>
      </c>
      <c r="AA450" s="30">
        <v>4</v>
      </c>
      <c r="AB450" s="30" t="s">
        <v>85</v>
      </c>
      <c r="AC450" s="1" t="s">
        <v>83</v>
      </c>
      <c r="AD450" s="26">
        <v>0.1</v>
      </c>
      <c r="AE450" s="31">
        <v>325.44000000000005</v>
      </c>
      <c r="AF450">
        <v>2</v>
      </c>
    </row>
    <row r="451" spans="10:32" x14ac:dyDescent="0.3">
      <c r="J451" s="19">
        <v>444</v>
      </c>
      <c r="K451" s="20">
        <v>44068</v>
      </c>
      <c r="L451" s="19">
        <v>8</v>
      </c>
      <c r="M451" s="59">
        <f t="shared" si="13"/>
        <v>8</v>
      </c>
      <c r="N451" s="59">
        <f t="shared" si="14"/>
        <v>2020</v>
      </c>
      <c r="O451" s="21">
        <v>100</v>
      </c>
      <c r="P451" s="22" t="s">
        <v>96</v>
      </c>
      <c r="Q451" s="19">
        <v>15</v>
      </c>
      <c r="R451" s="23">
        <v>14</v>
      </c>
      <c r="S451" s="24">
        <v>102</v>
      </c>
      <c r="T451" s="25">
        <v>1428</v>
      </c>
      <c r="U451" s="26">
        <v>0.08</v>
      </c>
      <c r="V451" s="25"/>
      <c r="W451" s="25">
        <v>1313.76</v>
      </c>
      <c r="X451" s="27">
        <v>44078</v>
      </c>
      <c r="Y451" s="28">
        <v>44078</v>
      </c>
      <c r="Z451" s="29">
        <v>444</v>
      </c>
      <c r="AA451" s="30">
        <v>1</v>
      </c>
      <c r="AB451" s="30" t="s">
        <v>108</v>
      </c>
      <c r="AC451" s="1" t="s">
        <v>105</v>
      </c>
      <c r="AD451" s="26">
        <v>0.1</v>
      </c>
      <c r="AE451" s="31">
        <v>131.376</v>
      </c>
      <c r="AF451">
        <v>3</v>
      </c>
    </row>
    <row r="452" spans="10:32" x14ac:dyDescent="0.3">
      <c r="J452" s="19">
        <v>445</v>
      </c>
      <c r="K452" s="20">
        <v>44068</v>
      </c>
      <c r="L452" s="19">
        <v>8</v>
      </c>
      <c r="M452" s="59">
        <f t="shared" si="13"/>
        <v>8</v>
      </c>
      <c r="N452" s="59">
        <f t="shared" si="14"/>
        <v>2020</v>
      </c>
      <c r="O452" s="21">
        <v>84</v>
      </c>
      <c r="P452" s="22" t="s">
        <v>106</v>
      </c>
      <c r="Q452" s="19">
        <v>12</v>
      </c>
      <c r="R452" s="23">
        <v>15</v>
      </c>
      <c r="S452" s="24">
        <v>111</v>
      </c>
      <c r="T452" s="25">
        <v>1665</v>
      </c>
      <c r="U452" s="26">
        <v>0.13</v>
      </c>
      <c r="V452" s="25"/>
      <c r="W452" s="25">
        <v>1448.55</v>
      </c>
      <c r="X452" s="27">
        <v>44085</v>
      </c>
      <c r="Y452" s="28">
        <v>44085</v>
      </c>
      <c r="Z452" s="29">
        <v>445</v>
      </c>
      <c r="AA452" s="30">
        <v>7</v>
      </c>
      <c r="AB452" s="30" t="s">
        <v>97</v>
      </c>
      <c r="AC452" s="1" t="s">
        <v>95</v>
      </c>
      <c r="AD452" s="26">
        <v>0.08</v>
      </c>
      <c r="AE452" s="31">
        <v>115.884</v>
      </c>
      <c r="AF452">
        <v>4</v>
      </c>
    </row>
    <row r="453" spans="10:32" x14ac:dyDescent="0.3">
      <c r="J453" s="19">
        <v>446</v>
      </c>
      <c r="K453" s="20">
        <v>44068</v>
      </c>
      <c r="L453" s="19">
        <v>8</v>
      </c>
      <c r="M453" s="59">
        <f t="shared" si="13"/>
        <v>8</v>
      </c>
      <c r="N453" s="59">
        <f t="shared" si="14"/>
        <v>2020</v>
      </c>
      <c r="O453" s="21">
        <v>63</v>
      </c>
      <c r="P453" s="22" t="s">
        <v>139</v>
      </c>
      <c r="Q453" s="19">
        <v>9</v>
      </c>
      <c r="R453" s="23">
        <v>39</v>
      </c>
      <c r="S453" s="24">
        <v>102</v>
      </c>
      <c r="T453" s="25">
        <v>3978</v>
      </c>
      <c r="U453" s="26">
        <v>0</v>
      </c>
      <c r="V453" s="25"/>
      <c r="W453" s="25">
        <v>3978</v>
      </c>
      <c r="X453" s="27">
        <v>44092</v>
      </c>
      <c r="Y453" s="28">
        <v>44092</v>
      </c>
      <c r="Z453" s="29">
        <v>446</v>
      </c>
      <c r="AA453" s="30">
        <v>3</v>
      </c>
      <c r="AB453" s="30" t="s">
        <v>87</v>
      </c>
      <c r="AC453" s="1" t="s">
        <v>90</v>
      </c>
      <c r="AD453" s="26">
        <v>0.09</v>
      </c>
      <c r="AE453" s="31">
        <v>358.02</v>
      </c>
      <c r="AF453">
        <v>5</v>
      </c>
    </row>
    <row r="454" spans="10:32" x14ac:dyDescent="0.3">
      <c r="J454" s="19">
        <v>447</v>
      </c>
      <c r="K454" s="20">
        <v>44069</v>
      </c>
      <c r="L454" s="19">
        <v>8</v>
      </c>
      <c r="M454" s="59">
        <f t="shared" si="13"/>
        <v>8</v>
      </c>
      <c r="N454" s="59">
        <f t="shared" si="14"/>
        <v>2020</v>
      </c>
      <c r="O454" s="21">
        <v>81</v>
      </c>
      <c r="P454" s="22" t="s">
        <v>162</v>
      </c>
      <c r="Q454" s="19">
        <v>12</v>
      </c>
      <c r="R454" s="23">
        <v>20</v>
      </c>
      <c r="S454" s="24">
        <v>112</v>
      </c>
      <c r="T454" s="25">
        <v>2240</v>
      </c>
      <c r="U454" s="26">
        <v>0.14000000000000001</v>
      </c>
      <c r="V454" s="25"/>
      <c r="W454" s="25">
        <v>1926.4</v>
      </c>
      <c r="X454" s="27">
        <v>44093</v>
      </c>
      <c r="Y454" s="28">
        <v>44093</v>
      </c>
      <c r="Z454" s="29">
        <v>447</v>
      </c>
      <c r="AA454" s="30">
        <v>6</v>
      </c>
      <c r="AB454" s="30" t="s">
        <v>79</v>
      </c>
      <c r="AC454" s="1" t="s">
        <v>90</v>
      </c>
      <c r="AD454" s="26">
        <v>0.06</v>
      </c>
      <c r="AE454" s="31">
        <v>115.584</v>
      </c>
      <c r="AF454">
        <v>6</v>
      </c>
    </row>
    <row r="455" spans="10:32" x14ac:dyDescent="0.3">
      <c r="J455" s="19">
        <v>448</v>
      </c>
      <c r="K455" s="20">
        <v>44069</v>
      </c>
      <c r="L455" s="19">
        <v>8</v>
      </c>
      <c r="M455" s="59">
        <f t="shared" si="13"/>
        <v>8</v>
      </c>
      <c r="N455" s="59">
        <f t="shared" si="14"/>
        <v>2020</v>
      </c>
      <c r="O455" s="21">
        <v>43</v>
      </c>
      <c r="P455" s="22" t="s">
        <v>158</v>
      </c>
      <c r="Q455" s="19">
        <v>15</v>
      </c>
      <c r="R455" s="23">
        <v>37</v>
      </c>
      <c r="S455" s="24">
        <v>107</v>
      </c>
      <c r="T455" s="25">
        <v>3959</v>
      </c>
      <c r="U455" s="26">
        <v>0.01</v>
      </c>
      <c r="V455" s="25"/>
      <c r="W455" s="25">
        <v>3919.41</v>
      </c>
      <c r="X455" s="27">
        <v>44084</v>
      </c>
      <c r="Y455" s="28">
        <v>44084</v>
      </c>
      <c r="Z455" s="29">
        <v>448</v>
      </c>
      <c r="AA455" s="30">
        <v>5</v>
      </c>
      <c r="AB455" s="30" t="s">
        <v>100</v>
      </c>
      <c r="AC455" s="1" t="s">
        <v>92</v>
      </c>
      <c r="AD455" s="26">
        <v>7.0000000000000007E-2</v>
      </c>
      <c r="AE455" s="31">
        <v>274.3587</v>
      </c>
      <c r="AF455">
        <v>7</v>
      </c>
    </row>
    <row r="456" spans="10:32" x14ac:dyDescent="0.3">
      <c r="J456" s="19">
        <v>449</v>
      </c>
      <c r="K456" s="20">
        <v>44070</v>
      </c>
      <c r="L456" s="19">
        <v>8</v>
      </c>
      <c r="M456" s="59">
        <f t="shared" ref="M456:M519" si="15">MONTH(K456)</f>
        <v>8</v>
      </c>
      <c r="N456" s="59">
        <f t="shared" si="14"/>
        <v>2020</v>
      </c>
      <c r="O456" s="21">
        <v>7</v>
      </c>
      <c r="P456" s="22" t="s">
        <v>161</v>
      </c>
      <c r="Q456" s="19">
        <v>5</v>
      </c>
      <c r="R456" s="23">
        <v>42</v>
      </c>
      <c r="S456" s="24">
        <v>113</v>
      </c>
      <c r="T456" s="25">
        <v>4746</v>
      </c>
      <c r="U456" s="26">
        <v>0.12</v>
      </c>
      <c r="V456" s="25"/>
      <c r="W456" s="25">
        <v>4176.4799999999996</v>
      </c>
      <c r="X456" s="27">
        <v>44087</v>
      </c>
      <c r="Y456" s="28">
        <v>44087</v>
      </c>
      <c r="Z456" s="29">
        <v>449</v>
      </c>
      <c r="AA456" s="30">
        <v>1</v>
      </c>
      <c r="AB456" s="30" t="s">
        <v>108</v>
      </c>
      <c r="AC456" s="1" t="s">
        <v>88</v>
      </c>
      <c r="AD456" s="26">
        <v>0.08</v>
      </c>
      <c r="AE456" s="31">
        <v>334.11839999999995</v>
      </c>
      <c r="AF456">
        <v>1</v>
      </c>
    </row>
    <row r="457" spans="10:32" x14ac:dyDescent="0.3">
      <c r="J457" s="19">
        <v>450</v>
      </c>
      <c r="K457" s="20">
        <v>44070</v>
      </c>
      <c r="L457" s="19">
        <v>8</v>
      </c>
      <c r="M457" s="59">
        <f t="shared" si="15"/>
        <v>8</v>
      </c>
      <c r="N457" s="59">
        <f t="shared" ref="N457:N520" si="16">YEAR(K457)</f>
        <v>2020</v>
      </c>
      <c r="O457" s="21">
        <v>66</v>
      </c>
      <c r="P457" s="22" t="s">
        <v>89</v>
      </c>
      <c r="Q457" s="19">
        <v>2</v>
      </c>
      <c r="R457" s="23">
        <v>44</v>
      </c>
      <c r="S457" s="24">
        <v>109</v>
      </c>
      <c r="T457" s="25">
        <v>4796</v>
      </c>
      <c r="U457" s="26">
        <v>0.02</v>
      </c>
      <c r="V457" s="25"/>
      <c r="W457" s="25">
        <v>4700.08</v>
      </c>
      <c r="X457" s="27">
        <v>44075</v>
      </c>
      <c r="Y457" s="28">
        <v>44075</v>
      </c>
      <c r="Z457" s="29">
        <v>450</v>
      </c>
      <c r="AA457" s="30">
        <v>4</v>
      </c>
      <c r="AB457" s="30" t="s">
        <v>85</v>
      </c>
      <c r="AC457" s="1" t="s">
        <v>105</v>
      </c>
      <c r="AD457" s="26">
        <v>0.06</v>
      </c>
      <c r="AE457" s="31">
        <v>282.00479999999999</v>
      </c>
      <c r="AF457">
        <v>2</v>
      </c>
    </row>
    <row r="458" spans="10:32" x14ac:dyDescent="0.3">
      <c r="J458" s="19">
        <v>451</v>
      </c>
      <c r="K458" s="20">
        <v>44070</v>
      </c>
      <c r="L458" s="19">
        <v>8</v>
      </c>
      <c r="M458" s="59">
        <f t="shared" si="15"/>
        <v>8</v>
      </c>
      <c r="N458" s="59">
        <f t="shared" si="16"/>
        <v>2020</v>
      </c>
      <c r="O458" s="21">
        <v>76</v>
      </c>
      <c r="P458" s="22" t="s">
        <v>163</v>
      </c>
      <c r="Q458" s="19">
        <v>8</v>
      </c>
      <c r="R458" s="23">
        <v>33</v>
      </c>
      <c r="S458" s="24">
        <v>97</v>
      </c>
      <c r="T458" s="25">
        <v>3201</v>
      </c>
      <c r="U458" s="26">
        <v>0.1</v>
      </c>
      <c r="V458" s="25"/>
      <c r="W458" s="25">
        <v>2880.9</v>
      </c>
      <c r="X458" s="27">
        <v>44085</v>
      </c>
      <c r="Y458" s="28">
        <v>44085</v>
      </c>
      <c r="Z458" s="29">
        <v>451</v>
      </c>
      <c r="AA458" s="30">
        <v>5</v>
      </c>
      <c r="AB458" s="30" t="s">
        <v>100</v>
      </c>
      <c r="AC458" s="1" t="s">
        <v>90</v>
      </c>
      <c r="AD458" s="26">
        <v>0.08</v>
      </c>
      <c r="AE458" s="31">
        <v>230.47200000000001</v>
      </c>
      <c r="AF458">
        <v>3</v>
      </c>
    </row>
    <row r="459" spans="10:32" x14ac:dyDescent="0.3">
      <c r="J459" s="19">
        <v>452</v>
      </c>
      <c r="K459" s="20">
        <v>44071</v>
      </c>
      <c r="L459" s="19">
        <v>8</v>
      </c>
      <c r="M459" s="59">
        <f t="shared" si="15"/>
        <v>8</v>
      </c>
      <c r="N459" s="59">
        <f t="shared" si="16"/>
        <v>2020</v>
      </c>
      <c r="O459" s="21">
        <v>37</v>
      </c>
      <c r="P459" s="22" t="s">
        <v>110</v>
      </c>
      <c r="Q459" s="19">
        <v>10</v>
      </c>
      <c r="R459" s="23">
        <v>29</v>
      </c>
      <c r="S459" s="24">
        <v>116</v>
      </c>
      <c r="T459" s="25">
        <v>3364</v>
      </c>
      <c r="U459" s="26">
        <v>0</v>
      </c>
      <c r="V459" s="25"/>
      <c r="W459" s="25">
        <v>3364</v>
      </c>
      <c r="X459" s="27">
        <v>44097</v>
      </c>
      <c r="Y459" s="28">
        <v>44097</v>
      </c>
      <c r="Z459" s="29">
        <v>452</v>
      </c>
      <c r="AA459" s="30">
        <v>4</v>
      </c>
      <c r="AB459" s="30" t="s">
        <v>85</v>
      </c>
      <c r="AC459" s="1" t="s">
        <v>88</v>
      </c>
      <c r="AD459" s="26">
        <v>0.06</v>
      </c>
      <c r="AE459" s="31">
        <v>201.84</v>
      </c>
      <c r="AF459">
        <v>4</v>
      </c>
    </row>
    <row r="460" spans="10:32" x14ac:dyDescent="0.3">
      <c r="J460" s="19">
        <v>453</v>
      </c>
      <c r="K460" s="20">
        <v>44071</v>
      </c>
      <c r="L460" s="19">
        <v>8</v>
      </c>
      <c r="M460" s="59">
        <f t="shared" si="15"/>
        <v>8</v>
      </c>
      <c r="N460" s="59">
        <f t="shared" si="16"/>
        <v>2020</v>
      </c>
      <c r="O460" s="21">
        <v>13</v>
      </c>
      <c r="P460" s="22" t="s">
        <v>134</v>
      </c>
      <c r="Q460" s="19">
        <v>4</v>
      </c>
      <c r="R460" s="23">
        <v>32</v>
      </c>
      <c r="S460" s="24">
        <v>108</v>
      </c>
      <c r="T460" s="25">
        <v>3456</v>
      </c>
      <c r="U460" s="26">
        <v>0.11</v>
      </c>
      <c r="V460" s="25"/>
      <c r="W460" s="25">
        <v>3075.84</v>
      </c>
      <c r="X460" s="27">
        <v>44087</v>
      </c>
      <c r="Y460" s="28">
        <v>44087</v>
      </c>
      <c r="Z460" s="29">
        <v>453</v>
      </c>
      <c r="AA460" s="30">
        <v>5</v>
      </c>
      <c r="AB460" s="30" t="s">
        <v>100</v>
      </c>
      <c r="AC460" s="1" t="s">
        <v>88</v>
      </c>
      <c r="AD460" s="26">
        <v>7.0000000000000007E-2</v>
      </c>
      <c r="AE460" s="31">
        <v>215.30880000000002</v>
      </c>
      <c r="AF460">
        <v>5</v>
      </c>
    </row>
    <row r="461" spans="10:32" x14ac:dyDescent="0.3">
      <c r="J461" s="19">
        <v>454</v>
      </c>
      <c r="K461" s="20">
        <v>44072</v>
      </c>
      <c r="L461" s="19">
        <v>8</v>
      </c>
      <c r="M461" s="59">
        <f t="shared" si="15"/>
        <v>8</v>
      </c>
      <c r="N461" s="59">
        <f t="shared" si="16"/>
        <v>2020</v>
      </c>
      <c r="O461" s="21">
        <v>30</v>
      </c>
      <c r="P461" s="22" t="s">
        <v>155</v>
      </c>
      <c r="Q461" s="19">
        <v>1</v>
      </c>
      <c r="R461" s="23">
        <v>40</v>
      </c>
      <c r="S461" s="24">
        <v>106</v>
      </c>
      <c r="T461" s="25">
        <v>4240</v>
      </c>
      <c r="U461" s="26">
        <v>0.11</v>
      </c>
      <c r="V461" s="25"/>
      <c r="W461" s="25">
        <v>3773.6</v>
      </c>
      <c r="X461" s="27">
        <v>44093</v>
      </c>
      <c r="Y461" s="28">
        <v>44093</v>
      </c>
      <c r="Z461" s="29">
        <v>454</v>
      </c>
      <c r="AA461" s="30">
        <v>1</v>
      </c>
      <c r="AB461" s="30" t="s">
        <v>108</v>
      </c>
      <c r="AC461" s="1" t="s">
        <v>105</v>
      </c>
      <c r="AD461" s="26">
        <v>0.06</v>
      </c>
      <c r="AE461" s="31">
        <v>226.416</v>
      </c>
      <c r="AF461">
        <v>6</v>
      </c>
    </row>
    <row r="462" spans="10:32" x14ac:dyDescent="0.3">
      <c r="J462" s="19">
        <v>455</v>
      </c>
      <c r="K462" s="20">
        <v>44072</v>
      </c>
      <c r="L462" s="19">
        <v>8</v>
      </c>
      <c r="M462" s="59">
        <f t="shared" si="15"/>
        <v>8</v>
      </c>
      <c r="N462" s="59">
        <f t="shared" si="16"/>
        <v>2020</v>
      </c>
      <c r="O462" s="21">
        <v>52</v>
      </c>
      <c r="P462" s="22" t="s">
        <v>81</v>
      </c>
      <c r="Q462" s="19">
        <v>5</v>
      </c>
      <c r="R462" s="23">
        <v>49</v>
      </c>
      <c r="S462" s="24">
        <v>92</v>
      </c>
      <c r="T462" s="25">
        <v>4508</v>
      </c>
      <c r="U462" s="26">
        <v>7.0000000000000007E-2</v>
      </c>
      <c r="V462" s="25"/>
      <c r="W462" s="25">
        <v>4192.4399999999996</v>
      </c>
      <c r="X462" s="27">
        <v>44089</v>
      </c>
      <c r="Y462" s="28">
        <v>44089</v>
      </c>
      <c r="Z462" s="29">
        <v>455</v>
      </c>
      <c r="AA462" s="30">
        <v>3</v>
      </c>
      <c r="AB462" s="30" t="s">
        <v>87</v>
      </c>
      <c r="AC462" s="1" t="s">
        <v>113</v>
      </c>
      <c r="AD462" s="26">
        <v>0.1</v>
      </c>
      <c r="AE462" s="31">
        <v>419.24399999999997</v>
      </c>
      <c r="AF462">
        <v>7</v>
      </c>
    </row>
    <row r="463" spans="10:32" x14ac:dyDescent="0.3">
      <c r="J463" s="19">
        <v>456</v>
      </c>
      <c r="K463" s="20">
        <v>44072</v>
      </c>
      <c r="L463" s="19">
        <v>8</v>
      </c>
      <c r="M463" s="59">
        <f t="shared" si="15"/>
        <v>8</v>
      </c>
      <c r="N463" s="59">
        <f t="shared" si="16"/>
        <v>2020</v>
      </c>
      <c r="O463" s="21">
        <v>3</v>
      </c>
      <c r="P463" s="22" t="s">
        <v>150</v>
      </c>
      <c r="Q463" s="19">
        <v>9</v>
      </c>
      <c r="R463" s="23">
        <v>26</v>
      </c>
      <c r="S463" s="24">
        <v>93</v>
      </c>
      <c r="T463" s="25">
        <v>2418</v>
      </c>
      <c r="U463" s="26">
        <v>0.15</v>
      </c>
      <c r="V463" s="25"/>
      <c r="W463" s="25">
        <v>2055.3000000000002</v>
      </c>
      <c r="X463" s="27">
        <v>44092</v>
      </c>
      <c r="Y463" s="28">
        <v>44092</v>
      </c>
      <c r="Z463" s="29">
        <v>456</v>
      </c>
      <c r="AA463" s="30">
        <v>4</v>
      </c>
      <c r="AB463" s="30" t="s">
        <v>85</v>
      </c>
      <c r="AC463" s="1" t="s">
        <v>80</v>
      </c>
      <c r="AD463" s="26">
        <v>0.1</v>
      </c>
      <c r="AE463" s="31">
        <v>205.53000000000003</v>
      </c>
      <c r="AF463">
        <v>1</v>
      </c>
    </row>
    <row r="464" spans="10:32" x14ac:dyDescent="0.3">
      <c r="J464" s="19">
        <v>457</v>
      </c>
      <c r="K464" s="20">
        <v>44073</v>
      </c>
      <c r="L464" s="19">
        <v>8</v>
      </c>
      <c r="M464" s="59">
        <f t="shared" si="15"/>
        <v>8</v>
      </c>
      <c r="N464" s="59">
        <f t="shared" si="16"/>
        <v>2020</v>
      </c>
      <c r="O464" s="21">
        <v>37</v>
      </c>
      <c r="P464" s="22" t="s">
        <v>110</v>
      </c>
      <c r="Q464" s="19">
        <v>9</v>
      </c>
      <c r="R464" s="23">
        <v>39</v>
      </c>
      <c r="S464" s="24">
        <v>96</v>
      </c>
      <c r="T464" s="25">
        <v>3744</v>
      </c>
      <c r="U464" s="26">
        <v>7.0000000000000007E-2</v>
      </c>
      <c r="V464" s="25"/>
      <c r="W464" s="25">
        <v>3481.92</v>
      </c>
      <c r="X464" s="27">
        <v>44090</v>
      </c>
      <c r="Y464" s="28">
        <v>44090</v>
      </c>
      <c r="Z464" s="29">
        <v>457</v>
      </c>
      <c r="AA464" s="30">
        <v>2</v>
      </c>
      <c r="AB464" s="30" t="s">
        <v>82</v>
      </c>
      <c r="AC464" s="1" t="s">
        <v>95</v>
      </c>
      <c r="AD464" s="26">
        <v>0.05</v>
      </c>
      <c r="AE464" s="31">
        <v>174.096</v>
      </c>
      <c r="AF464">
        <v>2</v>
      </c>
    </row>
    <row r="465" spans="10:32" x14ac:dyDescent="0.3">
      <c r="J465" s="19">
        <v>458</v>
      </c>
      <c r="K465" s="20">
        <v>44073</v>
      </c>
      <c r="L465" s="19">
        <v>8</v>
      </c>
      <c r="M465" s="59">
        <f t="shared" si="15"/>
        <v>8</v>
      </c>
      <c r="N465" s="59">
        <f t="shared" si="16"/>
        <v>2020</v>
      </c>
      <c r="O465" s="21">
        <v>23</v>
      </c>
      <c r="P465" s="22" t="s">
        <v>164</v>
      </c>
      <c r="Q465" s="19">
        <v>7</v>
      </c>
      <c r="R465" s="23">
        <v>45</v>
      </c>
      <c r="S465" s="24">
        <v>114</v>
      </c>
      <c r="T465" s="25">
        <v>5130</v>
      </c>
      <c r="U465" s="26">
        <v>0.03</v>
      </c>
      <c r="V465" s="25"/>
      <c r="W465" s="25">
        <v>4976.1000000000004</v>
      </c>
      <c r="X465" s="27">
        <v>44101</v>
      </c>
      <c r="Y465" s="28">
        <v>44101</v>
      </c>
      <c r="Z465" s="29">
        <v>458</v>
      </c>
      <c r="AA465" s="30">
        <v>4</v>
      </c>
      <c r="AB465" s="30" t="s">
        <v>85</v>
      </c>
      <c r="AC465" s="1" t="s">
        <v>90</v>
      </c>
      <c r="AD465" s="26">
        <v>0.1</v>
      </c>
      <c r="AE465" s="31">
        <v>497.61000000000007</v>
      </c>
      <c r="AF465">
        <v>3</v>
      </c>
    </row>
    <row r="466" spans="10:32" x14ac:dyDescent="0.3">
      <c r="J466" s="19">
        <v>459</v>
      </c>
      <c r="K466" s="20">
        <v>44073</v>
      </c>
      <c r="L466" s="19">
        <v>8</v>
      </c>
      <c r="M466" s="59">
        <f t="shared" si="15"/>
        <v>8</v>
      </c>
      <c r="N466" s="59">
        <f t="shared" si="16"/>
        <v>2020</v>
      </c>
      <c r="O466" s="21">
        <v>7</v>
      </c>
      <c r="P466" s="22" t="s">
        <v>161</v>
      </c>
      <c r="Q466" s="19">
        <v>1</v>
      </c>
      <c r="R466" s="23">
        <v>48</v>
      </c>
      <c r="S466" s="24">
        <v>100</v>
      </c>
      <c r="T466" s="25">
        <v>4800</v>
      </c>
      <c r="U466" s="26">
        <v>0.03</v>
      </c>
      <c r="V466" s="25"/>
      <c r="W466" s="25">
        <v>4656</v>
      </c>
      <c r="X466" s="27">
        <v>44102</v>
      </c>
      <c r="Y466" s="28">
        <v>44102</v>
      </c>
      <c r="Z466" s="29">
        <v>459</v>
      </c>
      <c r="AA466" s="30">
        <v>1</v>
      </c>
      <c r="AB466" s="30" t="s">
        <v>108</v>
      </c>
      <c r="AC466" s="1" t="s">
        <v>128</v>
      </c>
      <c r="AD466" s="26">
        <v>0.05</v>
      </c>
      <c r="AE466" s="31">
        <v>232.8</v>
      </c>
      <c r="AF466">
        <v>4</v>
      </c>
    </row>
    <row r="467" spans="10:32" x14ac:dyDescent="0.3">
      <c r="J467" s="19">
        <v>460</v>
      </c>
      <c r="K467" s="20">
        <v>44073</v>
      </c>
      <c r="L467" s="19">
        <v>8</v>
      </c>
      <c r="M467" s="59">
        <f t="shared" si="15"/>
        <v>8</v>
      </c>
      <c r="N467" s="59">
        <f t="shared" si="16"/>
        <v>2020</v>
      </c>
      <c r="O467" s="21">
        <v>87</v>
      </c>
      <c r="P467" s="22" t="s">
        <v>101</v>
      </c>
      <c r="Q467" s="19">
        <v>12</v>
      </c>
      <c r="R467" s="23">
        <v>45</v>
      </c>
      <c r="S467" s="24">
        <v>109</v>
      </c>
      <c r="T467" s="25">
        <v>4905</v>
      </c>
      <c r="U467" s="26">
        <v>0.03</v>
      </c>
      <c r="V467" s="25"/>
      <c r="W467" s="25">
        <v>4757.8500000000004</v>
      </c>
      <c r="X467" s="27">
        <v>44079</v>
      </c>
      <c r="Y467" s="28">
        <v>44079</v>
      </c>
      <c r="Z467" s="29">
        <v>460</v>
      </c>
      <c r="AA467" s="30">
        <v>2</v>
      </c>
      <c r="AB467" s="30" t="s">
        <v>82</v>
      </c>
      <c r="AC467" s="1" t="s">
        <v>109</v>
      </c>
      <c r="AD467" s="26">
        <v>0.05</v>
      </c>
      <c r="AE467" s="31">
        <v>237.89250000000004</v>
      </c>
      <c r="AF467">
        <v>5</v>
      </c>
    </row>
    <row r="468" spans="10:32" x14ac:dyDescent="0.3">
      <c r="J468" s="19">
        <v>461</v>
      </c>
      <c r="K468" s="20">
        <v>44074</v>
      </c>
      <c r="L468" s="19">
        <v>8</v>
      </c>
      <c r="M468" s="59">
        <f t="shared" si="15"/>
        <v>8</v>
      </c>
      <c r="N468" s="59">
        <f t="shared" si="16"/>
        <v>2020</v>
      </c>
      <c r="O468" s="21">
        <v>98</v>
      </c>
      <c r="P468" s="22" t="s">
        <v>84</v>
      </c>
      <c r="Q468" s="19">
        <v>11</v>
      </c>
      <c r="R468" s="23">
        <v>31</v>
      </c>
      <c r="S468" s="24">
        <v>99</v>
      </c>
      <c r="T468" s="25">
        <v>3069</v>
      </c>
      <c r="U468" s="26">
        <v>0.11</v>
      </c>
      <c r="V468" s="25"/>
      <c r="W468" s="25">
        <v>2731.41</v>
      </c>
      <c r="X468" s="27">
        <v>44081</v>
      </c>
      <c r="Y468" s="28">
        <v>44081</v>
      </c>
      <c r="Z468" s="29">
        <v>461</v>
      </c>
      <c r="AA468" s="30">
        <v>7</v>
      </c>
      <c r="AB468" s="30" t="s">
        <v>97</v>
      </c>
      <c r="AC468" s="1" t="s">
        <v>105</v>
      </c>
      <c r="AD468" s="26">
        <v>0.09</v>
      </c>
      <c r="AE468" s="31">
        <v>245.82689999999997</v>
      </c>
      <c r="AF468">
        <v>6</v>
      </c>
    </row>
    <row r="469" spans="10:32" x14ac:dyDescent="0.3">
      <c r="J469" s="19">
        <v>462</v>
      </c>
      <c r="K469" s="20">
        <v>44075</v>
      </c>
      <c r="L469" s="19">
        <v>9</v>
      </c>
      <c r="M469" s="59">
        <f t="shared" si="15"/>
        <v>9</v>
      </c>
      <c r="N469" s="59">
        <f t="shared" si="16"/>
        <v>2020</v>
      </c>
      <c r="O469" s="21">
        <v>41</v>
      </c>
      <c r="P469" s="22" t="s">
        <v>127</v>
      </c>
      <c r="Q469" s="19">
        <v>4</v>
      </c>
      <c r="R469" s="23">
        <v>36</v>
      </c>
      <c r="S469" s="24">
        <v>108</v>
      </c>
      <c r="T469" s="25">
        <v>3888</v>
      </c>
      <c r="U469" s="26">
        <v>0.02</v>
      </c>
      <c r="V469" s="25"/>
      <c r="W469" s="25">
        <v>3810.24</v>
      </c>
      <c r="X469" s="27">
        <v>44094</v>
      </c>
      <c r="Y469" s="28">
        <v>44094</v>
      </c>
      <c r="Z469" s="29">
        <v>462</v>
      </c>
      <c r="AA469" s="30">
        <v>4</v>
      </c>
      <c r="AB469" s="30" t="s">
        <v>85</v>
      </c>
      <c r="AC469" s="1" t="s">
        <v>90</v>
      </c>
      <c r="AD469" s="26">
        <v>7.0000000000000007E-2</v>
      </c>
      <c r="AE469" s="31">
        <v>266.71680000000003</v>
      </c>
      <c r="AF469">
        <v>7</v>
      </c>
    </row>
    <row r="470" spans="10:32" x14ac:dyDescent="0.3">
      <c r="J470" s="19">
        <v>463</v>
      </c>
      <c r="K470" s="20">
        <v>44075</v>
      </c>
      <c r="L470" s="19">
        <v>9</v>
      </c>
      <c r="M470" s="59">
        <f t="shared" si="15"/>
        <v>9</v>
      </c>
      <c r="N470" s="59">
        <f t="shared" si="16"/>
        <v>2020</v>
      </c>
      <c r="O470" s="21">
        <v>51</v>
      </c>
      <c r="P470" s="22" t="s">
        <v>114</v>
      </c>
      <c r="Q470" s="19">
        <v>7</v>
      </c>
      <c r="R470" s="23">
        <v>17</v>
      </c>
      <c r="S470" s="24">
        <v>99</v>
      </c>
      <c r="T470" s="25">
        <v>1683</v>
      </c>
      <c r="U470" s="26">
        <v>0.12</v>
      </c>
      <c r="V470" s="25"/>
      <c r="W470" s="25">
        <v>1481.04</v>
      </c>
      <c r="X470" s="27">
        <v>44080</v>
      </c>
      <c r="Y470" s="28">
        <v>44080</v>
      </c>
      <c r="Z470" s="29">
        <v>463</v>
      </c>
      <c r="AA470" s="30">
        <v>3</v>
      </c>
      <c r="AB470" s="30" t="s">
        <v>87</v>
      </c>
      <c r="AC470" s="1" t="s">
        <v>90</v>
      </c>
      <c r="AD470" s="26">
        <v>0.05</v>
      </c>
      <c r="AE470" s="31">
        <v>74.052000000000007</v>
      </c>
      <c r="AF470">
        <v>1</v>
      </c>
    </row>
    <row r="471" spans="10:32" x14ac:dyDescent="0.3">
      <c r="J471" s="19">
        <v>464</v>
      </c>
      <c r="K471" s="20">
        <v>44075</v>
      </c>
      <c r="L471" s="19">
        <v>9</v>
      </c>
      <c r="M471" s="59">
        <f t="shared" si="15"/>
        <v>9</v>
      </c>
      <c r="N471" s="59">
        <f t="shared" si="16"/>
        <v>2020</v>
      </c>
      <c r="O471" s="21">
        <v>10</v>
      </c>
      <c r="P471" s="22" t="s">
        <v>148</v>
      </c>
      <c r="Q471" s="19">
        <v>10</v>
      </c>
      <c r="R471" s="23">
        <v>16</v>
      </c>
      <c r="S471" s="24">
        <v>114</v>
      </c>
      <c r="T471" s="25">
        <v>1824</v>
      </c>
      <c r="U471" s="26">
        <v>0.08</v>
      </c>
      <c r="V471" s="25"/>
      <c r="W471" s="25">
        <v>1678.08</v>
      </c>
      <c r="X471" s="27">
        <v>44094</v>
      </c>
      <c r="Y471" s="28">
        <v>44094</v>
      </c>
      <c r="Z471" s="29">
        <v>464</v>
      </c>
      <c r="AA471" s="30">
        <v>4</v>
      </c>
      <c r="AB471" s="30" t="s">
        <v>85</v>
      </c>
      <c r="AC471" s="1" t="s">
        <v>113</v>
      </c>
      <c r="AD471" s="26">
        <v>0.09</v>
      </c>
      <c r="AE471" s="31">
        <v>151.02719999999999</v>
      </c>
      <c r="AF471">
        <v>2</v>
      </c>
    </row>
    <row r="472" spans="10:32" x14ac:dyDescent="0.3">
      <c r="J472" s="19">
        <v>465</v>
      </c>
      <c r="K472" s="20">
        <v>44075</v>
      </c>
      <c r="L472" s="19">
        <v>9</v>
      </c>
      <c r="M472" s="59">
        <f t="shared" si="15"/>
        <v>9</v>
      </c>
      <c r="N472" s="59">
        <f t="shared" si="16"/>
        <v>2020</v>
      </c>
      <c r="O472" s="21">
        <v>96</v>
      </c>
      <c r="P472" s="22" t="s">
        <v>104</v>
      </c>
      <c r="Q472" s="19">
        <v>1</v>
      </c>
      <c r="R472" s="23">
        <v>12</v>
      </c>
      <c r="S472" s="24">
        <v>91</v>
      </c>
      <c r="T472" s="25">
        <v>1092</v>
      </c>
      <c r="U472" s="26">
        <v>0.12</v>
      </c>
      <c r="V472" s="25"/>
      <c r="W472" s="25">
        <v>960.96</v>
      </c>
      <c r="X472" s="27">
        <v>44079</v>
      </c>
      <c r="Y472" s="28">
        <v>44079</v>
      </c>
      <c r="Z472" s="29">
        <v>465</v>
      </c>
      <c r="AA472" s="30">
        <v>4</v>
      </c>
      <c r="AB472" s="30" t="s">
        <v>85</v>
      </c>
      <c r="AC472" s="1" t="s">
        <v>92</v>
      </c>
      <c r="AD472" s="26">
        <v>0.08</v>
      </c>
      <c r="AE472" s="31">
        <v>76.876800000000003</v>
      </c>
      <c r="AF472">
        <v>3</v>
      </c>
    </row>
    <row r="473" spans="10:32" x14ac:dyDescent="0.3">
      <c r="J473" s="19">
        <v>466</v>
      </c>
      <c r="K473" s="20">
        <v>44076</v>
      </c>
      <c r="L473" s="19">
        <v>9</v>
      </c>
      <c r="M473" s="59">
        <f t="shared" si="15"/>
        <v>9</v>
      </c>
      <c r="N473" s="59">
        <f t="shared" si="16"/>
        <v>2020</v>
      </c>
      <c r="O473" s="21">
        <v>100</v>
      </c>
      <c r="P473" s="22" t="s">
        <v>96</v>
      </c>
      <c r="Q473" s="19">
        <v>5</v>
      </c>
      <c r="R473" s="23">
        <v>28</v>
      </c>
      <c r="S473" s="24">
        <v>95</v>
      </c>
      <c r="T473" s="25">
        <v>2660</v>
      </c>
      <c r="U473" s="26">
        <v>0</v>
      </c>
      <c r="V473" s="25"/>
      <c r="W473" s="25">
        <v>2660</v>
      </c>
      <c r="X473" s="27">
        <v>44099</v>
      </c>
      <c r="Y473" s="28">
        <v>44099</v>
      </c>
      <c r="Z473" s="29">
        <v>466</v>
      </c>
      <c r="AA473" s="30">
        <v>4</v>
      </c>
      <c r="AB473" s="30" t="s">
        <v>85</v>
      </c>
      <c r="AC473" s="1" t="s">
        <v>109</v>
      </c>
      <c r="AD473" s="26">
        <v>0.06</v>
      </c>
      <c r="AE473" s="31">
        <v>159.6</v>
      </c>
      <c r="AF473">
        <v>4</v>
      </c>
    </row>
    <row r="474" spans="10:32" x14ac:dyDescent="0.3">
      <c r="J474" s="19">
        <v>467</v>
      </c>
      <c r="K474" s="20">
        <v>44076</v>
      </c>
      <c r="L474" s="19">
        <v>9</v>
      </c>
      <c r="M474" s="59">
        <f t="shared" si="15"/>
        <v>9</v>
      </c>
      <c r="N474" s="59">
        <f t="shared" si="16"/>
        <v>2020</v>
      </c>
      <c r="O474" s="21">
        <v>52</v>
      </c>
      <c r="P474" s="22" t="s">
        <v>81</v>
      </c>
      <c r="Q474" s="19">
        <v>9</v>
      </c>
      <c r="R474" s="23">
        <v>34</v>
      </c>
      <c r="S474" s="24">
        <v>99</v>
      </c>
      <c r="T474" s="25">
        <v>3366</v>
      </c>
      <c r="U474" s="26">
        <v>0.11</v>
      </c>
      <c r="V474" s="25"/>
      <c r="W474" s="25">
        <v>2995.74</v>
      </c>
      <c r="X474" s="27">
        <v>44082</v>
      </c>
      <c r="Y474" s="28">
        <v>44082</v>
      </c>
      <c r="Z474" s="29">
        <v>467</v>
      </c>
      <c r="AA474" s="30">
        <v>4</v>
      </c>
      <c r="AB474" s="30" t="s">
        <v>85</v>
      </c>
      <c r="AC474" s="1" t="s">
        <v>109</v>
      </c>
      <c r="AD474" s="26">
        <v>0.05</v>
      </c>
      <c r="AE474" s="31">
        <v>149.78700000000001</v>
      </c>
      <c r="AF474">
        <v>5</v>
      </c>
    </row>
    <row r="475" spans="10:32" x14ac:dyDescent="0.3">
      <c r="J475" s="19">
        <v>468</v>
      </c>
      <c r="K475" s="20">
        <v>44077</v>
      </c>
      <c r="L475" s="19">
        <v>9</v>
      </c>
      <c r="M475" s="59">
        <f t="shared" si="15"/>
        <v>9</v>
      </c>
      <c r="N475" s="59">
        <f t="shared" si="16"/>
        <v>2020</v>
      </c>
      <c r="O475" s="21">
        <v>40</v>
      </c>
      <c r="P475" s="22" t="s">
        <v>111</v>
      </c>
      <c r="Q475" s="19">
        <v>1</v>
      </c>
      <c r="R475" s="23">
        <v>48</v>
      </c>
      <c r="S475" s="24">
        <v>112</v>
      </c>
      <c r="T475" s="25">
        <v>5376</v>
      </c>
      <c r="U475" s="26">
        <v>0.01</v>
      </c>
      <c r="V475" s="25"/>
      <c r="W475" s="25">
        <v>5322.24</v>
      </c>
      <c r="X475" s="27">
        <v>44107</v>
      </c>
      <c r="Y475" s="28">
        <v>44107</v>
      </c>
      <c r="Z475" s="29">
        <v>468</v>
      </c>
      <c r="AA475" s="30">
        <v>4</v>
      </c>
      <c r="AB475" s="30" t="s">
        <v>85</v>
      </c>
      <c r="AC475" s="1" t="s">
        <v>80</v>
      </c>
      <c r="AD475" s="26">
        <v>0.05</v>
      </c>
      <c r="AE475" s="31">
        <v>266.11200000000002</v>
      </c>
      <c r="AF475">
        <v>6</v>
      </c>
    </row>
    <row r="476" spans="10:32" x14ac:dyDescent="0.3">
      <c r="J476" s="19">
        <v>469</v>
      </c>
      <c r="K476" s="20">
        <v>44077</v>
      </c>
      <c r="L476" s="19">
        <v>9</v>
      </c>
      <c r="M476" s="59">
        <f t="shared" si="15"/>
        <v>9</v>
      </c>
      <c r="N476" s="59">
        <f t="shared" si="16"/>
        <v>2020</v>
      </c>
      <c r="O476" s="21">
        <v>6</v>
      </c>
      <c r="P476" s="22" t="s">
        <v>147</v>
      </c>
      <c r="Q476" s="19">
        <v>9</v>
      </c>
      <c r="R476" s="23">
        <v>45</v>
      </c>
      <c r="S476" s="24">
        <v>118</v>
      </c>
      <c r="T476" s="25">
        <v>5310</v>
      </c>
      <c r="U476" s="26">
        <v>0.01</v>
      </c>
      <c r="V476" s="25"/>
      <c r="W476" s="25">
        <v>5256.9</v>
      </c>
      <c r="X476" s="27">
        <v>44080</v>
      </c>
      <c r="Y476" s="28">
        <v>44080</v>
      </c>
      <c r="Z476" s="29">
        <v>469</v>
      </c>
      <c r="AA476" s="30">
        <v>4</v>
      </c>
      <c r="AB476" s="30" t="s">
        <v>85</v>
      </c>
      <c r="AC476" s="1" t="s">
        <v>83</v>
      </c>
      <c r="AD476" s="26">
        <v>0.05</v>
      </c>
      <c r="AE476" s="31">
        <v>262.84499999999997</v>
      </c>
      <c r="AF476">
        <v>7</v>
      </c>
    </row>
    <row r="477" spans="10:32" x14ac:dyDescent="0.3">
      <c r="J477" s="19">
        <v>470</v>
      </c>
      <c r="K477" s="20">
        <v>44079</v>
      </c>
      <c r="L477" s="19">
        <v>9</v>
      </c>
      <c r="M477" s="59">
        <f t="shared" si="15"/>
        <v>9</v>
      </c>
      <c r="N477" s="59">
        <f t="shared" si="16"/>
        <v>2020</v>
      </c>
      <c r="O477" s="21">
        <v>59</v>
      </c>
      <c r="P477" s="22" t="s">
        <v>156</v>
      </c>
      <c r="Q477" s="19">
        <v>12</v>
      </c>
      <c r="R477" s="23">
        <v>19</v>
      </c>
      <c r="S477" s="24">
        <v>108</v>
      </c>
      <c r="T477" s="25">
        <v>2052</v>
      </c>
      <c r="U477" s="26">
        <v>0.09</v>
      </c>
      <c r="V477" s="25"/>
      <c r="W477" s="25">
        <v>1867.32</v>
      </c>
      <c r="X477" s="27">
        <v>44097</v>
      </c>
      <c r="Y477" s="28">
        <v>44097</v>
      </c>
      <c r="Z477" s="29">
        <v>470</v>
      </c>
      <c r="AA477" s="30">
        <v>3</v>
      </c>
      <c r="AB477" s="30" t="s">
        <v>87</v>
      </c>
      <c r="AC477" s="1" t="s">
        <v>80</v>
      </c>
      <c r="AD477" s="26">
        <v>7.0000000000000007E-2</v>
      </c>
      <c r="AE477" s="31">
        <v>130.7124</v>
      </c>
      <c r="AF477">
        <v>1</v>
      </c>
    </row>
    <row r="478" spans="10:32" x14ac:dyDescent="0.3">
      <c r="J478" s="19">
        <v>471</v>
      </c>
      <c r="K478" s="20">
        <v>44080</v>
      </c>
      <c r="L478" s="19">
        <v>9</v>
      </c>
      <c r="M478" s="59">
        <f t="shared" si="15"/>
        <v>9</v>
      </c>
      <c r="N478" s="59">
        <f t="shared" si="16"/>
        <v>2020</v>
      </c>
      <c r="O478" s="21">
        <v>20</v>
      </c>
      <c r="P478" s="22" t="s">
        <v>99</v>
      </c>
      <c r="Q478" s="19">
        <v>8</v>
      </c>
      <c r="R478" s="23">
        <v>47</v>
      </c>
      <c r="S478" s="24">
        <v>91</v>
      </c>
      <c r="T478" s="25">
        <v>4277</v>
      </c>
      <c r="U478" s="26">
        <v>0.13</v>
      </c>
      <c r="V478" s="25"/>
      <c r="W478" s="25">
        <v>3720.99</v>
      </c>
      <c r="X478" s="27">
        <v>44080</v>
      </c>
      <c r="Y478" s="28">
        <v>44080</v>
      </c>
      <c r="Z478" s="29">
        <v>471</v>
      </c>
      <c r="AA478" s="30">
        <v>5</v>
      </c>
      <c r="AB478" s="30" t="s">
        <v>100</v>
      </c>
      <c r="AC478" s="1" t="s">
        <v>83</v>
      </c>
      <c r="AD478" s="26">
        <v>7.0000000000000007E-2</v>
      </c>
      <c r="AE478" s="31">
        <v>260.46930000000003</v>
      </c>
      <c r="AF478">
        <v>2</v>
      </c>
    </row>
    <row r="479" spans="10:32" x14ac:dyDescent="0.3">
      <c r="J479" s="19">
        <v>472</v>
      </c>
      <c r="K479" s="20">
        <v>44080</v>
      </c>
      <c r="L479" s="19">
        <v>9</v>
      </c>
      <c r="M479" s="59">
        <f t="shared" si="15"/>
        <v>9</v>
      </c>
      <c r="N479" s="59">
        <f t="shared" si="16"/>
        <v>2020</v>
      </c>
      <c r="O479" s="21">
        <v>49</v>
      </c>
      <c r="P479" s="22" t="s">
        <v>96</v>
      </c>
      <c r="Q479" s="19">
        <v>5</v>
      </c>
      <c r="R479" s="23">
        <v>20</v>
      </c>
      <c r="S479" s="24">
        <v>100</v>
      </c>
      <c r="T479" s="25">
        <v>2000</v>
      </c>
      <c r="U479" s="26">
        <v>0.14000000000000001</v>
      </c>
      <c r="V479" s="25"/>
      <c r="W479" s="25">
        <v>1720</v>
      </c>
      <c r="X479" s="27">
        <v>44102</v>
      </c>
      <c r="Y479" s="28">
        <v>44102</v>
      </c>
      <c r="Z479" s="29">
        <v>472</v>
      </c>
      <c r="AA479" s="30">
        <v>4</v>
      </c>
      <c r="AB479" s="30" t="s">
        <v>85</v>
      </c>
      <c r="AC479" s="1" t="s">
        <v>109</v>
      </c>
      <c r="AD479" s="26">
        <v>0.09</v>
      </c>
      <c r="AE479" s="31">
        <v>154.79999999999998</v>
      </c>
      <c r="AF479">
        <v>3</v>
      </c>
    </row>
    <row r="480" spans="10:32" x14ac:dyDescent="0.3">
      <c r="J480" s="19">
        <v>473</v>
      </c>
      <c r="K480" s="20">
        <v>44081</v>
      </c>
      <c r="L480" s="19">
        <v>9</v>
      </c>
      <c r="M480" s="59">
        <f t="shared" si="15"/>
        <v>9</v>
      </c>
      <c r="N480" s="59">
        <f t="shared" si="16"/>
        <v>2020</v>
      </c>
      <c r="O480" s="21">
        <v>29</v>
      </c>
      <c r="P480" s="22" t="s">
        <v>157</v>
      </c>
      <c r="Q480" s="19">
        <v>14</v>
      </c>
      <c r="R480" s="23">
        <v>37</v>
      </c>
      <c r="S480" s="24">
        <v>117</v>
      </c>
      <c r="T480" s="25">
        <v>4329</v>
      </c>
      <c r="U480" s="26">
        <v>0.11</v>
      </c>
      <c r="V480" s="25"/>
      <c r="W480" s="25">
        <v>3852.81</v>
      </c>
      <c r="X480" s="27">
        <v>44097</v>
      </c>
      <c r="Y480" s="28">
        <v>44097</v>
      </c>
      <c r="Z480" s="29">
        <v>473</v>
      </c>
      <c r="AA480" s="30">
        <v>4</v>
      </c>
      <c r="AB480" s="30" t="s">
        <v>85</v>
      </c>
      <c r="AC480" s="1" t="s">
        <v>95</v>
      </c>
      <c r="AD480" s="26">
        <v>7.0000000000000007E-2</v>
      </c>
      <c r="AE480" s="31">
        <v>269.69670000000002</v>
      </c>
      <c r="AF480">
        <v>4</v>
      </c>
    </row>
    <row r="481" spans="10:32" x14ac:dyDescent="0.3">
      <c r="J481" s="19">
        <v>474</v>
      </c>
      <c r="K481" s="20">
        <v>44082</v>
      </c>
      <c r="L481" s="19">
        <v>9</v>
      </c>
      <c r="M481" s="59">
        <f t="shared" si="15"/>
        <v>9</v>
      </c>
      <c r="N481" s="59">
        <f t="shared" si="16"/>
        <v>2020</v>
      </c>
      <c r="O481" s="21">
        <v>45</v>
      </c>
      <c r="P481" s="22" t="s">
        <v>96</v>
      </c>
      <c r="Q481" s="19">
        <v>15</v>
      </c>
      <c r="R481" s="23">
        <v>49</v>
      </c>
      <c r="S481" s="24">
        <v>93</v>
      </c>
      <c r="T481" s="25">
        <v>4557</v>
      </c>
      <c r="U481" s="26">
        <v>0</v>
      </c>
      <c r="V481" s="25"/>
      <c r="W481" s="25">
        <v>4557</v>
      </c>
      <c r="X481" s="27">
        <v>44103</v>
      </c>
      <c r="Y481" s="28">
        <v>44103</v>
      </c>
      <c r="Z481" s="29">
        <v>474</v>
      </c>
      <c r="AA481" s="30">
        <v>4</v>
      </c>
      <c r="AB481" s="30" t="s">
        <v>85</v>
      </c>
      <c r="AC481" s="1" t="s">
        <v>113</v>
      </c>
      <c r="AD481" s="26">
        <v>0.1</v>
      </c>
      <c r="AE481" s="31">
        <v>455.70000000000005</v>
      </c>
      <c r="AF481">
        <v>5</v>
      </c>
    </row>
    <row r="482" spans="10:32" x14ac:dyDescent="0.3">
      <c r="J482" s="19">
        <v>475</v>
      </c>
      <c r="K482" s="20">
        <v>44083</v>
      </c>
      <c r="L482" s="19">
        <v>9</v>
      </c>
      <c r="M482" s="59">
        <f t="shared" si="15"/>
        <v>9</v>
      </c>
      <c r="N482" s="59">
        <f t="shared" si="16"/>
        <v>2020</v>
      </c>
      <c r="O482" s="21">
        <v>8</v>
      </c>
      <c r="P482" s="22" t="s">
        <v>96</v>
      </c>
      <c r="Q482" s="19">
        <v>15</v>
      </c>
      <c r="R482" s="23">
        <v>21</v>
      </c>
      <c r="S482" s="24">
        <v>117</v>
      </c>
      <c r="T482" s="25">
        <v>2457</v>
      </c>
      <c r="U482" s="26">
        <v>0.12</v>
      </c>
      <c r="V482" s="25"/>
      <c r="W482" s="25">
        <v>2162.16</v>
      </c>
      <c r="X482" s="27">
        <v>44098</v>
      </c>
      <c r="Y482" s="28">
        <v>44098</v>
      </c>
      <c r="Z482" s="29">
        <v>475</v>
      </c>
      <c r="AA482" s="30">
        <v>4</v>
      </c>
      <c r="AB482" s="30" t="s">
        <v>85</v>
      </c>
      <c r="AC482" s="1" t="s">
        <v>83</v>
      </c>
      <c r="AD482" s="26">
        <v>0.08</v>
      </c>
      <c r="AE482" s="31">
        <v>172.97279999999998</v>
      </c>
      <c r="AF482">
        <v>6</v>
      </c>
    </row>
    <row r="483" spans="10:32" x14ac:dyDescent="0.3">
      <c r="J483" s="19">
        <v>476</v>
      </c>
      <c r="K483" s="20">
        <v>44083</v>
      </c>
      <c r="L483" s="19">
        <v>9</v>
      </c>
      <c r="M483" s="59">
        <f t="shared" si="15"/>
        <v>9</v>
      </c>
      <c r="N483" s="59">
        <f t="shared" si="16"/>
        <v>2020</v>
      </c>
      <c r="O483" s="21">
        <v>71</v>
      </c>
      <c r="P483" s="22" t="s">
        <v>78</v>
      </c>
      <c r="Q483" s="19">
        <v>14</v>
      </c>
      <c r="R483" s="23">
        <v>27</v>
      </c>
      <c r="S483" s="24">
        <v>111</v>
      </c>
      <c r="T483" s="25">
        <v>2997</v>
      </c>
      <c r="U483" s="26">
        <v>0.15</v>
      </c>
      <c r="V483" s="25"/>
      <c r="W483" s="25">
        <v>2547.4499999999998</v>
      </c>
      <c r="X483" s="27">
        <v>44103</v>
      </c>
      <c r="Y483" s="28">
        <v>44103</v>
      </c>
      <c r="Z483" s="29">
        <v>476</v>
      </c>
      <c r="AA483" s="30">
        <v>7</v>
      </c>
      <c r="AB483" s="30" t="s">
        <v>97</v>
      </c>
      <c r="AC483" s="1" t="s">
        <v>113</v>
      </c>
      <c r="AD483" s="26">
        <v>0.05</v>
      </c>
      <c r="AE483" s="31">
        <v>127.3725</v>
      </c>
      <c r="AF483">
        <v>7</v>
      </c>
    </row>
    <row r="484" spans="10:32" x14ac:dyDescent="0.3">
      <c r="J484" s="19">
        <v>477</v>
      </c>
      <c r="K484" s="20">
        <v>44083</v>
      </c>
      <c r="L484" s="19">
        <v>9</v>
      </c>
      <c r="M484" s="59">
        <f t="shared" si="15"/>
        <v>9</v>
      </c>
      <c r="N484" s="59">
        <f t="shared" si="16"/>
        <v>2020</v>
      </c>
      <c r="O484" s="21">
        <v>17</v>
      </c>
      <c r="P484" s="22" t="s">
        <v>126</v>
      </c>
      <c r="Q484" s="19">
        <v>12</v>
      </c>
      <c r="R484" s="23">
        <v>34</v>
      </c>
      <c r="S484" s="24">
        <v>98</v>
      </c>
      <c r="T484" s="25">
        <v>3332</v>
      </c>
      <c r="U484" s="26">
        <v>0.15</v>
      </c>
      <c r="V484" s="25"/>
      <c r="W484" s="25">
        <v>2832.2</v>
      </c>
      <c r="X484" s="27">
        <v>44093</v>
      </c>
      <c r="Y484" s="28">
        <v>44093</v>
      </c>
      <c r="Z484" s="29">
        <v>477</v>
      </c>
      <c r="AA484" s="30">
        <v>7</v>
      </c>
      <c r="AB484" s="30" t="s">
        <v>97</v>
      </c>
      <c r="AC484" s="1" t="s">
        <v>109</v>
      </c>
      <c r="AD484" s="26">
        <v>0.1</v>
      </c>
      <c r="AE484" s="31">
        <v>283.21999999999997</v>
      </c>
      <c r="AF484">
        <v>1</v>
      </c>
    </row>
    <row r="485" spans="10:32" x14ac:dyDescent="0.3">
      <c r="J485" s="19">
        <v>478</v>
      </c>
      <c r="K485" s="20">
        <v>44084</v>
      </c>
      <c r="L485" s="19">
        <v>9</v>
      </c>
      <c r="M485" s="59">
        <f t="shared" si="15"/>
        <v>9</v>
      </c>
      <c r="N485" s="59">
        <f t="shared" si="16"/>
        <v>2020</v>
      </c>
      <c r="O485" s="21">
        <v>22</v>
      </c>
      <c r="P485" s="22" t="s">
        <v>112</v>
      </c>
      <c r="Q485" s="19">
        <v>11</v>
      </c>
      <c r="R485" s="23">
        <v>35</v>
      </c>
      <c r="S485" s="24">
        <v>118</v>
      </c>
      <c r="T485" s="25">
        <v>4130</v>
      </c>
      <c r="U485" s="26">
        <v>0.15</v>
      </c>
      <c r="V485" s="25"/>
      <c r="W485" s="25">
        <v>3510.5</v>
      </c>
      <c r="X485" s="27">
        <v>44104</v>
      </c>
      <c r="Y485" s="28">
        <v>44104</v>
      </c>
      <c r="Z485" s="29">
        <v>478</v>
      </c>
      <c r="AA485" s="30">
        <v>7</v>
      </c>
      <c r="AB485" s="30" t="s">
        <v>97</v>
      </c>
      <c r="AC485" s="1" t="s">
        <v>109</v>
      </c>
      <c r="AD485" s="26">
        <v>0.09</v>
      </c>
      <c r="AE485" s="31">
        <v>315.94499999999999</v>
      </c>
      <c r="AF485">
        <v>2</v>
      </c>
    </row>
    <row r="486" spans="10:32" x14ac:dyDescent="0.3">
      <c r="J486" s="19">
        <v>479</v>
      </c>
      <c r="K486" s="20">
        <v>44084</v>
      </c>
      <c r="L486" s="19">
        <v>9</v>
      </c>
      <c r="M486" s="59">
        <f t="shared" si="15"/>
        <v>9</v>
      </c>
      <c r="N486" s="59">
        <f t="shared" si="16"/>
        <v>2020</v>
      </c>
      <c r="O486" s="21">
        <v>3</v>
      </c>
      <c r="P486" s="22" t="s">
        <v>150</v>
      </c>
      <c r="Q486" s="19">
        <v>7</v>
      </c>
      <c r="R486" s="23">
        <v>34</v>
      </c>
      <c r="S486" s="24">
        <v>96</v>
      </c>
      <c r="T486" s="25">
        <v>3264</v>
      </c>
      <c r="U486" s="26">
        <v>0.1</v>
      </c>
      <c r="V486" s="25"/>
      <c r="W486" s="25">
        <v>2937.6</v>
      </c>
      <c r="X486" s="27">
        <v>44091</v>
      </c>
      <c r="Y486" s="28">
        <v>44091</v>
      </c>
      <c r="Z486" s="29">
        <v>479</v>
      </c>
      <c r="AA486" s="30">
        <v>7</v>
      </c>
      <c r="AB486" s="30" t="s">
        <v>97</v>
      </c>
      <c r="AC486" s="1" t="s">
        <v>80</v>
      </c>
      <c r="AD486" s="26">
        <v>0.1</v>
      </c>
      <c r="AE486" s="31">
        <v>293.76</v>
      </c>
      <c r="AF486">
        <v>3</v>
      </c>
    </row>
    <row r="487" spans="10:32" x14ac:dyDescent="0.3">
      <c r="J487" s="19">
        <v>480</v>
      </c>
      <c r="K487" s="20">
        <v>44085</v>
      </c>
      <c r="L487" s="19">
        <v>9</v>
      </c>
      <c r="M487" s="59">
        <f t="shared" si="15"/>
        <v>9</v>
      </c>
      <c r="N487" s="59">
        <f t="shared" si="16"/>
        <v>2020</v>
      </c>
      <c r="O487" s="21">
        <v>19</v>
      </c>
      <c r="P487" s="22" t="s">
        <v>96</v>
      </c>
      <c r="Q487" s="19">
        <v>9</v>
      </c>
      <c r="R487" s="23">
        <v>12</v>
      </c>
      <c r="S487" s="24">
        <v>106</v>
      </c>
      <c r="T487" s="25">
        <v>1272</v>
      </c>
      <c r="U487" s="26">
        <v>0.12</v>
      </c>
      <c r="V487" s="25"/>
      <c r="W487" s="25">
        <v>1119.3600000000001</v>
      </c>
      <c r="X487" s="27">
        <v>44115</v>
      </c>
      <c r="Y487" s="28">
        <v>44115</v>
      </c>
      <c r="Z487" s="29">
        <v>480</v>
      </c>
      <c r="AA487" s="30">
        <v>1</v>
      </c>
      <c r="AB487" s="30" t="s">
        <v>108</v>
      </c>
      <c r="AC487" s="1" t="s">
        <v>95</v>
      </c>
      <c r="AD487" s="26">
        <v>0.1</v>
      </c>
      <c r="AE487" s="31">
        <v>111.93600000000002</v>
      </c>
      <c r="AF487">
        <v>4</v>
      </c>
    </row>
    <row r="488" spans="10:32" x14ac:dyDescent="0.3">
      <c r="J488" s="19">
        <v>481</v>
      </c>
      <c r="K488" s="20">
        <v>44085</v>
      </c>
      <c r="L488" s="19">
        <v>9</v>
      </c>
      <c r="M488" s="59">
        <f t="shared" si="15"/>
        <v>9</v>
      </c>
      <c r="N488" s="59">
        <f t="shared" si="16"/>
        <v>2020</v>
      </c>
      <c r="O488" s="21">
        <v>18</v>
      </c>
      <c r="P488" s="22" t="s">
        <v>142</v>
      </c>
      <c r="Q488" s="19">
        <v>6</v>
      </c>
      <c r="R488" s="23">
        <v>46</v>
      </c>
      <c r="S488" s="24">
        <v>105</v>
      </c>
      <c r="T488" s="25">
        <v>4830</v>
      </c>
      <c r="U488" s="26">
        <v>0.06</v>
      </c>
      <c r="V488" s="25"/>
      <c r="W488" s="25">
        <v>4540.2</v>
      </c>
      <c r="X488" s="27">
        <v>44114</v>
      </c>
      <c r="Y488" s="28">
        <v>44114</v>
      </c>
      <c r="Z488" s="29">
        <v>481</v>
      </c>
      <c r="AA488" s="30">
        <v>1</v>
      </c>
      <c r="AB488" s="30" t="s">
        <v>108</v>
      </c>
      <c r="AC488" s="1" t="s">
        <v>95</v>
      </c>
      <c r="AD488" s="26">
        <v>7.0000000000000007E-2</v>
      </c>
      <c r="AE488" s="31">
        <v>317.81400000000002</v>
      </c>
      <c r="AF488">
        <v>5</v>
      </c>
    </row>
    <row r="489" spans="10:32" x14ac:dyDescent="0.3">
      <c r="J489" s="19">
        <v>482</v>
      </c>
      <c r="K489" s="20">
        <v>44086</v>
      </c>
      <c r="L489" s="19">
        <v>9</v>
      </c>
      <c r="M489" s="59">
        <f t="shared" si="15"/>
        <v>9</v>
      </c>
      <c r="N489" s="59">
        <f t="shared" si="16"/>
        <v>2020</v>
      </c>
      <c r="O489" s="21">
        <v>27</v>
      </c>
      <c r="P489" s="22" t="s">
        <v>160</v>
      </c>
      <c r="Q489" s="19">
        <v>3</v>
      </c>
      <c r="R489" s="23">
        <v>42</v>
      </c>
      <c r="S489" s="24">
        <v>95</v>
      </c>
      <c r="T489" s="25">
        <v>3990</v>
      </c>
      <c r="U489" s="26">
        <v>0.02</v>
      </c>
      <c r="V489" s="25"/>
      <c r="W489" s="25">
        <v>3910.2</v>
      </c>
      <c r="X489" s="27">
        <v>44095</v>
      </c>
      <c r="Y489" s="28">
        <v>44095</v>
      </c>
      <c r="Z489" s="29">
        <v>482</v>
      </c>
      <c r="AA489" s="30">
        <v>4</v>
      </c>
      <c r="AB489" s="30" t="s">
        <v>85</v>
      </c>
      <c r="AC489" s="1" t="s">
        <v>105</v>
      </c>
      <c r="AD489" s="26">
        <v>0.05</v>
      </c>
      <c r="AE489" s="31">
        <v>195.51</v>
      </c>
      <c r="AF489">
        <v>6</v>
      </c>
    </row>
    <row r="490" spans="10:32" x14ac:dyDescent="0.3">
      <c r="J490" s="19">
        <v>483</v>
      </c>
      <c r="K490" s="20">
        <v>44086</v>
      </c>
      <c r="L490" s="19">
        <v>9</v>
      </c>
      <c r="M490" s="59">
        <f t="shared" si="15"/>
        <v>9</v>
      </c>
      <c r="N490" s="59">
        <f t="shared" si="16"/>
        <v>2020</v>
      </c>
      <c r="O490" s="21">
        <v>61</v>
      </c>
      <c r="P490" s="22" t="s">
        <v>116</v>
      </c>
      <c r="Q490" s="19">
        <v>8</v>
      </c>
      <c r="R490" s="23">
        <v>36</v>
      </c>
      <c r="S490" s="24">
        <v>104</v>
      </c>
      <c r="T490" s="25">
        <v>3744</v>
      </c>
      <c r="U490" s="26">
        <v>0.13</v>
      </c>
      <c r="V490" s="25"/>
      <c r="W490" s="25">
        <v>3257.2799999999997</v>
      </c>
      <c r="X490" s="27">
        <v>44097</v>
      </c>
      <c r="Y490" s="28">
        <v>44097</v>
      </c>
      <c r="Z490" s="29">
        <v>483</v>
      </c>
      <c r="AA490" s="30">
        <v>6</v>
      </c>
      <c r="AB490" s="30" t="s">
        <v>79</v>
      </c>
      <c r="AC490" s="1" t="s">
        <v>83</v>
      </c>
      <c r="AD490" s="26">
        <v>0.09</v>
      </c>
      <c r="AE490" s="31">
        <v>293.15519999999998</v>
      </c>
      <c r="AF490">
        <v>7</v>
      </c>
    </row>
    <row r="491" spans="10:32" x14ac:dyDescent="0.3">
      <c r="J491" s="19">
        <v>484</v>
      </c>
      <c r="K491" s="20">
        <v>44086</v>
      </c>
      <c r="L491" s="19">
        <v>9</v>
      </c>
      <c r="M491" s="59">
        <f t="shared" si="15"/>
        <v>9</v>
      </c>
      <c r="N491" s="59">
        <f t="shared" si="16"/>
        <v>2020</v>
      </c>
      <c r="O491" s="21">
        <v>72</v>
      </c>
      <c r="P491" s="22" t="s">
        <v>96</v>
      </c>
      <c r="Q491" s="19">
        <v>11</v>
      </c>
      <c r="R491" s="23">
        <v>24</v>
      </c>
      <c r="S491" s="24">
        <v>112</v>
      </c>
      <c r="T491" s="25">
        <v>2688</v>
      </c>
      <c r="U491" s="26">
        <v>7.0000000000000007E-2</v>
      </c>
      <c r="V491" s="25"/>
      <c r="W491" s="25">
        <v>2499.84</v>
      </c>
      <c r="X491" s="27">
        <v>44109</v>
      </c>
      <c r="Y491" s="28">
        <v>44109</v>
      </c>
      <c r="Z491" s="29">
        <v>484</v>
      </c>
      <c r="AA491" s="30">
        <v>7</v>
      </c>
      <c r="AB491" s="30" t="s">
        <v>97</v>
      </c>
      <c r="AC491" s="1" t="s">
        <v>90</v>
      </c>
      <c r="AD491" s="26">
        <v>0.08</v>
      </c>
      <c r="AE491" s="31">
        <v>199.98720000000003</v>
      </c>
      <c r="AF491">
        <v>1</v>
      </c>
    </row>
    <row r="492" spans="10:32" x14ac:dyDescent="0.3">
      <c r="J492" s="19">
        <v>485</v>
      </c>
      <c r="K492" s="20">
        <v>44087</v>
      </c>
      <c r="L492" s="19">
        <v>9</v>
      </c>
      <c r="M492" s="59">
        <f t="shared" si="15"/>
        <v>9</v>
      </c>
      <c r="N492" s="59">
        <f t="shared" si="16"/>
        <v>2020</v>
      </c>
      <c r="O492" s="21">
        <v>77</v>
      </c>
      <c r="P492" s="22" t="s">
        <v>124</v>
      </c>
      <c r="Q492" s="19">
        <v>8</v>
      </c>
      <c r="R492" s="23">
        <v>11</v>
      </c>
      <c r="S492" s="24">
        <v>90</v>
      </c>
      <c r="T492" s="25">
        <v>990</v>
      </c>
      <c r="U492" s="26">
        <v>0.08</v>
      </c>
      <c r="V492" s="25"/>
      <c r="W492" s="25">
        <v>910.8</v>
      </c>
      <c r="X492" s="27">
        <v>44102</v>
      </c>
      <c r="Y492" s="28">
        <v>44102</v>
      </c>
      <c r="Z492" s="29">
        <v>485</v>
      </c>
      <c r="AA492" s="30">
        <v>5</v>
      </c>
      <c r="AB492" s="30" t="s">
        <v>100</v>
      </c>
      <c r="AC492" s="1" t="s">
        <v>92</v>
      </c>
      <c r="AD492" s="26">
        <v>0.09</v>
      </c>
      <c r="AE492" s="31">
        <v>81.971999999999994</v>
      </c>
      <c r="AF492">
        <v>2</v>
      </c>
    </row>
    <row r="493" spans="10:32" x14ac:dyDescent="0.3">
      <c r="J493" s="19">
        <v>486</v>
      </c>
      <c r="K493" s="20">
        <v>44088</v>
      </c>
      <c r="L493" s="19">
        <v>9</v>
      </c>
      <c r="M493" s="59">
        <f t="shared" si="15"/>
        <v>9</v>
      </c>
      <c r="N493" s="59">
        <f t="shared" si="16"/>
        <v>2020</v>
      </c>
      <c r="O493" s="21">
        <v>77</v>
      </c>
      <c r="P493" s="22" t="s">
        <v>124</v>
      </c>
      <c r="Q493" s="19">
        <v>15</v>
      </c>
      <c r="R493" s="23">
        <v>44</v>
      </c>
      <c r="S493" s="24">
        <v>98</v>
      </c>
      <c r="T493" s="25">
        <v>4312</v>
      </c>
      <c r="U493" s="26">
        <v>0.13</v>
      </c>
      <c r="V493" s="25"/>
      <c r="W493" s="25">
        <v>3751.44</v>
      </c>
      <c r="X493" s="27">
        <v>44106</v>
      </c>
      <c r="Y493" s="28">
        <v>44106</v>
      </c>
      <c r="Z493" s="29">
        <v>486</v>
      </c>
      <c r="AA493" s="30">
        <v>4</v>
      </c>
      <c r="AB493" s="30" t="s">
        <v>85</v>
      </c>
      <c r="AC493" s="1" t="s">
        <v>109</v>
      </c>
      <c r="AD493" s="26">
        <v>0.05</v>
      </c>
      <c r="AE493" s="31">
        <v>187.572</v>
      </c>
      <c r="AF493">
        <v>3</v>
      </c>
    </row>
    <row r="494" spans="10:32" x14ac:dyDescent="0.3">
      <c r="J494" s="19">
        <v>487</v>
      </c>
      <c r="K494" s="20">
        <v>44088</v>
      </c>
      <c r="L494" s="19">
        <v>9</v>
      </c>
      <c r="M494" s="59">
        <f t="shared" si="15"/>
        <v>9</v>
      </c>
      <c r="N494" s="59">
        <f t="shared" si="16"/>
        <v>2020</v>
      </c>
      <c r="O494" s="21">
        <v>70</v>
      </c>
      <c r="P494" s="22" t="s">
        <v>126</v>
      </c>
      <c r="Q494" s="19">
        <v>9</v>
      </c>
      <c r="R494" s="23">
        <v>41</v>
      </c>
      <c r="S494" s="24">
        <v>99</v>
      </c>
      <c r="T494" s="25">
        <v>4059</v>
      </c>
      <c r="U494" s="26">
        <v>0.01</v>
      </c>
      <c r="V494" s="25"/>
      <c r="W494" s="25">
        <v>4018.41</v>
      </c>
      <c r="X494" s="27">
        <v>44109</v>
      </c>
      <c r="Y494" s="28">
        <v>44109</v>
      </c>
      <c r="Z494" s="29">
        <v>487</v>
      </c>
      <c r="AA494" s="30">
        <v>1</v>
      </c>
      <c r="AB494" s="30" t="s">
        <v>108</v>
      </c>
      <c r="AC494" s="1" t="s">
        <v>128</v>
      </c>
      <c r="AD494" s="26">
        <v>0.08</v>
      </c>
      <c r="AE494" s="31">
        <v>321.47280000000001</v>
      </c>
      <c r="AF494">
        <v>4</v>
      </c>
    </row>
    <row r="495" spans="10:32" x14ac:dyDescent="0.3">
      <c r="J495" s="19">
        <v>488</v>
      </c>
      <c r="K495" s="20">
        <v>44088</v>
      </c>
      <c r="L495" s="19">
        <v>9</v>
      </c>
      <c r="M495" s="59">
        <f t="shared" si="15"/>
        <v>9</v>
      </c>
      <c r="N495" s="59">
        <f t="shared" si="16"/>
        <v>2020</v>
      </c>
      <c r="O495" s="21">
        <v>35</v>
      </c>
      <c r="P495" s="22" t="s">
        <v>96</v>
      </c>
      <c r="Q495" s="19">
        <v>5</v>
      </c>
      <c r="R495" s="23">
        <v>45</v>
      </c>
      <c r="S495" s="24">
        <v>117</v>
      </c>
      <c r="T495" s="25">
        <v>5265</v>
      </c>
      <c r="U495" s="26">
        <v>0.09</v>
      </c>
      <c r="V495" s="25"/>
      <c r="W495" s="25">
        <v>4791.1499999999996</v>
      </c>
      <c r="X495" s="27">
        <v>44108</v>
      </c>
      <c r="Y495" s="28">
        <v>44108</v>
      </c>
      <c r="Z495" s="29">
        <v>488</v>
      </c>
      <c r="AA495" s="30">
        <v>2</v>
      </c>
      <c r="AB495" s="30" t="s">
        <v>82</v>
      </c>
      <c r="AC495" s="1" t="s">
        <v>128</v>
      </c>
      <c r="AD495" s="26">
        <v>0.1</v>
      </c>
      <c r="AE495" s="31">
        <v>479.11500000000001</v>
      </c>
      <c r="AF495">
        <v>5</v>
      </c>
    </row>
    <row r="496" spans="10:32" x14ac:dyDescent="0.3">
      <c r="J496" s="19">
        <v>489</v>
      </c>
      <c r="K496" s="20">
        <v>44089</v>
      </c>
      <c r="L496" s="19">
        <v>9</v>
      </c>
      <c r="M496" s="59">
        <f t="shared" si="15"/>
        <v>9</v>
      </c>
      <c r="N496" s="59">
        <f t="shared" si="16"/>
        <v>2020</v>
      </c>
      <c r="O496" s="21">
        <v>89</v>
      </c>
      <c r="P496" s="22" t="s">
        <v>111</v>
      </c>
      <c r="Q496" s="19">
        <v>11</v>
      </c>
      <c r="R496" s="23">
        <v>21</v>
      </c>
      <c r="S496" s="24">
        <v>95</v>
      </c>
      <c r="T496" s="25">
        <v>1995</v>
      </c>
      <c r="U496" s="26">
        <v>0.01</v>
      </c>
      <c r="V496" s="25"/>
      <c r="W496" s="25">
        <v>1975.05</v>
      </c>
      <c r="X496" s="27">
        <v>44113</v>
      </c>
      <c r="Y496" s="28">
        <v>44113</v>
      </c>
      <c r="Z496" s="29">
        <v>489</v>
      </c>
      <c r="AA496" s="30">
        <v>3</v>
      </c>
      <c r="AB496" s="30" t="s">
        <v>87</v>
      </c>
      <c r="AC496" s="1" t="s">
        <v>128</v>
      </c>
      <c r="AD496" s="26">
        <v>0.08</v>
      </c>
      <c r="AE496" s="31">
        <v>158.00399999999999</v>
      </c>
      <c r="AF496">
        <v>6</v>
      </c>
    </row>
    <row r="497" spans="10:32" x14ac:dyDescent="0.3">
      <c r="J497" s="19">
        <v>490</v>
      </c>
      <c r="K497" s="20">
        <v>44090</v>
      </c>
      <c r="L497" s="19">
        <v>9</v>
      </c>
      <c r="M497" s="59">
        <f t="shared" si="15"/>
        <v>9</v>
      </c>
      <c r="N497" s="59">
        <f t="shared" si="16"/>
        <v>2020</v>
      </c>
      <c r="O497" s="21">
        <v>85</v>
      </c>
      <c r="P497" s="22" t="s">
        <v>117</v>
      </c>
      <c r="Q497" s="19">
        <v>8</v>
      </c>
      <c r="R497" s="23">
        <v>17</v>
      </c>
      <c r="S497" s="24">
        <v>114</v>
      </c>
      <c r="T497" s="25">
        <v>1938</v>
      </c>
      <c r="U497" s="26">
        <v>0.06</v>
      </c>
      <c r="V497" s="25"/>
      <c r="W497" s="25">
        <v>1821.72</v>
      </c>
      <c r="X497" s="27">
        <v>44093</v>
      </c>
      <c r="Y497" s="28">
        <v>44093</v>
      </c>
      <c r="Z497" s="29">
        <v>490</v>
      </c>
      <c r="AA497" s="30">
        <v>6</v>
      </c>
      <c r="AB497" s="30" t="s">
        <v>79</v>
      </c>
      <c r="AC497" s="1" t="s">
        <v>90</v>
      </c>
      <c r="AD497" s="26">
        <v>0.1</v>
      </c>
      <c r="AE497" s="31">
        <v>182.17200000000003</v>
      </c>
      <c r="AF497">
        <v>7</v>
      </c>
    </row>
    <row r="498" spans="10:32" x14ac:dyDescent="0.3">
      <c r="J498" s="19">
        <v>491</v>
      </c>
      <c r="K498" s="20">
        <v>44091</v>
      </c>
      <c r="L498" s="19">
        <v>9</v>
      </c>
      <c r="M498" s="59">
        <f t="shared" si="15"/>
        <v>9</v>
      </c>
      <c r="N498" s="59">
        <f t="shared" si="16"/>
        <v>2020</v>
      </c>
      <c r="O498" s="21">
        <v>84</v>
      </c>
      <c r="P498" s="22" t="s">
        <v>106</v>
      </c>
      <c r="Q498" s="19">
        <v>8</v>
      </c>
      <c r="R498" s="23">
        <v>44</v>
      </c>
      <c r="S498" s="24">
        <v>93</v>
      </c>
      <c r="T498" s="25">
        <v>4092</v>
      </c>
      <c r="U498" s="26">
        <v>0.13</v>
      </c>
      <c r="V498" s="25"/>
      <c r="W498" s="25">
        <v>3560.04</v>
      </c>
      <c r="X498" s="27">
        <v>44113</v>
      </c>
      <c r="Y498" s="28">
        <v>44113</v>
      </c>
      <c r="Z498" s="29">
        <v>491</v>
      </c>
      <c r="AA498" s="30">
        <v>5</v>
      </c>
      <c r="AB498" s="30" t="s">
        <v>100</v>
      </c>
      <c r="AC498" s="1" t="s">
        <v>105</v>
      </c>
      <c r="AD498" s="26">
        <v>0.1</v>
      </c>
      <c r="AE498" s="31">
        <v>356.00400000000002</v>
      </c>
      <c r="AF498">
        <v>1</v>
      </c>
    </row>
    <row r="499" spans="10:32" x14ac:dyDescent="0.3">
      <c r="J499" s="19">
        <v>492</v>
      </c>
      <c r="K499" s="20">
        <v>44091</v>
      </c>
      <c r="L499" s="19">
        <v>9</v>
      </c>
      <c r="M499" s="59">
        <f t="shared" si="15"/>
        <v>9</v>
      </c>
      <c r="N499" s="59">
        <f t="shared" si="16"/>
        <v>2020</v>
      </c>
      <c r="O499" s="21">
        <v>83</v>
      </c>
      <c r="P499" s="22" t="s">
        <v>159</v>
      </c>
      <c r="Q499" s="19">
        <v>4</v>
      </c>
      <c r="R499" s="23">
        <v>16</v>
      </c>
      <c r="S499" s="24">
        <v>119</v>
      </c>
      <c r="T499" s="25">
        <v>1904</v>
      </c>
      <c r="U499" s="26">
        <v>0.02</v>
      </c>
      <c r="V499" s="25"/>
      <c r="W499" s="25">
        <v>1865.92</v>
      </c>
      <c r="X499" s="27">
        <v>44094</v>
      </c>
      <c r="Y499" s="28">
        <v>44094</v>
      </c>
      <c r="Z499" s="29">
        <v>492</v>
      </c>
      <c r="AA499" s="30">
        <v>5</v>
      </c>
      <c r="AB499" s="30" t="s">
        <v>100</v>
      </c>
      <c r="AC499" s="1" t="s">
        <v>92</v>
      </c>
      <c r="AD499" s="26">
        <v>0.1</v>
      </c>
      <c r="AE499" s="31">
        <v>186.59200000000001</v>
      </c>
      <c r="AF499">
        <v>2</v>
      </c>
    </row>
    <row r="500" spans="10:32" x14ac:dyDescent="0.3">
      <c r="J500" s="19">
        <v>493</v>
      </c>
      <c r="K500" s="20">
        <v>44092</v>
      </c>
      <c r="L500" s="19">
        <v>9</v>
      </c>
      <c r="M500" s="59">
        <f t="shared" si="15"/>
        <v>9</v>
      </c>
      <c r="N500" s="59">
        <f t="shared" si="16"/>
        <v>2020</v>
      </c>
      <c r="O500" s="21">
        <v>6</v>
      </c>
      <c r="P500" s="22" t="s">
        <v>147</v>
      </c>
      <c r="Q500" s="19">
        <v>6</v>
      </c>
      <c r="R500" s="23">
        <v>49</v>
      </c>
      <c r="S500" s="24">
        <v>112</v>
      </c>
      <c r="T500" s="25">
        <v>5488</v>
      </c>
      <c r="U500" s="26">
        <v>0.01</v>
      </c>
      <c r="V500" s="25"/>
      <c r="W500" s="25">
        <v>5433.12</v>
      </c>
      <c r="X500" s="27">
        <v>44111</v>
      </c>
      <c r="Y500" s="28">
        <v>44111</v>
      </c>
      <c r="Z500" s="29">
        <v>493</v>
      </c>
      <c r="AA500" s="30">
        <v>5</v>
      </c>
      <c r="AB500" s="30" t="s">
        <v>100</v>
      </c>
      <c r="AC500" s="1" t="s">
        <v>88</v>
      </c>
      <c r="AD500" s="26">
        <v>0.05</v>
      </c>
      <c r="AE500" s="31">
        <v>271.65600000000001</v>
      </c>
      <c r="AF500">
        <v>3</v>
      </c>
    </row>
    <row r="501" spans="10:32" x14ac:dyDescent="0.3">
      <c r="J501" s="19">
        <v>494</v>
      </c>
      <c r="K501" s="20">
        <v>44092</v>
      </c>
      <c r="L501" s="19">
        <v>9</v>
      </c>
      <c r="M501" s="59">
        <f t="shared" si="15"/>
        <v>9</v>
      </c>
      <c r="N501" s="59">
        <f t="shared" si="16"/>
        <v>2020</v>
      </c>
      <c r="O501" s="21">
        <v>94</v>
      </c>
      <c r="P501" s="22" t="s">
        <v>111</v>
      </c>
      <c r="Q501" s="19">
        <v>3</v>
      </c>
      <c r="R501" s="23">
        <v>33</v>
      </c>
      <c r="S501" s="24">
        <v>115</v>
      </c>
      <c r="T501" s="25">
        <v>3795</v>
      </c>
      <c r="U501" s="26">
        <v>0.02</v>
      </c>
      <c r="V501" s="25"/>
      <c r="W501" s="25">
        <v>3719.1</v>
      </c>
      <c r="X501" s="27">
        <v>44117</v>
      </c>
      <c r="Y501" s="28">
        <v>44117</v>
      </c>
      <c r="Z501" s="29">
        <v>494</v>
      </c>
      <c r="AA501" s="30">
        <v>7</v>
      </c>
      <c r="AB501" s="30" t="s">
        <v>97</v>
      </c>
      <c r="AC501" s="1" t="s">
        <v>109</v>
      </c>
      <c r="AD501" s="26">
        <v>0.1</v>
      </c>
      <c r="AE501" s="31">
        <v>371.91</v>
      </c>
      <c r="AF501">
        <v>4</v>
      </c>
    </row>
    <row r="502" spans="10:32" x14ac:dyDescent="0.3">
      <c r="J502" s="19">
        <v>495</v>
      </c>
      <c r="K502" s="20">
        <v>44093</v>
      </c>
      <c r="L502" s="19">
        <v>9</v>
      </c>
      <c r="M502" s="59">
        <f t="shared" si="15"/>
        <v>9</v>
      </c>
      <c r="N502" s="59">
        <f t="shared" si="16"/>
        <v>2020</v>
      </c>
      <c r="O502" s="21">
        <v>97</v>
      </c>
      <c r="P502" s="22" t="s">
        <v>125</v>
      </c>
      <c r="Q502" s="19">
        <v>4</v>
      </c>
      <c r="R502" s="23">
        <v>33</v>
      </c>
      <c r="S502" s="24">
        <v>102</v>
      </c>
      <c r="T502" s="25">
        <v>3366</v>
      </c>
      <c r="U502" s="26">
        <v>0.14000000000000001</v>
      </c>
      <c r="V502" s="25"/>
      <c r="W502" s="25">
        <v>2894.7599999999998</v>
      </c>
      <c r="X502" s="27">
        <v>44095</v>
      </c>
      <c r="Y502" s="28">
        <v>44095</v>
      </c>
      <c r="Z502" s="29">
        <v>495</v>
      </c>
      <c r="AA502" s="30">
        <v>7</v>
      </c>
      <c r="AB502" s="30" t="s">
        <v>97</v>
      </c>
      <c r="AC502" s="1" t="s">
        <v>109</v>
      </c>
      <c r="AD502" s="26">
        <v>7.0000000000000007E-2</v>
      </c>
      <c r="AE502" s="31">
        <v>202.63320000000002</v>
      </c>
      <c r="AF502">
        <v>5</v>
      </c>
    </row>
    <row r="503" spans="10:32" x14ac:dyDescent="0.3">
      <c r="J503" s="19">
        <v>496</v>
      </c>
      <c r="K503" s="20">
        <v>44094</v>
      </c>
      <c r="L503" s="19">
        <v>9</v>
      </c>
      <c r="M503" s="59">
        <f t="shared" si="15"/>
        <v>9</v>
      </c>
      <c r="N503" s="59">
        <f t="shared" si="16"/>
        <v>2020</v>
      </c>
      <c r="O503" s="21">
        <v>74</v>
      </c>
      <c r="P503" s="22" t="s">
        <v>96</v>
      </c>
      <c r="Q503" s="19">
        <v>2</v>
      </c>
      <c r="R503" s="23">
        <v>15</v>
      </c>
      <c r="S503" s="24">
        <v>116</v>
      </c>
      <c r="T503" s="25">
        <v>1740</v>
      </c>
      <c r="U503" s="26">
        <v>0.05</v>
      </c>
      <c r="V503" s="25"/>
      <c r="W503" s="25">
        <v>1653</v>
      </c>
      <c r="X503" s="27">
        <v>44113</v>
      </c>
      <c r="Y503" s="28">
        <v>44113</v>
      </c>
      <c r="Z503" s="29">
        <v>496</v>
      </c>
      <c r="AA503" s="30">
        <v>5</v>
      </c>
      <c r="AB503" s="30" t="s">
        <v>100</v>
      </c>
      <c r="AC503" s="1" t="s">
        <v>109</v>
      </c>
      <c r="AD503" s="26">
        <v>0.06</v>
      </c>
      <c r="AE503" s="31">
        <v>99.179999999999993</v>
      </c>
      <c r="AF503">
        <v>6</v>
      </c>
    </row>
    <row r="504" spans="10:32" x14ac:dyDescent="0.3">
      <c r="J504" s="19">
        <v>497</v>
      </c>
      <c r="K504" s="20">
        <v>44094</v>
      </c>
      <c r="L504" s="19">
        <v>9</v>
      </c>
      <c r="M504" s="59">
        <f t="shared" si="15"/>
        <v>9</v>
      </c>
      <c r="N504" s="59">
        <f t="shared" si="16"/>
        <v>2020</v>
      </c>
      <c r="O504" s="21">
        <v>89</v>
      </c>
      <c r="P504" s="22" t="s">
        <v>111</v>
      </c>
      <c r="Q504" s="19">
        <v>11</v>
      </c>
      <c r="R504" s="23">
        <v>14</v>
      </c>
      <c r="S504" s="24">
        <v>113</v>
      </c>
      <c r="T504" s="25">
        <v>1582</v>
      </c>
      <c r="U504" s="26">
        <v>0.13</v>
      </c>
      <c r="V504" s="25"/>
      <c r="W504" s="25">
        <v>1376.34</v>
      </c>
      <c r="X504" s="27">
        <v>44106</v>
      </c>
      <c r="Y504" s="28">
        <v>44106</v>
      </c>
      <c r="Z504" s="29">
        <v>497</v>
      </c>
      <c r="AA504" s="30">
        <v>6</v>
      </c>
      <c r="AB504" s="30" t="s">
        <v>79</v>
      </c>
      <c r="AC504" s="1" t="s">
        <v>128</v>
      </c>
      <c r="AD504" s="26">
        <v>0.09</v>
      </c>
      <c r="AE504" s="31">
        <v>123.87059999999998</v>
      </c>
      <c r="AF504">
        <v>7</v>
      </c>
    </row>
    <row r="505" spans="10:32" x14ac:dyDescent="0.3">
      <c r="J505" s="19">
        <v>498</v>
      </c>
      <c r="K505" s="20">
        <v>44094</v>
      </c>
      <c r="L505" s="19">
        <v>9</v>
      </c>
      <c r="M505" s="59">
        <f t="shared" si="15"/>
        <v>9</v>
      </c>
      <c r="N505" s="59">
        <f t="shared" si="16"/>
        <v>2020</v>
      </c>
      <c r="O505" s="21">
        <v>55</v>
      </c>
      <c r="P505" s="22" t="s">
        <v>106</v>
      </c>
      <c r="Q505" s="19">
        <v>9</v>
      </c>
      <c r="R505" s="23">
        <v>23</v>
      </c>
      <c r="S505" s="24">
        <v>100</v>
      </c>
      <c r="T505" s="25">
        <v>2300</v>
      </c>
      <c r="U505" s="26">
        <v>0.11</v>
      </c>
      <c r="V505" s="25"/>
      <c r="W505" s="25">
        <v>2047</v>
      </c>
      <c r="X505" s="27">
        <v>44117</v>
      </c>
      <c r="Y505" s="28">
        <v>44117</v>
      </c>
      <c r="Z505" s="29">
        <v>498</v>
      </c>
      <c r="AA505" s="30">
        <v>1</v>
      </c>
      <c r="AB505" s="30" t="s">
        <v>108</v>
      </c>
      <c r="AC505" s="1" t="s">
        <v>109</v>
      </c>
      <c r="AD505" s="26">
        <v>0.08</v>
      </c>
      <c r="AE505" s="31">
        <v>163.76</v>
      </c>
      <c r="AF505">
        <v>1</v>
      </c>
    </row>
    <row r="506" spans="10:32" x14ac:dyDescent="0.3">
      <c r="J506" s="19">
        <v>499</v>
      </c>
      <c r="K506" s="20">
        <v>44097</v>
      </c>
      <c r="L506" s="19">
        <v>9</v>
      </c>
      <c r="M506" s="59">
        <f t="shared" si="15"/>
        <v>9</v>
      </c>
      <c r="N506" s="59">
        <f t="shared" si="16"/>
        <v>2020</v>
      </c>
      <c r="O506" s="21">
        <v>2</v>
      </c>
      <c r="P506" s="22" t="s">
        <v>93</v>
      </c>
      <c r="Q506" s="19">
        <v>8</v>
      </c>
      <c r="R506" s="23">
        <v>40</v>
      </c>
      <c r="S506" s="24">
        <v>93</v>
      </c>
      <c r="T506" s="25">
        <v>3720</v>
      </c>
      <c r="U506" s="26">
        <v>0.06</v>
      </c>
      <c r="V506" s="25"/>
      <c r="W506" s="25">
        <v>3496.8</v>
      </c>
      <c r="X506" s="27">
        <v>44102</v>
      </c>
      <c r="Y506" s="28">
        <v>44102</v>
      </c>
      <c r="Z506" s="29">
        <v>499</v>
      </c>
      <c r="AA506" s="30">
        <v>7</v>
      </c>
      <c r="AB506" s="30" t="s">
        <v>97</v>
      </c>
      <c r="AC506" s="1" t="s">
        <v>83</v>
      </c>
      <c r="AD506" s="26">
        <v>0.09</v>
      </c>
      <c r="AE506" s="31">
        <v>314.71199999999999</v>
      </c>
      <c r="AF506">
        <v>2</v>
      </c>
    </row>
    <row r="507" spans="10:32" x14ac:dyDescent="0.3">
      <c r="J507" s="19">
        <v>500</v>
      </c>
      <c r="K507" s="20">
        <v>44098</v>
      </c>
      <c r="L507" s="19">
        <v>9</v>
      </c>
      <c r="M507" s="59">
        <f t="shared" si="15"/>
        <v>9</v>
      </c>
      <c r="N507" s="59">
        <f t="shared" si="16"/>
        <v>2020</v>
      </c>
      <c r="O507" s="21">
        <v>67</v>
      </c>
      <c r="P507" s="22" t="s">
        <v>165</v>
      </c>
      <c r="Q507" s="19">
        <v>3</v>
      </c>
      <c r="R507" s="23">
        <v>34</v>
      </c>
      <c r="S507" s="24">
        <v>114</v>
      </c>
      <c r="T507" s="25">
        <v>3876</v>
      </c>
      <c r="U507" s="26">
        <v>0.05</v>
      </c>
      <c r="V507" s="25"/>
      <c r="W507" s="25">
        <v>3682.2</v>
      </c>
      <c r="X507" s="27">
        <v>44101</v>
      </c>
      <c r="Y507" s="28">
        <v>44101</v>
      </c>
      <c r="Z507" s="29">
        <v>500</v>
      </c>
      <c r="AA507" s="30">
        <v>7</v>
      </c>
      <c r="AB507" s="30" t="s">
        <v>97</v>
      </c>
      <c r="AC507" s="1" t="s">
        <v>109</v>
      </c>
      <c r="AD507" s="26">
        <v>7.0000000000000007E-2</v>
      </c>
      <c r="AE507" s="31">
        <v>257.75400000000002</v>
      </c>
      <c r="AF507">
        <v>3</v>
      </c>
    </row>
    <row r="508" spans="10:32" x14ac:dyDescent="0.3">
      <c r="J508" s="19">
        <v>501</v>
      </c>
      <c r="K508" s="20">
        <v>44099</v>
      </c>
      <c r="L508" s="19">
        <v>9</v>
      </c>
      <c r="M508" s="59">
        <f t="shared" si="15"/>
        <v>9</v>
      </c>
      <c r="N508" s="59">
        <f t="shared" si="16"/>
        <v>2020</v>
      </c>
      <c r="O508" s="21">
        <v>6</v>
      </c>
      <c r="P508" s="22" t="s">
        <v>147</v>
      </c>
      <c r="Q508" s="19">
        <v>11</v>
      </c>
      <c r="R508" s="23">
        <v>44</v>
      </c>
      <c r="S508" s="24">
        <v>96</v>
      </c>
      <c r="T508" s="25">
        <v>4224</v>
      </c>
      <c r="U508" s="26">
        <v>0.09</v>
      </c>
      <c r="V508" s="25"/>
      <c r="W508" s="25">
        <v>3843.84</v>
      </c>
      <c r="X508" s="27">
        <v>44103</v>
      </c>
      <c r="Y508" s="28">
        <v>44103</v>
      </c>
      <c r="Z508" s="29">
        <v>501</v>
      </c>
      <c r="AA508" s="30">
        <v>1</v>
      </c>
      <c r="AB508" s="30" t="s">
        <v>108</v>
      </c>
      <c r="AC508" s="1" t="s">
        <v>105</v>
      </c>
      <c r="AD508" s="26">
        <v>0.05</v>
      </c>
      <c r="AE508" s="31">
        <v>192.19200000000001</v>
      </c>
      <c r="AF508">
        <v>4</v>
      </c>
    </row>
    <row r="509" spans="10:32" x14ac:dyDescent="0.3">
      <c r="J509" s="19">
        <v>502</v>
      </c>
      <c r="K509" s="20">
        <v>44099</v>
      </c>
      <c r="L509" s="19">
        <v>9</v>
      </c>
      <c r="M509" s="59">
        <f t="shared" si="15"/>
        <v>9</v>
      </c>
      <c r="N509" s="59">
        <f t="shared" si="16"/>
        <v>2020</v>
      </c>
      <c r="O509" s="21">
        <v>97</v>
      </c>
      <c r="P509" s="22" t="s">
        <v>125</v>
      </c>
      <c r="Q509" s="19">
        <v>9</v>
      </c>
      <c r="R509" s="23">
        <v>36</v>
      </c>
      <c r="S509" s="24">
        <v>98</v>
      </c>
      <c r="T509" s="25">
        <v>3528</v>
      </c>
      <c r="U509" s="26">
        <v>0.1</v>
      </c>
      <c r="V509" s="25"/>
      <c r="W509" s="25">
        <v>3175.2</v>
      </c>
      <c r="X509" s="27">
        <v>44116</v>
      </c>
      <c r="Y509" s="28">
        <v>44116</v>
      </c>
      <c r="Z509" s="29">
        <v>502</v>
      </c>
      <c r="AA509" s="30">
        <v>7</v>
      </c>
      <c r="AB509" s="30" t="s">
        <v>97</v>
      </c>
      <c r="AC509" s="1" t="s">
        <v>88</v>
      </c>
      <c r="AD509" s="26">
        <v>7.0000000000000007E-2</v>
      </c>
      <c r="AE509" s="31">
        <v>222.26400000000001</v>
      </c>
      <c r="AF509">
        <v>5</v>
      </c>
    </row>
    <row r="510" spans="10:32" x14ac:dyDescent="0.3">
      <c r="J510" s="19">
        <v>503</v>
      </c>
      <c r="K510" s="20">
        <v>44099</v>
      </c>
      <c r="L510" s="19">
        <v>9</v>
      </c>
      <c r="M510" s="59">
        <f t="shared" si="15"/>
        <v>9</v>
      </c>
      <c r="N510" s="59">
        <f t="shared" si="16"/>
        <v>2020</v>
      </c>
      <c r="O510" s="21">
        <v>27</v>
      </c>
      <c r="P510" s="22" t="s">
        <v>160</v>
      </c>
      <c r="Q510" s="19">
        <v>2</v>
      </c>
      <c r="R510" s="23">
        <v>34</v>
      </c>
      <c r="S510" s="24">
        <v>116</v>
      </c>
      <c r="T510" s="25">
        <v>3944</v>
      </c>
      <c r="U510" s="26">
        <v>0</v>
      </c>
      <c r="V510" s="25"/>
      <c r="W510" s="25">
        <v>3944</v>
      </c>
      <c r="X510" s="27">
        <v>44126</v>
      </c>
      <c r="Y510" s="28">
        <v>44126</v>
      </c>
      <c r="Z510" s="29">
        <v>503</v>
      </c>
      <c r="AA510" s="30">
        <v>7</v>
      </c>
      <c r="AB510" s="30" t="s">
        <v>97</v>
      </c>
      <c r="AC510" s="1" t="s">
        <v>109</v>
      </c>
      <c r="AD510" s="26">
        <v>7.0000000000000007E-2</v>
      </c>
      <c r="AE510" s="31">
        <v>276.08000000000004</v>
      </c>
      <c r="AF510">
        <v>6</v>
      </c>
    </row>
    <row r="511" spans="10:32" x14ac:dyDescent="0.3">
      <c r="J511" s="19">
        <v>504</v>
      </c>
      <c r="K511" s="20">
        <v>44100</v>
      </c>
      <c r="L511" s="19">
        <v>9</v>
      </c>
      <c r="M511" s="59">
        <f t="shared" si="15"/>
        <v>9</v>
      </c>
      <c r="N511" s="59">
        <f t="shared" si="16"/>
        <v>2020</v>
      </c>
      <c r="O511" s="21">
        <v>27</v>
      </c>
      <c r="P511" s="22" t="s">
        <v>160</v>
      </c>
      <c r="Q511" s="19">
        <v>7</v>
      </c>
      <c r="R511" s="23">
        <v>44</v>
      </c>
      <c r="S511" s="24">
        <v>95</v>
      </c>
      <c r="T511" s="25">
        <v>4180</v>
      </c>
      <c r="U511" s="26">
        <v>0</v>
      </c>
      <c r="V511" s="25"/>
      <c r="W511" s="25">
        <v>4180</v>
      </c>
      <c r="X511" s="27">
        <v>44102</v>
      </c>
      <c r="Y511" s="28">
        <v>44102</v>
      </c>
      <c r="Z511" s="29">
        <v>504</v>
      </c>
      <c r="AA511" s="30">
        <v>5</v>
      </c>
      <c r="AB511" s="30" t="s">
        <v>100</v>
      </c>
      <c r="AC511" s="1" t="s">
        <v>109</v>
      </c>
      <c r="AD511" s="26">
        <v>0.06</v>
      </c>
      <c r="AE511" s="31">
        <v>250.79999999999998</v>
      </c>
      <c r="AF511">
        <v>7</v>
      </c>
    </row>
    <row r="512" spans="10:32" x14ac:dyDescent="0.3">
      <c r="J512" s="19">
        <v>505</v>
      </c>
      <c r="K512" s="20">
        <v>44100</v>
      </c>
      <c r="L512" s="19">
        <v>9</v>
      </c>
      <c r="M512" s="59">
        <f t="shared" si="15"/>
        <v>9</v>
      </c>
      <c r="N512" s="59">
        <f t="shared" si="16"/>
        <v>2020</v>
      </c>
      <c r="O512" s="21">
        <v>22</v>
      </c>
      <c r="P512" s="22" t="s">
        <v>112</v>
      </c>
      <c r="Q512" s="19">
        <v>9</v>
      </c>
      <c r="R512" s="23">
        <v>35</v>
      </c>
      <c r="S512" s="24">
        <v>98</v>
      </c>
      <c r="T512" s="25">
        <v>3430</v>
      </c>
      <c r="U512" s="26">
        <v>0.04</v>
      </c>
      <c r="V512" s="25"/>
      <c r="W512" s="25">
        <v>3292.8</v>
      </c>
      <c r="X512" s="27">
        <v>44102</v>
      </c>
      <c r="Y512" s="28">
        <v>44102</v>
      </c>
      <c r="Z512" s="29">
        <v>505</v>
      </c>
      <c r="AA512" s="30">
        <v>7</v>
      </c>
      <c r="AB512" s="30" t="s">
        <v>97</v>
      </c>
      <c r="AC512" s="1" t="s">
        <v>80</v>
      </c>
      <c r="AD512" s="26">
        <v>0.05</v>
      </c>
      <c r="AE512" s="31">
        <v>164.64000000000001</v>
      </c>
      <c r="AF512">
        <v>1</v>
      </c>
    </row>
    <row r="513" spans="10:32" x14ac:dyDescent="0.3">
      <c r="J513" s="19">
        <v>506</v>
      </c>
      <c r="K513" s="20">
        <v>44102</v>
      </c>
      <c r="L513" s="19">
        <v>9</v>
      </c>
      <c r="M513" s="59">
        <f t="shared" si="15"/>
        <v>9</v>
      </c>
      <c r="N513" s="59">
        <f t="shared" si="16"/>
        <v>2020</v>
      </c>
      <c r="O513" s="21">
        <v>47</v>
      </c>
      <c r="P513" s="22" t="s">
        <v>101</v>
      </c>
      <c r="Q513" s="19">
        <v>14</v>
      </c>
      <c r="R513" s="23">
        <v>44</v>
      </c>
      <c r="S513" s="24">
        <v>107</v>
      </c>
      <c r="T513" s="25">
        <v>4708</v>
      </c>
      <c r="U513" s="26">
        <v>0.01</v>
      </c>
      <c r="V513" s="25"/>
      <c r="W513" s="25">
        <v>4660.92</v>
      </c>
      <c r="X513" s="27">
        <v>44122</v>
      </c>
      <c r="Y513" s="28">
        <v>44122</v>
      </c>
      <c r="Z513" s="29">
        <v>506</v>
      </c>
      <c r="AA513" s="30">
        <v>2</v>
      </c>
      <c r="AB513" s="30" t="s">
        <v>82</v>
      </c>
      <c r="AC513" s="1" t="s">
        <v>88</v>
      </c>
      <c r="AD513" s="26">
        <v>0.1</v>
      </c>
      <c r="AE513" s="31">
        <v>466.09200000000004</v>
      </c>
      <c r="AF513">
        <v>2</v>
      </c>
    </row>
    <row r="514" spans="10:32" x14ac:dyDescent="0.3">
      <c r="J514" s="19">
        <v>507</v>
      </c>
      <c r="K514" s="20">
        <v>44104</v>
      </c>
      <c r="L514" s="19">
        <v>9</v>
      </c>
      <c r="M514" s="59">
        <f t="shared" si="15"/>
        <v>9</v>
      </c>
      <c r="N514" s="59">
        <f t="shared" si="16"/>
        <v>2020</v>
      </c>
      <c r="O514" s="21">
        <v>99</v>
      </c>
      <c r="P514" s="22" t="s">
        <v>143</v>
      </c>
      <c r="Q514" s="19">
        <v>7</v>
      </c>
      <c r="R514" s="23">
        <v>19</v>
      </c>
      <c r="S514" s="24">
        <v>120</v>
      </c>
      <c r="T514" s="25">
        <v>2280</v>
      </c>
      <c r="U514" s="26">
        <v>0.13</v>
      </c>
      <c r="V514" s="25"/>
      <c r="W514" s="25">
        <v>1983.6</v>
      </c>
      <c r="X514" s="27">
        <v>44118</v>
      </c>
      <c r="Y514" s="28">
        <v>44118</v>
      </c>
      <c r="Z514" s="29">
        <v>507</v>
      </c>
      <c r="AA514" s="30">
        <v>4</v>
      </c>
      <c r="AB514" s="30" t="s">
        <v>85</v>
      </c>
      <c r="AC514" s="1" t="s">
        <v>92</v>
      </c>
      <c r="AD514" s="26">
        <v>0.09</v>
      </c>
      <c r="AE514" s="31">
        <v>178.52399999999997</v>
      </c>
      <c r="AF514">
        <v>3</v>
      </c>
    </row>
    <row r="515" spans="10:32" x14ac:dyDescent="0.3">
      <c r="J515" s="19">
        <v>508</v>
      </c>
      <c r="K515" s="20">
        <v>44104</v>
      </c>
      <c r="L515" s="19">
        <v>9</v>
      </c>
      <c r="M515" s="59">
        <f t="shared" si="15"/>
        <v>9</v>
      </c>
      <c r="N515" s="59">
        <f t="shared" si="16"/>
        <v>2020</v>
      </c>
      <c r="O515" s="21">
        <v>96</v>
      </c>
      <c r="P515" s="22" t="s">
        <v>104</v>
      </c>
      <c r="Q515" s="19">
        <v>9</v>
      </c>
      <c r="R515" s="23">
        <v>10</v>
      </c>
      <c r="S515" s="24">
        <v>111</v>
      </c>
      <c r="T515" s="25">
        <v>1110</v>
      </c>
      <c r="U515" s="26">
        <v>0.04</v>
      </c>
      <c r="V515" s="25"/>
      <c r="W515" s="25">
        <v>1065.5999999999999</v>
      </c>
      <c r="X515" s="27">
        <v>44115</v>
      </c>
      <c r="Y515" s="28">
        <v>44115</v>
      </c>
      <c r="Z515" s="29">
        <v>508</v>
      </c>
      <c r="AA515" s="30">
        <v>2</v>
      </c>
      <c r="AB515" s="30" t="s">
        <v>82</v>
      </c>
      <c r="AC515" s="1" t="s">
        <v>95</v>
      </c>
      <c r="AD515" s="26">
        <v>0.06</v>
      </c>
      <c r="AE515" s="31">
        <v>63.935999999999993</v>
      </c>
      <c r="AF515">
        <v>4</v>
      </c>
    </row>
    <row r="516" spans="10:32" x14ac:dyDescent="0.3">
      <c r="J516" s="19">
        <v>509</v>
      </c>
      <c r="K516" s="20">
        <v>44105</v>
      </c>
      <c r="L516" s="19">
        <v>10</v>
      </c>
      <c r="M516" s="59">
        <f t="shared" si="15"/>
        <v>10</v>
      </c>
      <c r="N516" s="59">
        <f t="shared" si="16"/>
        <v>2020</v>
      </c>
      <c r="O516" s="21">
        <v>50</v>
      </c>
      <c r="P516" s="22" t="s">
        <v>140</v>
      </c>
      <c r="Q516" s="19">
        <v>7</v>
      </c>
      <c r="R516" s="23">
        <v>37</v>
      </c>
      <c r="S516" s="24">
        <v>110</v>
      </c>
      <c r="T516" s="25">
        <v>4070</v>
      </c>
      <c r="U516" s="26">
        <v>0.06</v>
      </c>
      <c r="V516" s="25"/>
      <c r="W516" s="25">
        <v>3825.8</v>
      </c>
      <c r="X516" s="27">
        <v>44118</v>
      </c>
      <c r="Y516" s="28">
        <v>44118</v>
      </c>
      <c r="Z516" s="29">
        <v>509</v>
      </c>
      <c r="AA516" s="30">
        <v>6</v>
      </c>
      <c r="AB516" s="30" t="s">
        <v>79</v>
      </c>
      <c r="AC516" s="1" t="s">
        <v>88</v>
      </c>
      <c r="AD516" s="26">
        <v>0.08</v>
      </c>
      <c r="AE516" s="31">
        <v>306.06400000000002</v>
      </c>
      <c r="AF516">
        <v>5</v>
      </c>
    </row>
    <row r="517" spans="10:32" x14ac:dyDescent="0.3">
      <c r="J517" s="19">
        <v>510</v>
      </c>
      <c r="K517" s="20">
        <v>44105</v>
      </c>
      <c r="L517" s="19">
        <v>10</v>
      </c>
      <c r="M517" s="59">
        <f t="shared" si="15"/>
        <v>10</v>
      </c>
      <c r="N517" s="59">
        <f t="shared" si="16"/>
        <v>2020</v>
      </c>
      <c r="O517" s="21">
        <v>20</v>
      </c>
      <c r="P517" s="22" t="s">
        <v>99</v>
      </c>
      <c r="Q517" s="19">
        <v>5</v>
      </c>
      <c r="R517" s="23">
        <v>22</v>
      </c>
      <c r="S517" s="24">
        <v>110</v>
      </c>
      <c r="T517" s="25">
        <v>2420</v>
      </c>
      <c r="U517" s="26">
        <v>0.05</v>
      </c>
      <c r="V517" s="25"/>
      <c r="W517" s="25">
        <v>2299</v>
      </c>
      <c r="X517" s="27">
        <v>44130</v>
      </c>
      <c r="Y517" s="28">
        <v>44130</v>
      </c>
      <c r="Z517" s="29">
        <v>510</v>
      </c>
      <c r="AA517" s="30">
        <v>3</v>
      </c>
      <c r="AB517" s="30" t="s">
        <v>87</v>
      </c>
      <c r="AC517" s="1" t="s">
        <v>109</v>
      </c>
      <c r="AD517" s="26">
        <v>0.05</v>
      </c>
      <c r="AE517" s="31">
        <v>114.95</v>
      </c>
      <c r="AF517">
        <v>6</v>
      </c>
    </row>
    <row r="518" spans="10:32" x14ac:dyDescent="0.3">
      <c r="J518" s="19">
        <v>511</v>
      </c>
      <c r="K518" s="20">
        <v>44106</v>
      </c>
      <c r="L518" s="19">
        <v>10</v>
      </c>
      <c r="M518" s="59">
        <f t="shared" si="15"/>
        <v>10</v>
      </c>
      <c r="N518" s="59">
        <f t="shared" si="16"/>
        <v>2020</v>
      </c>
      <c r="O518" s="21">
        <v>73</v>
      </c>
      <c r="P518" s="22" t="s">
        <v>96</v>
      </c>
      <c r="Q518" s="19">
        <v>2</v>
      </c>
      <c r="R518" s="23">
        <v>43</v>
      </c>
      <c r="S518" s="24">
        <v>108</v>
      </c>
      <c r="T518" s="25">
        <v>4644</v>
      </c>
      <c r="U518" s="26">
        <v>0.1</v>
      </c>
      <c r="V518" s="25"/>
      <c r="W518" s="25">
        <v>4179.6000000000004</v>
      </c>
      <c r="X518" s="27">
        <v>44127</v>
      </c>
      <c r="Y518" s="28">
        <v>44127</v>
      </c>
      <c r="Z518" s="29">
        <v>511</v>
      </c>
      <c r="AA518" s="30">
        <v>1</v>
      </c>
      <c r="AB518" s="30" t="s">
        <v>108</v>
      </c>
      <c r="AC518" s="1" t="s">
        <v>105</v>
      </c>
      <c r="AD518" s="26">
        <v>0.1</v>
      </c>
      <c r="AE518" s="31">
        <v>417.96000000000004</v>
      </c>
      <c r="AF518">
        <v>7</v>
      </c>
    </row>
    <row r="519" spans="10:32" x14ac:dyDescent="0.3">
      <c r="J519" s="19">
        <v>512</v>
      </c>
      <c r="K519" s="20">
        <v>44106</v>
      </c>
      <c r="L519" s="19">
        <v>10</v>
      </c>
      <c r="M519" s="59">
        <f t="shared" si="15"/>
        <v>10</v>
      </c>
      <c r="N519" s="59">
        <f t="shared" si="16"/>
        <v>2020</v>
      </c>
      <c r="O519" s="21">
        <v>12</v>
      </c>
      <c r="P519" s="22" t="s">
        <v>107</v>
      </c>
      <c r="Q519" s="19">
        <v>13</v>
      </c>
      <c r="R519" s="23">
        <v>40</v>
      </c>
      <c r="S519" s="24">
        <v>107</v>
      </c>
      <c r="T519" s="25">
        <v>4280</v>
      </c>
      <c r="U519" s="26">
        <v>0.12</v>
      </c>
      <c r="V519" s="25"/>
      <c r="W519" s="25">
        <v>3766.4</v>
      </c>
      <c r="X519" s="27">
        <v>44120</v>
      </c>
      <c r="Y519" s="28">
        <v>44120</v>
      </c>
      <c r="Z519" s="29">
        <v>512</v>
      </c>
      <c r="AA519" s="30">
        <v>7</v>
      </c>
      <c r="AB519" s="30" t="s">
        <v>97</v>
      </c>
      <c r="AC519" s="1" t="s">
        <v>105</v>
      </c>
      <c r="AD519" s="26">
        <v>0.1</v>
      </c>
      <c r="AE519" s="31">
        <v>376.64000000000004</v>
      </c>
      <c r="AF519">
        <v>1</v>
      </c>
    </row>
    <row r="520" spans="10:32" x14ac:dyDescent="0.3">
      <c r="J520" s="19">
        <v>513</v>
      </c>
      <c r="K520" s="20">
        <v>44106</v>
      </c>
      <c r="L520" s="19">
        <v>10</v>
      </c>
      <c r="M520" s="59">
        <f t="shared" ref="M520:M583" si="17">MONTH(K520)</f>
        <v>10</v>
      </c>
      <c r="N520" s="59">
        <f t="shared" si="16"/>
        <v>2020</v>
      </c>
      <c r="O520" s="21">
        <v>99</v>
      </c>
      <c r="P520" s="22" t="s">
        <v>143</v>
      </c>
      <c r="Q520" s="19">
        <v>1</v>
      </c>
      <c r="R520" s="23">
        <v>13</v>
      </c>
      <c r="S520" s="24">
        <v>120</v>
      </c>
      <c r="T520" s="25">
        <v>1560</v>
      </c>
      <c r="U520" s="26">
        <v>0</v>
      </c>
      <c r="V520" s="25"/>
      <c r="W520" s="25">
        <v>1560</v>
      </c>
      <c r="X520" s="27">
        <v>44133</v>
      </c>
      <c r="Y520" s="28">
        <v>44133</v>
      </c>
      <c r="Z520" s="29">
        <v>513</v>
      </c>
      <c r="AA520" s="30">
        <v>1</v>
      </c>
      <c r="AB520" s="30" t="s">
        <v>108</v>
      </c>
      <c r="AC520" s="1" t="s">
        <v>88</v>
      </c>
      <c r="AD520" s="26">
        <v>7.0000000000000007E-2</v>
      </c>
      <c r="AE520" s="31">
        <v>109.20000000000002</v>
      </c>
      <c r="AF520">
        <v>2</v>
      </c>
    </row>
    <row r="521" spans="10:32" x14ac:dyDescent="0.3">
      <c r="J521" s="19">
        <v>514</v>
      </c>
      <c r="K521" s="20">
        <v>44107</v>
      </c>
      <c r="L521" s="19">
        <v>10</v>
      </c>
      <c r="M521" s="59">
        <f t="shared" si="17"/>
        <v>10</v>
      </c>
      <c r="N521" s="59">
        <f t="shared" ref="N521:N584" si="18">YEAR(K521)</f>
        <v>2020</v>
      </c>
      <c r="O521" s="21">
        <v>91</v>
      </c>
      <c r="P521" s="22" t="s">
        <v>121</v>
      </c>
      <c r="Q521" s="19">
        <v>14</v>
      </c>
      <c r="R521" s="23">
        <v>46</v>
      </c>
      <c r="S521" s="24">
        <v>111</v>
      </c>
      <c r="T521" s="25">
        <v>5106</v>
      </c>
      <c r="U521" s="26">
        <v>0.04</v>
      </c>
      <c r="V521" s="25"/>
      <c r="W521" s="25">
        <v>4901.76</v>
      </c>
      <c r="X521" s="27">
        <v>44132</v>
      </c>
      <c r="Y521" s="28">
        <v>44132</v>
      </c>
      <c r="Z521" s="29">
        <v>514</v>
      </c>
      <c r="AA521" s="30">
        <v>2</v>
      </c>
      <c r="AB521" s="30" t="s">
        <v>82</v>
      </c>
      <c r="AC521" s="1" t="s">
        <v>95</v>
      </c>
      <c r="AD521" s="26">
        <v>0.09</v>
      </c>
      <c r="AE521" s="31">
        <v>441.15840000000003</v>
      </c>
      <c r="AF521">
        <v>3</v>
      </c>
    </row>
    <row r="522" spans="10:32" x14ac:dyDescent="0.3">
      <c r="J522" s="19">
        <v>515</v>
      </c>
      <c r="K522" s="20">
        <v>44107</v>
      </c>
      <c r="L522" s="19">
        <v>10</v>
      </c>
      <c r="M522" s="59">
        <f t="shared" si="17"/>
        <v>10</v>
      </c>
      <c r="N522" s="59">
        <f t="shared" si="18"/>
        <v>2020</v>
      </c>
      <c r="O522" s="21">
        <v>13</v>
      </c>
      <c r="P522" s="22" t="s">
        <v>134</v>
      </c>
      <c r="Q522" s="19">
        <v>6</v>
      </c>
      <c r="R522" s="23">
        <v>48</v>
      </c>
      <c r="S522" s="24">
        <v>118</v>
      </c>
      <c r="T522" s="25">
        <v>5664</v>
      </c>
      <c r="U522" s="26">
        <v>0.03</v>
      </c>
      <c r="V522" s="25"/>
      <c r="W522" s="25">
        <v>5494.08</v>
      </c>
      <c r="X522" s="27">
        <v>44122</v>
      </c>
      <c r="Y522" s="28">
        <v>44122</v>
      </c>
      <c r="Z522" s="29">
        <v>515</v>
      </c>
      <c r="AA522" s="30">
        <v>6</v>
      </c>
      <c r="AB522" s="30" t="s">
        <v>79</v>
      </c>
      <c r="AC522" s="1" t="s">
        <v>105</v>
      </c>
      <c r="AD522" s="26">
        <v>0.06</v>
      </c>
      <c r="AE522" s="31">
        <v>329.64479999999998</v>
      </c>
      <c r="AF522">
        <v>4</v>
      </c>
    </row>
    <row r="523" spans="10:32" x14ac:dyDescent="0.3">
      <c r="J523" s="19">
        <v>516</v>
      </c>
      <c r="K523" s="20">
        <v>44107</v>
      </c>
      <c r="L523" s="19">
        <v>10</v>
      </c>
      <c r="M523" s="59">
        <f t="shared" si="17"/>
        <v>10</v>
      </c>
      <c r="N523" s="59">
        <f t="shared" si="18"/>
        <v>2020</v>
      </c>
      <c r="O523" s="21">
        <v>56</v>
      </c>
      <c r="P523" s="22" t="s">
        <v>126</v>
      </c>
      <c r="Q523" s="19">
        <v>2</v>
      </c>
      <c r="R523" s="23">
        <v>25</v>
      </c>
      <c r="S523" s="24">
        <v>99</v>
      </c>
      <c r="T523" s="25">
        <v>2475</v>
      </c>
      <c r="U523" s="26">
        <v>0.1</v>
      </c>
      <c r="V523" s="25"/>
      <c r="W523" s="25">
        <v>2227.5</v>
      </c>
      <c r="X523" s="27">
        <v>44122</v>
      </c>
      <c r="Y523" s="28">
        <v>44122</v>
      </c>
      <c r="Z523" s="29">
        <v>516</v>
      </c>
      <c r="AA523" s="30">
        <v>4</v>
      </c>
      <c r="AB523" s="30" t="s">
        <v>85</v>
      </c>
      <c r="AC523" s="1" t="s">
        <v>83</v>
      </c>
      <c r="AD523" s="26">
        <v>0.05</v>
      </c>
      <c r="AE523" s="31">
        <v>111.375</v>
      </c>
      <c r="AF523">
        <v>5</v>
      </c>
    </row>
    <row r="524" spans="10:32" x14ac:dyDescent="0.3">
      <c r="J524" s="19">
        <v>517</v>
      </c>
      <c r="K524" s="20">
        <v>44107</v>
      </c>
      <c r="L524" s="19">
        <v>10</v>
      </c>
      <c r="M524" s="59">
        <f t="shared" si="17"/>
        <v>10</v>
      </c>
      <c r="N524" s="59">
        <f t="shared" si="18"/>
        <v>2020</v>
      </c>
      <c r="O524" s="21">
        <v>58</v>
      </c>
      <c r="P524" s="22" t="s">
        <v>131</v>
      </c>
      <c r="Q524" s="19">
        <v>11</v>
      </c>
      <c r="R524" s="23">
        <v>49</v>
      </c>
      <c r="S524" s="24">
        <v>102</v>
      </c>
      <c r="T524" s="25">
        <v>4998</v>
      </c>
      <c r="U524" s="26">
        <v>0.04</v>
      </c>
      <c r="V524" s="25"/>
      <c r="W524" s="25">
        <v>4798.08</v>
      </c>
      <c r="X524" s="27">
        <v>44132</v>
      </c>
      <c r="Y524" s="28">
        <v>44132</v>
      </c>
      <c r="Z524" s="29">
        <v>517</v>
      </c>
      <c r="AA524" s="30">
        <v>5</v>
      </c>
      <c r="AB524" s="30" t="s">
        <v>100</v>
      </c>
      <c r="AC524" s="1" t="s">
        <v>113</v>
      </c>
      <c r="AD524" s="26">
        <v>0.09</v>
      </c>
      <c r="AE524" s="31">
        <v>431.8272</v>
      </c>
      <c r="AF524">
        <v>6</v>
      </c>
    </row>
    <row r="525" spans="10:32" x14ac:dyDescent="0.3">
      <c r="J525" s="19">
        <v>518</v>
      </c>
      <c r="K525" s="20">
        <v>44108</v>
      </c>
      <c r="L525" s="19">
        <v>10</v>
      </c>
      <c r="M525" s="59">
        <f t="shared" si="17"/>
        <v>10</v>
      </c>
      <c r="N525" s="59">
        <f t="shared" si="18"/>
        <v>2020</v>
      </c>
      <c r="O525" s="21">
        <v>55</v>
      </c>
      <c r="P525" s="22" t="s">
        <v>106</v>
      </c>
      <c r="Q525" s="19">
        <v>1</v>
      </c>
      <c r="R525" s="23">
        <v>20</v>
      </c>
      <c r="S525" s="24">
        <v>98</v>
      </c>
      <c r="T525" s="25">
        <v>1960</v>
      </c>
      <c r="U525" s="26">
        <v>0.03</v>
      </c>
      <c r="V525" s="25"/>
      <c r="W525" s="25">
        <v>1901.2</v>
      </c>
      <c r="X525" s="27">
        <v>44130</v>
      </c>
      <c r="Y525" s="28">
        <v>44130</v>
      </c>
      <c r="Z525" s="29">
        <v>518</v>
      </c>
      <c r="AA525" s="30">
        <v>6</v>
      </c>
      <c r="AB525" s="30" t="s">
        <v>79</v>
      </c>
      <c r="AC525" s="1" t="s">
        <v>80</v>
      </c>
      <c r="AD525" s="26">
        <v>0.09</v>
      </c>
      <c r="AE525" s="31">
        <v>171.108</v>
      </c>
      <c r="AF525">
        <v>7</v>
      </c>
    </row>
    <row r="526" spans="10:32" x14ac:dyDescent="0.3">
      <c r="J526" s="19">
        <v>519</v>
      </c>
      <c r="K526" s="20">
        <v>44108</v>
      </c>
      <c r="L526" s="19">
        <v>10</v>
      </c>
      <c r="M526" s="59">
        <f t="shared" si="17"/>
        <v>10</v>
      </c>
      <c r="N526" s="59">
        <f t="shared" si="18"/>
        <v>2020</v>
      </c>
      <c r="O526" s="21">
        <v>51</v>
      </c>
      <c r="P526" s="22" t="s">
        <v>114</v>
      </c>
      <c r="Q526" s="19">
        <v>8</v>
      </c>
      <c r="R526" s="23">
        <v>36</v>
      </c>
      <c r="S526" s="24">
        <v>113</v>
      </c>
      <c r="T526" s="25">
        <v>4068</v>
      </c>
      <c r="U526" s="26">
        <v>0.1</v>
      </c>
      <c r="V526" s="25"/>
      <c r="W526" s="25">
        <v>3661.2</v>
      </c>
      <c r="X526" s="27">
        <v>44116</v>
      </c>
      <c r="Y526" s="28">
        <v>44116</v>
      </c>
      <c r="Z526" s="29">
        <v>519</v>
      </c>
      <c r="AA526" s="30">
        <v>3</v>
      </c>
      <c r="AB526" s="30" t="s">
        <v>87</v>
      </c>
      <c r="AC526" s="1" t="s">
        <v>83</v>
      </c>
      <c r="AD526" s="26">
        <v>0.08</v>
      </c>
      <c r="AE526" s="31">
        <v>292.89600000000002</v>
      </c>
      <c r="AF526">
        <v>1</v>
      </c>
    </row>
    <row r="527" spans="10:32" x14ac:dyDescent="0.3">
      <c r="J527" s="19">
        <v>520</v>
      </c>
      <c r="K527" s="20">
        <v>44111</v>
      </c>
      <c r="L527" s="19">
        <v>10</v>
      </c>
      <c r="M527" s="59">
        <f t="shared" si="17"/>
        <v>10</v>
      </c>
      <c r="N527" s="59">
        <f t="shared" si="18"/>
        <v>2020</v>
      </c>
      <c r="O527" s="21">
        <v>82</v>
      </c>
      <c r="P527" s="22" t="s">
        <v>126</v>
      </c>
      <c r="Q527" s="19">
        <v>11</v>
      </c>
      <c r="R527" s="23">
        <v>26</v>
      </c>
      <c r="S527" s="24">
        <v>107</v>
      </c>
      <c r="T527" s="25">
        <v>2782</v>
      </c>
      <c r="U527" s="26">
        <v>0.06</v>
      </c>
      <c r="V527" s="25"/>
      <c r="W527" s="25">
        <v>2615.08</v>
      </c>
      <c r="X527" s="27">
        <v>44130</v>
      </c>
      <c r="Y527" s="28">
        <v>44130</v>
      </c>
      <c r="Z527" s="29">
        <v>520</v>
      </c>
      <c r="AA527" s="30">
        <v>3</v>
      </c>
      <c r="AB527" s="30" t="s">
        <v>87</v>
      </c>
      <c r="AC527" s="1" t="s">
        <v>109</v>
      </c>
      <c r="AD527" s="26">
        <v>0.05</v>
      </c>
      <c r="AE527" s="31">
        <v>130.75399999999999</v>
      </c>
      <c r="AF527">
        <v>2</v>
      </c>
    </row>
    <row r="528" spans="10:32" x14ac:dyDescent="0.3">
      <c r="J528" s="19">
        <v>521</v>
      </c>
      <c r="K528" s="20">
        <v>44112</v>
      </c>
      <c r="L528" s="19">
        <v>10</v>
      </c>
      <c r="M528" s="59">
        <f t="shared" si="17"/>
        <v>10</v>
      </c>
      <c r="N528" s="59">
        <f t="shared" si="18"/>
        <v>2020</v>
      </c>
      <c r="O528" s="21">
        <v>69</v>
      </c>
      <c r="P528" s="22" t="s">
        <v>126</v>
      </c>
      <c r="Q528" s="19">
        <v>14</v>
      </c>
      <c r="R528" s="23">
        <v>50</v>
      </c>
      <c r="S528" s="24">
        <v>117</v>
      </c>
      <c r="T528" s="25">
        <v>5850</v>
      </c>
      <c r="U528" s="26">
        <v>0.14000000000000001</v>
      </c>
      <c r="V528" s="25"/>
      <c r="W528" s="25">
        <v>5031</v>
      </c>
      <c r="X528" s="27">
        <v>44141</v>
      </c>
      <c r="Y528" s="28">
        <v>44141</v>
      </c>
      <c r="Z528" s="29">
        <v>521</v>
      </c>
      <c r="AA528" s="30">
        <v>2</v>
      </c>
      <c r="AB528" s="30" t="s">
        <v>82</v>
      </c>
      <c r="AC528" s="1" t="s">
        <v>88</v>
      </c>
      <c r="AD528" s="26">
        <v>0.06</v>
      </c>
      <c r="AE528" s="31">
        <v>301.86</v>
      </c>
      <c r="AF528">
        <v>3</v>
      </c>
    </row>
    <row r="529" spans="10:32" x14ac:dyDescent="0.3">
      <c r="J529" s="19">
        <v>522</v>
      </c>
      <c r="K529" s="20">
        <v>44113</v>
      </c>
      <c r="L529" s="19">
        <v>10</v>
      </c>
      <c r="M529" s="59">
        <f t="shared" si="17"/>
        <v>10</v>
      </c>
      <c r="N529" s="59">
        <f t="shared" si="18"/>
        <v>2020</v>
      </c>
      <c r="O529" s="21">
        <v>66</v>
      </c>
      <c r="P529" s="22" t="s">
        <v>89</v>
      </c>
      <c r="Q529" s="19">
        <v>9</v>
      </c>
      <c r="R529" s="23">
        <v>16</v>
      </c>
      <c r="S529" s="24">
        <v>90</v>
      </c>
      <c r="T529" s="25">
        <v>1440</v>
      </c>
      <c r="U529" s="26">
        <v>0.09</v>
      </c>
      <c r="V529" s="25"/>
      <c r="W529" s="25">
        <v>1310.4000000000001</v>
      </c>
      <c r="X529" s="27">
        <v>44114</v>
      </c>
      <c r="Y529" s="28">
        <v>44114</v>
      </c>
      <c r="Z529" s="29">
        <v>522</v>
      </c>
      <c r="AA529" s="30">
        <v>4</v>
      </c>
      <c r="AB529" s="30" t="s">
        <v>85</v>
      </c>
      <c r="AC529" s="1" t="s">
        <v>83</v>
      </c>
      <c r="AD529" s="26">
        <v>0.09</v>
      </c>
      <c r="AE529" s="31">
        <v>117.93600000000001</v>
      </c>
      <c r="AF529">
        <v>4</v>
      </c>
    </row>
    <row r="530" spans="10:32" x14ac:dyDescent="0.3">
      <c r="J530" s="19">
        <v>523</v>
      </c>
      <c r="K530" s="20">
        <v>44113</v>
      </c>
      <c r="L530" s="19">
        <v>10</v>
      </c>
      <c r="M530" s="59">
        <f t="shared" si="17"/>
        <v>10</v>
      </c>
      <c r="N530" s="59">
        <f t="shared" si="18"/>
        <v>2020</v>
      </c>
      <c r="O530" s="21">
        <v>61</v>
      </c>
      <c r="P530" s="22" t="s">
        <v>116</v>
      </c>
      <c r="Q530" s="19">
        <v>8</v>
      </c>
      <c r="R530" s="23">
        <v>40</v>
      </c>
      <c r="S530" s="24">
        <v>116</v>
      </c>
      <c r="T530" s="25">
        <v>4640</v>
      </c>
      <c r="U530" s="26">
        <v>0.05</v>
      </c>
      <c r="V530" s="25"/>
      <c r="W530" s="25">
        <v>4408</v>
      </c>
      <c r="X530" s="27">
        <v>44126</v>
      </c>
      <c r="Y530" s="28">
        <v>44126</v>
      </c>
      <c r="Z530" s="29">
        <v>523</v>
      </c>
      <c r="AA530" s="30">
        <v>1</v>
      </c>
      <c r="AB530" s="30" t="s">
        <v>108</v>
      </c>
      <c r="AC530" s="1" t="s">
        <v>80</v>
      </c>
      <c r="AD530" s="26">
        <v>0.1</v>
      </c>
      <c r="AE530" s="31">
        <v>440.8</v>
      </c>
      <c r="AF530">
        <v>5</v>
      </c>
    </row>
    <row r="531" spans="10:32" x14ac:dyDescent="0.3">
      <c r="J531" s="19">
        <v>524</v>
      </c>
      <c r="K531" s="20">
        <v>44113</v>
      </c>
      <c r="L531" s="19">
        <v>10</v>
      </c>
      <c r="M531" s="59">
        <f t="shared" si="17"/>
        <v>10</v>
      </c>
      <c r="N531" s="59">
        <f t="shared" si="18"/>
        <v>2020</v>
      </c>
      <c r="O531" s="21">
        <v>63</v>
      </c>
      <c r="P531" s="22" t="s">
        <v>139</v>
      </c>
      <c r="Q531" s="19">
        <v>13</v>
      </c>
      <c r="R531" s="23">
        <v>40</v>
      </c>
      <c r="S531" s="24">
        <v>108</v>
      </c>
      <c r="T531" s="25">
        <v>4320</v>
      </c>
      <c r="U531" s="26">
        <v>0.04</v>
      </c>
      <c r="V531" s="25"/>
      <c r="W531" s="25">
        <v>4147.2</v>
      </c>
      <c r="X531" s="27">
        <v>44128</v>
      </c>
      <c r="Y531" s="28">
        <v>44128</v>
      </c>
      <c r="Z531" s="29">
        <v>524</v>
      </c>
      <c r="AA531" s="30">
        <v>3</v>
      </c>
      <c r="AB531" s="30" t="s">
        <v>87</v>
      </c>
      <c r="AC531" s="1" t="s">
        <v>88</v>
      </c>
      <c r="AD531" s="26">
        <v>7.0000000000000007E-2</v>
      </c>
      <c r="AE531" s="31">
        <v>290.30400000000003</v>
      </c>
      <c r="AF531">
        <v>6</v>
      </c>
    </row>
    <row r="532" spans="10:32" x14ac:dyDescent="0.3">
      <c r="J532" s="19">
        <v>525</v>
      </c>
      <c r="K532" s="20">
        <v>44114</v>
      </c>
      <c r="L532" s="19">
        <v>10</v>
      </c>
      <c r="M532" s="59">
        <f t="shared" si="17"/>
        <v>10</v>
      </c>
      <c r="N532" s="59">
        <f t="shared" si="18"/>
        <v>2020</v>
      </c>
      <c r="O532" s="21">
        <v>8</v>
      </c>
      <c r="P532" s="22" t="s">
        <v>96</v>
      </c>
      <c r="Q532" s="19">
        <v>15</v>
      </c>
      <c r="R532" s="23">
        <v>42</v>
      </c>
      <c r="S532" s="24">
        <v>103</v>
      </c>
      <c r="T532" s="25">
        <v>4326</v>
      </c>
      <c r="U532" s="26">
        <v>0.01</v>
      </c>
      <c r="V532" s="25"/>
      <c r="W532" s="25">
        <v>4282.74</v>
      </c>
      <c r="X532" s="27">
        <v>44133</v>
      </c>
      <c r="Y532" s="28">
        <v>44133</v>
      </c>
      <c r="Z532" s="29">
        <v>525</v>
      </c>
      <c r="AA532" s="30">
        <v>5</v>
      </c>
      <c r="AB532" s="30" t="s">
        <v>100</v>
      </c>
      <c r="AC532" s="1" t="s">
        <v>92</v>
      </c>
      <c r="AD532" s="26">
        <v>0.09</v>
      </c>
      <c r="AE532" s="31">
        <v>385.44659999999999</v>
      </c>
      <c r="AF532">
        <v>7</v>
      </c>
    </row>
    <row r="533" spans="10:32" x14ac:dyDescent="0.3">
      <c r="J533" s="19">
        <v>526</v>
      </c>
      <c r="K533" s="20">
        <v>44114</v>
      </c>
      <c r="L533" s="19">
        <v>10</v>
      </c>
      <c r="M533" s="59">
        <f t="shared" si="17"/>
        <v>10</v>
      </c>
      <c r="N533" s="59">
        <f t="shared" si="18"/>
        <v>2020</v>
      </c>
      <c r="O533" s="21">
        <v>33</v>
      </c>
      <c r="P533" s="22" t="s">
        <v>135</v>
      </c>
      <c r="Q533" s="19">
        <v>14</v>
      </c>
      <c r="R533" s="23">
        <v>39</v>
      </c>
      <c r="S533" s="24">
        <v>120</v>
      </c>
      <c r="T533" s="25">
        <v>4680</v>
      </c>
      <c r="U533" s="26">
        <v>0.11</v>
      </c>
      <c r="V533" s="25"/>
      <c r="W533" s="25">
        <v>4165.2</v>
      </c>
      <c r="X533" s="27">
        <v>44131</v>
      </c>
      <c r="Y533" s="28">
        <v>44131</v>
      </c>
      <c r="Z533" s="29">
        <v>526</v>
      </c>
      <c r="AA533" s="30">
        <v>4</v>
      </c>
      <c r="AB533" s="30" t="s">
        <v>85</v>
      </c>
      <c r="AC533" s="1" t="s">
        <v>90</v>
      </c>
      <c r="AD533" s="26">
        <v>0.05</v>
      </c>
      <c r="AE533" s="31">
        <v>208.26</v>
      </c>
      <c r="AF533">
        <v>1</v>
      </c>
    </row>
    <row r="534" spans="10:32" x14ac:dyDescent="0.3">
      <c r="J534" s="19">
        <v>527</v>
      </c>
      <c r="K534" s="20">
        <v>44114</v>
      </c>
      <c r="L534" s="19">
        <v>10</v>
      </c>
      <c r="M534" s="59">
        <f t="shared" si="17"/>
        <v>10</v>
      </c>
      <c r="N534" s="59">
        <f t="shared" si="18"/>
        <v>2020</v>
      </c>
      <c r="O534" s="21">
        <v>24</v>
      </c>
      <c r="P534" s="22" t="s">
        <v>133</v>
      </c>
      <c r="Q534" s="19">
        <v>3</v>
      </c>
      <c r="R534" s="23">
        <v>38</v>
      </c>
      <c r="S534" s="24">
        <v>96</v>
      </c>
      <c r="T534" s="25">
        <v>3648</v>
      </c>
      <c r="U534" s="26">
        <v>0.03</v>
      </c>
      <c r="V534" s="25"/>
      <c r="W534" s="25">
        <v>3538.56</v>
      </c>
      <c r="X534" s="27">
        <v>44125</v>
      </c>
      <c r="Y534" s="28">
        <v>44125</v>
      </c>
      <c r="Z534" s="29">
        <v>527</v>
      </c>
      <c r="AA534" s="30">
        <v>1</v>
      </c>
      <c r="AB534" s="30" t="s">
        <v>108</v>
      </c>
      <c r="AC534" s="1" t="s">
        <v>83</v>
      </c>
      <c r="AD534" s="26">
        <v>0.05</v>
      </c>
      <c r="AE534" s="31">
        <v>176.928</v>
      </c>
      <c r="AF534">
        <v>2</v>
      </c>
    </row>
    <row r="535" spans="10:32" x14ac:dyDescent="0.3">
      <c r="J535" s="19">
        <v>528</v>
      </c>
      <c r="K535" s="20">
        <v>44115</v>
      </c>
      <c r="L535" s="19">
        <v>10</v>
      </c>
      <c r="M535" s="59">
        <f t="shared" si="17"/>
        <v>10</v>
      </c>
      <c r="N535" s="59">
        <f t="shared" si="18"/>
        <v>2020</v>
      </c>
      <c r="O535" s="21">
        <v>5</v>
      </c>
      <c r="P535" s="22" t="s">
        <v>96</v>
      </c>
      <c r="Q535" s="19">
        <v>3</v>
      </c>
      <c r="R535" s="23">
        <v>32</v>
      </c>
      <c r="S535" s="24">
        <v>112</v>
      </c>
      <c r="T535" s="25">
        <v>3584</v>
      </c>
      <c r="U535" s="26">
        <v>0.04</v>
      </c>
      <c r="V535" s="25"/>
      <c r="W535" s="25">
        <v>3440.64</v>
      </c>
      <c r="X535" s="27">
        <v>44127</v>
      </c>
      <c r="Y535" s="28">
        <v>44127</v>
      </c>
      <c r="Z535" s="29">
        <v>528</v>
      </c>
      <c r="AA535" s="30">
        <v>5</v>
      </c>
      <c r="AB535" s="30" t="s">
        <v>100</v>
      </c>
      <c r="AC535" s="1" t="s">
        <v>109</v>
      </c>
      <c r="AD535" s="26">
        <v>0.09</v>
      </c>
      <c r="AE535" s="31">
        <v>309.6576</v>
      </c>
      <c r="AF535">
        <v>3</v>
      </c>
    </row>
    <row r="536" spans="10:32" x14ac:dyDescent="0.3">
      <c r="J536" s="19">
        <v>529</v>
      </c>
      <c r="K536" s="20">
        <v>44115</v>
      </c>
      <c r="L536" s="19">
        <v>10</v>
      </c>
      <c r="M536" s="59">
        <f t="shared" si="17"/>
        <v>10</v>
      </c>
      <c r="N536" s="59">
        <f t="shared" si="18"/>
        <v>2020</v>
      </c>
      <c r="O536" s="21">
        <v>29</v>
      </c>
      <c r="P536" s="22" t="s">
        <v>157</v>
      </c>
      <c r="Q536" s="19">
        <v>10</v>
      </c>
      <c r="R536" s="23">
        <v>20</v>
      </c>
      <c r="S536" s="24">
        <v>108</v>
      </c>
      <c r="T536" s="25">
        <v>2160</v>
      </c>
      <c r="U536" s="26">
        <v>0</v>
      </c>
      <c r="V536" s="25"/>
      <c r="W536" s="25">
        <v>2160</v>
      </c>
      <c r="X536" s="27">
        <v>44135</v>
      </c>
      <c r="Y536" s="28">
        <v>44135</v>
      </c>
      <c r="Z536" s="29">
        <v>529</v>
      </c>
      <c r="AA536" s="30">
        <v>6</v>
      </c>
      <c r="AB536" s="30" t="s">
        <v>79</v>
      </c>
      <c r="AC536" s="1" t="s">
        <v>109</v>
      </c>
      <c r="AD536" s="26">
        <v>7.0000000000000007E-2</v>
      </c>
      <c r="AE536" s="31">
        <v>151.20000000000002</v>
      </c>
      <c r="AF536">
        <v>4</v>
      </c>
    </row>
    <row r="537" spans="10:32" x14ac:dyDescent="0.3">
      <c r="J537" s="19">
        <v>530</v>
      </c>
      <c r="K537" s="20">
        <v>44115</v>
      </c>
      <c r="L537" s="19">
        <v>10</v>
      </c>
      <c r="M537" s="59">
        <f t="shared" si="17"/>
        <v>10</v>
      </c>
      <c r="N537" s="59">
        <f t="shared" si="18"/>
        <v>2020</v>
      </c>
      <c r="O537" s="21">
        <v>56</v>
      </c>
      <c r="P537" s="22" t="s">
        <v>126</v>
      </c>
      <c r="Q537" s="19">
        <v>3</v>
      </c>
      <c r="R537" s="23">
        <v>22</v>
      </c>
      <c r="S537" s="24">
        <v>101</v>
      </c>
      <c r="T537" s="25">
        <v>2222</v>
      </c>
      <c r="U537" s="26">
        <v>0.15</v>
      </c>
      <c r="V537" s="25"/>
      <c r="W537" s="25">
        <v>1888.7</v>
      </c>
      <c r="X537" s="27">
        <v>44128</v>
      </c>
      <c r="Y537" s="28">
        <v>44128</v>
      </c>
      <c r="Z537" s="29">
        <v>530</v>
      </c>
      <c r="AA537" s="30">
        <v>7</v>
      </c>
      <c r="AB537" s="30" t="s">
        <v>97</v>
      </c>
      <c r="AC537" s="1" t="s">
        <v>105</v>
      </c>
      <c r="AD537" s="26">
        <v>0.06</v>
      </c>
      <c r="AE537" s="31">
        <v>113.322</v>
      </c>
      <c r="AF537">
        <v>5</v>
      </c>
    </row>
    <row r="538" spans="10:32" x14ac:dyDescent="0.3">
      <c r="J538" s="19">
        <v>531</v>
      </c>
      <c r="K538" s="20">
        <v>44116</v>
      </c>
      <c r="L538" s="19">
        <v>10</v>
      </c>
      <c r="M538" s="59">
        <f t="shared" si="17"/>
        <v>10</v>
      </c>
      <c r="N538" s="59">
        <f t="shared" si="18"/>
        <v>2020</v>
      </c>
      <c r="O538" s="21">
        <v>22</v>
      </c>
      <c r="P538" s="22" t="s">
        <v>112</v>
      </c>
      <c r="Q538" s="19">
        <v>7</v>
      </c>
      <c r="R538" s="23">
        <v>42</v>
      </c>
      <c r="S538" s="24">
        <v>91</v>
      </c>
      <c r="T538" s="25">
        <v>3822</v>
      </c>
      <c r="U538" s="26">
        <v>0.09</v>
      </c>
      <c r="V538" s="25"/>
      <c r="W538" s="25">
        <v>3478.02</v>
      </c>
      <c r="X538" s="27">
        <v>44145</v>
      </c>
      <c r="Y538" s="28">
        <v>44145</v>
      </c>
      <c r="Z538" s="29">
        <v>531</v>
      </c>
      <c r="AA538" s="30">
        <v>4</v>
      </c>
      <c r="AB538" s="30" t="s">
        <v>85</v>
      </c>
      <c r="AC538" s="1" t="s">
        <v>92</v>
      </c>
      <c r="AD538" s="26">
        <v>7.0000000000000007E-2</v>
      </c>
      <c r="AE538" s="31">
        <v>243.46140000000003</v>
      </c>
      <c r="AF538">
        <v>6</v>
      </c>
    </row>
    <row r="539" spans="10:32" x14ac:dyDescent="0.3">
      <c r="J539" s="19">
        <v>532</v>
      </c>
      <c r="K539" s="20">
        <v>44116</v>
      </c>
      <c r="L539" s="19">
        <v>10</v>
      </c>
      <c r="M539" s="59">
        <f t="shared" si="17"/>
        <v>10</v>
      </c>
      <c r="N539" s="59">
        <f t="shared" si="18"/>
        <v>2020</v>
      </c>
      <c r="O539" s="21">
        <v>89</v>
      </c>
      <c r="P539" s="22" t="s">
        <v>111</v>
      </c>
      <c r="Q539" s="19">
        <v>7</v>
      </c>
      <c r="R539" s="23">
        <v>48</v>
      </c>
      <c r="S539" s="24">
        <v>98</v>
      </c>
      <c r="T539" s="25">
        <v>4704</v>
      </c>
      <c r="U539" s="26">
        <v>0.04</v>
      </c>
      <c r="V539" s="25"/>
      <c r="W539" s="25">
        <v>4515.84</v>
      </c>
      <c r="X539" s="27">
        <v>44123</v>
      </c>
      <c r="Y539" s="28">
        <v>44123</v>
      </c>
      <c r="Z539" s="29">
        <v>532</v>
      </c>
      <c r="AA539" s="30">
        <v>3</v>
      </c>
      <c r="AB539" s="30" t="s">
        <v>87</v>
      </c>
      <c r="AC539" s="1" t="s">
        <v>113</v>
      </c>
      <c r="AD539" s="26">
        <v>0.1</v>
      </c>
      <c r="AE539" s="31">
        <v>451.58400000000006</v>
      </c>
      <c r="AF539">
        <v>7</v>
      </c>
    </row>
    <row r="540" spans="10:32" x14ac:dyDescent="0.3">
      <c r="J540" s="19">
        <v>533</v>
      </c>
      <c r="K540" s="20">
        <v>44116</v>
      </c>
      <c r="L540" s="19">
        <v>10</v>
      </c>
      <c r="M540" s="59">
        <f t="shared" si="17"/>
        <v>10</v>
      </c>
      <c r="N540" s="59">
        <f t="shared" si="18"/>
        <v>2020</v>
      </c>
      <c r="O540" s="21">
        <v>90</v>
      </c>
      <c r="P540" s="22" t="s">
        <v>119</v>
      </c>
      <c r="Q540" s="19">
        <v>7</v>
      </c>
      <c r="R540" s="23">
        <v>42</v>
      </c>
      <c r="S540" s="24">
        <v>116</v>
      </c>
      <c r="T540" s="25">
        <v>4872</v>
      </c>
      <c r="U540" s="26">
        <v>0.02</v>
      </c>
      <c r="V540" s="25"/>
      <c r="W540" s="25">
        <v>4774.5600000000004</v>
      </c>
      <c r="X540" s="27">
        <v>44138</v>
      </c>
      <c r="Y540" s="28">
        <v>44138</v>
      </c>
      <c r="Z540" s="29">
        <v>533</v>
      </c>
      <c r="AA540" s="30">
        <v>1</v>
      </c>
      <c r="AB540" s="30" t="s">
        <v>108</v>
      </c>
      <c r="AC540" s="1" t="s">
        <v>128</v>
      </c>
      <c r="AD540" s="26">
        <v>0.05</v>
      </c>
      <c r="AE540" s="31">
        <v>238.72800000000004</v>
      </c>
      <c r="AF540">
        <v>1</v>
      </c>
    </row>
    <row r="541" spans="10:32" x14ac:dyDescent="0.3">
      <c r="J541" s="19">
        <v>534</v>
      </c>
      <c r="K541" s="20">
        <v>44116</v>
      </c>
      <c r="L541" s="19">
        <v>10</v>
      </c>
      <c r="M541" s="59">
        <f t="shared" si="17"/>
        <v>10</v>
      </c>
      <c r="N541" s="59">
        <f t="shared" si="18"/>
        <v>2020</v>
      </c>
      <c r="O541" s="21">
        <v>77</v>
      </c>
      <c r="P541" s="22" t="s">
        <v>124</v>
      </c>
      <c r="Q541" s="19">
        <v>12</v>
      </c>
      <c r="R541" s="23">
        <v>17</v>
      </c>
      <c r="S541" s="24">
        <v>113</v>
      </c>
      <c r="T541" s="25">
        <v>1921</v>
      </c>
      <c r="U541" s="26">
        <v>0.13</v>
      </c>
      <c r="V541" s="25"/>
      <c r="W541" s="25">
        <v>1671.27</v>
      </c>
      <c r="X541" s="27">
        <v>44135</v>
      </c>
      <c r="Y541" s="28">
        <v>44135</v>
      </c>
      <c r="Z541" s="29">
        <v>534</v>
      </c>
      <c r="AA541" s="30">
        <v>7</v>
      </c>
      <c r="AB541" s="30" t="s">
        <v>97</v>
      </c>
      <c r="AC541" s="1" t="s">
        <v>92</v>
      </c>
      <c r="AD541" s="26">
        <v>7.0000000000000007E-2</v>
      </c>
      <c r="AE541" s="31">
        <v>116.98890000000002</v>
      </c>
      <c r="AF541">
        <v>2</v>
      </c>
    </row>
    <row r="542" spans="10:32" x14ac:dyDescent="0.3">
      <c r="J542" s="19">
        <v>535</v>
      </c>
      <c r="K542" s="20">
        <v>44118</v>
      </c>
      <c r="L542" s="19">
        <v>10</v>
      </c>
      <c r="M542" s="59">
        <f t="shared" si="17"/>
        <v>10</v>
      </c>
      <c r="N542" s="59">
        <f t="shared" si="18"/>
        <v>2020</v>
      </c>
      <c r="O542" s="21">
        <v>13</v>
      </c>
      <c r="P542" s="22" t="s">
        <v>134</v>
      </c>
      <c r="Q542" s="19">
        <v>4</v>
      </c>
      <c r="R542" s="23">
        <v>19</v>
      </c>
      <c r="S542" s="24">
        <v>109</v>
      </c>
      <c r="T542" s="25">
        <v>2071</v>
      </c>
      <c r="U542" s="26">
        <v>0.11</v>
      </c>
      <c r="V542" s="25"/>
      <c r="W542" s="25">
        <v>1843.19</v>
      </c>
      <c r="X542" s="27">
        <v>44144</v>
      </c>
      <c r="Y542" s="28">
        <v>44144</v>
      </c>
      <c r="Z542" s="29">
        <v>535</v>
      </c>
      <c r="AA542" s="30">
        <v>5</v>
      </c>
      <c r="AB542" s="30" t="s">
        <v>100</v>
      </c>
      <c r="AC542" s="1" t="s">
        <v>92</v>
      </c>
      <c r="AD542" s="26">
        <v>0.1</v>
      </c>
      <c r="AE542" s="31">
        <v>184.31900000000002</v>
      </c>
      <c r="AF542">
        <v>3</v>
      </c>
    </row>
    <row r="543" spans="10:32" x14ac:dyDescent="0.3">
      <c r="J543" s="19">
        <v>536</v>
      </c>
      <c r="K543" s="20">
        <v>44118</v>
      </c>
      <c r="L543" s="19">
        <v>10</v>
      </c>
      <c r="M543" s="59">
        <f t="shared" si="17"/>
        <v>10</v>
      </c>
      <c r="N543" s="59">
        <f t="shared" si="18"/>
        <v>2020</v>
      </c>
      <c r="O543" s="21">
        <v>40</v>
      </c>
      <c r="P543" s="22" t="s">
        <v>111</v>
      </c>
      <c r="Q543" s="19">
        <v>10</v>
      </c>
      <c r="R543" s="23">
        <v>12</v>
      </c>
      <c r="S543" s="24">
        <v>103</v>
      </c>
      <c r="T543" s="25">
        <v>1236</v>
      </c>
      <c r="U543" s="26">
        <v>0.06</v>
      </c>
      <c r="V543" s="25"/>
      <c r="W543" s="25">
        <v>1161.8399999999999</v>
      </c>
      <c r="X543" s="27">
        <v>44142</v>
      </c>
      <c r="Y543" s="28">
        <v>44142</v>
      </c>
      <c r="Z543" s="29">
        <v>536</v>
      </c>
      <c r="AA543" s="30">
        <v>7</v>
      </c>
      <c r="AB543" s="30" t="s">
        <v>97</v>
      </c>
      <c r="AC543" s="1" t="s">
        <v>109</v>
      </c>
      <c r="AD543" s="26">
        <v>0.1</v>
      </c>
      <c r="AE543" s="31">
        <v>116.184</v>
      </c>
      <c r="AF543">
        <v>4</v>
      </c>
    </row>
    <row r="544" spans="10:32" x14ac:dyDescent="0.3">
      <c r="J544" s="19">
        <v>537</v>
      </c>
      <c r="K544" s="20">
        <v>44118</v>
      </c>
      <c r="L544" s="19">
        <v>10</v>
      </c>
      <c r="M544" s="59">
        <f t="shared" si="17"/>
        <v>10</v>
      </c>
      <c r="N544" s="59">
        <f t="shared" si="18"/>
        <v>2020</v>
      </c>
      <c r="O544" s="21">
        <v>62</v>
      </c>
      <c r="P544" s="22" t="s">
        <v>96</v>
      </c>
      <c r="Q544" s="19">
        <v>10</v>
      </c>
      <c r="R544" s="23">
        <v>15</v>
      </c>
      <c r="S544" s="24">
        <v>92</v>
      </c>
      <c r="T544" s="25">
        <v>1380</v>
      </c>
      <c r="U544" s="26">
        <v>0.12</v>
      </c>
      <c r="V544" s="25"/>
      <c r="W544" s="25">
        <v>1214.4000000000001</v>
      </c>
      <c r="X544" s="27">
        <v>44144</v>
      </c>
      <c r="Y544" s="28">
        <v>44144</v>
      </c>
      <c r="Z544" s="29">
        <v>537</v>
      </c>
      <c r="AA544" s="30">
        <v>6</v>
      </c>
      <c r="AB544" s="30" t="s">
        <v>79</v>
      </c>
      <c r="AC544" s="1" t="s">
        <v>128</v>
      </c>
      <c r="AD544" s="26">
        <v>0.09</v>
      </c>
      <c r="AE544" s="31">
        <v>109.29600000000001</v>
      </c>
      <c r="AF544">
        <v>5</v>
      </c>
    </row>
    <row r="545" spans="10:32" x14ac:dyDescent="0.3">
      <c r="J545" s="19">
        <v>538</v>
      </c>
      <c r="K545" s="20">
        <v>44119</v>
      </c>
      <c r="L545" s="19">
        <v>10</v>
      </c>
      <c r="M545" s="59">
        <f t="shared" si="17"/>
        <v>10</v>
      </c>
      <c r="N545" s="59">
        <f t="shared" si="18"/>
        <v>2020</v>
      </c>
      <c r="O545" s="21">
        <v>39</v>
      </c>
      <c r="P545" s="22" t="s">
        <v>96</v>
      </c>
      <c r="Q545" s="19">
        <v>2</v>
      </c>
      <c r="R545" s="23">
        <v>49</v>
      </c>
      <c r="S545" s="24">
        <v>113</v>
      </c>
      <c r="T545" s="25">
        <v>5537</v>
      </c>
      <c r="U545" s="26">
        <v>0.09</v>
      </c>
      <c r="V545" s="25"/>
      <c r="W545" s="25">
        <v>5038.67</v>
      </c>
      <c r="X545" s="27">
        <v>44124</v>
      </c>
      <c r="Y545" s="28">
        <v>44124</v>
      </c>
      <c r="Z545" s="29">
        <v>538</v>
      </c>
      <c r="AA545" s="30">
        <v>2</v>
      </c>
      <c r="AB545" s="30" t="s">
        <v>82</v>
      </c>
      <c r="AC545" s="1" t="s">
        <v>92</v>
      </c>
      <c r="AD545" s="26">
        <v>0.09</v>
      </c>
      <c r="AE545" s="31">
        <v>453.4803</v>
      </c>
      <c r="AF545">
        <v>6</v>
      </c>
    </row>
    <row r="546" spans="10:32" x14ac:dyDescent="0.3">
      <c r="J546" s="19">
        <v>539</v>
      </c>
      <c r="K546" s="20">
        <v>44119</v>
      </c>
      <c r="L546" s="19">
        <v>10</v>
      </c>
      <c r="M546" s="59">
        <f t="shared" si="17"/>
        <v>10</v>
      </c>
      <c r="N546" s="59">
        <f t="shared" si="18"/>
        <v>2020</v>
      </c>
      <c r="O546" s="21">
        <v>76</v>
      </c>
      <c r="P546" s="22" t="s">
        <v>163</v>
      </c>
      <c r="Q546" s="19">
        <v>8</v>
      </c>
      <c r="R546" s="23">
        <v>15</v>
      </c>
      <c r="S546" s="24">
        <v>102</v>
      </c>
      <c r="T546" s="25">
        <v>1530</v>
      </c>
      <c r="U546" s="26">
        <v>0.06</v>
      </c>
      <c r="V546" s="25"/>
      <c r="W546" s="25">
        <v>1438.2</v>
      </c>
      <c r="X546" s="27">
        <v>44135</v>
      </c>
      <c r="Y546" s="28">
        <v>44135</v>
      </c>
      <c r="Z546" s="29">
        <v>539</v>
      </c>
      <c r="AA546" s="30">
        <v>2</v>
      </c>
      <c r="AB546" s="30" t="s">
        <v>82</v>
      </c>
      <c r="AC546" s="1" t="s">
        <v>83</v>
      </c>
      <c r="AD546" s="26">
        <v>0.1</v>
      </c>
      <c r="AE546" s="31">
        <v>143.82000000000002</v>
      </c>
      <c r="AF546">
        <v>7</v>
      </c>
    </row>
    <row r="547" spans="10:32" x14ac:dyDescent="0.3">
      <c r="J547" s="19">
        <v>540</v>
      </c>
      <c r="K547" s="20">
        <v>44121</v>
      </c>
      <c r="L547" s="19">
        <v>10</v>
      </c>
      <c r="M547" s="59">
        <f t="shared" si="17"/>
        <v>10</v>
      </c>
      <c r="N547" s="59">
        <f t="shared" si="18"/>
        <v>2020</v>
      </c>
      <c r="O547" s="21">
        <v>54</v>
      </c>
      <c r="P547" s="22" t="s">
        <v>138</v>
      </c>
      <c r="Q547" s="19">
        <v>3</v>
      </c>
      <c r="R547" s="23">
        <v>18</v>
      </c>
      <c r="S547" s="24">
        <v>94</v>
      </c>
      <c r="T547" s="25">
        <v>1692</v>
      </c>
      <c r="U547" s="26">
        <v>0.12</v>
      </c>
      <c r="V547" s="25"/>
      <c r="W547" s="25">
        <v>1488.96</v>
      </c>
      <c r="X547" s="27">
        <v>44136</v>
      </c>
      <c r="Y547" s="28">
        <v>44136</v>
      </c>
      <c r="Z547" s="29">
        <v>540</v>
      </c>
      <c r="AA547" s="30">
        <v>7</v>
      </c>
      <c r="AB547" s="30" t="s">
        <v>97</v>
      </c>
      <c r="AC547" s="1" t="s">
        <v>105</v>
      </c>
      <c r="AD547" s="26">
        <v>0.06</v>
      </c>
      <c r="AE547" s="31">
        <v>89.337599999999995</v>
      </c>
      <c r="AF547">
        <v>1</v>
      </c>
    </row>
    <row r="548" spans="10:32" x14ac:dyDescent="0.3">
      <c r="J548" s="19">
        <v>541</v>
      </c>
      <c r="K548" s="20">
        <v>44121</v>
      </c>
      <c r="L548" s="19">
        <v>10</v>
      </c>
      <c r="M548" s="59">
        <f t="shared" si="17"/>
        <v>10</v>
      </c>
      <c r="N548" s="59">
        <f t="shared" si="18"/>
        <v>2020</v>
      </c>
      <c r="O548" s="21">
        <v>6</v>
      </c>
      <c r="P548" s="22" t="s">
        <v>147</v>
      </c>
      <c r="Q548" s="19">
        <v>6</v>
      </c>
      <c r="R548" s="23">
        <v>28</v>
      </c>
      <c r="S548" s="24">
        <v>102</v>
      </c>
      <c r="T548" s="25">
        <v>2856</v>
      </c>
      <c r="U548" s="26">
        <v>0.08</v>
      </c>
      <c r="V548" s="25"/>
      <c r="W548" s="25">
        <v>2627.52</v>
      </c>
      <c r="X548" s="27">
        <v>44151</v>
      </c>
      <c r="Y548" s="28">
        <v>44151</v>
      </c>
      <c r="Z548" s="29">
        <v>541</v>
      </c>
      <c r="AA548" s="30">
        <v>2</v>
      </c>
      <c r="AB548" s="30" t="s">
        <v>82</v>
      </c>
      <c r="AC548" s="1" t="s">
        <v>92</v>
      </c>
      <c r="AD548" s="26">
        <v>7.0000000000000007E-2</v>
      </c>
      <c r="AE548" s="31">
        <v>183.92640000000003</v>
      </c>
      <c r="AF548">
        <v>2</v>
      </c>
    </row>
    <row r="549" spans="10:32" x14ac:dyDescent="0.3">
      <c r="J549" s="19">
        <v>542</v>
      </c>
      <c r="K549" s="20">
        <v>44121</v>
      </c>
      <c r="L549" s="19">
        <v>10</v>
      </c>
      <c r="M549" s="59">
        <f t="shared" si="17"/>
        <v>10</v>
      </c>
      <c r="N549" s="59">
        <f t="shared" si="18"/>
        <v>2020</v>
      </c>
      <c r="O549" s="21">
        <v>52</v>
      </c>
      <c r="P549" s="22" t="s">
        <v>81</v>
      </c>
      <c r="Q549" s="19">
        <v>6</v>
      </c>
      <c r="R549" s="23">
        <v>32</v>
      </c>
      <c r="S549" s="24">
        <v>97</v>
      </c>
      <c r="T549" s="25">
        <v>3104</v>
      </c>
      <c r="U549" s="26">
        <v>0</v>
      </c>
      <c r="V549" s="25"/>
      <c r="W549" s="25">
        <v>3104</v>
      </c>
      <c r="X549" s="27">
        <v>44140</v>
      </c>
      <c r="Y549" s="28">
        <v>44140</v>
      </c>
      <c r="Z549" s="29">
        <v>542</v>
      </c>
      <c r="AA549" s="30">
        <v>5</v>
      </c>
      <c r="AB549" s="30" t="s">
        <v>100</v>
      </c>
      <c r="AC549" s="1" t="s">
        <v>88</v>
      </c>
      <c r="AD549" s="26">
        <v>7.0000000000000007E-2</v>
      </c>
      <c r="AE549" s="31">
        <v>217.28000000000003</v>
      </c>
      <c r="AF549">
        <v>3</v>
      </c>
    </row>
    <row r="550" spans="10:32" x14ac:dyDescent="0.3">
      <c r="J550" s="19">
        <v>543</v>
      </c>
      <c r="K550" s="20">
        <v>44121</v>
      </c>
      <c r="L550" s="19">
        <v>10</v>
      </c>
      <c r="M550" s="59">
        <f t="shared" si="17"/>
        <v>10</v>
      </c>
      <c r="N550" s="59">
        <f t="shared" si="18"/>
        <v>2020</v>
      </c>
      <c r="O550" s="21">
        <v>99</v>
      </c>
      <c r="P550" s="22" t="s">
        <v>143</v>
      </c>
      <c r="Q550" s="19">
        <v>8</v>
      </c>
      <c r="R550" s="23">
        <v>29</v>
      </c>
      <c r="S550" s="24">
        <v>102</v>
      </c>
      <c r="T550" s="25">
        <v>2958</v>
      </c>
      <c r="U550" s="26">
        <v>0.15</v>
      </c>
      <c r="V550" s="25"/>
      <c r="W550" s="25">
        <v>2514.3000000000002</v>
      </c>
      <c r="X550" s="27">
        <v>44130</v>
      </c>
      <c r="Y550" s="28">
        <v>44130</v>
      </c>
      <c r="Z550" s="29">
        <v>543</v>
      </c>
      <c r="AA550" s="30">
        <v>6</v>
      </c>
      <c r="AB550" s="30" t="s">
        <v>79</v>
      </c>
      <c r="AC550" s="1" t="s">
        <v>113</v>
      </c>
      <c r="AD550" s="26">
        <v>0.09</v>
      </c>
      <c r="AE550" s="31">
        <v>226.28700000000001</v>
      </c>
      <c r="AF550">
        <v>4</v>
      </c>
    </row>
    <row r="551" spans="10:32" x14ac:dyDescent="0.3">
      <c r="J551" s="19">
        <v>544</v>
      </c>
      <c r="K551" s="20">
        <v>44122</v>
      </c>
      <c r="L551" s="19">
        <v>10</v>
      </c>
      <c r="M551" s="59">
        <f t="shared" si="17"/>
        <v>10</v>
      </c>
      <c r="N551" s="59">
        <f t="shared" si="18"/>
        <v>2020</v>
      </c>
      <c r="O551" s="21">
        <v>18</v>
      </c>
      <c r="P551" s="22" t="s">
        <v>142</v>
      </c>
      <c r="Q551" s="19">
        <v>9</v>
      </c>
      <c r="R551" s="23">
        <v>29</v>
      </c>
      <c r="S551" s="24">
        <v>119</v>
      </c>
      <c r="T551" s="25">
        <v>3451</v>
      </c>
      <c r="U551" s="26">
        <v>0.12</v>
      </c>
      <c r="V551" s="25"/>
      <c r="W551" s="25">
        <v>3036.88</v>
      </c>
      <c r="X551" s="27">
        <v>44136</v>
      </c>
      <c r="Y551" s="28">
        <v>44136</v>
      </c>
      <c r="Z551" s="29">
        <v>544</v>
      </c>
      <c r="AA551" s="30">
        <v>4</v>
      </c>
      <c r="AB551" s="30" t="s">
        <v>85</v>
      </c>
      <c r="AC551" s="1" t="s">
        <v>90</v>
      </c>
      <c r="AD551" s="26">
        <v>0.06</v>
      </c>
      <c r="AE551" s="31">
        <v>182.21279999999999</v>
      </c>
      <c r="AF551">
        <v>5</v>
      </c>
    </row>
    <row r="552" spans="10:32" x14ac:dyDescent="0.3">
      <c r="J552" s="19">
        <v>545</v>
      </c>
      <c r="K552" s="20">
        <v>44123</v>
      </c>
      <c r="L552" s="19">
        <v>10</v>
      </c>
      <c r="M552" s="59">
        <f t="shared" si="17"/>
        <v>10</v>
      </c>
      <c r="N552" s="59">
        <f t="shared" si="18"/>
        <v>2020</v>
      </c>
      <c r="O552" s="21">
        <v>22</v>
      </c>
      <c r="P552" s="22" t="s">
        <v>112</v>
      </c>
      <c r="Q552" s="19">
        <v>14</v>
      </c>
      <c r="R552" s="23">
        <v>24</v>
      </c>
      <c r="S552" s="24">
        <v>103</v>
      </c>
      <c r="T552" s="25">
        <v>2472</v>
      </c>
      <c r="U552" s="26">
        <v>0.05</v>
      </c>
      <c r="V552" s="25"/>
      <c r="W552" s="25">
        <v>2348.4</v>
      </c>
      <c r="X552" s="27">
        <v>44148</v>
      </c>
      <c r="Y552" s="28">
        <v>44148</v>
      </c>
      <c r="Z552" s="29">
        <v>545</v>
      </c>
      <c r="AA552" s="30">
        <v>5</v>
      </c>
      <c r="AB552" s="30" t="s">
        <v>100</v>
      </c>
      <c r="AC552" s="1" t="s">
        <v>105</v>
      </c>
      <c r="AD552" s="26">
        <v>0.09</v>
      </c>
      <c r="AE552" s="31">
        <v>211.35599999999999</v>
      </c>
      <c r="AF552">
        <v>6</v>
      </c>
    </row>
    <row r="553" spans="10:32" x14ac:dyDescent="0.3">
      <c r="J553" s="19">
        <v>546</v>
      </c>
      <c r="K553" s="20">
        <v>44124</v>
      </c>
      <c r="L553" s="19">
        <v>10</v>
      </c>
      <c r="M553" s="59">
        <f t="shared" si="17"/>
        <v>10</v>
      </c>
      <c r="N553" s="59">
        <f t="shared" si="18"/>
        <v>2020</v>
      </c>
      <c r="O553" s="21">
        <v>62</v>
      </c>
      <c r="P553" s="22" t="s">
        <v>96</v>
      </c>
      <c r="Q553" s="19">
        <v>12</v>
      </c>
      <c r="R553" s="23">
        <v>28</v>
      </c>
      <c r="S553" s="24">
        <v>107</v>
      </c>
      <c r="T553" s="25">
        <v>2996</v>
      </c>
      <c r="U553" s="26">
        <v>0.04</v>
      </c>
      <c r="V553" s="25"/>
      <c r="W553" s="25">
        <v>2876.16</v>
      </c>
      <c r="X553" s="27">
        <v>44144</v>
      </c>
      <c r="Y553" s="28">
        <v>44144</v>
      </c>
      <c r="Z553" s="29">
        <v>546</v>
      </c>
      <c r="AA553" s="30">
        <v>7</v>
      </c>
      <c r="AB553" s="30" t="s">
        <v>97</v>
      </c>
      <c r="AC553" s="1" t="s">
        <v>80</v>
      </c>
      <c r="AD553" s="26">
        <v>0.06</v>
      </c>
      <c r="AE553" s="31">
        <v>172.56959999999998</v>
      </c>
      <c r="AF553">
        <v>7</v>
      </c>
    </row>
    <row r="554" spans="10:32" x14ac:dyDescent="0.3">
      <c r="J554" s="19">
        <v>547</v>
      </c>
      <c r="K554" s="20">
        <v>44124</v>
      </c>
      <c r="L554" s="19">
        <v>10</v>
      </c>
      <c r="M554" s="59">
        <f t="shared" si="17"/>
        <v>10</v>
      </c>
      <c r="N554" s="59">
        <f t="shared" si="18"/>
        <v>2020</v>
      </c>
      <c r="O554" s="21">
        <v>39</v>
      </c>
      <c r="P554" s="22" t="s">
        <v>96</v>
      </c>
      <c r="Q554" s="19">
        <v>5</v>
      </c>
      <c r="R554" s="23">
        <v>33</v>
      </c>
      <c r="S554" s="24">
        <v>90</v>
      </c>
      <c r="T554" s="25">
        <v>2970</v>
      </c>
      <c r="U554" s="26">
        <v>0.08</v>
      </c>
      <c r="V554" s="25"/>
      <c r="W554" s="25">
        <v>2732.4</v>
      </c>
      <c r="X554" s="27">
        <v>44132</v>
      </c>
      <c r="Y554" s="28">
        <v>44132</v>
      </c>
      <c r="Z554" s="29">
        <v>547</v>
      </c>
      <c r="AA554" s="30">
        <v>3</v>
      </c>
      <c r="AB554" s="30" t="s">
        <v>87</v>
      </c>
      <c r="AC554" s="1" t="s">
        <v>83</v>
      </c>
      <c r="AD554" s="26">
        <v>0.06</v>
      </c>
      <c r="AE554" s="31">
        <v>163.94399999999999</v>
      </c>
      <c r="AF554">
        <v>1</v>
      </c>
    </row>
    <row r="555" spans="10:32" x14ac:dyDescent="0.3">
      <c r="J555" s="19">
        <v>548</v>
      </c>
      <c r="K555" s="20">
        <v>44124</v>
      </c>
      <c r="L555" s="19">
        <v>10</v>
      </c>
      <c r="M555" s="59">
        <f t="shared" si="17"/>
        <v>10</v>
      </c>
      <c r="N555" s="59">
        <f t="shared" si="18"/>
        <v>2020</v>
      </c>
      <c r="O555" s="21">
        <v>66</v>
      </c>
      <c r="P555" s="22" t="s">
        <v>89</v>
      </c>
      <c r="Q555" s="19">
        <v>15</v>
      </c>
      <c r="R555" s="23">
        <v>11</v>
      </c>
      <c r="S555" s="24">
        <v>113</v>
      </c>
      <c r="T555" s="25">
        <v>1243</v>
      </c>
      <c r="U555" s="26">
        <v>0.06</v>
      </c>
      <c r="V555" s="25"/>
      <c r="W555" s="25">
        <v>1168.42</v>
      </c>
      <c r="X555" s="27">
        <v>44124</v>
      </c>
      <c r="Y555" s="28">
        <v>44124</v>
      </c>
      <c r="Z555" s="29">
        <v>548</v>
      </c>
      <c r="AA555" s="30">
        <v>6</v>
      </c>
      <c r="AB555" s="30" t="s">
        <v>79</v>
      </c>
      <c r="AC555" s="1" t="s">
        <v>88</v>
      </c>
      <c r="AD555" s="26">
        <v>0.06</v>
      </c>
      <c r="AE555" s="31">
        <v>70.105199999999996</v>
      </c>
      <c r="AF555">
        <v>2</v>
      </c>
    </row>
    <row r="556" spans="10:32" x14ac:dyDescent="0.3">
      <c r="J556" s="19">
        <v>549</v>
      </c>
      <c r="K556" s="20">
        <v>44125</v>
      </c>
      <c r="L556" s="19">
        <v>10</v>
      </c>
      <c r="M556" s="59">
        <f t="shared" si="17"/>
        <v>10</v>
      </c>
      <c r="N556" s="59">
        <f t="shared" si="18"/>
        <v>2020</v>
      </c>
      <c r="O556" s="21">
        <v>42</v>
      </c>
      <c r="P556" s="22" t="s">
        <v>151</v>
      </c>
      <c r="Q556" s="19">
        <v>5</v>
      </c>
      <c r="R556" s="23">
        <v>36</v>
      </c>
      <c r="S556" s="24">
        <v>117</v>
      </c>
      <c r="T556" s="25">
        <v>4212</v>
      </c>
      <c r="U556" s="26">
        <v>0.14000000000000001</v>
      </c>
      <c r="V556" s="25"/>
      <c r="W556" s="25">
        <v>3622.3199999999997</v>
      </c>
      <c r="X556" s="27">
        <v>44126</v>
      </c>
      <c r="Y556" s="28">
        <v>44126</v>
      </c>
      <c r="Z556" s="29">
        <v>549</v>
      </c>
      <c r="AA556" s="30">
        <v>1</v>
      </c>
      <c r="AB556" s="30" t="s">
        <v>108</v>
      </c>
      <c r="AC556" s="1" t="s">
        <v>90</v>
      </c>
      <c r="AD556" s="26">
        <v>7.0000000000000007E-2</v>
      </c>
      <c r="AE556" s="31">
        <v>253.5624</v>
      </c>
      <c r="AF556">
        <v>3</v>
      </c>
    </row>
    <row r="557" spans="10:32" x14ac:dyDescent="0.3">
      <c r="J557" s="19">
        <v>550</v>
      </c>
      <c r="K557" s="20">
        <v>44125</v>
      </c>
      <c r="L557" s="19">
        <v>10</v>
      </c>
      <c r="M557" s="59">
        <f t="shared" si="17"/>
        <v>10</v>
      </c>
      <c r="N557" s="59">
        <f t="shared" si="18"/>
        <v>2020</v>
      </c>
      <c r="O557" s="21">
        <v>81</v>
      </c>
      <c r="P557" s="22" t="s">
        <v>162</v>
      </c>
      <c r="Q557" s="19">
        <v>4</v>
      </c>
      <c r="R557" s="23">
        <v>26</v>
      </c>
      <c r="S557" s="24">
        <v>98</v>
      </c>
      <c r="T557" s="25">
        <v>2548</v>
      </c>
      <c r="U557" s="26">
        <v>0.14000000000000001</v>
      </c>
      <c r="V557" s="25"/>
      <c r="W557" s="25">
        <v>2191.2799999999997</v>
      </c>
      <c r="X557" s="27">
        <v>44136</v>
      </c>
      <c r="Y557" s="28">
        <v>44136</v>
      </c>
      <c r="Z557" s="29">
        <v>550</v>
      </c>
      <c r="AA557" s="30">
        <v>5</v>
      </c>
      <c r="AB557" s="30" t="s">
        <v>100</v>
      </c>
      <c r="AC557" s="1" t="s">
        <v>95</v>
      </c>
      <c r="AD557" s="26">
        <v>0.09</v>
      </c>
      <c r="AE557" s="31">
        <v>197.21519999999998</v>
      </c>
      <c r="AF557">
        <v>4</v>
      </c>
    </row>
    <row r="558" spans="10:32" x14ac:dyDescent="0.3">
      <c r="J558" s="19">
        <v>551</v>
      </c>
      <c r="K558" s="20">
        <v>44129</v>
      </c>
      <c r="L558" s="19">
        <v>10</v>
      </c>
      <c r="M558" s="59">
        <f t="shared" si="17"/>
        <v>10</v>
      </c>
      <c r="N558" s="59">
        <f t="shared" si="18"/>
        <v>2020</v>
      </c>
      <c r="O558" s="21">
        <v>42</v>
      </c>
      <c r="P558" s="22" t="s">
        <v>151</v>
      </c>
      <c r="Q558" s="19">
        <v>6</v>
      </c>
      <c r="R558" s="23">
        <v>24</v>
      </c>
      <c r="S558" s="24">
        <v>104</v>
      </c>
      <c r="T558" s="25">
        <v>2496</v>
      </c>
      <c r="U558" s="26">
        <v>0.11</v>
      </c>
      <c r="V558" s="25"/>
      <c r="W558" s="25">
        <v>2221.44</v>
      </c>
      <c r="X558" s="27">
        <v>44143</v>
      </c>
      <c r="Y558" s="28">
        <v>44143</v>
      </c>
      <c r="Z558" s="29">
        <v>551</v>
      </c>
      <c r="AA558" s="30">
        <v>4</v>
      </c>
      <c r="AB558" s="30" t="s">
        <v>85</v>
      </c>
      <c r="AC558" s="1" t="s">
        <v>113</v>
      </c>
      <c r="AD558" s="26">
        <v>0.1</v>
      </c>
      <c r="AE558" s="31">
        <v>222.14400000000001</v>
      </c>
      <c r="AF558">
        <v>5</v>
      </c>
    </row>
    <row r="559" spans="10:32" x14ac:dyDescent="0.3">
      <c r="J559" s="19">
        <v>552</v>
      </c>
      <c r="K559" s="20">
        <v>44130</v>
      </c>
      <c r="L559" s="19">
        <v>10</v>
      </c>
      <c r="M559" s="59">
        <f t="shared" si="17"/>
        <v>10</v>
      </c>
      <c r="N559" s="59">
        <f t="shared" si="18"/>
        <v>2020</v>
      </c>
      <c r="O559" s="21">
        <v>35</v>
      </c>
      <c r="P559" s="22" t="s">
        <v>96</v>
      </c>
      <c r="Q559" s="19">
        <v>7</v>
      </c>
      <c r="R559" s="23">
        <v>41</v>
      </c>
      <c r="S559" s="24">
        <v>120</v>
      </c>
      <c r="T559" s="24">
        <v>4920</v>
      </c>
      <c r="U559" s="32">
        <v>0.04</v>
      </c>
      <c r="V559" s="24"/>
      <c r="W559" s="24">
        <v>4723.2</v>
      </c>
      <c r="X559" s="27">
        <v>44146</v>
      </c>
      <c r="Y559" s="27">
        <v>44146</v>
      </c>
      <c r="Z559" s="29">
        <v>552</v>
      </c>
      <c r="AA559" s="30">
        <v>5</v>
      </c>
      <c r="AB559" s="30" t="s">
        <v>100</v>
      </c>
      <c r="AC559" s="1" t="s">
        <v>128</v>
      </c>
      <c r="AD559" s="32">
        <v>0.06</v>
      </c>
      <c r="AE559" s="31">
        <v>283.392</v>
      </c>
      <c r="AF559">
        <v>6</v>
      </c>
    </row>
    <row r="560" spans="10:32" x14ac:dyDescent="0.3">
      <c r="J560" s="19">
        <v>553</v>
      </c>
      <c r="K560" s="20">
        <v>44130</v>
      </c>
      <c r="L560" s="19">
        <v>10</v>
      </c>
      <c r="M560" s="59">
        <f t="shared" si="17"/>
        <v>10</v>
      </c>
      <c r="N560" s="59">
        <f t="shared" si="18"/>
        <v>2020</v>
      </c>
      <c r="O560" s="21">
        <v>32</v>
      </c>
      <c r="P560" s="22" t="s">
        <v>136</v>
      </c>
      <c r="Q560" s="19">
        <v>6</v>
      </c>
      <c r="R560" s="23">
        <v>15</v>
      </c>
      <c r="S560" s="24">
        <v>114</v>
      </c>
      <c r="T560" s="25">
        <v>1710</v>
      </c>
      <c r="U560" s="26">
        <v>0.06</v>
      </c>
      <c r="V560" s="25"/>
      <c r="W560" s="25">
        <v>1607.4</v>
      </c>
      <c r="X560" s="27">
        <v>44155</v>
      </c>
      <c r="Y560" s="28">
        <v>44155</v>
      </c>
      <c r="Z560" s="29">
        <v>553</v>
      </c>
      <c r="AA560" s="30">
        <v>7</v>
      </c>
      <c r="AB560" s="30" t="s">
        <v>97</v>
      </c>
      <c r="AC560" s="1" t="s">
        <v>113</v>
      </c>
      <c r="AD560" s="26">
        <v>0.08</v>
      </c>
      <c r="AE560" s="31">
        <v>128.59200000000001</v>
      </c>
      <c r="AF560">
        <v>7</v>
      </c>
    </row>
    <row r="561" spans="10:32" x14ac:dyDescent="0.3">
      <c r="J561" s="19">
        <v>554</v>
      </c>
      <c r="K561" s="20">
        <v>44131</v>
      </c>
      <c r="L561" s="19">
        <v>10</v>
      </c>
      <c r="M561" s="59">
        <f t="shared" si="17"/>
        <v>10</v>
      </c>
      <c r="N561" s="59">
        <f t="shared" si="18"/>
        <v>2020</v>
      </c>
      <c r="O561" s="21">
        <v>73</v>
      </c>
      <c r="P561" s="22" t="s">
        <v>96</v>
      </c>
      <c r="Q561" s="19">
        <v>15</v>
      </c>
      <c r="R561" s="23">
        <v>14</v>
      </c>
      <c r="S561" s="24">
        <v>94</v>
      </c>
      <c r="T561" s="25">
        <v>1316</v>
      </c>
      <c r="U561" s="26">
        <v>0.03</v>
      </c>
      <c r="V561" s="25"/>
      <c r="W561" s="25">
        <v>1276.52</v>
      </c>
      <c r="X561" s="27">
        <v>44150</v>
      </c>
      <c r="Y561" s="28">
        <v>44150</v>
      </c>
      <c r="Z561" s="29">
        <v>554</v>
      </c>
      <c r="AA561" s="30">
        <v>2</v>
      </c>
      <c r="AB561" s="30" t="s">
        <v>82</v>
      </c>
      <c r="AC561" s="1" t="s">
        <v>105</v>
      </c>
      <c r="AD561" s="26">
        <v>0.05</v>
      </c>
      <c r="AE561" s="31">
        <v>63.826000000000001</v>
      </c>
      <c r="AF561">
        <v>1</v>
      </c>
    </row>
    <row r="562" spans="10:32" x14ac:dyDescent="0.3">
      <c r="J562" s="19">
        <v>555</v>
      </c>
      <c r="K562" s="20">
        <v>44131</v>
      </c>
      <c r="L562" s="19">
        <v>10</v>
      </c>
      <c r="M562" s="59">
        <f t="shared" si="17"/>
        <v>10</v>
      </c>
      <c r="N562" s="59">
        <f t="shared" si="18"/>
        <v>2020</v>
      </c>
      <c r="O562" s="21">
        <v>18</v>
      </c>
      <c r="P562" s="22" t="s">
        <v>142</v>
      </c>
      <c r="Q562" s="19">
        <v>6</v>
      </c>
      <c r="R562" s="23">
        <v>25</v>
      </c>
      <c r="S562" s="24">
        <v>98</v>
      </c>
      <c r="T562" s="25">
        <v>2450</v>
      </c>
      <c r="U562" s="26">
        <v>0.1</v>
      </c>
      <c r="V562" s="25"/>
      <c r="W562" s="25">
        <v>2205</v>
      </c>
      <c r="X562" s="27">
        <v>44140</v>
      </c>
      <c r="Y562" s="28">
        <v>44140</v>
      </c>
      <c r="Z562" s="29">
        <v>555</v>
      </c>
      <c r="AA562" s="30">
        <v>7</v>
      </c>
      <c r="AB562" s="30" t="s">
        <v>97</v>
      </c>
      <c r="AC562" s="1" t="s">
        <v>92</v>
      </c>
      <c r="AD562" s="26">
        <v>0.09</v>
      </c>
      <c r="AE562" s="31">
        <v>198.45</v>
      </c>
      <c r="AF562">
        <v>2</v>
      </c>
    </row>
    <row r="563" spans="10:32" x14ac:dyDescent="0.3">
      <c r="J563" s="19">
        <v>556</v>
      </c>
      <c r="K563" s="20">
        <v>44132</v>
      </c>
      <c r="L563" s="19">
        <v>10</v>
      </c>
      <c r="M563" s="59">
        <f t="shared" si="17"/>
        <v>10</v>
      </c>
      <c r="N563" s="59">
        <f t="shared" si="18"/>
        <v>2020</v>
      </c>
      <c r="O563" s="21">
        <v>27</v>
      </c>
      <c r="P563" s="22" t="s">
        <v>160</v>
      </c>
      <c r="Q563" s="19">
        <v>14</v>
      </c>
      <c r="R563" s="23">
        <v>43</v>
      </c>
      <c r="S563" s="24">
        <v>101</v>
      </c>
      <c r="T563" s="25">
        <v>4343</v>
      </c>
      <c r="U563" s="26">
        <v>0.13</v>
      </c>
      <c r="V563" s="25"/>
      <c r="W563" s="25">
        <v>3778.41</v>
      </c>
      <c r="X563" s="27">
        <v>44152</v>
      </c>
      <c r="Y563" s="28">
        <v>44152</v>
      </c>
      <c r="Z563" s="29">
        <v>556</v>
      </c>
      <c r="AA563" s="30">
        <v>2</v>
      </c>
      <c r="AB563" s="30" t="s">
        <v>82</v>
      </c>
      <c r="AC563" s="1" t="s">
        <v>105</v>
      </c>
      <c r="AD563" s="26">
        <v>0.1</v>
      </c>
      <c r="AE563" s="31">
        <v>377.84100000000001</v>
      </c>
      <c r="AF563">
        <v>3</v>
      </c>
    </row>
    <row r="564" spans="10:32" x14ac:dyDescent="0.3">
      <c r="J564" s="19">
        <v>557</v>
      </c>
      <c r="K564" s="20">
        <v>44133</v>
      </c>
      <c r="L564" s="19">
        <v>10</v>
      </c>
      <c r="M564" s="59">
        <f t="shared" si="17"/>
        <v>10</v>
      </c>
      <c r="N564" s="59">
        <f t="shared" si="18"/>
        <v>2020</v>
      </c>
      <c r="O564" s="21">
        <v>86</v>
      </c>
      <c r="P564" s="22" t="s">
        <v>149</v>
      </c>
      <c r="Q564" s="19">
        <v>1</v>
      </c>
      <c r="R564" s="23">
        <v>45</v>
      </c>
      <c r="S564" s="24">
        <v>108</v>
      </c>
      <c r="T564" s="25">
        <v>4860</v>
      </c>
      <c r="U564" s="26">
        <v>0.06</v>
      </c>
      <c r="V564" s="25"/>
      <c r="W564" s="25">
        <v>4568.3999999999996</v>
      </c>
      <c r="X564" s="27">
        <v>44138</v>
      </c>
      <c r="Y564" s="28">
        <v>44138</v>
      </c>
      <c r="Z564" s="29">
        <v>557</v>
      </c>
      <c r="AA564" s="30">
        <v>3</v>
      </c>
      <c r="AB564" s="30" t="s">
        <v>87</v>
      </c>
      <c r="AC564" s="1" t="s">
        <v>80</v>
      </c>
      <c r="AD564" s="26">
        <v>0.1</v>
      </c>
      <c r="AE564" s="31">
        <v>456.84</v>
      </c>
      <c r="AF564">
        <v>4</v>
      </c>
    </row>
    <row r="565" spans="10:32" x14ac:dyDescent="0.3">
      <c r="J565" s="19">
        <v>558</v>
      </c>
      <c r="K565" s="20">
        <v>44133</v>
      </c>
      <c r="L565" s="19">
        <v>10</v>
      </c>
      <c r="M565" s="59">
        <f t="shared" si="17"/>
        <v>10</v>
      </c>
      <c r="N565" s="59">
        <f t="shared" si="18"/>
        <v>2020</v>
      </c>
      <c r="O565" s="21">
        <v>18</v>
      </c>
      <c r="P565" s="22" t="s">
        <v>142</v>
      </c>
      <c r="Q565" s="19">
        <v>6</v>
      </c>
      <c r="R565" s="23">
        <v>38</v>
      </c>
      <c r="S565" s="24">
        <v>97</v>
      </c>
      <c r="T565" s="25">
        <v>3686</v>
      </c>
      <c r="U565" s="26">
        <v>0.09</v>
      </c>
      <c r="V565" s="25"/>
      <c r="W565" s="25">
        <v>3354.26</v>
      </c>
      <c r="X565" s="27">
        <v>44144</v>
      </c>
      <c r="Y565" s="28">
        <v>44144</v>
      </c>
      <c r="Z565" s="29">
        <v>558</v>
      </c>
      <c r="AA565" s="30">
        <v>7</v>
      </c>
      <c r="AB565" s="30" t="s">
        <v>97</v>
      </c>
      <c r="AC565" s="1" t="s">
        <v>105</v>
      </c>
      <c r="AD565" s="26">
        <v>7.0000000000000007E-2</v>
      </c>
      <c r="AE565" s="31">
        <v>234.79820000000004</v>
      </c>
      <c r="AF565">
        <v>5</v>
      </c>
    </row>
    <row r="566" spans="10:32" x14ac:dyDescent="0.3">
      <c r="J566" s="19">
        <v>559</v>
      </c>
      <c r="K566" s="20">
        <v>44133</v>
      </c>
      <c r="L566" s="19">
        <v>10</v>
      </c>
      <c r="M566" s="59">
        <f t="shared" si="17"/>
        <v>10</v>
      </c>
      <c r="N566" s="59">
        <f t="shared" si="18"/>
        <v>2020</v>
      </c>
      <c r="O566" s="21">
        <v>73</v>
      </c>
      <c r="P566" s="22" t="s">
        <v>96</v>
      </c>
      <c r="Q566" s="19">
        <v>2</v>
      </c>
      <c r="R566" s="23">
        <v>31</v>
      </c>
      <c r="S566" s="24">
        <v>113</v>
      </c>
      <c r="T566" s="25">
        <v>3503</v>
      </c>
      <c r="U566" s="26">
        <v>0</v>
      </c>
      <c r="V566" s="25"/>
      <c r="W566" s="25">
        <v>3503</v>
      </c>
      <c r="X566" s="27">
        <v>44158</v>
      </c>
      <c r="Y566" s="28">
        <v>44158</v>
      </c>
      <c r="Z566" s="29">
        <v>559</v>
      </c>
      <c r="AA566" s="30">
        <v>3</v>
      </c>
      <c r="AB566" s="30" t="s">
        <v>87</v>
      </c>
      <c r="AC566" s="1" t="s">
        <v>88</v>
      </c>
      <c r="AD566" s="26">
        <v>0.08</v>
      </c>
      <c r="AE566" s="31">
        <v>280.24</v>
      </c>
      <c r="AF566">
        <v>6</v>
      </c>
    </row>
    <row r="567" spans="10:32" x14ac:dyDescent="0.3">
      <c r="J567" s="19">
        <v>560</v>
      </c>
      <c r="K567" s="20">
        <v>44134</v>
      </c>
      <c r="L567" s="19">
        <v>10</v>
      </c>
      <c r="M567" s="59">
        <f t="shared" si="17"/>
        <v>10</v>
      </c>
      <c r="N567" s="59">
        <f t="shared" si="18"/>
        <v>2020</v>
      </c>
      <c r="O567" s="21">
        <v>83</v>
      </c>
      <c r="P567" s="22" t="s">
        <v>159</v>
      </c>
      <c r="Q567" s="19">
        <v>1</v>
      </c>
      <c r="R567" s="23">
        <v>12</v>
      </c>
      <c r="S567" s="24">
        <v>114</v>
      </c>
      <c r="T567" s="25">
        <v>1368</v>
      </c>
      <c r="U567" s="26">
        <v>0.08</v>
      </c>
      <c r="V567" s="25"/>
      <c r="W567" s="25">
        <v>1258.56</v>
      </c>
      <c r="X567" s="27">
        <v>44161</v>
      </c>
      <c r="Y567" s="28">
        <v>44161</v>
      </c>
      <c r="Z567" s="29">
        <v>560</v>
      </c>
      <c r="AA567" s="30">
        <v>1</v>
      </c>
      <c r="AB567" s="30" t="s">
        <v>108</v>
      </c>
      <c r="AC567" s="1" t="s">
        <v>92</v>
      </c>
      <c r="AD567" s="26">
        <v>7.0000000000000007E-2</v>
      </c>
      <c r="AE567" s="31">
        <v>88.09920000000001</v>
      </c>
      <c r="AF567">
        <v>7</v>
      </c>
    </row>
    <row r="568" spans="10:32" x14ac:dyDescent="0.3">
      <c r="J568" s="19">
        <v>561</v>
      </c>
      <c r="K568" s="20">
        <v>44134</v>
      </c>
      <c r="L568" s="19">
        <v>10</v>
      </c>
      <c r="M568" s="59">
        <f t="shared" si="17"/>
        <v>10</v>
      </c>
      <c r="N568" s="59">
        <f t="shared" si="18"/>
        <v>2020</v>
      </c>
      <c r="O568" s="21">
        <v>93</v>
      </c>
      <c r="P568" s="22" t="s">
        <v>91</v>
      </c>
      <c r="Q568" s="19">
        <v>10</v>
      </c>
      <c r="R568" s="23">
        <v>40</v>
      </c>
      <c r="S568" s="24">
        <v>92</v>
      </c>
      <c r="T568" s="25">
        <v>3680</v>
      </c>
      <c r="U568" s="26">
        <v>0.13</v>
      </c>
      <c r="V568" s="25"/>
      <c r="W568" s="25">
        <v>3201.6</v>
      </c>
      <c r="X568" s="27">
        <v>44148</v>
      </c>
      <c r="Y568" s="28">
        <v>44148</v>
      </c>
      <c r="Z568" s="29">
        <v>561</v>
      </c>
      <c r="AA568" s="30">
        <v>5</v>
      </c>
      <c r="AB568" s="30" t="s">
        <v>100</v>
      </c>
      <c r="AC568" s="1" t="s">
        <v>128</v>
      </c>
      <c r="AD568" s="26">
        <v>0.1</v>
      </c>
      <c r="AE568" s="31">
        <v>320.16000000000003</v>
      </c>
      <c r="AF568">
        <v>1</v>
      </c>
    </row>
    <row r="569" spans="10:32" x14ac:dyDescent="0.3">
      <c r="J569" s="19">
        <v>562</v>
      </c>
      <c r="K569" s="20">
        <v>44136</v>
      </c>
      <c r="L569" s="19">
        <v>11</v>
      </c>
      <c r="M569" s="59">
        <f t="shared" si="17"/>
        <v>11</v>
      </c>
      <c r="N569" s="59">
        <f t="shared" si="18"/>
        <v>2020</v>
      </c>
      <c r="O569" s="21">
        <v>97</v>
      </c>
      <c r="P569" s="22" t="s">
        <v>125</v>
      </c>
      <c r="Q569" s="19">
        <v>15</v>
      </c>
      <c r="R569" s="23">
        <v>26</v>
      </c>
      <c r="S569" s="24">
        <v>115</v>
      </c>
      <c r="T569" s="25">
        <v>2990</v>
      </c>
      <c r="U569" s="26">
        <v>0.12</v>
      </c>
      <c r="V569" s="25"/>
      <c r="W569" s="25">
        <v>2631.2</v>
      </c>
      <c r="X569" s="27">
        <v>44162</v>
      </c>
      <c r="Y569" s="28">
        <v>44162</v>
      </c>
      <c r="Z569" s="29">
        <v>562</v>
      </c>
      <c r="AA569" s="30">
        <v>2</v>
      </c>
      <c r="AB569" s="30" t="s">
        <v>82</v>
      </c>
      <c r="AC569" s="1" t="s">
        <v>90</v>
      </c>
      <c r="AD569" s="26">
        <v>0.06</v>
      </c>
      <c r="AE569" s="31">
        <v>157.87199999999999</v>
      </c>
      <c r="AF569">
        <v>2</v>
      </c>
    </row>
    <row r="570" spans="10:32" x14ac:dyDescent="0.3">
      <c r="J570" s="19">
        <v>563</v>
      </c>
      <c r="K570" s="20">
        <v>44137</v>
      </c>
      <c r="L570" s="19">
        <v>11</v>
      </c>
      <c r="M570" s="59">
        <f t="shared" si="17"/>
        <v>11</v>
      </c>
      <c r="N570" s="59">
        <f t="shared" si="18"/>
        <v>2020</v>
      </c>
      <c r="O570" s="21">
        <v>57</v>
      </c>
      <c r="P570" s="22" t="s">
        <v>148</v>
      </c>
      <c r="Q570" s="19">
        <v>7</v>
      </c>
      <c r="R570" s="23">
        <v>20</v>
      </c>
      <c r="S570" s="24">
        <v>94</v>
      </c>
      <c r="T570" s="25">
        <v>1880</v>
      </c>
      <c r="U570" s="26">
        <v>0.04</v>
      </c>
      <c r="V570" s="25"/>
      <c r="W570" s="25">
        <v>1804.8</v>
      </c>
      <c r="X570" s="27">
        <v>44151</v>
      </c>
      <c r="Y570" s="28">
        <v>44151</v>
      </c>
      <c r="Z570" s="29">
        <v>563</v>
      </c>
      <c r="AA570" s="30">
        <v>5</v>
      </c>
      <c r="AB570" s="30" t="s">
        <v>100</v>
      </c>
      <c r="AC570" s="1" t="s">
        <v>80</v>
      </c>
      <c r="AD570" s="26">
        <v>0.1</v>
      </c>
      <c r="AE570" s="31">
        <v>180.48000000000002</v>
      </c>
      <c r="AF570">
        <v>3</v>
      </c>
    </row>
    <row r="571" spans="10:32" x14ac:dyDescent="0.3">
      <c r="J571" s="19">
        <v>564</v>
      </c>
      <c r="K571" s="20">
        <v>44138</v>
      </c>
      <c r="L571" s="19">
        <v>11</v>
      </c>
      <c r="M571" s="59">
        <f t="shared" si="17"/>
        <v>11</v>
      </c>
      <c r="N571" s="59">
        <f t="shared" si="18"/>
        <v>2020</v>
      </c>
      <c r="O571" s="21">
        <v>24</v>
      </c>
      <c r="P571" s="22" t="s">
        <v>133</v>
      </c>
      <c r="Q571" s="19">
        <v>12</v>
      </c>
      <c r="R571" s="23">
        <v>42</v>
      </c>
      <c r="S571" s="24">
        <v>101</v>
      </c>
      <c r="T571" s="25">
        <v>4242</v>
      </c>
      <c r="U571" s="26">
        <v>0.08</v>
      </c>
      <c r="V571" s="25"/>
      <c r="W571" s="25">
        <v>3902.64</v>
      </c>
      <c r="X571" s="27">
        <v>44166</v>
      </c>
      <c r="Y571" s="28">
        <v>44166</v>
      </c>
      <c r="Z571" s="29">
        <v>564</v>
      </c>
      <c r="AA571" s="30">
        <v>2</v>
      </c>
      <c r="AB571" s="30" t="s">
        <v>82</v>
      </c>
      <c r="AC571" s="1" t="s">
        <v>92</v>
      </c>
      <c r="AD571" s="26">
        <v>7.0000000000000007E-2</v>
      </c>
      <c r="AE571" s="31">
        <v>273.1848</v>
      </c>
      <c r="AF571">
        <v>4</v>
      </c>
    </row>
    <row r="572" spans="10:32" x14ac:dyDescent="0.3">
      <c r="J572" s="19">
        <v>565</v>
      </c>
      <c r="K572" s="20">
        <v>44138</v>
      </c>
      <c r="L572" s="19">
        <v>11</v>
      </c>
      <c r="M572" s="59">
        <f t="shared" si="17"/>
        <v>11</v>
      </c>
      <c r="N572" s="59">
        <f t="shared" si="18"/>
        <v>2020</v>
      </c>
      <c r="O572" s="21">
        <v>34</v>
      </c>
      <c r="P572" s="22" t="s">
        <v>118</v>
      </c>
      <c r="Q572" s="19">
        <v>13</v>
      </c>
      <c r="R572" s="23">
        <v>24</v>
      </c>
      <c r="S572" s="24">
        <v>117</v>
      </c>
      <c r="T572" s="25">
        <v>2808</v>
      </c>
      <c r="U572" s="26">
        <v>0.14000000000000001</v>
      </c>
      <c r="V572" s="25"/>
      <c r="W572" s="25">
        <v>2414.88</v>
      </c>
      <c r="X572" s="27">
        <v>44165</v>
      </c>
      <c r="Y572" s="28">
        <v>44165</v>
      </c>
      <c r="Z572" s="29">
        <v>565</v>
      </c>
      <c r="AA572" s="30">
        <v>6</v>
      </c>
      <c r="AB572" s="30" t="s">
        <v>79</v>
      </c>
      <c r="AC572" s="1" t="s">
        <v>109</v>
      </c>
      <c r="AD572" s="26">
        <v>0.1</v>
      </c>
      <c r="AE572" s="31">
        <v>241.48800000000003</v>
      </c>
      <c r="AF572">
        <v>5</v>
      </c>
    </row>
    <row r="573" spans="10:32" x14ac:dyDescent="0.3">
      <c r="J573" s="19">
        <v>566</v>
      </c>
      <c r="K573" s="20">
        <v>44138</v>
      </c>
      <c r="L573" s="19">
        <v>11</v>
      </c>
      <c r="M573" s="59">
        <f t="shared" si="17"/>
        <v>11</v>
      </c>
      <c r="N573" s="59">
        <f t="shared" si="18"/>
        <v>2020</v>
      </c>
      <c r="O573" s="21">
        <v>92</v>
      </c>
      <c r="P573" s="22" t="s">
        <v>84</v>
      </c>
      <c r="Q573" s="19">
        <v>13</v>
      </c>
      <c r="R573" s="23">
        <v>15</v>
      </c>
      <c r="S573" s="24">
        <v>116</v>
      </c>
      <c r="T573" s="25">
        <v>1740</v>
      </c>
      <c r="U573" s="26">
        <v>0.01</v>
      </c>
      <c r="V573" s="25"/>
      <c r="W573" s="25">
        <v>1722.6</v>
      </c>
      <c r="X573" s="27">
        <v>44152</v>
      </c>
      <c r="Y573" s="28">
        <v>44152</v>
      </c>
      <c r="Z573" s="29">
        <v>566</v>
      </c>
      <c r="AA573" s="30">
        <v>6</v>
      </c>
      <c r="AB573" s="30" t="s">
        <v>79</v>
      </c>
      <c r="AC573" s="1" t="s">
        <v>105</v>
      </c>
      <c r="AD573" s="26">
        <v>0.08</v>
      </c>
      <c r="AE573" s="31">
        <v>137.80799999999999</v>
      </c>
      <c r="AF573">
        <v>6</v>
      </c>
    </row>
    <row r="574" spans="10:32" x14ac:dyDescent="0.3">
      <c r="J574" s="19">
        <v>567</v>
      </c>
      <c r="K574" s="20">
        <v>44138</v>
      </c>
      <c r="L574" s="19">
        <v>11</v>
      </c>
      <c r="M574" s="59">
        <f t="shared" si="17"/>
        <v>11</v>
      </c>
      <c r="N574" s="59">
        <f t="shared" si="18"/>
        <v>2020</v>
      </c>
      <c r="O574" s="21">
        <v>25</v>
      </c>
      <c r="P574" s="22" t="s">
        <v>122</v>
      </c>
      <c r="Q574" s="19">
        <v>12</v>
      </c>
      <c r="R574" s="23">
        <v>37</v>
      </c>
      <c r="S574" s="24">
        <v>95</v>
      </c>
      <c r="T574" s="25">
        <v>3515</v>
      </c>
      <c r="U574" s="26">
        <v>0.05</v>
      </c>
      <c r="V574" s="25"/>
      <c r="W574" s="25">
        <v>3339.25</v>
      </c>
      <c r="X574" s="27">
        <v>44164</v>
      </c>
      <c r="Y574" s="28">
        <v>44164</v>
      </c>
      <c r="Z574" s="29">
        <v>567</v>
      </c>
      <c r="AA574" s="30">
        <v>2</v>
      </c>
      <c r="AB574" s="30" t="s">
        <v>82</v>
      </c>
      <c r="AC574" s="1" t="s">
        <v>128</v>
      </c>
      <c r="AD574" s="26">
        <v>0.1</v>
      </c>
      <c r="AE574" s="31">
        <v>333.92500000000001</v>
      </c>
      <c r="AF574">
        <v>7</v>
      </c>
    </row>
    <row r="575" spans="10:32" x14ac:dyDescent="0.3">
      <c r="J575" s="19">
        <v>568</v>
      </c>
      <c r="K575" s="20">
        <v>44139</v>
      </c>
      <c r="L575" s="19">
        <v>11</v>
      </c>
      <c r="M575" s="59">
        <f t="shared" si="17"/>
        <v>11</v>
      </c>
      <c r="N575" s="59">
        <f t="shared" si="18"/>
        <v>2020</v>
      </c>
      <c r="O575" s="21">
        <v>87</v>
      </c>
      <c r="P575" s="22" t="s">
        <v>101</v>
      </c>
      <c r="Q575" s="19">
        <v>3</v>
      </c>
      <c r="R575" s="23">
        <v>19</v>
      </c>
      <c r="S575" s="24">
        <v>103</v>
      </c>
      <c r="T575" s="25">
        <v>1957</v>
      </c>
      <c r="U575" s="26">
        <v>0.08</v>
      </c>
      <c r="V575" s="25"/>
      <c r="W575" s="25">
        <v>1800.44</v>
      </c>
      <c r="X575" s="27">
        <v>44140</v>
      </c>
      <c r="Y575" s="28">
        <v>44140</v>
      </c>
      <c r="Z575" s="29">
        <v>568</v>
      </c>
      <c r="AA575" s="30">
        <v>5</v>
      </c>
      <c r="AB575" s="30" t="s">
        <v>100</v>
      </c>
      <c r="AC575" s="1" t="s">
        <v>105</v>
      </c>
      <c r="AD575" s="26">
        <v>0.09</v>
      </c>
      <c r="AE575" s="31">
        <v>162.03960000000001</v>
      </c>
      <c r="AF575">
        <v>1</v>
      </c>
    </row>
    <row r="576" spans="10:32" x14ac:dyDescent="0.3">
      <c r="J576" s="19">
        <v>569</v>
      </c>
      <c r="K576" s="20">
        <v>44139</v>
      </c>
      <c r="L576" s="19">
        <v>11</v>
      </c>
      <c r="M576" s="59">
        <f t="shared" si="17"/>
        <v>11</v>
      </c>
      <c r="N576" s="59">
        <f t="shared" si="18"/>
        <v>2020</v>
      </c>
      <c r="O576" s="21">
        <v>68</v>
      </c>
      <c r="P576" s="22" t="s">
        <v>111</v>
      </c>
      <c r="Q576" s="19">
        <v>6</v>
      </c>
      <c r="R576" s="23">
        <v>46</v>
      </c>
      <c r="S576" s="24">
        <v>102</v>
      </c>
      <c r="T576" s="25">
        <v>4692</v>
      </c>
      <c r="U576" s="26">
        <v>0.09</v>
      </c>
      <c r="V576" s="25"/>
      <c r="W576" s="25">
        <v>4269.72</v>
      </c>
      <c r="X576" s="27">
        <v>44158</v>
      </c>
      <c r="Y576" s="28">
        <v>44158</v>
      </c>
      <c r="Z576" s="29">
        <v>569</v>
      </c>
      <c r="AA576" s="30">
        <v>5</v>
      </c>
      <c r="AB576" s="30" t="s">
        <v>100</v>
      </c>
      <c r="AC576" s="1" t="s">
        <v>109</v>
      </c>
      <c r="AD576" s="26">
        <v>0.06</v>
      </c>
      <c r="AE576" s="31">
        <v>256.1832</v>
      </c>
      <c r="AF576">
        <v>2</v>
      </c>
    </row>
    <row r="577" spans="10:32" x14ac:dyDescent="0.3">
      <c r="J577" s="19">
        <v>570</v>
      </c>
      <c r="K577" s="20">
        <v>44140</v>
      </c>
      <c r="L577" s="19">
        <v>11</v>
      </c>
      <c r="M577" s="59">
        <f t="shared" si="17"/>
        <v>11</v>
      </c>
      <c r="N577" s="59">
        <f t="shared" si="18"/>
        <v>2020</v>
      </c>
      <c r="O577" s="21">
        <v>59</v>
      </c>
      <c r="P577" s="22" t="s">
        <v>156</v>
      </c>
      <c r="Q577" s="19">
        <v>5</v>
      </c>
      <c r="R577" s="23">
        <v>45</v>
      </c>
      <c r="S577" s="24">
        <v>98</v>
      </c>
      <c r="T577" s="25">
        <v>4410</v>
      </c>
      <c r="U577" s="26">
        <v>0.08</v>
      </c>
      <c r="V577" s="25"/>
      <c r="W577" s="25">
        <v>4057.2</v>
      </c>
      <c r="X577" s="27">
        <v>44167</v>
      </c>
      <c r="Y577" s="28">
        <v>44167</v>
      </c>
      <c r="Z577" s="29">
        <v>570</v>
      </c>
      <c r="AA577" s="30">
        <v>4</v>
      </c>
      <c r="AB577" s="30" t="s">
        <v>85</v>
      </c>
      <c r="AC577" s="1" t="s">
        <v>83</v>
      </c>
      <c r="AD577" s="26">
        <v>7.0000000000000007E-2</v>
      </c>
      <c r="AE577" s="31">
        <v>284.00400000000002</v>
      </c>
      <c r="AF577">
        <v>3</v>
      </c>
    </row>
    <row r="578" spans="10:32" x14ac:dyDescent="0.3">
      <c r="J578" s="19">
        <v>571</v>
      </c>
      <c r="K578" s="20">
        <v>44141</v>
      </c>
      <c r="L578" s="19">
        <v>11</v>
      </c>
      <c r="M578" s="59">
        <f t="shared" si="17"/>
        <v>11</v>
      </c>
      <c r="N578" s="59">
        <f t="shared" si="18"/>
        <v>2020</v>
      </c>
      <c r="O578" s="21">
        <v>38</v>
      </c>
      <c r="P578" s="22" t="s">
        <v>132</v>
      </c>
      <c r="Q578" s="19">
        <v>2</v>
      </c>
      <c r="R578" s="23">
        <v>40</v>
      </c>
      <c r="S578" s="24">
        <v>112</v>
      </c>
      <c r="T578" s="25">
        <v>4480</v>
      </c>
      <c r="U578" s="26">
        <v>0.01</v>
      </c>
      <c r="V578" s="25"/>
      <c r="W578" s="25">
        <v>4435.2</v>
      </c>
      <c r="X578" s="27">
        <v>44161</v>
      </c>
      <c r="Y578" s="28">
        <v>44161</v>
      </c>
      <c r="Z578" s="29">
        <v>571</v>
      </c>
      <c r="AA578" s="30">
        <v>7</v>
      </c>
      <c r="AB578" s="30" t="s">
        <v>97</v>
      </c>
      <c r="AC578" s="1" t="s">
        <v>80</v>
      </c>
      <c r="AD578" s="26">
        <v>0.05</v>
      </c>
      <c r="AE578" s="31">
        <v>221.76</v>
      </c>
      <c r="AF578">
        <v>4</v>
      </c>
    </row>
    <row r="579" spans="10:32" x14ac:dyDescent="0.3">
      <c r="J579" s="19">
        <v>572</v>
      </c>
      <c r="K579" s="20">
        <v>44142</v>
      </c>
      <c r="L579" s="19">
        <v>11</v>
      </c>
      <c r="M579" s="59">
        <f t="shared" si="17"/>
        <v>11</v>
      </c>
      <c r="N579" s="59">
        <f t="shared" si="18"/>
        <v>2020</v>
      </c>
      <c r="O579" s="21">
        <v>94</v>
      </c>
      <c r="P579" s="22" t="s">
        <v>111</v>
      </c>
      <c r="Q579" s="19">
        <v>6</v>
      </c>
      <c r="R579" s="23">
        <v>38</v>
      </c>
      <c r="S579" s="24">
        <v>99</v>
      </c>
      <c r="T579" s="25">
        <v>3762</v>
      </c>
      <c r="U579" s="26">
        <v>0</v>
      </c>
      <c r="V579" s="25"/>
      <c r="W579" s="25">
        <v>3762</v>
      </c>
      <c r="X579" s="27">
        <v>44162</v>
      </c>
      <c r="Y579" s="28">
        <v>44162</v>
      </c>
      <c r="Z579" s="29">
        <v>572</v>
      </c>
      <c r="AA579" s="30">
        <v>6</v>
      </c>
      <c r="AB579" s="30" t="s">
        <v>79</v>
      </c>
      <c r="AC579" s="1" t="s">
        <v>95</v>
      </c>
      <c r="AD579" s="26">
        <v>0.09</v>
      </c>
      <c r="AE579" s="31">
        <v>338.58</v>
      </c>
      <c r="AF579">
        <v>5</v>
      </c>
    </row>
    <row r="580" spans="10:32" x14ac:dyDescent="0.3">
      <c r="J580" s="19">
        <v>573</v>
      </c>
      <c r="K580" s="20">
        <v>44143</v>
      </c>
      <c r="L580" s="19">
        <v>11</v>
      </c>
      <c r="M580" s="59">
        <f t="shared" si="17"/>
        <v>11</v>
      </c>
      <c r="N580" s="59">
        <f t="shared" si="18"/>
        <v>2020</v>
      </c>
      <c r="O580" s="21">
        <v>17</v>
      </c>
      <c r="P580" s="22" t="s">
        <v>126</v>
      </c>
      <c r="Q580" s="19">
        <v>15</v>
      </c>
      <c r="R580" s="23">
        <v>32</v>
      </c>
      <c r="S580" s="24">
        <v>99</v>
      </c>
      <c r="T580" s="25">
        <v>3168</v>
      </c>
      <c r="U580" s="26">
        <v>0.02</v>
      </c>
      <c r="V580" s="25"/>
      <c r="W580" s="25">
        <v>3104.64</v>
      </c>
      <c r="X580" s="27">
        <v>44162</v>
      </c>
      <c r="Y580" s="28">
        <v>44162</v>
      </c>
      <c r="Z580" s="29">
        <v>573</v>
      </c>
      <c r="AA580" s="30">
        <v>6</v>
      </c>
      <c r="AB580" s="30" t="s">
        <v>79</v>
      </c>
      <c r="AC580" s="1" t="s">
        <v>92</v>
      </c>
      <c r="AD580" s="26">
        <v>0.09</v>
      </c>
      <c r="AE580" s="31">
        <v>279.41759999999999</v>
      </c>
      <c r="AF580">
        <v>6</v>
      </c>
    </row>
    <row r="581" spans="10:32" x14ac:dyDescent="0.3">
      <c r="J581" s="19">
        <v>574</v>
      </c>
      <c r="K581" s="20">
        <v>44143</v>
      </c>
      <c r="L581" s="19">
        <v>11</v>
      </c>
      <c r="M581" s="59">
        <f t="shared" si="17"/>
        <v>11</v>
      </c>
      <c r="N581" s="59">
        <f t="shared" si="18"/>
        <v>2020</v>
      </c>
      <c r="O581" s="21">
        <v>85</v>
      </c>
      <c r="P581" s="22" t="s">
        <v>117</v>
      </c>
      <c r="Q581" s="19">
        <v>5</v>
      </c>
      <c r="R581" s="23">
        <v>31</v>
      </c>
      <c r="S581" s="24">
        <v>96</v>
      </c>
      <c r="T581" s="25">
        <v>2976</v>
      </c>
      <c r="U581" s="26">
        <v>0.1</v>
      </c>
      <c r="V581" s="25"/>
      <c r="W581" s="25">
        <v>2678.4</v>
      </c>
      <c r="X581" s="27">
        <v>44146</v>
      </c>
      <c r="Y581" s="28">
        <v>44146</v>
      </c>
      <c r="Z581" s="29">
        <v>574</v>
      </c>
      <c r="AA581" s="30">
        <v>5</v>
      </c>
      <c r="AB581" s="30" t="s">
        <v>100</v>
      </c>
      <c r="AC581" s="1" t="s">
        <v>109</v>
      </c>
      <c r="AD581" s="26">
        <v>0.05</v>
      </c>
      <c r="AE581" s="31">
        <v>133.92000000000002</v>
      </c>
      <c r="AF581">
        <v>7</v>
      </c>
    </row>
    <row r="582" spans="10:32" x14ac:dyDescent="0.3">
      <c r="J582" s="19">
        <v>575</v>
      </c>
      <c r="K582" s="20">
        <v>44143</v>
      </c>
      <c r="L582" s="19">
        <v>11</v>
      </c>
      <c r="M582" s="59">
        <f t="shared" si="17"/>
        <v>11</v>
      </c>
      <c r="N582" s="59">
        <f t="shared" si="18"/>
        <v>2020</v>
      </c>
      <c r="O582" s="21">
        <v>68</v>
      </c>
      <c r="P582" s="22" t="s">
        <v>111</v>
      </c>
      <c r="Q582" s="19">
        <v>6</v>
      </c>
      <c r="R582" s="23">
        <v>47</v>
      </c>
      <c r="S582" s="24">
        <v>103</v>
      </c>
      <c r="T582" s="25">
        <v>4841</v>
      </c>
      <c r="U582" s="26">
        <v>0.11</v>
      </c>
      <c r="V582" s="25"/>
      <c r="W582" s="25">
        <v>4308.49</v>
      </c>
      <c r="X582" s="27">
        <v>44173</v>
      </c>
      <c r="Y582" s="28">
        <v>44173</v>
      </c>
      <c r="Z582" s="29">
        <v>575</v>
      </c>
      <c r="AA582" s="30">
        <v>6</v>
      </c>
      <c r="AB582" s="30" t="s">
        <v>79</v>
      </c>
      <c r="AC582" s="1" t="s">
        <v>128</v>
      </c>
      <c r="AD582" s="26">
        <v>0.06</v>
      </c>
      <c r="AE582" s="31">
        <v>258.50939999999997</v>
      </c>
      <c r="AF582">
        <v>1</v>
      </c>
    </row>
    <row r="583" spans="10:32" x14ac:dyDescent="0.3">
      <c r="J583" s="19">
        <v>576</v>
      </c>
      <c r="K583" s="20">
        <v>44144</v>
      </c>
      <c r="L583" s="19">
        <v>11</v>
      </c>
      <c r="M583" s="59">
        <f t="shared" si="17"/>
        <v>11</v>
      </c>
      <c r="N583" s="59">
        <f t="shared" si="18"/>
        <v>2020</v>
      </c>
      <c r="O583" s="21">
        <v>31</v>
      </c>
      <c r="P583" s="22" t="s">
        <v>144</v>
      </c>
      <c r="Q583" s="19">
        <v>8</v>
      </c>
      <c r="R583" s="23">
        <v>45</v>
      </c>
      <c r="S583" s="24">
        <v>90</v>
      </c>
      <c r="T583" s="25">
        <v>4050</v>
      </c>
      <c r="U583" s="26">
        <v>0.05</v>
      </c>
      <c r="V583" s="25"/>
      <c r="W583" s="25">
        <v>3847.5</v>
      </c>
      <c r="X583" s="27">
        <v>44158</v>
      </c>
      <c r="Y583" s="28">
        <v>44158</v>
      </c>
      <c r="Z583" s="29">
        <v>576</v>
      </c>
      <c r="AA583" s="30">
        <v>1</v>
      </c>
      <c r="AB583" s="30" t="s">
        <v>108</v>
      </c>
      <c r="AC583" s="1" t="s">
        <v>95</v>
      </c>
      <c r="AD583" s="26">
        <v>0.05</v>
      </c>
      <c r="AE583" s="31">
        <v>192.375</v>
      </c>
      <c r="AF583">
        <v>2</v>
      </c>
    </row>
    <row r="584" spans="10:32" x14ac:dyDescent="0.3">
      <c r="J584" s="19">
        <v>577</v>
      </c>
      <c r="K584" s="20">
        <v>44145</v>
      </c>
      <c r="L584" s="19">
        <v>11</v>
      </c>
      <c r="M584" s="59">
        <f t="shared" ref="M584:M647" si="19">MONTH(K584)</f>
        <v>11</v>
      </c>
      <c r="N584" s="59">
        <f t="shared" si="18"/>
        <v>2020</v>
      </c>
      <c r="O584" s="21">
        <v>4</v>
      </c>
      <c r="P584" s="22" t="s">
        <v>145</v>
      </c>
      <c r="Q584" s="19">
        <v>9</v>
      </c>
      <c r="R584" s="23">
        <v>14</v>
      </c>
      <c r="S584" s="24">
        <v>101</v>
      </c>
      <c r="T584" s="25">
        <v>1414</v>
      </c>
      <c r="U584" s="26">
        <v>0.05</v>
      </c>
      <c r="V584" s="25"/>
      <c r="W584" s="25">
        <v>1343.3</v>
      </c>
      <c r="X584" s="27">
        <v>44154</v>
      </c>
      <c r="Y584" s="28">
        <v>44154</v>
      </c>
      <c r="Z584" s="29">
        <v>577</v>
      </c>
      <c r="AA584" s="30">
        <v>5</v>
      </c>
      <c r="AB584" s="30" t="s">
        <v>100</v>
      </c>
      <c r="AC584" s="1" t="s">
        <v>90</v>
      </c>
      <c r="AD584" s="26">
        <v>7.0000000000000007E-2</v>
      </c>
      <c r="AE584" s="31">
        <v>94.031000000000006</v>
      </c>
      <c r="AF584">
        <v>3</v>
      </c>
    </row>
    <row r="585" spans="10:32" x14ac:dyDescent="0.3">
      <c r="J585" s="19">
        <v>578</v>
      </c>
      <c r="K585" s="20">
        <v>44145</v>
      </c>
      <c r="L585" s="19">
        <v>11</v>
      </c>
      <c r="M585" s="59">
        <f t="shared" si="19"/>
        <v>11</v>
      </c>
      <c r="N585" s="59">
        <f t="shared" ref="N585:N648" si="20">YEAR(K585)</f>
        <v>2020</v>
      </c>
      <c r="O585" s="21">
        <v>82</v>
      </c>
      <c r="P585" s="22" t="s">
        <v>126</v>
      </c>
      <c r="Q585" s="19">
        <v>1</v>
      </c>
      <c r="R585" s="23">
        <v>25</v>
      </c>
      <c r="S585" s="24">
        <v>106</v>
      </c>
      <c r="T585" s="25">
        <v>2650</v>
      </c>
      <c r="U585" s="26">
        <v>0.14000000000000001</v>
      </c>
      <c r="V585" s="25"/>
      <c r="W585" s="25">
        <v>2279</v>
      </c>
      <c r="X585" s="27">
        <v>44169</v>
      </c>
      <c r="Y585" s="28">
        <v>44169</v>
      </c>
      <c r="Z585" s="29">
        <v>578</v>
      </c>
      <c r="AA585" s="30">
        <v>6</v>
      </c>
      <c r="AB585" s="30" t="s">
        <v>79</v>
      </c>
      <c r="AC585" s="1" t="s">
        <v>128</v>
      </c>
      <c r="AD585" s="26">
        <v>0.06</v>
      </c>
      <c r="AE585" s="31">
        <v>136.74</v>
      </c>
      <c r="AF585">
        <v>4</v>
      </c>
    </row>
    <row r="586" spans="10:32" x14ac:dyDescent="0.3">
      <c r="J586" s="19">
        <v>579</v>
      </c>
      <c r="K586" s="20">
        <v>44145</v>
      </c>
      <c r="L586" s="19">
        <v>11</v>
      </c>
      <c r="M586" s="59">
        <f t="shared" si="19"/>
        <v>11</v>
      </c>
      <c r="N586" s="59">
        <f t="shared" si="20"/>
        <v>2020</v>
      </c>
      <c r="O586" s="21">
        <v>83</v>
      </c>
      <c r="P586" s="22" t="s">
        <v>159</v>
      </c>
      <c r="Q586" s="19">
        <v>13</v>
      </c>
      <c r="R586" s="23">
        <v>46</v>
      </c>
      <c r="S586" s="24">
        <v>105</v>
      </c>
      <c r="T586" s="25">
        <v>4830</v>
      </c>
      <c r="U586" s="26">
        <v>0</v>
      </c>
      <c r="V586" s="25"/>
      <c r="W586" s="25">
        <v>4830</v>
      </c>
      <c r="X586" s="27">
        <v>44165</v>
      </c>
      <c r="Y586" s="28">
        <v>44165</v>
      </c>
      <c r="Z586" s="29">
        <v>579</v>
      </c>
      <c r="AA586" s="30">
        <v>6</v>
      </c>
      <c r="AB586" s="30" t="s">
        <v>79</v>
      </c>
      <c r="AC586" s="1" t="s">
        <v>92</v>
      </c>
      <c r="AD586" s="26">
        <v>0.1</v>
      </c>
      <c r="AE586" s="31">
        <v>483</v>
      </c>
      <c r="AF586">
        <v>5</v>
      </c>
    </row>
    <row r="587" spans="10:32" x14ac:dyDescent="0.3">
      <c r="J587" s="19">
        <v>580</v>
      </c>
      <c r="K587" s="20">
        <v>44145</v>
      </c>
      <c r="L587" s="19">
        <v>11</v>
      </c>
      <c r="M587" s="59">
        <f t="shared" si="19"/>
        <v>11</v>
      </c>
      <c r="N587" s="59">
        <f t="shared" si="20"/>
        <v>2020</v>
      </c>
      <c r="O587" s="21">
        <v>83</v>
      </c>
      <c r="P587" s="22" t="s">
        <v>159</v>
      </c>
      <c r="Q587" s="19">
        <v>7</v>
      </c>
      <c r="R587" s="23">
        <v>14</v>
      </c>
      <c r="S587" s="24">
        <v>117</v>
      </c>
      <c r="T587" s="25">
        <v>1638</v>
      </c>
      <c r="U587" s="26">
        <v>0.12</v>
      </c>
      <c r="V587" s="25"/>
      <c r="W587" s="25">
        <v>1441.44</v>
      </c>
      <c r="X587" s="27">
        <v>44171</v>
      </c>
      <c r="Y587" s="28">
        <v>44171</v>
      </c>
      <c r="Z587" s="29">
        <v>580</v>
      </c>
      <c r="AA587" s="30">
        <v>4</v>
      </c>
      <c r="AB587" s="30" t="s">
        <v>85</v>
      </c>
      <c r="AC587" s="1" t="s">
        <v>88</v>
      </c>
      <c r="AD587" s="26">
        <v>0.09</v>
      </c>
      <c r="AE587" s="31">
        <v>129.7296</v>
      </c>
      <c r="AF587">
        <v>6</v>
      </c>
    </row>
    <row r="588" spans="10:32" x14ac:dyDescent="0.3">
      <c r="J588" s="19">
        <v>581</v>
      </c>
      <c r="K588" s="20">
        <v>44146</v>
      </c>
      <c r="L588" s="19">
        <v>11</v>
      </c>
      <c r="M588" s="59">
        <f t="shared" si="19"/>
        <v>11</v>
      </c>
      <c r="N588" s="59">
        <f t="shared" si="20"/>
        <v>2020</v>
      </c>
      <c r="O588" s="21">
        <v>64</v>
      </c>
      <c r="P588" s="22" t="s">
        <v>137</v>
      </c>
      <c r="Q588" s="19">
        <v>5</v>
      </c>
      <c r="R588" s="23">
        <v>23</v>
      </c>
      <c r="S588" s="24">
        <v>90</v>
      </c>
      <c r="T588" s="25">
        <v>2070</v>
      </c>
      <c r="U588" s="26">
        <v>0</v>
      </c>
      <c r="V588" s="25"/>
      <c r="W588" s="25">
        <v>2070</v>
      </c>
      <c r="X588" s="27">
        <v>44148</v>
      </c>
      <c r="Y588" s="28">
        <v>44148</v>
      </c>
      <c r="Z588" s="29">
        <v>581</v>
      </c>
      <c r="AA588" s="30">
        <v>2</v>
      </c>
      <c r="AB588" s="30" t="s">
        <v>82</v>
      </c>
      <c r="AC588" s="1" t="s">
        <v>92</v>
      </c>
      <c r="AD588" s="26">
        <v>0.09</v>
      </c>
      <c r="AE588" s="31">
        <v>186.29999999999998</v>
      </c>
      <c r="AF588">
        <v>7</v>
      </c>
    </row>
    <row r="589" spans="10:32" x14ac:dyDescent="0.3">
      <c r="J589" s="19">
        <v>582</v>
      </c>
      <c r="K589" s="20">
        <v>44146</v>
      </c>
      <c r="L589" s="19">
        <v>11</v>
      </c>
      <c r="M589" s="59">
        <f t="shared" si="19"/>
        <v>11</v>
      </c>
      <c r="N589" s="59">
        <f t="shared" si="20"/>
        <v>2020</v>
      </c>
      <c r="O589" s="21">
        <v>76</v>
      </c>
      <c r="P589" s="22" t="s">
        <v>163</v>
      </c>
      <c r="Q589" s="19">
        <v>7</v>
      </c>
      <c r="R589" s="23">
        <v>24</v>
      </c>
      <c r="S589" s="24">
        <v>94</v>
      </c>
      <c r="T589" s="25">
        <v>2256</v>
      </c>
      <c r="U589" s="26">
        <v>0.14000000000000001</v>
      </c>
      <c r="V589" s="25"/>
      <c r="W589" s="25">
        <v>1940.1599999999999</v>
      </c>
      <c r="X589" s="27">
        <v>44165</v>
      </c>
      <c r="Y589" s="28">
        <v>44165</v>
      </c>
      <c r="Z589" s="29">
        <v>582</v>
      </c>
      <c r="AA589" s="30">
        <v>4</v>
      </c>
      <c r="AB589" s="30" t="s">
        <v>85</v>
      </c>
      <c r="AC589" s="1" t="s">
        <v>105</v>
      </c>
      <c r="AD589" s="26">
        <v>0.06</v>
      </c>
      <c r="AE589" s="31">
        <v>116.40959999999998</v>
      </c>
      <c r="AF589">
        <v>1</v>
      </c>
    </row>
    <row r="590" spans="10:32" x14ac:dyDescent="0.3">
      <c r="J590" s="19">
        <v>583</v>
      </c>
      <c r="K590" s="20">
        <v>44146</v>
      </c>
      <c r="L590" s="19">
        <v>11</v>
      </c>
      <c r="M590" s="59">
        <f t="shared" si="19"/>
        <v>11</v>
      </c>
      <c r="N590" s="59">
        <f t="shared" si="20"/>
        <v>2020</v>
      </c>
      <c r="O590" s="21">
        <v>57</v>
      </c>
      <c r="P590" s="22" t="s">
        <v>148</v>
      </c>
      <c r="Q590" s="19">
        <v>1</v>
      </c>
      <c r="R590" s="23">
        <v>45</v>
      </c>
      <c r="S590" s="24">
        <v>92</v>
      </c>
      <c r="T590" s="25">
        <v>4140</v>
      </c>
      <c r="U590" s="26">
        <v>0.02</v>
      </c>
      <c r="V590" s="25"/>
      <c r="W590" s="25">
        <v>4057.2</v>
      </c>
      <c r="X590" s="27">
        <v>44151</v>
      </c>
      <c r="Y590" s="28">
        <v>44151</v>
      </c>
      <c r="Z590" s="29">
        <v>583</v>
      </c>
      <c r="AA590" s="30">
        <v>2</v>
      </c>
      <c r="AB590" s="30" t="s">
        <v>82</v>
      </c>
      <c r="AC590" s="1" t="s">
        <v>92</v>
      </c>
      <c r="AD590" s="26">
        <v>7.0000000000000007E-2</v>
      </c>
      <c r="AE590" s="31">
        <v>284.00400000000002</v>
      </c>
      <c r="AF590">
        <v>2</v>
      </c>
    </row>
    <row r="591" spans="10:32" x14ac:dyDescent="0.3">
      <c r="J591" s="19">
        <v>584</v>
      </c>
      <c r="K591" s="20">
        <v>44146</v>
      </c>
      <c r="L591" s="19">
        <v>11</v>
      </c>
      <c r="M591" s="59">
        <f t="shared" si="19"/>
        <v>11</v>
      </c>
      <c r="N591" s="59">
        <f t="shared" si="20"/>
        <v>2020</v>
      </c>
      <c r="O591" s="21">
        <v>62</v>
      </c>
      <c r="P591" s="22" t="s">
        <v>96</v>
      </c>
      <c r="Q591" s="19">
        <v>12</v>
      </c>
      <c r="R591" s="23">
        <v>31</v>
      </c>
      <c r="S591" s="24">
        <v>100</v>
      </c>
      <c r="T591" s="25">
        <v>3100</v>
      </c>
      <c r="U591" s="26">
        <v>0.08</v>
      </c>
      <c r="V591" s="25"/>
      <c r="W591" s="25">
        <v>2852</v>
      </c>
      <c r="X591" s="27">
        <v>44150</v>
      </c>
      <c r="Y591" s="28">
        <v>44150</v>
      </c>
      <c r="Z591" s="29">
        <v>584</v>
      </c>
      <c r="AA591" s="30">
        <v>6</v>
      </c>
      <c r="AB591" s="30" t="s">
        <v>79</v>
      </c>
      <c r="AC591" s="1" t="s">
        <v>109</v>
      </c>
      <c r="AD591" s="26">
        <v>0.06</v>
      </c>
      <c r="AE591" s="31">
        <v>171.12</v>
      </c>
      <c r="AF591">
        <v>3</v>
      </c>
    </row>
    <row r="592" spans="10:32" x14ac:dyDescent="0.3">
      <c r="J592" s="19">
        <v>585</v>
      </c>
      <c r="K592" s="20">
        <v>44147</v>
      </c>
      <c r="L592" s="19">
        <v>11</v>
      </c>
      <c r="M592" s="59">
        <f t="shared" si="19"/>
        <v>11</v>
      </c>
      <c r="N592" s="59">
        <f t="shared" si="20"/>
        <v>2020</v>
      </c>
      <c r="O592" s="21">
        <v>73</v>
      </c>
      <c r="P592" s="22" t="s">
        <v>96</v>
      </c>
      <c r="Q592" s="19">
        <v>11</v>
      </c>
      <c r="R592" s="23">
        <v>40</v>
      </c>
      <c r="S592" s="24">
        <v>116</v>
      </c>
      <c r="T592" s="25">
        <v>4640</v>
      </c>
      <c r="U592" s="26">
        <v>0.08</v>
      </c>
      <c r="V592" s="25"/>
      <c r="W592" s="25">
        <v>4268.8</v>
      </c>
      <c r="X592" s="27">
        <v>44168</v>
      </c>
      <c r="Y592" s="28">
        <v>44168</v>
      </c>
      <c r="Z592" s="29">
        <v>585</v>
      </c>
      <c r="AA592" s="30">
        <v>3</v>
      </c>
      <c r="AB592" s="30" t="s">
        <v>87</v>
      </c>
      <c r="AC592" s="1" t="s">
        <v>109</v>
      </c>
      <c r="AD592" s="26">
        <v>7.0000000000000007E-2</v>
      </c>
      <c r="AE592" s="31">
        <v>298.81600000000003</v>
      </c>
      <c r="AF592">
        <v>4</v>
      </c>
    </row>
    <row r="593" spans="10:32" x14ac:dyDescent="0.3">
      <c r="J593" s="19">
        <v>586</v>
      </c>
      <c r="K593" s="20">
        <v>44147</v>
      </c>
      <c r="L593" s="19">
        <v>11</v>
      </c>
      <c r="M593" s="59">
        <f t="shared" si="19"/>
        <v>11</v>
      </c>
      <c r="N593" s="59">
        <f t="shared" si="20"/>
        <v>2020</v>
      </c>
      <c r="O593" s="21">
        <v>27</v>
      </c>
      <c r="P593" s="22" t="s">
        <v>160</v>
      </c>
      <c r="Q593" s="19">
        <v>15</v>
      </c>
      <c r="R593" s="23">
        <v>10</v>
      </c>
      <c r="S593" s="24">
        <v>114</v>
      </c>
      <c r="T593" s="25">
        <v>1140</v>
      </c>
      <c r="U593" s="26">
        <v>0.11</v>
      </c>
      <c r="V593" s="25"/>
      <c r="W593" s="25">
        <v>1014.6</v>
      </c>
      <c r="X593" s="27">
        <v>44153</v>
      </c>
      <c r="Y593" s="28">
        <v>44153</v>
      </c>
      <c r="Z593" s="29">
        <v>586</v>
      </c>
      <c r="AA593" s="30">
        <v>4</v>
      </c>
      <c r="AB593" s="30" t="s">
        <v>85</v>
      </c>
      <c r="AC593" s="1" t="s">
        <v>92</v>
      </c>
      <c r="AD593" s="26">
        <v>7.0000000000000007E-2</v>
      </c>
      <c r="AE593" s="31">
        <v>71.022000000000006</v>
      </c>
      <c r="AF593">
        <v>5</v>
      </c>
    </row>
    <row r="594" spans="10:32" x14ac:dyDescent="0.3">
      <c r="J594" s="19">
        <v>587</v>
      </c>
      <c r="K594" s="20">
        <v>44147</v>
      </c>
      <c r="L594" s="19">
        <v>11</v>
      </c>
      <c r="M594" s="59">
        <f t="shared" si="19"/>
        <v>11</v>
      </c>
      <c r="N594" s="59">
        <f t="shared" si="20"/>
        <v>2020</v>
      </c>
      <c r="O594" s="21">
        <v>70</v>
      </c>
      <c r="P594" s="22" t="s">
        <v>126</v>
      </c>
      <c r="Q594" s="19">
        <v>10</v>
      </c>
      <c r="R594" s="23">
        <v>22</v>
      </c>
      <c r="S594" s="24">
        <v>112</v>
      </c>
      <c r="T594" s="25">
        <v>2464</v>
      </c>
      <c r="U594" s="26">
        <v>0.02</v>
      </c>
      <c r="V594" s="25"/>
      <c r="W594" s="25">
        <v>2414.7199999999998</v>
      </c>
      <c r="X594" s="27">
        <v>44150</v>
      </c>
      <c r="Y594" s="28">
        <v>44150</v>
      </c>
      <c r="Z594" s="29">
        <v>587</v>
      </c>
      <c r="AA594" s="30">
        <v>6</v>
      </c>
      <c r="AB594" s="30" t="s">
        <v>79</v>
      </c>
      <c r="AC594" s="1" t="s">
        <v>92</v>
      </c>
      <c r="AD594" s="26">
        <v>0.1</v>
      </c>
      <c r="AE594" s="31">
        <v>241.47199999999998</v>
      </c>
      <c r="AF594">
        <v>6</v>
      </c>
    </row>
    <row r="595" spans="10:32" x14ac:dyDescent="0.3">
      <c r="J595" s="19">
        <v>588</v>
      </c>
      <c r="K595" s="20">
        <v>44147</v>
      </c>
      <c r="L595" s="19">
        <v>11</v>
      </c>
      <c r="M595" s="59">
        <f t="shared" si="19"/>
        <v>11</v>
      </c>
      <c r="N595" s="59">
        <f t="shared" si="20"/>
        <v>2020</v>
      </c>
      <c r="O595" s="21">
        <v>39</v>
      </c>
      <c r="P595" s="22" t="s">
        <v>96</v>
      </c>
      <c r="Q595" s="19">
        <v>2</v>
      </c>
      <c r="R595" s="23">
        <v>37</v>
      </c>
      <c r="S595" s="24">
        <v>116</v>
      </c>
      <c r="T595" s="25">
        <v>4292</v>
      </c>
      <c r="U595" s="26">
        <v>0.15</v>
      </c>
      <c r="V595" s="25"/>
      <c r="W595" s="25">
        <v>3648.2</v>
      </c>
      <c r="X595" s="27">
        <v>44147</v>
      </c>
      <c r="Y595" s="28">
        <v>44147</v>
      </c>
      <c r="Z595" s="29">
        <v>588</v>
      </c>
      <c r="AA595" s="30">
        <v>2</v>
      </c>
      <c r="AB595" s="30" t="s">
        <v>82</v>
      </c>
      <c r="AC595" s="1" t="s">
        <v>105</v>
      </c>
      <c r="AD595" s="26">
        <v>0.08</v>
      </c>
      <c r="AE595" s="31">
        <v>291.85599999999999</v>
      </c>
      <c r="AF595">
        <v>7</v>
      </c>
    </row>
    <row r="596" spans="10:32" x14ac:dyDescent="0.3">
      <c r="J596" s="19">
        <v>589</v>
      </c>
      <c r="K596" s="20">
        <v>44148</v>
      </c>
      <c r="L596" s="19">
        <v>11</v>
      </c>
      <c r="M596" s="59">
        <f t="shared" si="19"/>
        <v>11</v>
      </c>
      <c r="N596" s="59">
        <f t="shared" si="20"/>
        <v>2020</v>
      </c>
      <c r="O596" s="21">
        <v>90</v>
      </c>
      <c r="P596" s="22" t="s">
        <v>119</v>
      </c>
      <c r="Q596" s="19">
        <v>9</v>
      </c>
      <c r="R596" s="23">
        <v>34</v>
      </c>
      <c r="S596" s="24">
        <v>116</v>
      </c>
      <c r="T596" s="25">
        <v>3944</v>
      </c>
      <c r="U596" s="26">
        <v>0.13</v>
      </c>
      <c r="V596" s="25"/>
      <c r="W596" s="25">
        <v>3431.2799999999997</v>
      </c>
      <c r="X596" s="27">
        <v>44156</v>
      </c>
      <c r="Y596" s="28">
        <v>44156</v>
      </c>
      <c r="Z596" s="29">
        <v>589</v>
      </c>
      <c r="AA596" s="30">
        <v>6</v>
      </c>
      <c r="AB596" s="30" t="s">
        <v>79</v>
      </c>
      <c r="AC596" s="1" t="s">
        <v>105</v>
      </c>
      <c r="AD596" s="26">
        <v>0.1</v>
      </c>
      <c r="AE596" s="31">
        <v>343.12799999999999</v>
      </c>
      <c r="AF596">
        <v>1</v>
      </c>
    </row>
    <row r="597" spans="10:32" x14ac:dyDescent="0.3">
      <c r="J597" s="19">
        <v>590</v>
      </c>
      <c r="K597" s="20">
        <v>44150</v>
      </c>
      <c r="L597" s="19">
        <v>11</v>
      </c>
      <c r="M597" s="59">
        <f t="shared" si="19"/>
        <v>11</v>
      </c>
      <c r="N597" s="59">
        <f t="shared" si="20"/>
        <v>2020</v>
      </c>
      <c r="O597" s="21">
        <v>40</v>
      </c>
      <c r="P597" s="22" t="s">
        <v>111</v>
      </c>
      <c r="Q597" s="19">
        <v>8</v>
      </c>
      <c r="R597" s="23">
        <v>40</v>
      </c>
      <c r="S597" s="24">
        <v>115</v>
      </c>
      <c r="T597" s="25">
        <v>4600</v>
      </c>
      <c r="U597" s="26">
        <v>7.0000000000000007E-2</v>
      </c>
      <c r="V597" s="25"/>
      <c r="W597" s="25">
        <v>4278</v>
      </c>
      <c r="X597" s="27">
        <v>44159</v>
      </c>
      <c r="Y597" s="28">
        <v>44159</v>
      </c>
      <c r="Z597" s="29">
        <v>590</v>
      </c>
      <c r="AA597" s="30">
        <v>2</v>
      </c>
      <c r="AB597" s="30" t="s">
        <v>82</v>
      </c>
      <c r="AC597" s="1" t="s">
        <v>95</v>
      </c>
      <c r="AD597" s="26">
        <v>0.1</v>
      </c>
      <c r="AE597" s="31">
        <v>427.8</v>
      </c>
      <c r="AF597">
        <v>2</v>
      </c>
    </row>
    <row r="598" spans="10:32" x14ac:dyDescent="0.3">
      <c r="J598" s="19">
        <v>591</v>
      </c>
      <c r="K598" s="20">
        <v>44150</v>
      </c>
      <c r="L598" s="19">
        <v>11</v>
      </c>
      <c r="M598" s="59">
        <f t="shared" si="19"/>
        <v>11</v>
      </c>
      <c r="N598" s="59">
        <f t="shared" si="20"/>
        <v>2020</v>
      </c>
      <c r="O598" s="21">
        <v>88</v>
      </c>
      <c r="P598" s="22" t="s">
        <v>96</v>
      </c>
      <c r="Q598" s="19">
        <v>4</v>
      </c>
      <c r="R598" s="23">
        <v>42</v>
      </c>
      <c r="S598" s="24">
        <v>96</v>
      </c>
      <c r="T598" s="25">
        <v>4032</v>
      </c>
      <c r="U598" s="26">
        <v>0.08</v>
      </c>
      <c r="V598" s="25"/>
      <c r="W598" s="25">
        <v>3709.44</v>
      </c>
      <c r="X598" s="27">
        <v>44165</v>
      </c>
      <c r="Y598" s="28">
        <v>44165</v>
      </c>
      <c r="Z598" s="29">
        <v>591</v>
      </c>
      <c r="AA598" s="30">
        <v>3</v>
      </c>
      <c r="AB598" s="30" t="s">
        <v>87</v>
      </c>
      <c r="AC598" s="1" t="s">
        <v>80</v>
      </c>
      <c r="AD598" s="26">
        <v>0.08</v>
      </c>
      <c r="AE598" s="31">
        <v>296.7552</v>
      </c>
      <c r="AF598">
        <v>3</v>
      </c>
    </row>
    <row r="599" spans="10:32" x14ac:dyDescent="0.3">
      <c r="J599" s="19">
        <v>592</v>
      </c>
      <c r="K599" s="20">
        <v>44153</v>
      </c>
      <c r="L599" s="19">
        <v>11</v>
      </c>
      <c r="M599" s="59">
        <f t="shared" si="19"/>
        <v>11</v>
      </c>
      <c r="N599" s="59">
        <f t="shared" si="20"/>
        <v>2020</v>
      </c>
      <c r="O599" s="21">
        <v>41</v>
      </c>
      <c r="P599" s="22" t="s">
        <v>127</v>
      </c>
      <c r="Q599" s="19">
        <v>13</v>
      </c>
      <c r="R599" s="23">
        <v>47</v>
      </c>
      <c r="S599" s="24">
        <v>92</v>
      </c>
      <c r="T599" s="25">
        <v>4324</v>
      </c>
      <c r="U599" s="26">
        <v>0.15</v>
      </c>
      <c r="V599" s="25"/>
      <c r="W599" s="25">
        <v>3675.4</v>
      </c>
      <c r="X599" s="27">
        <v>44165</v>
      </c>
      <c r="Y599" s="28">
        <v>44165</v>
      </c>
      <c r="Z599" s="29">
        <v>592</v>
      </c>
      <c r="AA599" s="30">
        <v>5</v>
      </c>
      <c r="AB599" s="30" t="s">
        <v>100</v>
      </c>
      <c r="AC599" s="1" t="s">
        <v>95</v>
      </c>
      <c r="AD599" s="26">
        <v>0.1</v>
      </c>
      <c r="AE599" s="31">
        <v>367.54</v>
      </c>
      <c r="AF599">
        <v>4</v>
      </c>
    </row>
    <row r="600" spans="10:32" x14ac:dyDescent="0.3">
      <c r="J600" s="19">
        <v>593</v>
      </c>
      <c r="K600" s="20">
        <v>44153</v>
      </c>
      <c r="L600" s="19">
        <v>11</v>
      </c>
      <c r="M600" s="59">
        <f t="shared" si="19"/>
        <v>11</v>
      </c>
      <c r="N600" s="59">
        <f t="shared" si="20"/>
        <v>2020</v>
      </c>
      <c r="O600" s="21">
        <v>92</v>
      </c>
      <c r="P600" s="22" t="s">
        <v>84</v>
      </c>
      <c r="Q600" s="19">
        <v>13</v>
      </c>
      <c r="R600" s="23">
        <v>30</v>
      </c>
      <c r="S600" s="24">
        <v>116</v>
      </c>
      <c r="T600" s="25">
        <v>3480</v>
      </c>
      <c r="U600" s="26">
        <v>0.01</v>
      </c>
      <c r="V600" s="25"/>
      <c r="W600" s="25">
        <v>3445.2</v>
      </c>
      <c r="X600" s="27">
        <v>44162</v>
      </c>
      <c r="Y600" s="28">
        <v>44162</v>
      </c>
      <c r="Z600" s="29">
        <v>593</v>
      </c>
      <c r="AA600" s="30">
        <v>4</v>
      </c>
      <c r="AB600" s="30" t="s">
        <v>85</v>
      </c>
      <c r="AC600" s="1" t="s">
        <v>83</v>
      </c>
      <c r="AD600" s="26">
        <v>0.06</v>
      </c>
      <c r="AE600" s="31">
        <v>206.71199999999999</v>
      </c>
      <c r="AF600">
        <v>5</v>
      </c>
    </row>
    <row r="601" spans="10:32" x14ac:dyDescent="0.3">
      <c r="J601" s="19">
        <v>594</v>
      </c>
      <c r="K601" s="20">
        <v>44154</v>
      </c>
      <c r="L601" s="19">
        <v>11</v>
      </c>
      <c r="M601" s="59">
        <f t="shared" si="19"/>
        <v>11</v>
      </c>
      <c r="N601" s="59">
        <f t="shared" si="20"/>
        <v>2020</v>
      </c>
      <c r="O601" s="21">
        <v>84</v>
      </c>
      <c r="P601" s="22" t="s">
        <v>106</v>
      </c>
      <c r="Q601" s="19">
        <v>14</v>
      </c>
      <c r="R601" s="23">
        <v>42</v>
      </c>
      <c r="S601" s="24">
        <v>100</v>
      </c>
      <c r="T601" s="25">
        <v>4200</v>
      </c>
      <c r="U601" s="26">
        <v>0.05</v>
      </c>
      <c r="V601" s="25"/>
      <c r="W601" s="25">
        <v>3990</v>
      </c>
      <c r="X601" s="27">
        <v>44170</v>
      </c>
      <c r="Y601" s="28">
        <v>44170</v>
      </c>
      <c r="Z601" s="29">
        <v>594</v>
      </c>
      <c r="AA601" s="30">
        <v>7</v>
      </c>
      <c r="AB601" s="30" t="s">
        <v>97</v>
      </c>
      <c r="AC601" s="1" t="s">
        <v>128</v>
      </c>
      <c r="AD601" s="26">
        <v>7.0000000000000007E-2</v>
      </c>
      <c r="AE601" s="31">
        <v>279.3</v>
      </c>
      <c r="AF601">
        <v>6</v>
      </c>
    </row>
    <row r="602" spans="10:32" x14ac:dyDescent="0.3">
      <c r="J602" s="19">
        <v>595</v>
      </c>
      <c r="K602" s="20">
        <v>44155</v>
      </c>
      <c r="L602" s="19">
        <v>11</v>
      </c>
      <c r="M602" s="59">
        <f t="shared" si="19"/>
        <v>11</v>
      </c>
      <c r="N602" s="59">
        <f t="shared" si="20"/>
        <v>2020</v>
      </c>
      <c r="O602" s="21">
        <v>8</v>
      </c>
      <c r="P602" s="22" t="s">
        <v>96</v>
      </c>
      <c r="Q602" s="19">
        <v>2</v>
      </c>
      <c r="R602" s="23">
        <v>11</v>
      </c>
      <c r="S602" s="24">
        <v>118</v>
      </c>
      <c r="T602" s="25">
        <v>1298</v>
      </c>
      <c r="U602" s="26">
        <v>0.11</v>
      </c>
      <c r="V602" s="25"/>
      <c r="W602" s="25">
        <v>1155.22</v>
      </c>
      <c r="X602" s="27">
        <v>44155</v>
      </c>
      <c r="Y602" s="28">
        <v>44155</v>
      </c>
      <c r="Z602" s="29">
        <v>595</v>
      </c>
      <c r="AA602" s="30">
        <v>5</v>
      </c>
      <c r="AB602" s="30" t="s">
        <v>100</v>
      </c>
      <c r="AC602" s="1" t="s">
        <v>92</v>
      </c>
      <c r="AD602" s="26">
        <v>0.05</v>
      </c>
      <c r="AE602" s="31">
        <v>57.761000000000003</v>
      </c>
      <c r="AF602">
        <v>7</v>
      </c>
    </row>
    <row r="603" spans="10:32" x14ac:dyDescent="0.3">
      <c r="J603" s="19">
        <v>596</v>
      </c>
      <c r="K603" s="20">
        <v>44155</v>
      </c>
      <c r="L603" s="19">
        <v>11</v>
      </c>
      <c r="M603" s="59">
        <f t="shared" si="19"/>
        <v>11</v>
      </c>
      <c r="N603" s="59">
        <f t="shared" si="20"/>
        <v>2020</v>
      </c>
      <c r="O603" s="21">
        <v>76</v>
      </c>
      <c r="P603" s="22" t="s">
        <v>163</v>
      </c>
      <c r="Q603" s="19">
        <v>14</v>
      </c>
      <c r="R603" s="23">
        <v>35</v>
      </c>
      <c r="S603" s="24">
        <v>105</v>
      </c>
      <c r="T603" s="25">
        <v>3675</v>
      </c>
      <c r="U603" s="26">
        <v>0.04</v>
      </c>
      <c r="V603" s="25"/>
      <c r="W603" s="25">
        <v>3528</v>
      </c>
      <c r="X603" s="27">
        <v>44183</v>
      </c>
      <c r="Y603" s="28">
        <v>44183</v>
      </c>
      <c r="Z603" s="29">
        <v>596</v>
      </c>
      <c r="AA603" s="30">
        <v>4</v>
      </c>
      <c r="AB603" s="30" t="s">
        <v>85</v>
      </c>
      <c r="AC603" s="1" t="s">
        <v>80</v>
      </c>
      <c r="AD603" s="26">
        <v>0.05</v>
      </c>
      <c r="AE603" s="31">
        <v>176.4</v>
      </c>
      <c r="AF603">
        <v>1</v>
      </c>
    </row>
    <row r="604" spans="10:32" x14ac:dyDescent="0.3">
      <c r="J604" s="19">
        <v>597</v>
      </c>
      <c r="K604" s="20">
        <v>44156</v>
      </c>
      <c r="L604" s="19">
        <v>11</v>
      </c>
      <c r="M604" s="59">
        <f t="shared" si="19"/>
        <v>11</v>
      </c>
      <c r="N604" s="59">
        <f t="shared" si="20"/>
        <v>2020</v>
      </c>
      <c r="O604" s="21">
        <v>29</v>
      </c>
      <c r="P604" s="22" t="s">
        <v>157</v>
      </c>
      <c r="Q604" s="19">
        <v>9</v>
      </c>
      <c r="R604" s="23">
        <v>14</v>
      </c>
      <c r="S604" s="24">
        <v>120</v>
      </c>
      <c r="T604" s="25">
        <v>1680</v>
      </c>
      <c r="U604" s="26">
        <v>0.08</v>
      </c>
      <c r="V604" s="25"/>
      <c r="W604" s="25">
        <v>1545.6</v>
      </c>
      <c r="X604" s="27">
        <v>44181</v>
      </c>
      <c r="Y604" s="28">
        <v>44181</v>
      </c>
      <c r="Z604" s="29">
        <v>597</v>
      </c>
      <c r="AA604" s="30">
        <v>7</v>
      </c>
      <c r="AB604" s="30" t="s">
        <v>97</v>
      </c>
      <c r="AC604" s="1" t="s">
        <v>90</v>
      </c>
      <c r="AD604" s="26">
        <v>0.08</v>
      </c>
      <c r="AE604" s="31">
        <v>123.648</v>
      </c>
      <c r="AF604">
        <v>2</v>
      </c>
    </row>
    <row r="605" spans="10:32" x14ac:dyDescent="0.3">
      <c r="J605" s="19">
        <v>598</v>
      </c>
      <c r="K605" s="20">
        <v>44157</v>
      </c>
      <c r="L605" s="19">
        <v>11</v>
      </c>
      <c r="M605" s="59">
        <f t="shared" si="19"/>
        <v>11</v>
      </c>
      <c r="N605" s="59">
        <f t="shared" si="20"/>
        <v>2020</v>
      </c>
      <c r="O605" s="21">
        <v>57</v>
      </c>
      <c r="P605" s="22" t="s">
        <v>148</v>
      </c>
      <c r="Q605" s="19">
        <v>15</v>
      </c>
      <c r="R605" s="23">
        <v>33</v>
      </c>
      <c r="S605" s="24">
        <v>95</v>
      </c>
      <c r="T605" s="25">
        <v>3135</v>
      </c>
      <c r="U605" s="26">
        <v>0.1</v>
      </c>
      <c r="V605" s="25"/>
      <c r="W605" s="25">
        <v>2821.5</v>
      </c>
      <c r="X605" s="27">
        <v>44173</v>
      </c>
      <c r="Y605" s="28">
        <v>44173</v>
      </c>
      <c r="Z605" s="29">
        <v>598</v>
      </c>
      <c r="AA605" s="30">
        <v>3</v>
      </c>
      <c r="AB605" s="30" t="s">
        <v>87</v>
      </c>
      <c r="AC605" s="1" t="s">
        <v>113</v>
      </c>
      <c r="AD605" s="26">
        <v>0.09</v>
      </c>
      <c r="AE605" s="31">
        <v>253.935</v>
      </c>
      <c r="AF605">
        <v>3</v>
      </c>
    </row>
    <row r="606" spans="10:32" x14ac:dyDescent="0.3">
      <c r="J606" s="19">
        <v>599</v>
      </c>
      <c r="K606" s="20">
        <v>44158</v>
      </c>
      <c r="L606" s="19">
        <v>11</v>
      </c>
      <c r="M606" s="59">
        <f t="shared" si="19"/>
        <v>11</v>
      </c>
      <c r="N606" s="59">
        <f t="shared" si="20"/>
        <v>2020</v>
      </c>
      <c r="O606" s="21">
        <v>88</v>
      </c>
      <c r="P606" s="22" t="s">
        <v>96</v>
      </c>
      <c r="Q606" s="19">
        <v>5</v>
      </c>
      <c r="R606" s="23">
        <v>10</v>
      </c>
      <c r="S606" s="24">
        <v>113</v>
      </c>
      <c r="T606" s="25">
        <v>1130</v>
      </c>
      <c r="U606" s="26">
        <v>0.1</v>
      </c>
      <c r="V606" s="25"/>
      <c r="W606" s="25">
        <v>1017</v>
      </c>
      <c r="X606" s="27">
        <v>44183</v>
      </c>
      <c r="Y606" s="28">
        <v>44183</v>
      </c>
      <c r="Z606" s="29">
        <v>599</v>
      </c>
      <c r="AA606" s="30">
        <v>7</v>
      </c>
      <c r="AB606" s="30" t="s">
        <v>97</v>
      </c>
      <c r="AC606" s="1" t="s">
        <v>88</v>
      </c>
      <c r="AD606" s="26">
        <v>0.06</v>
      </c>
      <c r="AE606" s="31">
        <v>61.019999999999996</v>
      </c>
      <c r="AF606">
        <v>4</v>
      </c>
    </row>
    <row r="607" spans="10:32" x14ac:dyDescent="0.3">
      <c r="J607" s="19">
        <v>600</v>
      </c>
      <c r="K607" s="20">
        <v>44158</v>
      </c>
      <c r="L607" s="19">
        <v>11</v>
      </c>
      <c r="M607" s="59">
        <f t="shared" si="19"/>
        <v>11</v>
      </c>
      <c r="N607" s="59">
        <f t="shared" si="20"/>
        <v>2020</v>
      </c>
      <c r="O607" s="21">
        <v>12</v>
      </c>
      <c r="P607" s="22" t="s">
        <v>107</v>
      </c>
      <c r="Q607" s="19">
        <v>9</v>
      </c>
      <c r="R607" s="23">
        <v>46</v>
      </c>
      <c r="S607" s="24">
        <v>113</v>
      </c>
      <c r="T607" s="25">
        <v>5198</v>
      </c>
      <c r="U607" s="26">
        <v>0.14000000000000001</v>
      </c>
      <c r="V607" s="25"/>
      <c r="W607" s="25">
        <v>4470.28</v>
      </c>
      <c r="X607" s="27">
        <v>44185</v>
      </c>
      <c r="Y607" s="28">
        <v>44185</v>
      </c>
      <c r="Z607" s="29">
        <v>600</v>
      </c>
      <c r="AA607" s="30">
        <v>6</v>
      </c>
      <c r="AB607" s="30" t="s">
        <v>79</v>
      </c>
      <c r="AC607" s="1" t="s">
        <v>90</v>
      </c>
      <c r="AD607" s="26">
        <v>0.09</v>
      </c>
      <c r="AE607" s="31">
        <v>402.32519999999994</v>
      </c>
      <c r="AF607">
        <v>5</v>
      </c>
    </row>
    <row r="608" spans="10:32" x14ac:dyDescent="0.3">
      <c r="J608" s="19">
        <v>601</v>
      </c>
      <c r="K608" s="20">
        <v>44159</v>
      </c>
      <c r="L608" s="19">
        <v>11</v>
      </c>
      <c r="M608" s="59">
        <f t="shared" si="19"/>
        <v>11</v>
      </c>
      <c r="N608" s="59">
        <f t="shared" si="20"/>
        <v>2020</v>
      </c>
      <c r="O608" s="21">
        <v>30</v>
      </c>
      <c r="P608" s="22" t="s">
        <v>155</v>
      </c>
      <c r="Q608" s="19">
        <v>10</v>
      </c>
      <c r="R608" s="23">
        <v>15</v>
      </c>
      <c r="S608" s="24">
        <v>104</v>
      </c>
      <c r="T608" s="25">
        <v>1560</v>
      </c>
      <c r="U608" s="26">
        <v>0.08</v>
      </c>
      <c r="V608" s="25"/>
      <c r="W608" s="25">
        <v>1435.2</v>
      </c>
      <c r="X608" s="27">
        <v>44170</v>
      </c>
      <c r="Y608" s="28">
        <v>44170</v>
      </c>
      <c r="Z608" s="29">
        <v>601</v>
      </c>
      <c r="AA608" s="30">
        <v>4</v>
      </c>
      <c r="AB608" s="30" t="s">
        <v>85</v>
      </c>
      <c r="AC608" s="1" t="s">
        <v>128</v>
      </c>
      <c r="AD608" s="26">
        <v>0.08</v>
      </c>
      <c r="AE608" s="31">
        <v>114.816</v>
      </c>
      <c r="AF608">
        <v>6</v>
      </c>
    </row>
    <row r="609" spans="10:32" x14ac:dyDescent="0.3">
      <c r="J609" s="19">
        <v>602</v>
      </c>
      <c r="K609" s="20">
        <v>44159</v>
      </c>
      <c r="L609" s="19">
        <v>11</v>
      </c>
      <c r="M609" s="59">
        <f t="shared" si="19"/>
        <v>11</v>
      </c>
      <c r="N609" s="59">
        <f t="shared" si="20"/>
        <v>2020</v>
      </c>
      <c r="O609" s="21">
        <v>92</v>
      </c>
      <c r="P609" s="22" t="s">
        <v>84</v>
      </c>
      <c r="Q609" s="19">
        <v>14</v>
      </c>
      <c r="R609" s="23">
        <v>26</v>
      </c>
      <c r="S609" s="24">
        <v>120</v>
      </c>
      <c r="T609" s="25">
        <v>3120</v>
      </c>
      <c r="U609" s="26">
        <v>0</v>
      </c>
      <c r="V609" s="25"/>
      <c r="W609" s="25">
        <v>3120</v>
      </c>
      <c r="X609" s="27">
        <v>44181</v>
      </c>
      <c r="Y609" s="28">
        <v>44181</v>
      </c>
      <c r="Z609" s="29">
        <v>602</v>
      </c>
      <c r="AA609" s="30">
        <v>2</v>
      </c>
      <c r="AB609" s="30" t="s">
        <v>82</v>
      </c>
      <c r="AC609" s="1" t="s">
        <v>92</v>
      </c>
      <c r="AD609" s="26">
        <v>7.0000000000000007E-2</v>
      </c>
      <c r="AE609" s="31">
        <v>218.40000000000003</v>
      </c>
      <c r="AF609">
        <v>7</v>
      </c>
    </row>
    <row r="610" spans="10:32" x14ac:dyDescent="0.3">
      <c r="J610" s="19">
        <v>603</v>
      </c>
      <c r="K610" s="20">
        <v>44160</v>
      </c>
      <c r="L610" s="19">
        <v>11</v>
      </c>
      <c r="M610" s="59">
        <f t="shared" si="19"/>
        <v>11</v>
      </c>
      <c r="N610" s="59">
        <f t="shared" si="20"/>
        <v>2020</v>
      </c>
      <c r="O610" s="21">
        <v>100</v>
      </c>
      <c r="P610" s="22" t="s">
        <v>96</v>
      </c>
      <c r="Q610" s="19">
        <v>14</v>
      </c>
      <c r="R610" s="23">
        <v>23</v>
      </c>
      <c r="S610" s="24">
        <v>101</v>
      </c>
      <c r="T610" s="25">
        <v>2323</v>
      </c>
      <c r="U610" s="26">
        <v>0</v>
      </c>
      <c r="V610" s="25"/>
      <c r="W610" s="25">
        <v>2323</v>
      </c>
      <c r="X610" s="27">
        <v>44179</v>
      </c>
      <c r="Y610" s="28">
        <v>44179</v>
      </c>
      <c r="Z610" s="29">
        <v>603</v>
      </c>
      <c r="AA610" s="30">
        <v>6</v>
      </c>
      <c r="AB610" s="30" t="s">
        <v>79</v>
      </c>
      <c r="AC610" s="1" t="s">
        <v>80</v>
      </c>
      <c r="AD610" s="26">
        <v>0.08</v>
      </c>
      <c r="AE610" s="31">
        <v>185.84</v>
      </c>
      <c r="AF610">
        <v>1</v>
      </c>
    </row>
    <row r="611" spans="10:32" x14ac:dyDescent="0.3">
      <c r="J611" s="19">
        <v>604</v>
      </c>
      <c r="K611" s="20">
        <v>44161</v>
      </c>
      <c r="L611" s="19">
        <v>11</v>
      </c>
      <c r="M611" s="59">
        <f t="shared" si="19"/>
        <v>11</v>
      </c>
      <c r="N611" s="59">
        <f t="shared" si="20"/>
        <v>2020</v>
      </c>
      <c r="O611" s="21">
        <v>1</v>
      </c>
      <c r="P611" s="22" t="s">
        <v>152</v>
      </c>
      <c r="Q611" s="19">
        <v>5</v>
      </c>
      <c r="R611" s="23">
        <v>45</v>
      </c>
      <c r="S611" s="24">
        <v>104</v>
      </c>
      <c r="T611" s="25">
        <v>4680</v>
      </c>
      <c r="U611" s="26">
        <v>0.1</v>
      </c>
      <c r="V611" s="25"/>
      <c r="W611" s="25">
        <v>4212</v>
      </c>
      <c r="X611" s="27">
        <v>44161</v>
      </c>
      <c r="Y611" s="28">
        <v>44161</v>
      </c>
      <c r="Z611" s="29">
        <v>604</v>
      </c>
      <c r="AA611" s="30">
        <v>4</v>
      </c>
      <c r="AB611" s="30" t="s">
        <v>85</v>
      </c>
      <c r="AC611" s="1" t="s">
        <v>90</v>
      </c>
      <c r="AD611" s="26">
        <v>0.06</v>
      </c>
      <c r="AE611" s="31">
        <v>252.72</v>
      </c>
      <c r="AF611">
        <v>2</v>
      </c>
    </row>
    <row r="612" spans="10:32" x14ac:dyDescent="0.3">
      <c r="J612" s="19">
        <v>605</v>
      </c>
      <c r="K612" s="20">
        <v>44161</v>
      </c>
      <c r="L612" s="19">
        <v>11</v>
      </c>
      <c r="M612" s="59">
        <f t="shared" si="19"/>
        <v>11</v>
      </c>
      <c r="N612" s="59">
        <f t="shared" si="20"/>
        <v>2020</v>
      </c>
      <c r="O612" s="21">
        <v>82</v>
      </c>
      <c r="P612" s="22" t="s">
        <v>126</v>
      </c>
      <c r="Q612" s="19">
        <v>1</v>
      </c>
      <c r="R612" s="23">
        <v>13</v>
      </c>
      <c r="S612" s="24">
        <v>90</v>
      </c>
      <c r="T612" s="25">
        <v>1170</v>
      </c>
      <c r="U612" s="26">
        <v>0.11</v>
      </c>
      <c r="V612" s="25"/>
      <c r="W612" s="25">
        <v>1041.3</v>
      </c>
      <c r="X612" s="27">
        <v>44161</v>
      </c>
      <c r="Y612" s="28">
        <v>44161</v>
      </c>
      <c r="Z612" s="29">
        <v>605</v>
      </c>
      <c r="AA612" s="30">
        <v>4</v>
      </c>
      <c r="AB612" s="30" t="s">
        <v>85</v>
      </c>
      <c r="AC612" s="1" t="s">
        <v>113</v>
      </c>
      <c r="AD612" s="26">
        <v>7.0000000000000007E-2</v>
      </c>
      <c r="AE612" s="31">
        <v>72.891000000000005</v>
      </c>
      <c r="AF612">
        <v>3</v>
      </c>
    </row>
    <row r="613" spans="10:32" x14ac:dyDescent="0.3">
      <c r="J613" s="19">
        <v>606</v>
      </c>
      <c r="K613" s="20">
        <v>44162</v>
      </c>
      <c r="L613" s="19">
        <v>11</v>
      </c>
      <c r="M613" s="59">
        <f t="shared" si="19"/>
        <v>11</v>
      </c>
      <c r="N613" s="59">
        <f t="shared" si="20"/>
        <v>2020</v>
      </c>
      <c r="O613" s="21">
        <v>80</v>
      </c>
      <c r="P613" s="22" t="s">
        <v>96</v>
      </c>
      <c r="Q613" s="19">
        <v>1</v>
      </c>
      <c r="R613" s="23">
        <v>28</v>
      </c>
      <c r="S613" s="24">
        <v>117</v>
      </c>
      <c r="T613" s="25">
        <v>3276</v>
      </c>
      <c r="U613" s="26">
        <v>0.11</v>
      </c>
      <c r="V613" s="25"/>
      <c r="W613" s="25">
        <v>2915.64</v>
      </c>
      <c r="X613" s="27">
        <v>44165</v>
      </c>
      <c r="Y613" s="28">
        <v>44165</v>
      </c>
      <c r="Z613" s="29">
        <v>606</v>
      </c>
      <c r="AA613" s="30">
        <v>4</v>
      </c>
      <c r="AB613" s="30" t="s">
        <v>85</v>
      </c>
      <c r="AC613" s="1" t="s">
        <v>105</v>
      </c>
      <c r="AD613" s="26">
        <v>7.0000000000000007E-2</v>
      </c>
      <c r="AE613" s="31">
        <v>204.09480000000002</v>
      </c>
      <c r="AF613">
        <v>4</v>
      </c>
    </row>
    <row r="614" spans="10:32" x14ac:dyDescent="0.3">
      <c r="J614" s="19">
        <v>607</v>
      </c>
      <c r="K614" s="20">
        <v>44162</v>
      </c>
      <c r="L614" s="19">
        <v>11</v>
      </c>
      <c r="M614" s="59">
        <f t="shared" si="19"/>
        <v>11</v>
      </c>
      <c r="N614" s="59">
        <f t="shared" si="20"/>
        <v>2020</v>
      </c>
      <c r="O614" s="21">
        <v>39</v>
      </c>
      <c r="P614" s="22" t="s">
        <v>96</v>
      </c>
      <c r="Q614" s="19">
        <v>6</v>
      </c>
      <c r="R614" s="23">
        <v>21</v>
      </c>
      <c r="S614" s="24">
        <v>104</v>
      </c>
      <c r="T614" s="25">
        <v>2184</v>
      </c>
      <c r="U614" s="26">
        <v>0.14000000000000001</v>
      </c>
      <c r="V614" s="25"/>
      <c r="W614" s="25">
        <v>1878.24</v>
      </c>
      <c r="X614" s="27">
        <v>44168</v>
      </c>
      <c r="Y614" s="28">
        <v>44168</v>
      </c>
      <c r="Z614" s="29">
        <v>607</v>
      </c>
      <c r="AA614" s="30">
        <v>2</v>
      </c>
      <c r="AB614" s="30" t="s">
        <v>82</v>
      </c>
      <c r="AC614" s="1" t="s">
        <v>128</v>
      </c>
      <c r="AD614" s="26">
        <v>0.1</v>
      </c>
      <c r="AE614" s="31">
        <v>187.82400000000001</v>
      </c>
      <c r="AF614">
        <v>5</v>
      </c>
    </row>
    <row r="615" spans="10:32" x14ac:dyDescent="0.3">
      <c r="J615" s="19">
        <v>608</v>
      </c>
      <c r="K615" s="20">
        <v>44162</v>
      </c>
      <c r="L615" s="19">
        <v>11</v>
      </c>
      <c r="M615" s="59">
        <f t="shared" si="19"/>
        <v>11</v>
      </c>
      <c r="N615" s="59">
        <f t="shared" si="20"/>
        <v>2020</v>
      </c>
      <c r="O615" s="21">
        <v>63</v>
      </c>
      <c r="P615" s="22" t="s">
        <v>139</v>
      </c>
      <c r="Q615" s="19">
        <v>9</v>
      </c>
      <c r="R615" s="23">
        <v>18</v>
      </c>
      <c r="S615" s="24">
        <v>110</v>
      </c>
      <c r="T615" s="25">
        <v>1980</v>
      </c>
      <c r="U615" s="26">
        <v>0.1</v>
      </c>
      <c r="V615" s="25"/>
      <c r="W615" s="25">
        <v>1782</v>
      </c>
      <c r="X615" s="27">
        <v>44173</v>
      </c>
      <c r="Y615" s="28">
        <v>44173</v>
      </c>
      <c r="Z615" s="29">
        <v>608</v>
      </c>
      <c r="AA615" s="30">
        <v>5</v>
      </c>
      <c r="AB615" s="30" t="s">
        <v>100</v>
      </c>
      <c r="AC615" s="1" t="s">
        <v>128</v>
      </c>
      <c r="AD615" s="26">
        <v>0.1</v>
      </c>
      <c r="AE615" s="31">
        <v>178.20000000000002</v>
      </c>
      <c r="AF615">
        <v>6</v>
      </c>
    </row>
    <row r="616" spans="10:32" x14ac:dyDescent="0.3">
      <c r="J616" s="19">
        <v>609</v>
      </c>
      <c r="K616" s="20">
        <v>44163</v>
      </c>
      <c r="L616" s="19">
        <v>11</v>
      </c>
      <c r="M616" s="59">
        <f t="shared" si="19"/>
        <v>11</v>
      </c>
      <c r="N616" s="59">
        <f t="shared" si="20"/>
        <v>2020</v>
      </c>
      <c r="O616" s="21">
        <v>34</v>
      </c>
      <c r="P616" s="22" t="s">
        <v>118</v>
      </c>
      <c r="Q616" s="19">
        <v>15</v>
      </c>
      <c r="R616" s="23">
        <v>29</v>
      </c>
      <c r="S616" s="24">
        <v>103</v>
      </c>
      <c r="T616" s="25">
        <v>2987</v>
      </c>
      <c r="U616" s="26">
        <v>0.09</v>
      </c>
      <c r="V616" s="25"/>
      <c r="W616" s="25">
        <v>2718.17</v>
      </c>
      <c r="X616" s="27">
        <v>44179</v>
      </c>
      <c r="Y616" s="28">
        <v>44179</v>
      </c>
      <c r="Z616" s="29">
        <v>609</v>
      </c>
      <c r="AA616" s="30">
        <v>1</v>
      </c>
      <c r="AB616" s="30" t="s">
        <v>108</v>
      </c>
      <c r="AC616" s="1" t="s">
        <v>109</v>
      </c>
      <c r="AD616" s="26">
        <v>0.08</v>
      </c>
      <c r="AE616" s="31">
        <v>217.45360000000002</v>
      </c>
      <c r="AF616">
        <v>7</v>
      </c>
    </row>
    <row r="617" spans="10:32" x14ac:dyDescent="0.3">
      <c r="J617" s="19">
        <v>610</v>
      </c>
      <c r="K617" s="20">
        <v>44163</v>
      </c>
      <c r="L617" s="19">
        <v>11</v>
      </c>
      <c r="M617" s="59">
        <f t="shared" si="19"/>
        <v>11</v>
      </c>
      <c r="N617" s="59">
        <f t="shared" si="20"/>
        <v>2020</v>
      </c>
      <c r="O617" s="21">
        <v>50</v>
      </c>
      <c r="P617" s="22" t="s">
        <v>140</v>
      </c>
      <c r="Q617" s="19">
        <v>5</v>
      </c>
      <c r="R617" s="23">
        <v>41</v>
      </c>
      <c r="S617" s="24">
        <v>118</v>
      </c>
      <c r="T617" s="25">
        <v>4838</v>
      </c>
      <c r="U617" s="26">
        <v>0.13</v>
      </c>
      <c r="V617" s="25"/>
      <c r="W617" s="25">
        <v>4209.0599999999995</v>
      </c>
      <c r="X617" s="27">
        <v>44183</v>
      </c>
      <c r="Y617" s="28">
        <v>44183</v>
      </c>
      <c r="Z617" s="29">
        <v>610</v>
      </c>
      <c r="AA617" s="30">
        <v>4</v>
      </c>
      <c r="AB617" s="30" t="s">
        <v>85</v>
      </c>
      <c r="AC617" s="1" t="s">
        <v>128</v>
      </c>
      <c r="AD617" s="26">
        <v>0.05</v>
      </c>
      <c r="AE617" s="31">
        <v>210.45299999999997</v>
      </c>
      <c r="AF617">
        <v>1</v>
      </c>
    </row>
    <row r="618" spans="10:32" x14ac:dyDescent="0.3">
      <c r="J618" s="19">
        <v>611</v>
      </c>
      <c r="K618" s="20">
        <v>44165</v>
      </c>
      <c r="L618" s="19">
        <v>11</v>
      </c>
      <c r="M618" s="59">
        <f t="shared" si="19"/>
        <v>11</v>
      </c>
      <c r="N618" s="59">
        <f t="shared" si="20"/>
        <v>2020</v>
      </c>
      <c r="O618" s="21">
        <v>56</v>
      </c>
      <c r="P618" s="22" t="s">
        <v>126</v>
      </c>
      <c r="Q618" s="19">
        <v>4</v>
      </c>
      <c r="R618" s="23">
        <v>36</v>
      </c>
      <c r="S618" s="24">
        <v>109</v>
      </c>
      <c r="T618" s="25">
        <v>3924</v>
      </c>
      <c r="U618" s="26">
        <v>0.05</v>
      </c>
      <c r="V618" s="25"/>
      <c r="W618" s="25">
        <v>3727.8</v>
      </c>
      <c r="X618" s="27">
        <v>44177</v>
      </c>
      <c r="Y618" s="28">
        <v>44177</v>
      </c>
      <c r="Z618" s="29">
        <v>611</v>
      </c>
      <c r="AA618" s="30">
        <v>4</v>
      </c>
      <c r="AB618" s="30" t="s">
        <v>85</v>
      </c>
      <c r="AC618" s="1" t="s">
        <v>95</v>
      </c>
      <c r="AD618" s="26">
        <v>0.1</v>
      </c>
      <c r="AE618" s="31">
        <v>372.78000000000003</v>
      </c>
      <c r="AF618">
        <v>2</v>
      </c>
    </row>
    <row r="619" spans="10:32" x14ac:dyDescent="0.3">
      <c r="J619" s="19">
        <v>612</v>
      </c>
      <c r="K619" s="20">
        <v>44166</v>
      </c>
      <c r="L619" s="19">
        <v>12</v>
      </c>
      <c r="M619" s="59">
        <f t="shared" si="19"/>
        <v>12</v>
      </c>
      <c r="N619" s="59">
        <f t="shared" si="20"/>
        <v>2020</v>
      </c>
      <c r="O619" s="21">
        <v>72</v>
      </c>
      <c r="P619" s="22" t="s">
        <v>96</v>
      </c>
      <c r="Q619" s="19">
        <v>12</v>
      </c>
      <c r="R619" s="23">
        <v>18</v>
      </c>
      <c r="S619" s="24">
        <v>99</v>
      </c>
      <c r="T619" s="25">
        <v>1782</v>
      </c>
      <c r="U619" s="26">
        <v>0.02</v>
      </c>
      <c r="V619" s="25"/>
      <c r="W619" s="25">
        <v>1746.36</v>
      </c>
      <c r="X619" s="27">
        <v>44168</v>
      </c>
      <c r="Y619" s="28">
        <v>44168</v>
      </c>
      <c r="Z619" s="29">
        <v>612</v>
      </c>
      <c r="AA619" s="30">
        <v>4</v>
      </c>
      <c r="AB619" s="30" t="s">
        <v>85</v>
      </c>
      <c r="AC619" s="1" t="s">
        <v>90</v>
      </c>
      <c r="AD619" s="26">
        <v>0.09</v>
      </c>
      <c r="AE619" s="31">
        <v>157.17239999999998</v>
      </c>
      <c r="AF619">
        <v>3</v>
      </c>
    </row>
    <row r="620" spans="10:32" x14ac:dyDescent="0.3">
      <c r="J620" s="19">
        <v>613</v>
      </c>
      <c r="K620" s="20">
        <v>44166</v>
      </c>
      <c r="L620" s="19">
        <v>12</v>
      </c>
      <c r="M620" s="59">
        <f t="shared" si="19"/>
        <v>12</v>
      </c>
      <c r="N620" s="59">
        <f t="shared" si="20"/>
        <v>2020</v>
      </c>
      <c r="O620" s="21">
        <v>11</v>
      </c>
      <c r="P620" s="22" t="s">
        <v>119</v>
      </c>
      <c r="Q620" s="19">
        <v>9</v>
      </c>
      <c r="R620" s="23">
        <v>38</v>
      </c>
      <c r="S620" s="24">
        <v>115</v>
      </c>
      <c r="T620" s="25">
        <v>4370</v>
      </c>
      <c r="U620" s="26">
        <v>0.12</v>
      </c>
      <c r="V620" s="25"/>
      <c r="W620" s="25">
        <v>3845.6</v>
      </c>
      <c r="X620" s="27">
        <v>44190</v>
      </c>
      <c r="Y620" s="28">
        <v>44190</v>
      </c>
      <c r="Z620" s="29">
        <v>613</v>
      </c>
      <c r="AA620" s="30">
        <v>6</v>
      </c>
      <c r="AB620" s="30" t="s">
        <v>79</v>
      </c>
      <c r="AC620" s="1" t="s">
        <v>128</v>
      </c>
      <c r="AD620" s="26">
        <v>0.06</v>
      </c>
      <c r="AE620" s="31">
        <v>230.73599999999999</v>
      </c>
      <c r="AF620">
        <v>4</v>
      </c>
    </row>
    <row r="621" spans="10:32" x14ac:dyDescent="0.3">
      <c r="J621" s="19">
        <v>614</v>
      </c>
      <c r="K621" s="20">
        <v>44166</v>
      </c>
      <c r="L621" s="19">
        <v>12</v>
      </c>
      <c r="M621" s="59">
        <f t="shared" si="19"/>
        <v>12</v>
      </c>
      <c r="N621" s="59">
        <f t="shared" si="20"/>
        <v>2020</v>
      </c>
      <c r="O621" s="21">
        <v>21</v>
      </c>
      <c r="P621" s="22" t="s">
        <v>146</v>
      </c>
      <c r="Q621" s="19">
        <v>7</v>
      </c>
      <c r="R621" s="23">
        <v>21</v>
      </c>
      <c r="S621" s="24">
        <v>95</v>
      </c>
      <c r="T621" s="25">
        <v>1995</v>
      </c>
      <c r="U621" s="26">
        <v>0</v>
      </c>
      <c r="V621" s="25"/>
      <c r="W621" s="25">
        <v>1995</v>
      </c>
      <c r="X621" s="27">
        <v>44195</v>
      </c>
      <c r="Y621" s="28">
        <v>44195</v>
      </c>
      <c r="Z621" s="29">
        <v>614</v>
      </c>
      <c r="AA621" s="30">
        <v>7</v>
      </c>
      <c r="AB621" s="30" t="s">
        <v>97</v>
      </c>
      <c r="AC621" s="1" t="s">
        <v>113</v>
      </c>
      <c r="AD621" s="26">
        <v>0.1</v>
      </c>
      <c r="AE621" s="31">
        <v>199.5</v>
      </c>
      <c r="AF621">
        <v>5</v>
      </c>
    </row>
    <row r="622" spans="10:32" x14ac:dyDescent="0.3">
      <c r="J622" s="19">
        <v>615</v>
      </c>
      <c r="K622" s="20">
        <v>44166</v>
      </c>
      <c r="L622" s="19">
        <v>12</v>
      </c>
      <c r="M622" s="59">
        <f t="shared" si="19"/>
        <v>12</v>
      </c>
      <c r="N622" s="59">
        <f t="shared" si="20"/>
        <v>2020</v>
      </c>
      <c r="O622" s="21">
        <v>15</v>
      </c>
      <c r="P622" s="22" t="s">
        <v>136</v>
      </c>
      <c r="Q622" s="19">
        <v>10</v>
      </c>
      <c r="R622" s="23">
        <v>36</v>
      </c>
      <c r="S622" s="24">
        <v>113</v>
      </c>
      <c r="T622" s="25">
        <v>4068</v>
      </c>
      <c r="U622" s="26">
        <v>0.1</v>
      </c>
      <c r="V622" s="25"/>
      <c r="W622" s="25">
        <v>3661.2</v>
      </c>
      <c r="X622" s="27">
        <v>44192</v>
      </c>
      <c r="Y622" s="28">
        <v>44192</v>
      </c>
      <c r="Z622" s="29">
        <v>615</v>
      </c>
      <c r="AA622" s="30">
        <v>7</v>
      </c>
      <c r="AB622" s="30" t="s">
        <v>97</v>
      </c>
      <c r="AC622" s="1" t="s">
        <v>80</v>
      </c>
      <c r="AD622" s="26">
        <v>0.06</v>
      </c>
      <c r="AE622" s="31">
        <v>219.67199999999997</v>
      </c>
      <c r="AF622">
        <v>6</v>
      </c>
    </row>
    <row r="623" spans="10:32" x14ac:dyDescent="0.3">
      <c r="J623" s="19">
        <v>616</v>
      </c>
      <c r="K623" s="20">
        <v>44166</v>
      </c>
      <c r="L623" s="19">
        <v>12</v>
      </c>
      <c r="M623" s="59">
        <f t="shared" si="19"/>
        <v>12</v>
      </c>
      <c r="N623" s="59">
        <f t="shared" si="20"/>
        <v>2020</v>
      </c>
      <c r="O623" s="21">
        <v>64</v>
      </c>
      <c r="P623" s="22" t="s">
        <v>137</v>
      </c>
      <c r="Q623" s="19">
        <v>11</v>
      </c>
      <c r="R623" s="23">
        <v>16</v>
      </c>
      <c r="S623" s="24">
        <v>103</v>
      </c>
      <c r="T623" s="25">
        <v>1648</v>
      </c>
      <c r="U623" s="26">
        <v>0.15</v>
      </c>
      <c r="V623" s="25"/>
      <c r="W623" s="25">
        <v>1400.8</v>
      </c>
      <c r="X623" s="27">
        <v>44190</v>
      </c>
      <c r="Y623" s="28">
        <v>44190</v>
      </c>
      <c r="Z623" s="29">
        <v>616</v>
      </c>
      <c r="AA623" s="30">
        <v>4</v>
      </c>
      <c r="AB623" s="30" t="s">
        <v>85</v>
      </c>
      <c r="AC623" s="1" t="s">
        <v>109</v>
      </c>
      <c r="AD623" s="26">
        <v>0.05</v>
      </c>
      <c r="AE623" s="31">
        <v>70.040000000000006</v>
      </c>
      <c r="AF623">
        <v>7</v>
      </c>
    </row>
    <row r="624" spans="10:32" x14ac:dyDescent="0.3">
      <c r="J624" s="19">
        <v>617</v>
      </c>
      <c r="K624" s="20">
        <v>44166</v>
      </c>
      <c r="L624" s="19">
        <v>12</v>
      </c>
      <c r="M624" s="59">
        <f t="shared" si="19"/>
        <v>12</v>
      </c>
      <c r="N624" s="59">
        <f t="shared" si="20"/>
        <v>2020</v>
      </c>
      <c r="O624" s="21">
        <v>95</v>
      </c>
      <c r="P624" s="22" t="s">
        <v>96</v>
      </c>
      <c r="Q624" s="19">
        <v>1</v>
      </c>
      <c r="R624" s="23">
        <v>35</v>
      </c>
      <c r="S624" s="24">
        <v>110</v>
      </c>
      <c r="T624" s="25">
        <v>3850</v>
      </c>
      <c r="U624" s="26">
        <v>0.03</v>
      </c>
      <c r="V624" s="25"/>
      <c r="W624" s="25">
        <v>3734.5</v>
      </c>
      <c r="X624" s="27">
        <v>44172</v>
      </c>
      <c r="Y624" s="28">
        <v>44172</v>
      </c>
      <c r="Z624" s="29">
        <v>617</v>
      </c>
      <c r="AA624" s="30">
        <v>1</v>
      </c>
      <c r="AB624" s="30" t="s">
        <v>108</v>
      </c>
      <c r="AC624" s="1" t="s">
        <v>90</v>
      </c>
      <c r="AD624" s="26">
        <v>0.1</v>
      </c>
      <c r="AE624" s="31">
        <v>373.45000000000005</v>
      </c>
      <c r="AF624">
        <v>1</v>
      </c>
    </row>
    <row r="625" spans="10:32" x14ac:dyDescent="0.3">
      <c r="J625" s="19">
        <v>618</v>
      </c>
      <c r="K625" s="20">
        <v>44167</v>
      </c>
      <c r="L625" s="19">
        <v>12</v>
      </c>
      <c r="M625" s="59">
        <f t="shared" si="19"/>
        <v>12</v>
      </c>
      <c r="N625" s="59">
        <f t="shared" si="20"/>
        <v>2020</v>
      </c>
      <c r="O625" s="21">
        <v>33</v>
      </c>
      <c r="P625" s="22" t="s">
        <v>135</v>
      </c>
      <c r="Q625" s="19">
        <v>6</v>
      </c>
      <c r="R625" s="23">
        <v>16</v>
      </c>
      <c r="S625" s="24">
        <v>100</v>
      </c>
      <c r="T625" s="25">
        <v>1600</v>
      </c>
      <c r="U625" s="26">
        <v>0.03</v>
      </c>
      <c r="V625" s="25"/>
      <c r="W625" s="25">
        <v>1552</v>
      </c>
      <c r="X625" s="27">
        <v>44168</v>
      </c>
      <c r="Y625" s="28">
        <v>44168</v>
      </c>
      <c r="Z625" s="29">
        <v>618</v>
      </c>
      <c r="AA625" s="30">
        <v>6</v>
      </c>
      <c r="AB625" s="30" t="s">
        <v>79</v>
      </c>
      <c r="AC625" s="1" t="s">
        <v>105</v>
      </c>
      <c r="AD625" s="26">
        <v>0.08</v>
      </c>
      <c r="AE625" s="31">
        <v>124.16</v>
      </c>
      <c r="AF625">
        <v>2</v>
      </c>
    </row>
    <row r="626" spans="10:32" x14ac:dyDescent="0.3">
      <c r="J626" s="19">
        <v>619</v>
      </c>
      <c r="K626" s="20">
        <v>44167</v>
      </c>
      <c r="L626" s="19">
        <v>12</v>
      </c>
      <c r="M626" s="59">
        <f t="shared" si="19"/>
        <v>12</v>
      </c>
      <c r="N626" s="59">
        <f t="shared" si="20"/>
        <v>2020</v>
      </c>
      <c r="O626" s="21">
        <v>18</v>
      </c>
      <c r="P626" s="22" t="s">
        <v>142</v>
      </c>
      <c r="Q626" s="19">
        <v>7</v>
      </c>
      <c r="R626" s="23">
        <v>28</v>
      </c>
      <c r="S626" s="24">
        <v>96</v>
      </c>
      <c r="T626" s="25">
        <v>2688</v>
      </c>
      <c r="U626" s="26">
        <v>0.04</v>
      </c>
      <c r="V626" s="25"/>
      <c r="W626" s="25">
        <v>2580.48</v>
      </c>
      <c r="X626" s="27">
        <v>44178</v>
      </c>
      <c r="Y626" s="28">
        <v>44178</v>
      </c>
      <c r="Z626" s="29">
        <v>619</v>
      </c>
      <c r="AA626" s="30">
        <v>4</v>
      </c>
      <c r="AB626" s="30" t="s">
        <v>85</v>
      </c>
      <c r="AC626" s="1" t="s">
        <v>95</v>
      </c>
      <c r="AD626" s="26">
        <v>0.06</v>
      </c>
      <c r="AE626" s="31">
        <v>154.8288</v>
      </c>
      <c r="AF626">
        <v>3</v>
      </c>
    </row>
    <row r="627" spans="10:32" x14ac:dyDescent="0.3">
      <c r="J627" s="19">
        <v>620</v>
      </c>
      <c r="K627" s="20">
        <v>44167</v>
      </c>
      <c r="L627" s="19">
        <v>12</v>
      </c>
      <c r="M627" s="59">
        <f t="shared" si="19"/>
        <v>12</v>
      </c>
      <c r="N627" s="59">
        <f t="shared" si="20"/>
        <v>2020</v>
      </c>
      <c r="O627" s="21">
        <v>29</v>
      </c>
      <c r="P627" s="22" t="s">
        <v>157</v>
      </c>
      <c r="Q627" s="19">
        <v>2</v>
      </c>
      <c r="R627" s="23">
        <v>22</v>
      </c>
      <c r="S627" s="24">
        <v>92</v>
      </c>
      <c r="T627" s="25">
        <v>2024</v>
      </c>
      <c r="U627" s="26">
        <v>0.13</v>
      </c>
      <c r="V627" s="25"/>
      <c r="W627" s="25">
        <v>1760.88</v>
      </c>
      <c r="X627" s="27">
        <v>44186</v>
      </c>
      <c r="Y627" s="28">
        <v>44186</v>
      </c>
      <c r="Z627" s="29">
        <v>620</v>
      </c>
      <c r="AA627" s="30">
        <v>5</v>
      </c>
      <c r="AB627" s="30" t="s">
        <v>100</v>
      </c>
      <c r="AC627" s="1" t="s">
        <v>113</v>
      </c>
      <c r="AD627" s="26">
        <v>0.08</v>
      </c>
      <c r="AE627" s="31">
        <v>140.87040000000002</v>
      </c>
      <c r="AF627">
        <v>4</v>
      </c>
    </row>
    <row r="628" spans="10:32" x14ac:dyDescent="0.3">
      <c r="J628" s="19">
        <v>621</v>
      </c>
      <c r="K628" s="20">
        <v>44167</v>
      </c>
      <c r="L628" s="19">
        <v>12</v>
      </c>
      <c r="M628" s="59">
        <f t="shared" si="19"/>
        <v>12</v>
      </c>
      <c r="N628" s="59">
        <f t="shared" si="20"/>
        <v>2020</v>
      </c>
      <c r="O628" s="21">
        <v>75</v>
      </c>
      <c r="P628" s="22" t="s">
        <v>96</v>
      </c>
      <c r="Q628" s="19">
        <v>3</v>
      </c>
      <c r="R628" s="23">
        <v>19</v>
      </c>
      <c r="S628" s="24">
        <v>112</v>
      </c>
      <c r="T628" s="25">
        <v>2128</v>
      </c>
      <c r="U628" s="26">
        <v>0.04</v>
      </c>
      <c r="V628" s="25"/>
      <c r="W628" s="25">
        <v>2042.88</v>
      </c>
      <c r="X628" s="27">
        <v>44195</v>
      </c>
      <c r="Y628" s="28">
        <v>44195</v>
      </c>
      <c r="Z628" s="29">
        <v>621</v>
      </c>
      <c r="AA628" s="30">
        <v>6</v>
      </c>
      <c r="AB628" s="30" t="s">
        <v>79</v>
      </c>
      <c r="AC628" s="1" t="s">
        <v>83</v>
      </c>
      <c r="AD628" s="26">
        <v>0.05</v>
      </c>
      <c r="AE628" s="31">
        <v>102.14400000000001</v>
      </c>
      <c r="AF628">
        <v>5</v>
      </c>
    </row>
    <row r="629" spans="10:32" x14ac:dyDescent="0.3">
      <c r="J629" s="19">
        <v>622</v>
      </c>
      <c r="K629" s="20">
        <v>44168</v>
      </c>
      <c r="L629" s="19">
        <v>12</v>
      </c>
      <c r="M629" s="59">
        <f t="shared" si="19"/>
        <v>12</v>
      </c>
      <c r="N629" s="59">
        <f t="shared" si="20"/>
        <v>2020</v>
      </c>
      <c r="O629" s="21">
        <v>26</v>
      </c>
      <c r="P629" s="22" t="s">
        <v>154</v>
      </c>
      <c r="Q629" s="19">
        <v>14</v>
      </c>
      <c r="R629" s="23">
        <v>38</v>
      </c>
      <c r="S629" s="24">
        <v>90</v>
      </c>
      <c r="T629" s="25">
        <v>3420</v>
      </c>
      <c r="U629" s="26">
        <v>0.15</v>
      </c>
      <c r="V629" s="25"/>
      <c r="W629" s="25">
        <v>2907</v>
      </c>
      <c r="X629" s="27">
        <v>44180</v>
      </c>
      <c r="Y629" s="28">
        <v>44180</v>
      </c>
      <c r="Z629" s="29">
        <v>622</v>
      </c>
      <c r="AA629" s="30">
        <v>3</v>
      </c>
      <c r="AB629" s="30" t="s">
        <v>87</v>
      </c>
      <c r="AC629" s="1" t="s">
        <v>113</v>
      </c>
      <c r="AD629" s="26">
        <v>0.06</v>
      </c>
      <c r="AE629" s="31">
        <v>174.42</v>
      </c>
      <c r="AF629">
        <v>6</v>
      </c>
    </row>
    <row r="630" spans="10:32" x14ac:dyDescent="0.3">
      <c r="J630" s="19">
        <v>623</v>
      </c>
      <c r="K630" s="20">
        <v>44168</v>
      </c>
      <c r="L630" s="19">
        <v>12</v>
      </c>
      <c r="M630" s="59">
        <f t="shared" si="19"/>
        <v>12</v>
      </c>
      <c r="N630" s="59">
        <f t="shared" si="20"/>
        <v>2020</v>
      </c>
      <c r="O630" s="21">
        <v>49</v>
      </c>
      <c r="P630" s="22" t="s">
        <v>96</v>
      </c>
      <c r="Q630" s="19">
        <v>1</v>
      </c>
      <c r="R630" s="23">
        <v>32</v>
      </c>
      <c r="S630" s="24">
        <v>96</v>
      </c>
      <c r="T630" s="25">
        <v>3072</v>
      </c>
      <c r="U630" s="26">
        <v>0.15</v>
      </c>
      <c r="V630" s="25"/>
      <c r="W630" s="25">
        <v>2611.1999999999998</v>
      </c>
      <c r="X630" s="27">
        <v>44178</v>
      </c>
      <c r="Y630" s="28">
        <v>44178</v>
      </c>
      <c r="Z630" s="29">
        <v>623</v>
      </c>
      <c r="AA630" s="30">
        <v>4</v>
      </c>
      <c r="AB630" s="30" t="s">
        <v>85</v>
      </c>
      <c r="AC630" s="1" t="s">
        <v>95</v>
      </c>
      <c r="AD630" s="26">
        <v>0.08</v>
      </c>
      <c r="AE630" s="31">
        <v>208.89599999999999</v>
      </c>
      <c r="AF630">
        <v>7</v>
      </c>
    </row>
    <row r="631" spans="10:32" x14ac:dyDescent="0.3">
      <c r="J631" s="19">
        <v>624</v>
      </c>
      <c r="K631" s="20">
        <v>44168</v>
      </c>
      <c r="L631" s="19">
        <v>12</v>
      </c>
      <c r="M631" s="59">
        <f t="shared" si="19"/>
        <v>12</v>
      </c>
      <c r="N631" s="59">
        <f t="shared" si="20"/>
        <v>2020</v>
      </c>
      <c r="O631" s="21">
        <v>83</v>
      </c>
      <c r="P631" s="22" t="s">
        <v>159</v>
      </c>
      <c r="Q631" s="19">
        <v>4</v>
      </c>
      <c r="R631" s="23">
        <v>19</v>
      </c>
      <c r="S631" s="24">
        <v>106</v>
      </c>
      <c r="T631" s="25">
        <v>2014</v>
      </c>
      <c r="U631" s="26">
        <v>0.15</v>
      </c>
      <c r="V631" s="25"/>
      <c r="W631" s="25">
        <v>1711.9</v>
      </c>
      <c r="X631" s="27">
        <v>44172</v>
      </c>
      <c r="Y631" s="28">
        <v>44172</v>
      </c>
      <c r="Z631" s="29">
        <v>624</v>
      </c>
      <c r="AA631" s="30">
        <v>5</v>
      </c>
      <c r="AB631" s="30" t="s">
        <v>100</v>
      </c>
      <c r="AC631" s="1" t="s">
        <v>92</v>
      </c>
      <c r="AD631" s="26">
        <v>0.06</v>
      </c>
      <c r="AE631" s="31">
        <v>102.714</v>
      </c>
      <c r="AF631">
        <v>1</v>
      </c>
    </row>
    <row r="632" spans="10:32" x14ac:dyDescent="0.3">
      <c r="J632" s="19">
        <v>625</v>
      </c>
      <c r="K632" s="20">
        <v>44168</v>
      </c>
      <c r="L632" s="19">
        <v>12</v>
      </c>
      <c r="M632" s="59">
        <f t="shared" si="19"/>
        <v>12</v>
      </c>
      <c r="N632" s="59">
        <f t="shared" si="20"/>
        <v>2020</v>
      </c>
      <c r="O632" s="21">
        <v>21</v>
      </c>
      <c r="P632" s="22" t="s">
        <v>146</v>
      </c>
      <c r="Q632" s="19">
        <v>8</v>
      </c>
      <c r="R632" s="23">
        <v>27</v>
      </c>
      <c r="S632" s="24">
        <v>104</v>
      </c>
      <c r="T632" s="25">
        <v>2808</v>
      </c>
      <c r="U632" s="26">
        <v>0.14000000000000001</v>
      </c>
      <c r="V632" s="25"/>
      <c r="W632" s="25">
        <v>2414.88</v>
      </c>
      <c r="X632" s="27">
        <v>44171</v>
      </c>
      <c r="Y632" s="28">
        <v>44171</v>
      </c>
      <c r="Z632" s="29">
        <v>625</v>
      </c>
      <c r="AA632" s="30">
        <v>2</v>
      </c>
      <c r="AB632" s="30" t="s">
        <v>82</v>
      </c>
      <c r="AC632" s="1" t="s">
        <v>83</v>
      </c>
      <c r="AD632" s="26">
        <v>0.1</v>
      </c>
      <c r="AE632" s="31">
        <v>241.48800000000003</v>
      </c>
      <c r="AF632">
        <v>2</v>
      </c>
    </row>
    <row r="633" spans="10:32" x14ac:dyDescent="0.3">
      <c r="J633" s="19">
        <v>626</v>
      </c>
      <c r="K633" s="20">
        <v>44169</v>
      </c>
      <c r="L633" s="19">
        <v>12</v>
      </c>
      <c r="M633" s="59">
        <f t="shared" si="19"/>
        <v>12</v>
      </c>
      <c r="N633" s="59">
        <f t="shared" si="20"/>
        <v>2020</v>
      </c>
      <c r="O633" s="21">
        <v>59</v>
      </c>
      <c r="P633" s="22" t="s">
        <v>156</v>
      </c>
      <c r="Q633" s="19">
        <v>12</v>
      </c>
      <c r="R633" s="23">
        <v>42</v>
      </c>
      <c r="S633" s="24">
        <v>110</v>
      </c>
      <c r="T633" s="25">
        <v>4620</v>
      </c>
      <c r="U633" s="26">
        <v>0.1</v>
      </c>
      <c r="V633" s="25"/>
      <c r="W633" s="25">
        <v>4158</v>
      </c>
      <c r="X633" s="27">
        <v>44187</v>
      </c>
      <c r="Y633" s="28">
        <v>44187</v>
      </c>
      <c r="Z633" s="29">
        <v>626</v>
      </c>
      <c r="AA633" s="30">
        <v>6</v>
      </c>
      <c r="AB633" s="30" t="s">
        <v>79</v>
      </c>
      <c r="AC633" s="1" t="s">
        <v>109</v>
      </c>
      <c r="AD633" s="26">
        <v>0.05</v>
      </c>
      <c r="AE633" s="31">
        <v>207.9</v>
      </c>
      <c r="AF633">
        <v>3</v>
      </c>
    </row>
    <row r="634" spans="10:32" x14ac:dyDescent="0.3">
      <c r="J634" s="19">
        <v>627</v>
      </c>
      <c r="K634" s="20">
        <v>44170</v>
      </c>
      <c r="L634" s="19">
        <v>12</v>
      </c>
      <c r="M634" s="59">
        <f t="shared" si="19"/>
        <v>12</v>
      </c>
      <c r="N634" s="59">
        <f t="shared" si="20"/>
        <v>2020</v>
      </c>
      <c r="O634" s="21">
        <v>6</v>
      </c>
      <c r="P634" s="22" t="s">
        <v>147</v>
      </c>
      <c r="Q634" s="19">
        <v>10</v>
      </c>
      <c r="R634" s="23">
        <v>48</v>
      </c>
      <c r="S634" s="24">
        <v>99</v>
      </c>
      <c r="T634" s="25">
        <v>4752</v>
      </c>
      <c r="U634" s="26">
        <v>0.08</v>
      </c>
      <c r="V634" s="25"/>
      <c r="W634" s="25">
        <v>4371.84</v>
      </c>
      <c r="X634" s="27">
        <v>44183</v>
      </c>
      <c r="Y634" s="28">
        <v>44183</v>
      </c>
      <c r="Z634" s="29">
        <v>627</v>
      </c>
      <c r="AA634" s="30">
        <v>5</v>
      </c>
      <c r="AB634" s="30" t="s">
        <v>100</v>
      </c>
      <c r="AC634" s="1" t="s">
        <v>83</v>
      </c>
      <c r="AD634" s="26">
        <v>0.1</v>
      </c>
      <c r="AE634" s="31">
        <v>437.18400000000003</v>
      </c>
      <c r="AF634">
        <v>4</v>
      </c>
    </row>
    <row r="635" spans="10:32" x14ac:dyDescent="0.3">
      <c r="J635" s="19">
        <v>628</v>
      </c>
      <c r="K635" s="20">
        <v>44170</v>
      </c>
      <c r="L635" s="19">
        <v>12</v>
      </c>
      <c r="M635" s="59">
        <f t="shared" si="19"/>
        <v>12</v>
      </c>
      <c r="N635" s="59">
        <f t="shared" si="20"/>
        <v>2020</v>
      </c>
      <c r="O635" s="21">
        <v>90</v>
      </c>
      <c r="P635" s="22" t="s">
        <v>119</v>
      </c>
      <c r="Q635" s="19">
        <v>4</v>
      </c>
      <c r="R635" s="23">
        <v>24</v>
      </c>
      <c r="S635" s="24">
        <v>96</v>
      </c>
      <c r="T635" s="25">
        <v>2304</v>
      </c>
      <c r="U635" s="26">
        <v>0.1</v>
      </c>
      <c r="V635" s="25"/>
      <c r="W635" s="25">
        <v>2073.6</v>
      </c>
      <c r="X635" s="27">
        <v>44187</v>
      </c>
      <c r="Y635" s="28">
        <v>44187</v>
      </c>
      <c r="Z635" s="29">
        <v>628</v>
      </c>
      <c r="AA635" s="30">
        <v>1</v>
      </c>
      <c r="AB635" s="30" t="s">
        <v>108</v>
      </c>
      <c r="AC635" s="1" t="s">
        <v>88</v>
      </c>
      <c r="AD635" s="26">
        <v>0.09</v>
      </c>
      <c r="AE635" s="31">
        <v>186.624</v>
      </c>
      <c r="AF635">
        <v>5</v>
      </c>
    </row>
    <row r="636" spans="10:32" x14ac:dyDescent="0.3">
      <c r="J636" s="19">
        <v>629</v>
      </c>
      <c r="K636" s="20">
        <v>44171</v>
      </c>
      <c r="L636" s="19">
        <v>12</v>
      </c>
      <c r="M636" s="59">
        <f t="shared" si="19"/>
        <v>12</v>
      </c>
      <c r="N636" s="59">
        <f t="shared" si="20"/>
        <v>2020</v>
      </c>
      <c r="O636" s="21">
        <v>44</v>
      </c>
      <c r="P636" s="22" t="s">
        <v>130</v>
      </c>
      <c r="Q636" s="19">
        <v>1</v>
      </c>
      <c r="R636" s="23">
        <v>47</v>
      </c>
      <c r="S636" s="24">
        <v>109</v>
      </c>
      <c r="T636" s="25">
        <v>5123</v>
      </c>
      <c r="U636" s="26">
        <v>0.05</v>
      </c>
      <c r="V636" s="25"/>
      <c r="W636" s="25">
        <v>4866.8500000000004</v>
      </c>
      <c r="X636" s="27">
        <v>44198</v>
      </c>
      <c r="Y636" s="28">
        <v>44198</v>
      </c>
      <c r="Z636" s="29">
        <v>629</v>
      </c>
      <c r="AA636" s="30">
        <v>5</v>
      </c>
      <c r="AB636" s="30" t="s">
        <v>100</v>
      </c>
      <c r="AC636" s="1" t="s">
        <v>113</v>
      </c>
      <c r="AD636" s="26">
        <v>0.05</v>
      </c>
      <c r="AE636" s="31">
        <v>243.34250000000003</v>
      </c>
      <c r="AF636">
        <v>6</v>
      </c>
    </row>
    <row r="637" spans="10:32" x14ac:dyDescent="0.3">
      <c r="J637" s="19">
        <v>630</v>
      </c>
      <c r="K637" s="20">
        <v>44171</v>
      </c>
      <c r="L637" s="19">
        <v>12</v>
      </c>
      <c r="M637" s="59">
        <f t="shared" si="19"/>
        <v>12</v>
      </c>
      <c r="N637" s="59">
        <f t="shared" si="20"/>
        <v>2020</v>
      </c>
      <c r="O637" s="21">
        <v>77</v>
      </c>
      <c r="P637" s="22" t="s">
        <v>124</v>
      </c>
      <c r="Q637" s="19">
        <v>2</v>
      </c>
      <c r="R637" s="23">
        <v>42</v>
      </c>
      <c r="S637" s="24">
        <v>102</v>
      </c>
      <c r="T637" s="25">
        <v>4284</v>
      </c>
      <c r="U637" s="26">
        <v>0.14000000000000001</v>
      </c>
      <c r="V637" s="25"/>
      <c r="W637" s="25">
        <v>3684.24</v>
      </c>
      <c r="X637" s="27">
        <v>44185</v>
      </c>
      <c r="Y637" s="28">
        <v>44185</v>
      </c>
      <c r="Z637" s="29">
        <v>630</v>
      </c>
      <c r="AA637" s="30">
        <v>2</v>
      </c>
      <c r="AB637" s="30" t="s">
        <v>82</v>
      </c>
      <c r="AC637" s="1" t="s">
        <v>83</v>
      </c>
      <c r="AD637" s="26">
        <v>0.06</v>
      </c>
      <c r="AE637" s="31">
        <v>221.05439999999999</v>
      </c>
      <c r="AF637">
        <v>7</v>
      </c>
    </row>
    <row r="638" spans="10:32" x14ac:dyDescent="0.3">
      <c r="J638" s="19">
        <v>631</v>
      </c>
      <c r="K638" s="20">
        <v>44171</v>
      </c>
      <c r="L638" s="19">
        <v>12</v>
      </c>
      <c r="M638" s="59">
        <f t="shared" si="19"/>
        <v>12</v>
      </c>
      <c r="N638" s="59">
        <f t="shared" si="20"/>
        <v>2020</v>
      </c>
      <c r="O638" s="21">
        <v>4</v>
      </c>
      <c r="P638" s="22" t="s">
        <v>145</v>
      </c>
      <c r="Q638" s="19">
        <v>3</v>
      </c>
      <c r="R638" s="23">
        <v>35</v>
      </c>
      <c r="S638" s="24">
        <v>115</v>
      </c>
      <c r="T638" s="25">
        <v>4025</v>
      </c>
      <c r="U638" s="26">
        <v>0.12</v>
      </c>
      <c r="V638" s="25"/>
      <c r="W638" s="25">
        <v>3542</v>
      </c>
      <c r="X638" s="27">
        <v>44186</v>
      </c>
      <c r="Y638" s="28">
        <v>44186</v>
      </c>
      <c r="Z638" s="29">
        <v>631</v>
      </c>
      <c r="AA638" s="30">
        <v>3</v>
      </c>
      <c r="AB638" s="30" t="s">
        <v>87</v>
      </c>
      <c r="AC638" s="1" t="s">
        <v>90</v>
      </c>
      <c r="AD638" s="26">
        <v>0.06</v>
      </c>
      <c r="AE638" s="31">
        <v>212.51999999999998</v>
      </c>
      <c r="AF638">
        <v>1</v>
      </c>
    </row>
    <row r="639" spans="10:32" x14ac:dyDescent="0.3">
      <c r="J639" s="19">
        <v>632</v>
      </c>
      <c r="K639" s="20">
        <v>44172</v>
      </c>
      <c r="L639" s="19">
        <v>12</v>
      </c>
      <c r="M639" s="59">
        <f t="shared" si="19"/>
        <v>12</v>
      </c>
      <c r="N639" s="59">
        <f t="shared" si="20"/>
        <v>2020</v>
      </c>
      <c r="O639" s="21">
        <v>43</v>
      </c>
      <c r="P639" s="22" t="s">
        <v>158</v>
      </c>
      <c r="Q639" s="19">
        <v>9</v>
      </c>
      <c r="R639" s="23">
        <v>39</v>
      </c>
      <c r="S639" s="24">
        <v>118</v>
      </c>
      <c r="T639" s="25">
        <v>4602</v>
      </c>
      <c r="U639" s="26">
        <v>0.12</v>
      </c>
      <c r="V639" s="25"/>
      <c r="W639" s="25">
        <v>4049.76</v>
      </c>
      <c r="X639" s="27">
        <v>44197</v>
      </c>
      <c r="Y639" s="28">
        <v>44197</v>
      </c>
      <c r="Z639" s="29">
        <v>632</v>
      </c>
      <c r="AA639" s="30">
        <v>3</v>
      </c>
      <c r="AB639" s="30" t="s">
        <v>87</v>
      </c>
      <c r="AC639" s="1" t="s">
        <v>90</v>
      </c>
      <c r="AD639" s="26">
        <v>7.0000000000000007E-2</v>
      </c>
      <c r="AE639" s="31">
        <v>283.48320000000007</v>
      </c>
      <c r="AF639">
        <v>2</v>
      </c>
    </row>
    <row r="640" spans="10:32" x14ac:dyDescent="0.3">
      <c r="J640" s="19">
        <v>633</v>
      </c>
      <c r="K640" s="20">
        <v>44172</v>
      </c>
      <c r="L640" s="19">
        <v>12</v>
      </c>
      <c r="M640" s="59">
        <f t="shared" si="19"/>
        <v>12</v>
      </c>
      <c r="N640" s="59">
        <f t="shared" si="20"/>
        <v>2020</v>
      </c>
      <c r="O640" s="21">
        <v>63</v>
      </c>
      <c r="P640" s="22" t="s">
        <v>139</v>
      </c>
      <c r="Q640" s="19">
        <v>3</v>
      </c>
      <c r="R640" s="23">
        <v>32</v>
      </c>
      <c r="S640" s="24">
        <v>108</v>
      </c>
      <c r="T640" s="25">
        <v>3456</v>
      </c>
      <c r="U640" s="26">
        <v>0.11</v>
      </c>
      <c r="V640" s="25"/>
      <c r="W640" s="25">
        <v>3075.84</v>
      </c>
      <c r="X640" s="27">
        <v>44200</v>
      </c>
      <c r="Y640" s="28">
        <v>44200</v>
      </c>
      <c r="Z640" s="29">
        <v>633</v>
      </c>
      <c r="AA640" s="30">
        <v>4</v>
      </c>
      <c r="AB640" s="30" t="s">
        <v>85</v>
      </c>
      <c r="AC640" s="1" t="s">
        <v>109</v>
      </c>
      <c r="AD640" s="26">
        <v>0.08</v>
      </c>
      <c r="AE640" s="31">
        <v>246.06720000000001</v>
      </c>
      <c r="AF640">
        <v>3</v>
      </c>
    </row>
    <row r="641" spans="10:32" x14ac:dyDescent="0.3">
      <c r="J641" s="19">
        <v>634</v>
      </c>
      <c r="K641" s="20">
        <v>44173</v>
      </c>
      <c r="L641" s="19">
        <v>12</v>
      </c>
      <c r="M641" s="59">
        <f t="shared" si="19"/>
        <v>12</v>
      </c>
      <c r="N641" s="59">
        <f t="shared" si="20"/>
        <v>2020</v>
      </c>
      <c r="O641" s="21">
        <v>2</v>
      </c>
      <c r="P641" s="22" t="s">
        <v>93</v>
      </c>
      <c r="Q641" s="19">
        <v>11</v>
      </c>
      <c r="R641" s="23">
        <v>15</v>
      </c>
      <c r="S641" s="24">
        <v>117</v>
      </c>
      <c r="T641" s="25">
        <v>1755</v>
      </c>
      <c r="U641" s="26">
        <v>0.08</v>
      </c>
      <c r="V641" s="25"/>
      <c r="W641" s="25">
        <v>1614.6</v>
      </c>
      <c r="X641" s="27">
        <v>44197</v>
      </c>
      <c r="Y641" s="28">
        <v>44197</v>
      </c>
      <c r="Z641" s="29">
        <v>634</v>
      </c>
      <c r="AA641" s="30">
        <v>4</v>
      </c>
      <c r="AB641" s="30" t="s">
        <v>85</v>
      </c>
      <c r="AC641" s="1" t="s">
        <v>128</v>
      </c>
      <c r="AD641" s="26">
        <v>7.0000000000000007E-2</v>
      </c>
      <c r="AE641" s="31">
        <v>113.02200000000001</v>
      </c>
      <c r="AF641">
        <v>4</v>
      </c>
    </row>
    <row r="642" spans="10:32" x14ac:dyDescent="0.3">
      <c r="J642" s="19">
        <v>635</v>
      </c>
      <c r="K642" s="20">
        <v>44173</v>
      </c>
      <c r="L642" s="19">
        <v>12</v>
      </c>
      <c r="M642" s="59">
        <f t="shared" si="19"/>
        <v>12</v>
      </c>
      <c r="N642" s="59">
        <f t="shared" si="20"/>
        <v>2020</v>
      </c>
      <c r="O642" s="21">
        <v>93</v>
      </c>
      <c r="P642" s="22" t="s">
        <v>91</v>
      </c>
      <c r="Q642" s="19">
        <v>9</v>
      </c>
      <c r="R642" s="23">
        <v>45</v>
      </c>
      <c r="S642" s="24">
        <v>100</v>
      </c>
      <c r="T642" s="25">
        <v>4500</v>
      </c>
      <c r="U642" s="26">
        <v>0.02</v>
      </c>
      <c r="V642" s="25"/>
      <c r="W642" s="25">
        <v>4410</v>
      </c>
      <c r="X642" s="27">
        <v>44198</v>
      </c>
      <c r="Y642" s="28">
        <v>44198</v>
      </c>
      <c r="Z642" s="29">
        <v>635</v>
      </c>
      <c r="AA642" s="30">
        <v>6</v>
      </c>
      <c r="AB642" s="30" t="s">
        <v>79</v>
      </c>
      <c r="AC642" s="1" t="s">
        <v>88</v>
      </c>
      <c r="AD642" s="26">
        <v>0.09</v>
      </c>
      <c r="AE642" s="31">
        <v>396.9</v>
      </c>
      <c r="AF642">
        <v>5</v>
      </c>
    </row>
    <row r="643" spans="10:32" x14ac:dyDescent="0.3">
      <c r="J643" s="19">
        <v>636</v>
      </c>
      <c r="K643" s="20">
        <v>44174</v>
      </c>
      <c r="L643" s="19">
        <v>12</v>
      </c>
      <c r="M643" s="59">
        <f t="shared" si="19"/>
        <v>12</v>
      </c>
      <c r="N643" s="59">
        <f t="shared" si="20"/>
        <v>2020</v>
      </c>
      <c r="O643" s="21">
        <v>11</v>
      </c>
      <c r="P643" s="22" t="s">
        <v>119</v>
      </c>
      <c r="Q643" s="19">
        <v>2</v>
      </c>
      <c r="R643" s="23">
        <v>34</v>
      </c>
      <c r="S643" s="24">
        <v>103</v>
      </c>
      <c r="T643" s="25">
        <v>3502</v>
      </c>
      <c r="U643" s="26">
        <v>0.02</v>
      </c>
      <c r="V643" s="25"/>
      <c r="W643" s="25">
        <v>3431.96</v>
      </c>
      <c r="X643" s="27">
        <v>44187</v>
      </c>
      <c r="Y643" s="28">
        <v>44187</v>
      </c>
      <c r="Z643" s="29">
        <v>636</v>
      </c>
      <c r="AA643" s="30">
        <v>7</v>
      </c>
      <c r="AB643" s="30" t="s">
        <v>97</v>
      </c>
      <c r="AC643" s="1" t="s">
        <v>92</v>
      </c>
      <c r="AD643" s="26">
        <v>0.09</v>
      </c>
      <c r="AE643" s="31">
        <v>308.87639999999999</v>
      </c>
      <c r="AF643">
        <v>6</v>
      </c>
    </row>
    <row r="644" spans="10:32" x14ac:dyDescent="0.3">
      <c r="J644" s="19">
        <v>637</v>
      </c>
      <c r="K644" s="20">
        <v>44176</v>
      </c>
      <c r="L644" s="19">
        <v>12</v>
      </c>
      <c r="M644" s="59">
        <f t="shared" si="19"/>
        <v>12</v>
      </c>
      <c r="N644" s="59">
        <f t="shared" si="20"/>
        <v>2020</v>
      </c>
      <c r="O644" s="21">
        <v>64</v>
      </c>
      <c r="P644" s="22" t="s">
        <v>137</v>
      </c>
      <c r="Q644" s="19">
        <v>7</v>
      </c>
      <c r="R644" s="23">
        <v>13</v>
      </c>
      <c r="S644" s="24">
        <v>101</v>
      </c>
      <c r="T644" s="25">
        <v>1313</v>
      </c>
      <c r="U644" s="26">
        <v>0.12</v>
      </c>
      <c r="V644" s="25"/>
      <c r="W644" s="25">
        <v>1155.44</v>
      </c>
      <c r="X644" s="27">
        <v>44203</v>
      </c>
      <c r="Y644" s="28">
        <v>44203</v>
      </c>
      <c r="Z644" s="29">
        <v>637</v>
      </c>
      <c r="AA644" s="30">
        <v>7</v>
      </c>
      <c r="AB644" s="30" t="s">
        <v>97</v>
      </c>
      <c r="AC644" s="1" t="s">
        <v>95</v>
      </c>
      <c r="AD644" s="26">
        <v>7.0000000000000007E-2</v>
      </c>
      <c r="AE644" s="31">
        <v>80.880800000000008</v>
      </c>
      <c r="AF644">
        <v>7</v>
      </c>
    </row>
    <row r="645" spans="10:32" x14ac:dyDescent="0.3">
      <c r="J645" s="19">
        <v>638</v>
      </c>
      <c r="K645" s="20">
        <v>44176</v>
      </c>
      <c r="L645" s="19">
        <v>12</v>
      </c>
      <c r="M645" s="59">
        <f t="shared" si="19"/>
        <v>12</v>
      </c>
      <c r="N645" s="59">
        <f t="shared" si="20"/>
        <v>2020</v>
      </c>
      <c r="O645" s="21">
        <v>85</v>
      </c>
      <c r="P645" s="22" t="s">
        <v>117</v>
      </c>
      <c r="Q645" s="19">
        <v>1</v>
      </c>
      <c r="R645" s="23">
        <v>47</v>
      </c>
      <c r="S645" s="24">
        <v>115</v>
      </c>
      <c r="T645" s="25">
        <v>5405</v>
      </c>
      <c r="U645" s="26">
        <v>0.01</v>
      </c>
      <c r="V645" s="25"/>
      <c r="W645" s="25">
        <v>5350.95</v>
      </c>
      <c r="X645" s="27">
        <v>44196</v>
      </c>
      <c r="Y645" s="28">
        <v>44196</v>
      </c>
      <c r="Z645" s="29">
        <v>638</v>
      </c>
      <c r="AA645" s="30">
        <v>6</v>
      </c>
      <c r="AB645" s="30" t="s">
        <v>79</v>
      </c>
      <c r="AC645" s="1" t="s">
        <v>128</v>
      </c>
      <c r="AD645" s="26">
        <v>0.1</v>
      </c>
      <c r="AE645" s="31">
        <v>535.09500000000003</v>
      </c>
      <c r="AF645">
        <v>1</v>
      </c>
    </row>
    <row r="646" spans="10:32" x14ac:dyDescent="0.3">
      <c r="J646" s="19">
        <v>639</v>
      </c>
      <c r="K646" s="20">
        <v>44177</v>
      </c>
      <c r="L646" s="19">
        <v>12</v>
      </c>
      <c r="M646" s="59">
        <f t="shared" si="19"/>
        <v>12</v>
      </c>
      <c r="N646" s="59">
        <f t="shared" si="20"/>
        <v>2020</v>
      </c>
      <c r="O646" s="21">
        <v>1</v>
      </c>
      <c r="P646" s="22" t="s">
        <v>152</v>
      </c>
      <c r="Q646" s="19">
        <v>4</v>
      </c>
      <c r="R646" s="23">
        <v>29</v>
      </c>
      <c r="S646" s="24">
        <v>103</v>
      </c>
      <c r="T646" s="25">
        <v>2987</v>
      </c>
      <c r="U646" s="26">
        <v>0.11</v>
      </c>
      <c r="V646" s="25"/>
      <c r="W646" s="25">
        <v>2658.43</v>
      </c>
      <c r="X646" s="27">
        <v>44184</v>
      </c>
      <c r="Y646" s="28">
        <v>44184</v>
      </c>
      <c r="Z646" s="29">
        <v>639</v>
      </c>
      <c r="AA646" s="30">
        <v>5</v>
      </c>
      <c r="AB646" s="30" t="s">
        <v>100</v>
      </c>
      <c r="AC646" s="1" t="s">
        <v>83</v>
      </c>
      <c r="AD646" s="26">
        <v>0.09</v>
      </c>
      <c r="AE646" s="31">
        <v>239.25869999999998</v>
      </c>
      <c r="AF646">
        <v>2</v>
      </c>
    </row>
    <row r="647" spans="10:32" x14ac:dyDescent="0.3">
      <c r="J647" s="19">
        <v>640</v>
      </c>
      <c r="K647" s="20">
        <v>44177</v>
      </c>
      <c r="L647" s="19">
        <v>12</v>
      </c>
      <c r="M647" s="59">
        <f t="shared" si="19"/>
        <v>12</v>
      </c>
      <c r="N647" s="59">
        <f t="shared" si="20"/>
        <v>2020</v>
      </c>
      <c r="O647" s="21">
        <v>40</v>
      </c>
      <c r="P647" s="22" t="s">
        <v>111</v>
      </c>
      <c r="Q647" s="19">
        <v>11</v>
      </c>
      <c r="R647" s="23">
        <v>40</v>
      </c>
      <c r="S647" s="24">
        <v>115</v>
      </c>
      <c r="T647" s="25">
        <v>4600</v>
      </c>
      <c r="U647" s="26">
        <v>0.09</v>
      </c>
      <c r="V647" s="25"/>
      <c r="W647" s="25">
        <v>4186</v>
      </c>
      <c r="X647" s="27">
        <v>44181</v>
      </c>
      <c r="Y647" s="28">
        <v>44181</v>
      </c>
      <c r="Z647" s="29">
        <v>640</v>
      </c>
      <c r="AA647" s="30">
        <v>3</v>
      </c>
      <c r="AB647" s="30" t="s">
        <v>87</v>
      </c>
      <c r="AC647" s="1" t="s">
        <v>80</v>
      </c>
      <c r="AD647" s="26">
        <v>0.09</v>
      </c>
      <c r="AE647" s="31">
        <v>376.74</v>
      </c>
      <c r="AF647">
        <v>3</v>
      </c>
    </row>
    <row r="648" spans="10:32" x14ac:dyDescent="0.3">
      <c r="J648" s="19">
        <v>641</v>
      </c>
      <c r="K648" s="20">
        <v>44179</v>
      </c>
      <c r="L648" s="19">
        <v>12</v>
      </c>
      <c r="M648" s="59">
        <f t="shared" ref="M648:M711" si="21">MONTH(K648)</f>
        <v>12</v>
      </c>
      <c r="N648" s="59">
        <f t="shared" si="20"/>
        <v>2020</v>
      </c>
      <c r="O648" s="21">
        <v>36</v>
      </c>
      <c r="P648" s="22" t="s">
        <v>129</v>
      </c>
      <c r="Q648" s="19">
        <v>15</v>
      </c>
      <c r="R648" s="23">
        <v>23</v>
      </c>
      <c r="S648" s="24">
        <v>90</v>
      </c>
      <c r="T648" s="25">
        <v>2070</v>
      </c>
      <c r="U648" s="26">
        <v>0.13</v>
      </c>
      <c r="V648" s="25"/>
      <c r="W648" s="25">
        <v>1800.9</v>
      </c>
      <c r="X648" s="27">
        <v>44188</v>
      </c>
      <c r="Y648" s="28">
        <v>44188</v>
      </c>
      <c r="Z648" s="29">
        <v>641</v>
      </c>
      <c r="AA648" s="30">
        <v>5</v>
      </c>
      <c r="AB648" s="30" t="s">
        <v>100</v>
      </c>
      <c r="AC648" s="1" t="s">
        <v>92</v>
      </c>
      <c r="AD648" s="26">
        <v>0.06</v>
      </c>
      <c r="AE648" s="31">
        <v>108.054</v>
      </c>
      <c r="AF648">
        <v>4</v>
      </c>
    </row>
    <row r="649" spans="10:32" x14ac:dyDescent="0.3">
      <c r="J649" s="19">
        <v>642</v>
      </c>
      <c r="K649" s="20">
        <v>44179</v>
      </c>
      <c r="L649" s="19">
        <v>12</v>
      </c>
      <c r="M649" s="59">
        <f t="shared" si="21"/>
        <v>12</v>
      </c>
      <c r="N649" s="59">
        <f t="shared" ref="N649:N712" si="22">YEAR(K649)</f>
        <v>2020</v>
      </c>
      <c r="O649" s="21">
        <v>21</v>
      </c>
      <c r="P649" s="22" t="s">
        <v>146</v>
      </c>
      <c r="Q649" s="19">
        <v>15</v>
      </c>
      <c r="R649" s="23">
        <v>31</v>
      </c>
      <c r="S649" s="24">
        <v>100</v>
      </c>
      <c r="T649" s="25">
        <v>3100</v>
      </c>
      <c r="U649" s="26">
        <v>0.11</v>
      </c>
      <c r="V649" s="25"/>
      <c r="W649" s="25">
        <v>2759</v>
      </c>
      <c r="X649" s="27">
        <v>44203</v>
      </c>
      <c r="Y649" s="28">
        <v>44203</v>
      </c>
      <c r="Z649" s="29">
        <v>642</v>
      </c>
      <c r="AA649" s="30">
        <v>1</v>
      </c>
      <c r="AB649" s="30" t="s">
        <v>108</v>
      </c>
      <c r="AC649" s="1" t="s">
        <v>113</v>
      </c>
      <c r="AD649" s="26">
        <v>0.05</v>
      </c>
      <c r="AE649" s="31">
        <v>137.95000000000002</v>
      </c>
      <c r="AF649">
        <v>5</v>
      </c>
    </row>
    <row r="650" spans="10:32" x14ac:dyDescent="0.3">
      <c r="J650" s="19">
        <v>643</v>
      </c>
      <c r="K650" s="20">
        <v>44179</v>
      </c>
      <c r="L650" s="19">
        <v>12</v>
      </c>
      <c r="M650" s="59">
        <f t="shared" si="21"/>
        <v>12</v>
      </c>
      <c r="N650" s="59">
        <f t="shared" si="22"/>
        <v>2020</v>
      </c>
      <c r="O650" s="21">
        <v>55</v>
      </c>
      <c r="P650" s="22" t="s">
        <v>106</v>
      </c>
      <c r="Q650" s="19">
        <v>14</v>
      </c>
      <c r="R650" s="23">
        <v>25</v>
      </c>
      <c r="S650" s="24">
        <v>96</v>
      </c>
      <c r="T650" s="25">
        <v>2400</v>
      </c>
      <c r="U650" s="26">
        <v>0.03</v>
      </c>
      <c r="V650" s="25"/>
      <c r="W650" s="25">
        <v>2328</v>
      </c>
      <c r="X650" s="27">
        <v>44189</v>
      </c>
      <c r="Y650" s="28">
        <v>44189</v>
      </c>
      <c r="Z650" s="29">
        <v>643</v>
      </c>
      <c r="AA650" s="30">
        <v>5</v>
      </c>
      <c r="AB650" s="30" t="s">
        <v>100</v>
      </c>
      <c r="AC650" s="1" t="s">
        <v>105</v>
      </c>
      <c r="AD650" s="26">
        <v>0.05</v>
      </c>
      <c r="AE650" s="31">
        <v>116.4</v>
      </c>
      <c r="AF650">
        <v>6</v>
      </c>
    </row>
    <row r="651" spans="10:32" x14ac:dyDescent="0.3">
      <c r="J651" s="19">
        <v>644</v>
      </c>
      <c r="K651" s="20">
        <v>44180</v>
      </c>
      <c r="L651" s="19">
        <v>12</v>
      </c>
      <c r="M651" s="59">
        <f t="shared" si="21"/>
        <v>12</v>
      </c>
      <c r="N651" s="59">
        <f t="shared" si="22"/>
        <v>2020</v>
      </c>
      <c r="O651" s="21">
        <v>84</v>
      </c>
      <c r="P651" s="22" t="s">
        <v>106</v>
      </c>
      <c r="Q651" s="19">
        <v>14</v>
      </c>
      <c r="R651" s="23">
        <v>12</v>
      </c>
      <c r="S651" s="24">
        <v>94</v>
      </c>
      <c r="T651" s="25">
        <v>1128</v>
      </c>
      <c r="U651" s="26">
        <v>0.05</v>
      </c>
      <c r="V651" s="25"/>
      <c r="W651" s="25">
        <v>1071.5999999999999</v>
      </c>
      <c r="X651" s="27">
        <v>44187</v>
      </c>
      <c r="Y651" s="28">
        <v>44187</v>
      </c>
      <c r="Z651" s="29">
        <v>644</v>
      </c>
      <c r="AA651" s="30">
        <v>2</v>
      </c>
      <c r="AB651" s="30" t="s">
        <v>82</v>
      </c>
      <c r="AC651" s="1" t="s">
        <v>90</v>
      </c>
      <c r="AD651" s="26">
        <v>0.1</v>
      </c>
      <c r="AE651" s="31">
        <v>107.16</v>
      </c>
      <c r="AF651">
        <v>7</v>
      </c>
    </row>
    <row r="652" spans="10:32" x14ac:dyDescent="0.3">
      <c r="J652" s="19">
        <v>645</v>
      </c>
      <c r="K652" s="20">
        <v>44180</v>
      </c>
      <c r="L652" s="19">
        <v>12</v>
      </c>
      <c r="M652" s="59">
        <f t="shared" si="21"/>
        <v>12</v>
      </c>
      <c r="N652" s="59">
        <f t="shared" si="22"/>
        <v>2020</v>
      </c>
      <c r="O652" s="21">
        <v>18</v>
      </c>
      <c r="P652" s="22" t="s">
        <v>142</v>
      </c>
      <c r="Q652" s="19">
        <v>1</v>
      </c>
      <c r="R652" s="23">
        <v>48</v>
      </c>
      <c r="S652" s="24">
        <v>96</v>
      </c>
      <c r="T652" s="25">
        <v>4608</v>
      </c>
      <c r="U652" s="26">
        <v>0.06</v>
      </c>
      <c r="V652" s="25"/>
      <c r="W652" s="25">
        <v>4331.5200000000004</v>
      </c>
      <c r="X652" s="27">
        <v>44182</v>
      </c>
      <c r="Y652" s="28">
        <v>44182</v>
      </c>
      <c r="Z652" s="29">
        <v>645</v>
      </c>
      <c r="AA652" s="30">
        <v>1</v>
      </c>
      <c r="AB652" s="30" t="s">
        <v>108</v>
      </c>
      <c r="AC652" s="1" t="s">
        <v>95</v>
      </c>
      <c r="AD652" s="26">
        <v>7.0000000000000007E-2</v>
      </c>
      <c r="AE652" s="31">
        <v>303.20640000000009</v>
      </c>
      <c r="AF652">
        <v>1</v>
      </c>
    </row>
    <row r="653" spans="10:32" x14ac:dyDescent="0.3">
      <c r="J653" s="19">
        <v>646</v>
      </c>
      <c r="K653" s="20">
        <v>44180</v>
      </c>
      <c r="L653" s="19">
        <v>12</v>
      </c>
      <c r="M653" s="59">
        <f t="shared" si="21"/>
        <v>12</v>
      </c>
      <c r="N653" s="59">
        <f t="shared" si="22"/>
        <v>2020</v>
      </c>
      <c r="O653" s="21">
        <v>46</v>
      </c>
      <c r="P653" s="22" t="s">
        <v>153</v>
      </c>
      <c r="Q653" s="19">
        <v>9</v>
      </c>
      <c r="R653" s="23">
        <v>35</v>
      </c>
      <c r="S653" s="24">
        <v>93</v>
      </c>
      <c r="T653" s="25">
        <v>3255</v>
      </c>
      <c r="U653" s="26">
        <v>0.15</v>
      </c>
      <c r="V653" s="25"/>
      <c r="W653" s="25">
        <v>2766.75</v>
      </c>
      <c r="X653" s="27">
        <v>44181</v>
      </c>
      <c r="Y653" s="28"/>
      <c r="Z653" s="29">
        <v>646</v>
      </c>
      <c r="AA653" s="30">
        <v>4</v>
      </c>
      <c r="AB653" s="30" t="s">
        <v>85</v>
      </c>
      <c r="AC653" s="1" t="s">
        <v>113</v>
      </c>
      <c r="AD653" s="26">
        <v>0.06</v>
      </c>
      <c r="AE653" s="31">
        <v>166.005</v>
      </c>
      <c r="AF653">
        <v>2</v>
      </c>
    </row>
    <row r="654" spans="10:32" x14ac:dyDescent="0.3">
      <c r="J654" s="19">
        <v>647</v>
      </c>
      <c r="K654" s="20">
        <v>44181</v>
      </c>
      <c r="L654" s="19">
        <v>12</v>
      </c>
      <c r="M654" s="59">
        <f t="shared" si="21"/>
        <v>12</v>
      </c>
      <c r="N654" s="59">
        <f t="shared" si="22"/>
        <v>2020</v>
      </c>
      <c r="O654" s="21">
        <v>15</v>
      </c>
      <c r="P654" s="22" t="s">
        <v>136</v>
      </c>
      <c r="Q654" s="19">
        <v>9</v>
      </c>
      <c r="R654" s="23">
        <v>46</v>
      </c>
      <c r="S654" s="24">
        <v>96</v>
      </c>
      <c r="T654" s="25">
        <v>4416</v>
      </c>
      <c r="U654" s="26">
        <v>0.13</v>
      </c>
      <c r="V654" s="25"/>
      <c r="W654" s="25">
        <v>3841.92</v>
      </c>
      <c r="X654" s="27">
        <v>44192</v>
      </c>
      <c r="Y654" s="28">
        <v>44192</v>
      </c>
      <c r="Z654" s="29">
        <v>647</v>
      </c>
      <c r="AA654" s="30">
        <v>5</v>
      </c>
      <c r="AB654" s="30" t="s">
        <v>100</v>
      </c>
      <c r="AC654" s="1" t="s">
        <v>128</v>
      </c>
      <c r="AD654" s="26">
        <v>0.08</v>
      </c>
      <c r="AE654" s="31">
        <v>307.35360000000003</v>
      </c>
      <c r="AF654">
        <v>3</v>
      </c>
    </row>
    <row r="655" spans="10:32" x14ac:dyDescent="0.3">
      <c r="J655" s="19">
        <v>648</v>
      </c>
      <c r="K655" s="20">
        <v>44182</v>
      </c>
      <c r="L655" s="19">
        <v>12</v>
      </c>
      <c r="M655" s="59">
        <f t="shared" si="21"/>
        <v>12</v>
      </c>
      <c r="N655" s="59">
        <f t="shared" si="22"/>
        <v>2020</v>
      </c>
      <c r="O655" s="21">
        <v>18</v>
      </c>
      <c r="P655" s="22" t="s">
        <v>142</v>
      </c>
      <c r="Q655" s="19">
        <v>14</v>
      </c>
      <c r="R655" s="23">
        <v>42</v>
      </c>
      <c r="S655" s="24">
        <v>100</v>
      </c>
      <c r="T655" s="25">
        <v>4200</v>
      </c>
      <c r="U655" s="26">
        <v>0.14000000000000001</v>
      </c>
      <c r="V655" s="25"/>
      <c r="W655" s="25">
        <v>3612</v>
      </c>
      <c r="X655" s="27">
        <v>44183</v>
      </c>
      <c r="Y655" s="28">
        <v>44183</v>
      </c>
      <c r="Z655" s="29">
        <v>648</v>
      </c>
      <c r="AA655" s="30">
        <v>6</v>
      </c>
      <c r="AB655" s="30" t="s">
        <v>79</v>
      </c>
      <c r="AC655" s="1" t="s">
        <v>109</v>
      </c>
      <c r="AD655" s="26">
        <v>0.05</v>
      </c>
      <c r="AE655" s="31">
        <v>180.60000000000002</v>
      </c>
      <c r="AF655">
        <v>4</v>
      </c>
    </row>
    <row r="656" spans="10:32" x14ac:dyDescent="0.3">
      <c r="J656" s="19">
        <v>649</v>
      </c>
      <c r="K656" s="20">
        <v>44182</v>
      </c>
      <c r="L656" s="19">
        <v>12</v>
      </c>
      <c r="M656" s="59">
        <f t="shared" si="21"/>
        <v>12</v>
      </c>
      <c r="N656" s="59">
        <f t="shared" si="22"/>
        <v>2020</v>
      </c>
      <c r="O656" s="21">
        <v>56</v>
      </c>
      <c r="P656" s="22" t="s">
        <v>126</v>
      </c>
      <c r="Q656" s="19">
        <v>11</v>
      </c>
      <c r="R656" s="23">
        <v>22</v>
      </c>
      <c r="S656" s="24">
        <v>92</v>
      </c>
      <c r="T656" s="25">
        <v>2024</v>
      </c>
      <c r="U656" s="26">
        <v>0.02</v>
      </c>
      <c r="V656" s="25"/>
      <c r="W656" s="25">
        <v>1983.52</v>
      </c>
      <c r="X656" s="27">
        <v>44196</v>
      </c>
      <c r="Y656" s="28">
        <v>44196</v>
      </c>
      <c r="Z656" s="29">
        <v>649</v>
      </c>
      <c r="AA656" s="30">
        <v>5</v>
      </c>
      <c r="AB656" s="30" t="s">
        <v>100</v>
      </c>
      <c r="AC656" s="1" t="s">
        <v>105</v>
      </c>
      <c r="AD656" s="26">
        <v>0.1</v>
      </c>
      <c r="AE656" s="31">
        <v>198.352</v>
      </c>
      <c r="AF656">
        <v>5</v>
      </c>
    </row>
    <row r="657" spans="10:32" x14ac:dyDescent="0.3">
      <c r="J657" s="19">
        <v>650</v>
      </c>
      <c r="K657" s="20">
        <v>44182</v>
      </c>
      <c r="L657" s="19">
        <v>12</v>
      </c>
      <c r="M657" s="59">
        <f t="shared" si="21"/>
        <v>12</v>
      </c>
      <c r="N657" s="59">
        <f t="shared" si="22"/>
        <v>2020</v>
      </c>
      <c r="O657" s="21">
        <v>52</v>
      </c>
      <c r="P657" s="22" t="s">
        <v>81</v>
      </c>
      <c r="Q657" s="19">
        <v>6</v>
      </c>
      <c r="R657" s="23">
        <v>21</v>
      </c>
      <c r="S657" s="24">
        <v>119</v>
      </c>
      <c r="T657" s="25">
        <v>2499</v>
      </c>
      <c r="U657" s="26">
        <v>0.13</v>
      </c>
      <c r="V657" s="25"/>
      <c r="W657" s="25">
        <v>2174.13</v>
      </c>
      <c r="X657" s="27">
        <v>44199</v>
      </c>
      <c r="Y657" s="28">
        <v>44199</v>
      </c>
      <c r="Z657" s="29">
        <v>650</v>
      </c>
      <c r="AA657" s="30">
        <v>4</v>
      </c>
      <c r="AB657" s="30" t="s">
        <v>85</v>
      </c>
      <c r="AC657" s="1" t="s">
        <v>92</v>
      </c>
      <c r="AD657" s="26">
        <v>0.05</v>
      </c>
      <c r="AE657" s="31">
        <v>108.70650000000001</v>
      </c>
      <c r="AF657">
        <v>6</v>
      </c>
    </row>
    <row r="658" spans="10:32" x14ac:dyDescent="0.3">
      <c r="J658" s="19">
        <v>651</v>
      </c>
      <c r="K658" s="20">
        <v>44182</v>
      </c>
      <c r="L658" s="19">
        <v>12</v>
      </c>
      <c r="M658" s="59">
        <f t="shared" si="21"/>
        <v>12</v>
      </c>
      <c r="N658" s="59">
        <f t="shared" si="22"/>
        <v>2020</v>
      </c>
      <c r="O658" s="21">
        <v>6</v>
      </c>
      <c r="P658" s="22" t="s">
        <v>147</v>
      </c>
      <c r="Q658" s="19">
        <v>8</v>
      </c>
      <c r="R658" s="23">
        <v>29</v>
      </c>
      <c r="S658" s="24">
        <v>97</v>
      </c>
      <c r="T658" s="25">
        <v>2813</v>
      </c>
      <c r="U658" s="26">
        <v>0.09</v>
      </c>
      <c r="V658" s="25"/>
      <c r="W658" s="25">
        <v>2559.83</v>
      </c>
      <c r="X658" s="27">
        <v>44206</v>
      </c>
      <c r="Y658" s="28">
        <v>44206</v>
      </c>
      <c r="Z658" s="29">
        <v>651</v>
      </c>
      <c r="AA658" s="30">
        <v>7</v>
      </c>
      <c r="AB658" s="30" t="s">
        <v>97</v>
      </c>
      <c r="AC658" s="1" t="s">
        <v>113</v>
      </c>
      <c r="AD658" s="26">
        <v>7.0000000000000007E-2</v>
      </c>
      <c r="AE658" s="31">
        <v>179.18810000000002</v>
      </c>
      <c r="AF658">
        <v>7</v>
      </c>
    </row>
    <row r="659" spans="10:32" x14ac:dyDescent="0.3">
      <c r="J659" s="19">
        <v>652</v>
      </c>
      <c r="K659" s="20">
        <v>44184</v>
      </c>
      <c r="L659" s="19">
        <v>12</v>
      </c>
      <c r="M659" s="59">
        <f t="shared" si="21"/>
        <v>12</v>
      </c>
      <c r="N659" s="59">
        <f t="shared" si="22"/>
        <v>2020</v>
      </c>
      <c r="O659" s="21">
        <v>49</v>
      </c>
      <c r="P659" s="22" t="s">
        <v>96</v>
      </c>
      <c r="Q659" s="19">
        <v>6</v>
      </c>
      <c r="R659" s="23">
        <v>45</v>
      </c>
      <c r="S659" s="24">
        <v>103</v>
      </c>
      <c r="T659" s="25">
        <v>4635</v>
      </c>
      <c r="U659" s="26">
        <v>0.02</v>
      </c>
      <c r="V659" s="25"/>
      <c r="W659" s="25">
        <v>4542.3</v>
      </c>
      <c r="X659" s="27">
        <v>44207</v>
      </c>
      <c r="Y659" s="28">
        <v>44207</v>
      </c>
      <c r="Z659" s="29">
        <v>652</v>
      </c>
      <c r="AA659" s="30">
        <v>7</v>
      </c>
      <c r="AB659" s="30" t="s">
        <v>97</v>
      </c>
      <c r="AC659" s="1" t="s">
        <v>80</v>
      </c>
      <c r="AD659" s="26">
        <v>0.09</v>
      </c>
      <c r="AE659" s="31">
        <v>408.80700000000002</v>
      </c>
      <c r="AF659">
        <v>1</v>
      </c>
    </row>
    <row r="660" spans="10:32" x14ac:dyDescent="0.3">
      <c r="J660" s="19">
        <v>653</v>
      </c>
      <c r="K660" s="20">
        <v>44185</v>
      </c>
      <c r="L660" s="19">
        <v>12</v>
      </c>
      <c r="M660" s="59">
        <f t="shared" si="21"/>
        <v>12</v>
      </c>
      <c r="N660" s="59">
        <f t="shared" si="22"/>
        <v>2020</v>
      </c>
      <c r="O660" s="21">
        <v>99</v>
      </c>
      <c r="P660" s="22" t="s">
        <v>143</v>
      </c>
      <c r="Q660" s="19">
        <v>5</v>
      </c>
      <c r="R660" s="23">
        <v>27</v>
      </c>
      <c r="S660" s="24">
        <v>91</v>
      </c>
      <c r="T660" s="25">
        <v>2457</v>
      </c>
      <c r="U660" s="26">
        <v>0.08</v>
      </c>
      <c r="V660" s="25"/>
      <c r="W660" s="25">
        <v>2260.44</v>
      </c>
      <c r="X660" s="27">
        <v>44193</v>
      </c>
      <c r="Y660" s="28">
        <v>44193</v>
      </c>
      <c r="Z660" s="29">
        <v>653</v>
      </c>
      <c r="AA660" s="30">
        <v>7</v>
      </c>
      <c r="AB660" s="30" t="s">
        <v>97</v>
      </c>
      <c r="AC660" s="1" t="s">
        <v>80</v>
      </c>
      <c r="AD660" s="26">
        <v>0.05</v>
      </c>
      <c r="AE660" s="31">
        <v>113.02200000000001</v>
      </c>
      <c r="AF660">
        <v>2</v>
      </c>
    </row>
    <row r="661" spans="10:32" x14ac:dyDescent="0.3">
      <c r="J661" s="19">
        <v>654</v>
      </c>
      <c r="K661" s="20">
        <v>44186</v>
      </c>
      <c r="L661" s="19">
        <v>12</v>
      </c>
      <c r="M661" s="59">
        <f t="shared" si="21"/>
        <v>12</v>
      </c>
      <c r="N661" s="59">
        <f t="shared" si="22"/>
        <v>2020</v>
      </c>
      <c r="O661" s="21">
        <v>71</v>
      </c>
      <c r="P661" s="22" t="s">
        <v>78</v>
      </c>
      <c r="Q661" s="19">
        <v>2</v>
      </c>
      <c r="R661" s="23">
        <v>30</v>
      </c>
      <c r="S661" s="24">
        <v>108</v>
      </c>
      <c r="T661" s="25">
        <v>3240</v>
      </c>
      <c r="U661" s="26">
        <v>0.13</v>
      </c>
      <c r="V661" s="25"/>
      <c r="W661" s="25">
        <v>2818.8</v>
      </c>
      <c r="X661" s="27">
        <v>44197</v>
      </c>
      <c r="Y661" s="28">
        <v>44197</v>
      </c>
      <c r="Z661" s="29">
        <v>654</v>
      </c>
      <c r="AA661" s="30">
        <v>2</v>
      </c>
      <c r="AB661" s="30" t="s">
        <v>82</v>
      </c>
      <c r="AC661" s="1" t="s">
        <v>88</v>
      </c>
      <c r="AD661" s="26">
        <v>7.0000000000000007E-2</v>
      </c>
      <c r="AE661" s="31">
        <v>197.31600000000003</v>
      </c>
      <c r="AF661">
        <v>3</v>
      </c>
    </row>
    <row r="662" spans="10:32" x14ac:dyDescent="0.3">
      <c r="J662" s="19">
        <v>655</v>
      </c>
      <c r="K662" s="20">
        <v>44186</v>
      </c>
      <c r="L662" s="19">
        <v>12</v>
      </c>
      <c r="M662" s="59">
        <f t="shared" si="21"/>
        <v>12</v>
      </c>
      <c r="N662" s="59">
        <f t="shared" si="22"/>
        <v>2020</v>
      </c>
      <c r="O662" s="21">
        <v>73</v>
      </c>
      <c r="P662" s="22" t="s">
        <v>96</v>
      </c>
      <c r="Q662" s="19">
        <v>2</v>
      </c>
      <c r="R662" s="23">
        <v>40</v>
      </c>
      <c r="S662" s="24">
        <v>92</v>
      </c>
      <c r="T662" s="25">
        <v>3680</v>
      </c>
      <c r="U662" s="26">
        <v>0.02</v>
      </c>
      <c r="V662" s="25"/>
      <c r="W662" s="25">
        <v>3606.4</v>
      </c>
      <c r="X662" s="27">
        <v>44196</v>
      </c>
      <c r="Y662" s="28">
        <v>44196</v>
      </c>
      <c r="Z662" s="29">
        <v>655</v>
      </c>
      <c r="AA662" s="30">
        <v>7</v>
      </c>
      <c r="AB662" s="30" t="s">
        <v>97</v>
      </c>
      <c r="AC662" s="1" t="s">
        <v>95</v>
      </c>
      <c r="AD662" s="26">
        <v>0.05</v>
      </c>
      <c r="AE662" s="31">
        <v>180.32000000000002</v>
      </c>
      <c r="AF662">
        <v>4</v>
      </c>
    </row>
    <row r="663" spans="10:32" x14ac:dyDescent="0.3">
      <c r="J663" s="19">
        <v>656</v>
      </c>
      <c r="K663" s="20">
        <v>44186</v>
      </c>
      <c r="L663" s="19">
        <v>12</v>
      </c>
      <c r="M663" s="59">
        <f t="shared" si="21"/>
        <v>12</v>
      </c>
      <c r="N663" s="59">
        <f t="shared" si="22"/>
        <v>2020</v>
      </c>
      <c r="O663" s="21">
        <v>6</v>
      </c>
      <c r="P663" s="22" t="s">
        <v>147</v>
      </c>
      <c r="Q663" s="19">
        <v>7</v>
      </c>
      <c r="R663" s="23">
        <v>37</v>
      </c>
      <c r="S663" s="24">
        <v>92</v>
      </c>
      <c r="T663" s="25">
        <v>3404</v>
      </c>
      <c r="U663" s="26">
        <v>0.04</v>
      </c>
      <c r="V663" s="25"/>
      <c r="W663" s="25">
        <v>3267.84</v>
      </c>
      <c r="X663" s="27">
        <v>44205</v>
      </c>
      <c r="Y663" s="28">
        <v>44205</v>
      </c>
      <c r="Z663" s="29">
        <v>656</v>
      </c>
      <c r="AA663" s="30">
        <v>6</v>
      </c>
      <c r="AB663" s="30" t="s">
        <v>79</v>
      </c>
      <c r="AC663" s="1" t="s">
        <v>113</v>
      </c>
      <c r="AD663" s="26">
        <v>0.08</v>
      </c>
      <c r="AE663" s="31">
        <v>261.42720000000003</v>
      </c>
      <c r="AF663">
        <v>5</v>
      </c>
    </row>
    <row r="664" spans="10:32" x14ac:dyDescent="0.3">
      <c r="J664" s="19">
        <v>657</v>
      </c>
      <c r="K664" s="20">
        <v>44186</v>
      </c>
      <c r="L664" s="19">
        <v>12</v>
      </c>
      <c r="M664" s="59">
        <f t="shared" si="21"/>
        <v>12</v>
      </c>
      <c r="N664" s="59">
        <f t="shared" si="22"/>
        <v>2020</v>
      </c>
      <c r="O664" s="21">
        <v>13</v>
      </c>
      <c r="P664" s="22" t="s">
        <v>134</v>
      </c>
      <c r="Q664" s="19">
        <v>3</v>
      </c>
      <c r="R664" s="23">
        <v>40</v>
      </c>
      <c r="S664" s="24">
        <v>111</v>
      </c>
      <c r="T664" s="25">
        <v>4440</v>
      </c>
      <c r="U664" s="26">
        <v>0.02</v>
      </c>
      <c r="V664" s="25"/>
      <c r="W664" s="25">
        <v>4351.2</v>
      </c>
      <c r="X664" s="27">
        <v>44189</v>
      </c>
      <c r="Y664" s="28">
        <v>44189</v>
      </c>
      <c r="Z664" s="29">
        <v>657</v>
      </c>
      <c r="AA664" s="30">
        <v>7</v>
      </c>
      <c r="AB664" s="30" t="s">
        <v>97</v>
      </c>
      <c r="AC664" s="1" t="s">
        <v>83</v>
      </c>
      <c r="AD664" s="26">
        <v>0.08</v>
      </c>
      <c r="AE664" s="31">
        <v>348.096</v>
      </c>
      <c r="AF664">
        <v>6</v>
      </c>
    </row>
    <row r="665" spans="10:32" x14ac:dyDescent="0.3">
      <c r="J665" s="19">
        <v>658</v>
      </c>
      <c r="K665" s="20">
        <v>44187</v>
      </c>
      <c r="L665" s="19">
        <v>12</v>
      </c>
      <c r="M665" s="59">
        <f t="shared" si="21"/>
        <v>12</v>
      </c>
      <c r="N665" s="59">
        <f t="shared" si="22"/>
        <v>2020</v>
      </c>
      <c r="O665" s="21">
        <v>72</v>
      </c>
      <c r="P665" s="22" t="s">
        <v>96</v>
      </c>
      <c r="Q665" s="19">
        <v>1</v>
      </c>
      <c r="R665" s="23">
        <v>31</v>
      </c>
      <c r="S665" s="24">
        <v>104</v>
      </c>
      <c r="T665" s="25">
        <v>3224</v>
      </c>
      <c r="U665" s="26">
        <v>0.11</v>
      </c>
      <c r="V665" s="25"/>
      <c r="W665" s="25">
        <v>2869.36</v>
      </c>
      <c r="X665" s="27">
        <v>44196</v>
      </c>
      <c r="Y665" s="28">
        <v>44196</v>
      </c>
      <c r="Z665" s="29">
        <v>658</v>
      </c>
      <c r="AA665" s="30">
        <v>5</v>
      </c>
      <c r="AB665" s="30" t="s">
        <v>100</v>
      </c>
      <c r="AC665" s="1" t="s">
        <v>80</v>
      </c>
      <c r="AD665" s="26">
        <v>0.06</v>
      </c>
      <c r="AE665" s="31">
        <v>172.16159999999999</v>
      </c>
      <c r="AF665">
        <v>7</v>
      </c>
    </row>
    <row r="666" spans="10:32" x14ac:dyDescent="0.3">
      <c r="J666" s="19">
        <v>659</v>
      </c>
      <c r="K666" s="20">
        <v>44187</v>
      </c>
      <c r="L666" s="19">
        <v>12</v>
      </c>
      <c r="M666" s="59">
        <f t="shared" si="21"/>
        <v>12</v>
      </c>
      <c r="N666" s="59">
        <f t="shared" si="22"/>
        <v>2020</v>
      </c>
      <c r="O666" s="21">
        <v>9</v>
      </c>
      <c r="P666" s="22" t="s">
        <v>94</v>
      </c>
      <c r="Q666" s="19">
        <v>7</v>
      </c>
      <c r="R666" s="23">
        <v>36</v>
      </c>
      <c r="S666" s="24">
        <v>98</v>
      </c>
      <c r="T666" s="25">
        <v>3528</v>
      </c>
      <c r="U666" s="26">
        <v>0.14000000000000001</v>
      </c>
      <c r="V666" s="25"/>
      <c r="W666" s="25">
        <v>3034.08</v>
      </c>
      <c r="X666" s="27">
        <v>44209</v>
      </c>
      <c r="Y666" s="28">
        <v>44209</v>
      </c>
      <c r="Z666" s="29">
        <v>659</v>
      </c>
      <c r="AA666" s="30">
        <v>4</v>
      </c>
      <c r="AB666" s="30" t="s">
        <v>85</v>
      </c>
      <c r="AC666" s="1" t="s">
        <v>113</v>
      </c>
      <c r="AD666" s="26">
        <v>0.1</v>
      </c>
      <c r="AE666" s="31">
        <v>303.40800000000002</v>
      </c>
      <c r="AF666">
        <v>1</v>
      </c>
    </row>
    <row r="667" spans="10:32" x14ac:dyDescent="0.3">
      <c r="J667" s="19">
        <v>660</v>
      </c>
      <c r="K667" s="20">
        <v>44190</v>
      </c>
      <c r="L667" s="19">
        <v>12</v>
      </c>
      <c r="M667" s="59">
        <f t="shared" si="21"/>
        <v>12</v>
      </c>
      <c r="N667" s="59">
        <f t="shared" si="22"/>
        <v>2020</v>
      </c>
      <c r="O667" s="21">
        <v>57</v>
      </c>
      <c r="P667" s="22" t="s">
        <v>148</v>
      </c>
      <c r="Q667" s="19">
        <v>14</v>
      </c>
      <c r="R667" s="23">
        <v>25</v>
      </c>
      <c r="S667" s="24">
        <v>106</v>
      </c>
      <c r="T667" s="25">
        <v>2650</v>
      </c>
      <c r="U667" s="26">
        <v>0.06</v>
      </c>
      <c r="V667" s="25"/>
      <c r="W667" s="25">
        <v>2491</v>
      </c>
      <c r="X667" s="27">
        <v>44192</v>
      </c>
      <c r="Y667" s="28">
        <v>44192</v>
      </c>
      <c r="Z667" s="29">
        <v>660</v>
      </c>
      <c r="AA667" s="30">
        <v>7</v>
      </c>
      <c r="AB667" s="30" t="s">
        <v>97</v>
      </c>
      <c r="AC667" s="1" t="s">
        <v>92</v>
      </c>
      <c r="AD667" s="26">
        <v>0.09</v>
      </c>
      <c r="AE667" s="31">
        <v>224.19</v>
      </c>
      <c r="AF667">
        <v>2</v>
      </c>
    </row>
    <row r="668" spans="10:32" x14ac:dyDescent="0.3">
      <c r="J668" s="19">
        <v>661</v>
      </c>
      <c r="K668" s="20">
        <v>44190</v>
      </c>
      <c r="L668" s="19">
        <v>12</v>
      </c>
      <c r="M668" s="59">
        <f t="shared" si="21"/>
        <v>12</v>
      </c>
      <c r="N668" s="59">
        <f t="shared" si="22"/>
        <v>2020</v>
      </c>
      <c r="O668" s="21">
        <v>6</v>
      </c>
      <c r="P668" s="22" t="s">
        <v>147</v>
      </c>
      <c r="Q668" s="19">
        <v>8</v>
      </c>
      <c r="R668" s="23">
        <v>15</v>
      </c>
      <c r="S668" s="24">
        <v>118</v>
      </c>
      <c r="T668" s="25">
        <v>1770</v>
      </c>
      <c r="U668" s="26">
        <v>0.15</v>
      </c>
      <c r="V668" s="25"/>
      <c r="W668" s="25">
        <v>1504.5</v>
      </c>
      <c r="X668" s="27">
        <v>44214</v>
      </c>
      <c r="Y668" s="28">
        <v>44214</v>
      </c>
      <c r="Z668" s="29">
        <v>661</v>
      </c>
      <c r="AA668" s="30">
        <v>5</v>
      </c>
      <c r="AB668" s="30" t="s">
        <v>100</v>
      </c>
      <c r="AC668" s="1" t="s">
        <v>128</v>
      </c>
      <c r="AD668" s="26">
        <v>0.05</v>
      </c>
      <c r="AE668" s="31">
        <v>75.225000000000009</v>
      </c>
      <c r="AF668">
        <v>3</v>
      </c>
    </row>
    <row r="669" spans="10:32" x14ac:dyDescent="0.3">
      <c r="J669" s="19">
        <v>662</v>
      </c>
      <c r="K669" s="20">
        <v>44191</v>
      </c>
      <c r="L669" s="19">
        <v>12</v>
      </c>
      <c r="M669" s="59">
        <f t="shared" si="21"/>
        <v>12</v>
      </c>
      <c r="N669" s="59">
        <f t="shared" si="22"/>
        <v>2020</v>
      </c>
      <c r="O669" s="21">
        <v>48</v>
      </c>
      <c r="P669" s="22" t="s">
        <v>120</v>
      </c>
      <c r="Q669" s="19">
        <v>7</v>
      </c>
      <c r="R669" s="23">
        <v>32</v>
      </c>
      <c r="S669" s="24">
        <v>93</v>
      </c>
      <c r="T669" s="25">
        <v>2976</v>
      </c>
      <c r="U669" s="26">
        <v>0.11</v>
      </c>
      <c r="V669" s="25"/>
      <c r="W669" s="25">
        <v>2648.64</v>
      </c>
      <c r="X669" s="27">
        <v>44208</v>
      </c>
      <c r="Y669" s="28">
        <v>44208</v>
      </c>
      <c r="Z669" s="29">
        <v>662</v>
      </c>
      <c r="AA669" s="30">
        <v>4</v>
      </c>
      <c r="AB669" s="30" t="s">
        <v>85</v>
      </c>
      <c r="AC669" s="1" t="s">
        <v>80</v>
      </c>
      <c r="AD669" s="26">
        <v>0.1</v>
      </c>
      <c r="AE669" s="31">
        <v>264.86399999999998</v>
      </c>
      <c r="AF669">
        <v>4</v>
      </c>
    </row>
    <row r="670" spans="10:32" x14ac:dyDescent="0.3">
      <c r="J670" s="19">
        <v>663</v>
      </c>
      <c r="K670" s="20">
        <v>44191</v>
      </c>
      <c r="L670" s="19">
        <v>12</v>
      </c>
      <c r="M670" s="59">
        <f t="shared" si="21"/>
        <v>12</v>
      </c>
      <c r="N670" s="59">
        <f t="shared" si="22"/>
        <v>2020</v>
      </c>
      <c r="O670" s="21">
        <v>38</v>
      </c>
      <c r="P670" s="22" t="s">
        <v>132</v>
      </c>
      <c r="Q670" s="19">
        <v>4</v>
      </c>
      <c r="R670" s="23">
        <v>28</v>
      </c>
      <c r="S670" s="24">
        <v>90</v>
      </c>
      <c r="T670" s="25">
        <v>2520</v>
      </c>
      <c r="U670" s="26">
        <v>0.06</v>
      </c>
      <c r="V670" s="25"/>
      <c r="W670" s="25">
        <v>2368.8000000000002</v>
      </c>
      <c r="X670" s="27">
        <v>44195</v>
      </c>
      <c r="Y670" s="28">
        <v>44195</v>
      </c>
      <c r="Z670" s="29">
        <v>663</v>
      </c>
      <c r="AA670" s="30">
        <v>7</v>
      </c>
      <c r="AB670" s="30" t="s">
        <v>97</v>
      </c>
      <c r="AC670" s="1" t="s">
        <v>109</v>
      </c>
      <c r="AD670" s="26">
        <v>0.06</v>
      </c>
      <c r="AE670" s="31">
        <v>142.12800000000001</v>
      </c>
      <c r="AF670">
        <v>5</v>
      </c>
    </row>
    <row r="671" spans="10:32" x14ac:dyDescent="0.3">
      <c r="J671" s="19">
        <v>664</v>
      </c>
      <c r="K671" s="20">
        <v>44191</v>
      </c>
      <c r="L671" s="19">
        <v>12</v>
      </c>
      <c r="M671" s="59">
        <f t="shared" si="21"/>
        <v>12</v>
      </c>
      <c r="N671" s="59">
        <f t="shared" si="22"/>
        <v>2020</v>
      </c>
      <c r="O671" s="21">
        <v>93</v>
      </c>
      <c r="P671" s="22" t="s">
        <v>91</v>
      </c>
      <c r="Q671" s="19">
        <v>1</v>
      </c>
      <c r="R671" s="23">
        <v>29</v>
      </c>
      <c r="S671" s="24">
        <v>92</v>
      </c>
      <c r="T671" s="25">
        <v>2668</v>
      </c>
      <c r="U671" s="26">
        <v>0.13</v>
      </c>
      <c r="V671" s="25"/>
      <c r="W671" s="25">
        <v>2321.16</v>
      </c>
      <c r="X671" s="27">
        <v>44218</v>
      </c>
      <c r="Y671" s="28"/>
      <c r="Z671" s="29">
        <v>664</v>
      </c>
      <c r="AA671" s="30">
        <v>3</v>
      </c>
      <c r="AB671" s="30" t="s">
        <v>87</v>
      </c>
      <c r="AC671" s="1" t="s">
        <v>128</v>
      </c>
      <c r="AD671" s="26">
        <v>0.08</v>
      </c>
      <c r="AE671" s="31">
        <v>185.69280000000001</v>
      </c>
      <c r="AF671">
        <v>6</v>
      </c>
    </row>
    <row r="672" spans="10:32" x14ac:dyDescent="0.3">
      <c r="J672" s="19">
        <v>665</v>
      </c>
      <c r="K672" s="20">
        <v>44192</v>
      </c>
      <c r="L672" s="19">
        <v>12</v>
      </c>
      <c r="M672" s="59">
        <f t="shared" si="21"/>
        <v>12</v>
      </c>
      <c r="N672" s="59">
        <f t="shared" si="22"/>
        <v>2020</v>
      </c>
      <c r="O672" s="21">
        <v>58</v>
      </c>
      <c r="P672" s="22" t="s">
        <v>131</v>
      </c>
      <c r="Q672" s="19">
        <v>8</v>
      </c>
      <c r="R672" s="23">
        <v>11</v>
      </c>
      <c r="S672" s="24">
        <v>117</v>
      </c>
      <c r="T672" s="25">
        <v>1287</v>
      </c>
      <c r="U672" s="26">
        <v>0.14000000000000001</v>
      </c>
      <c r="V672" s="25"/>
      <c r="W672" s="25">
        <v>1106.82</v>
      </c>
      <c r="X672" s="27">
        <v>44192</v>
      </c>
      <c r="Y672" s="28">
        <v>44192</v>
      </c>
      <c r="Z672" s="29">
        <v>665</v>
      </c>
      <c r="AA672" s="30">
        <v>1</v>
      </c>
      <c r="AB672" s="30" t="s">
        <v>108</v>
      </c>
      <c r="AC672" s="1" t="s">
        <v>83</v>
      </c>
      <c r="AD672" s="26">
        <v>0.09</v>
      </c>
      <c r="AE672" s="31">
        <v>99.613799999999998</v>
      </c>
      <c r="AF672">
        <v>7</v>
      </c>
    </row>
    <row r="673" spans="10:32" x14ac:dyDescent="0.3">
      <c r="J673" s="19">
        <v>666</v>
      </c>
      <c r="K673" s="20">
        <v>44193</v>
      </c>
      <c r="L673" s="19">
        <v>12</v>
      </c>
      <c r="M673" s="59">
        <f t="shared" si="21"/>
        <v>12</v>
      </c>
      <c r="N673" s="59">
        <f t="shared" si="22"/>
        <v>2020</v>
      </c>
      <c r="O673" s="21">
        <v>76</v>
      </c>
      <c r="P673" s="22" t="s">
        <v>163</v>
      </c>
      <c r="Q673" s="19">
        <v>4</v>
      </c>
      <c r="R673" s="23">
        <v>13</v>
      </c>
      <c r="S673" s="24">
        <v>93</v>
      </c>
      <c r="T673" s="25">
        <v>1209</v>
      </c>
      <c r="U673" s="26">
        <v>0</v>
      </c>
      <c r="V673" s="25"/>
      <c r="W673" s="25">
        <v>1209</v>
      </c>
      <c r="X673" s="27">
        <v>44210</v>
      </c>
      <c r="Y673" s="28">
        <v>44210</v>
      </c>
      <c r="Z673" s="29">
        <v>666</v>
      </c>
      <c r="AA673" s="30">
        <v>7</v>
      </c>
      <c r="AB673" s="30" t="s">
        <v>97</v>
      </c>
      <c r="AC673" s="1" t="s">
        <v>109</v>
      </c>
      <c r="AD673" s="26">
        <v>0.1</v>
      </c>
      <c r="AE673" s="31">
        <v>120.9</v>
      </c>
      <c r="AF673">
        <v>1</v>
      </c>
    </row>
    <row r="674" spans="10:32" x14ac:dyDescent="0.3">
      <c r="J674" s="19">
        <v>667</v>
      </c>
      <c r="K674" s="20">
        <v>44193</v>
      </c>
      <c r="L674" s="19">
        <v>12</v>
      </c>
      <c r="M674" s="59">
        <f t="shared" si="21"/>
        <v>12</v>
      </c>
      <c r="N674" s="59">
        <f t="shared" si="22"/>
        <v>2020</v>
      </c>
      <c r="O674" s="21">
        <v>66</v>
      </c>
      <c r="P674" s="22" t="s">
        <v>89</v>
      </c>
      <c r="Q674" s="19">
        <v>5</v>
      </c>
      <c r="R674" s="23">
        <v>17</v>
      </c>
      <c r="S674" s="24">
        <v>118</v>
      </c>
      <c r="T674" s="25">
        <v>2006</v>
      </c>
      <c r="U674" s="26">
        <v>0.06</v>
      </c>
      <c r="V674" s="25"/>
      <c r="W674" s="25">
        <v>1885.64</v>
      </c>
      <c r="X674" s="27">
        <v>44198</v>
      </c>
      <c r="Y674" s="28">
        <v>44198</v>
      </c>
      <c r="Z674" s="29">
        <v>667</v>
      </c>
      <c r="AA674" s="30">
        <v>7</v>
      </c>
      <c r="AB674" s="30" t="s">
        <v>97</v>
      </c>
      <c r="AC674" s="1" t="s">
        <v>83</v>
      </c>
      <c r="AD674" s="26">
        <v>0.06</v>
      </c>
      <c r="AE674" s="31">
        <v>113.1384</v>
      </c>
      <c r="AF674">
        <v>2</v>
      </c>
    </row>
    <row r="675" spans="10:32" x14ac:dyDescent="0.3">
      <c r="J675" s="19">
        <v>668</v>
      </c>
      <c r="K675" s="20">
        <v>44194</v>
      </c>
      <c r="L675" s="19">
        <v>12</v>
      </c>
      <c r="M675" s="59">
        <f t="shared" si="21"/>
        <v>12</v>
      </c>
      <c r="N675" s="59">
        <f t="shared" si="22"/>
        <v>2020</v>
      </c>
      <c r="O675" s="21">
        <v>18</v>
      </c>
      <c r="P675" s="22" t="s">
        <v>142</v>
      </c>
      <c r="Q675" s="19">
        <v>14</v>
      </c>
      <c r="R675" s="23">
        <v>10</v>
      </c>
      <c r="S675" s="24">
        <v>112</v>
      </c>
      <c r="T675" s="25">
        <v>1120</v>
      </c>
      <c r="U675" s="26">
        <v>0.06</v>
      </c>
      <c r="V675" s="25"/>
      <c r="W675" s="25">
        <v>1052.8</v>
      </c>
      <c r="X675" s="27">
        <v>44194</v>
      </c>
      <c r="Y675" s="28">
        <v>44194</v>
      </c>
      <c r="Z675" s="29">
        <v>668</v>
      </c>
      <c r="AA675" s="30">
        <v>7</v>
      </c>
      <c r="AB675" s="30" t="s">
        <v>97</v>
      </c>
      <c r="AC675" s="1" t="s">
        <v>80</v>
      </c>
      <c r="AD675" s="26">
        <v>0.08</v>
      </c>
      <c r="AE675" s="31">
        <v>84.224000000000004</v>
      </c>
      <c r="AF675">
        <v>3</v>
      </c>
    </row>
    <row r="676" spans="10:32" x14ac:dyDescent="0.3">
      <c r="J676" s="19">
        <v>669</v>
      </c>
      <c r="K676" s="20">
        <v>44195</v>
      </c>
      <c r="L676" s="19">
        <v>12</v>
      </c>
      <c r="M676" s="59">
        <f t="shared" si="21"/>
        <v>12</v>
      </c>
      <c r="N676" s="59">
        <f t="shared" si="22"/>
        <v>2020</v>
      </c>
      <c r="O676" s="21">
        <v>11</v>
      </c>
      <c r="P676" s="22" t="s">
        <v>119</v>
      </c>
      <c r="Q676" s="19">
        <v>2</v>
      </c>
      <c r="R676" s="23">
        <v>31</v>
      </c>
      <c r="S676" s="24">
        <v>115</v>
      </c>
      <c r="T676" s="25">
        <v>3565</v>
      </c>
      <c r="U676" s="26">
        <v>0.04</v>
      </c>
      <c r="V676" s="25"/>
      <c r="W676" s="25">
        <v>3422.4</v>
      </c>
      <c r="X676" s="27">
        <v>44200</v>
      </c>
      <c r="Y676" s="28">
        <v>44200</v>
      </c>
      <c r="Z676" s="29">
        <v>669</v>
      </c>
      <c r="AA676" s="30">
        <v>3</v>
      </c>
      <c r="AB676" s="30" t="s">
        <v>87</v>
      </c>
      <c r="AC676" s="1" t="s">
        <v>92</v>
      </c>
      <c r="AD676" s="26">
        <v>0.09</v>
      </c>
      <c r="AE676" s="31">
        <v>308.01600000000002</v>
      </c>
      <c r="AF676">
        <v>4</v>
      </c>
    </row>
    <row r="677" spans="10:32" x14ac:dyDescent="0.3">
      <c r="J677" s="19">
        <v>670</v>
      </c>
      <c r="K677" s="20">
        <v>44195</v>
      </c>
      <c r="L677" s="19">
        <v>12</v>
      </c>
      <c r="M677" s="59">
        <f t="shared" si="21"/>
        <v>12</v>
      </c>
      <c r="N677" s="59">
        <f t="shared" si="22"/>
        <v>2020</v>
      </c>
      <c r="O677" s="21">
        <v>22</v>
      </c>
      <c r="P677" s="22" t="s">
        <v>112</v>
      </c>
      <c r="Q677" s="19">
        <v>15</v>
      </c>
      <c r="R677" s="23">
        <v>37</v>
      </c>
      <c r="S677" s="24">
        <v>110</v>
      </c>
      <c r="T677" s="25">
        <v>4070</v>
      </c>
      <c r="U677" s="26">
        <v>0.05</v>
      </c>
      <c r="V677" s="25"/>
      <c r="W677" s="25">
        <v>3866.5</v>
      </c>
      <c r="X677" s="27">
        <v>44210</v>
      </c>
      <c r="Y677" s="28"/>
      <c r="Z677" s="29">
        <v>670</v>
      </c>
      <c r="AA677" s="30">
        <v>6</v>
      </c>
      <c r="AB677" s="30" t="s">
        <v>79</v>
      </c>
      <c r="AC677" s="1" t="s">
        <v>95</v>
      </c>
      <c r="AD677" s="26">
        <v>0.06</v>
      </c>
      <c r="AE677" s="31">
        <v>231.98999999999998</v>
      </c>
      <c r="AF677">
        <v>5</v>
      </c>
    </row>
    <row r="678" spans="10:32" x14ac:dyDescent="0.3">
      <c r="J678" s="19">
        <v>671</v>
      </c>
      <c r="K678" s="20">
        <v>44195</v>
      </c>
      <c r="L678" s="19">
        <v>12</v>
      </c>
      <c r="M678" s="59">
        <f t="shared" si="21"/>
        <v>12</v>
      </c>
      <c r="N678" s="59">
        <f t="shared" si="22"/>
        <v>2020</v>
      </c>
      <c r="O678" s="21">
        <v>79</v>
      </c>
      <c r="P678" s="22" t="s">
        <v>91</v>
      </c>
      <c r="Q678" s="19">
        <v>3</v>
      </c>
      <c r="R678" s="23">
        <v>21</v>
      </c>
      <c r="S678" s="24">
        <v>103</v>
      </c>
      <c r="T678" s="25">
        <v>2163</v>
      </c>
      <c r="U678" s="26">
        <v>0.09</v>
      </c>
      <c r="V678" s="25"/>
      <c r="W678" s="25">
        <v>1968.33</v>
      </c>
      <c r="X678" s="27">
        <v>44221</v>
      </c>
      <c r="Y678" s="28">
        <v>44221</v>
      </c>
      <c r="Z678" s="29">
        <v>671</v>
      </c>
      <c r="AA678" s="30">
        <v>5</v>
      </c>
      <c r="AB678" s="30" t="s">
        <v>100</v>
      </c>
      <c r="AC678" s="1" t="s">
        <v>113</v>
      </c>
      <c r="AD678" s="26">
        <v>7.0000000000000007E-2</v>
      </c>
      <c r="AE678" s="31">
        <v>137.78310000000002</v>
      </c>
      <c r="AF678">
        <v>6</v>
      </c>
    </row>
    <row r="679" spans="10:32" x14ac:dyDescent="0.3">
      <c r="J679" s="19">
        <v>672</v>
      </c>
      <c r="K679" s="20">
        <v>44196</v>
      </c>
      <c r="L679" s="19">
        <v>12</v>
      </c>
      <c r="M679" s="59">
        <f t="shared" si="21"/>
        <v>12</v>
      </c>
      <c r="N679" s="59">
        <f t="shared" si="22"/>
        <v>2020</v>
      </c>
      <c r="O679" s="21">
        <v>72</v>
      </c>
      <c r="P679" s="22" t="s">
        <v>96</v>
      </c>
      <c r="Q679" s="19">
        <v>2</v>
      </c>
      <c r="R679" s="23">
        <v>44</v>
      </c>
      <c r="S679" s="24">
        <v>116</v>
      </c>
      <c r="T679" s="25">
        <v>5104</v>
      </c>
      <c r="U679" s="26">
        <v>0.11</v>
      </c>
      <c r="V679" s="25"/>
      <c r="W679" s="25">
        <v>4542.5599999999995</v>
      </c>
      <c r="X679" s="27">
        <v>44211</v>
      </c>
      <c r="Y679" s="28">
        <v>44211</v>
      </c>
      <c r="Z679" s="29">
        <v>672</v>
      </c>
      <c r="AA679" s="30">
        <v>6</v>
      </c>
      <c r="AB679" s="30" t="s">
        <v>79</v>
      </c>
      <c r="AC679" s="1" t="s">
        <v>105</v>
      </c>
      <c r="AD679" s="26">
        <v>0.05</v>
      </c>
      <c r="AE679" s="31">
        <v>227.12799999999999</v>
      </c>
      <c r="AF679">
        <v>7</v>
      </c>
    </row>
    <row r="680" spans="10:32" x14ac:dyDescent="0.3">
      <c r="J680" s="19">
        <v>673</v>
      </c>
      <c r="K680" s="20">
        <v>44196</v>
      </c>
      <c r="L680" s="19">
        <v>12</v>
      </c>
      <c r="M680" s="59">
        <f t="shared" si="21"/>
        <v>12</v>
      </c>
      <c r="N680" s="59">
        <f t="shared" si="22"/>
        <v>2020</v>
      </c>
      <c r="O680" s="21">
        <v>86</v>
      </c>
      <c r="P680" s="22" t="s">
        <v>149</v>
      </c>
      <c r="Q680" s="19">
        <v>11</v>
      </c>
      <c r="R680" s="23">
        <v>28</v>
      </c>
      <c r="S680" s="24">
        <v>110</v>
      </c>
      <c r="T680" s="25">
        <v>3080</v>
      </c>
      <c r="U680" s="26">
        <v>0.12</v>
      </c>
      <c r="V680" s="25"/>
      <c r="W680" s="25">
        <v>2710.4</v>
      </c>
      <c r="X680" s="27">
        <v>44199</v>
      </c>
      <c r="Y680" s="28">
        <v>44199</v>
      </c>
      <c r="Z680" s="29">
        <v>673</v>
      </c>
      <c r="AA680" s="30">
        <v>4</v>
      </c>
      <c r="AB680" s="30" t="s">
        <v>85</v>
      </c>
      <c r="AC680" s="1" t="s">
        <v>80</v>
      </c>
      <c r="AD680" s="26">
        <v>0.05</v>
      </c>
      <c r="AE680" s="31">
        <v>135.52000000000001</v>
      </c>
      <c r="AF680">
        <v>1</v>
      </c>
    </row>
    <row r="681" spans="10:32" x14ac:dyDescent="0.3">
      <c r="J681" s="19">
        <v>674</v>
      </c>
      <c r="K681" s="20">
        <v>44199</v>
      </c>
      <c r="L681" s="19">
        <v>1</v>
      </c>
      <c r="M681" s="59">
        <f t="shared" si="21"/>
        <v>1</v>
      </c>
      <c r="N681" s="59">
        <f t="shared" si="22"/>
        <v>2021</v>
      </c>
      <c r="O681" s="21">
        <v>13</v>
      </c>
      <c r="P681" s="22" t="s">
        <v>134</v>
      </c>
      <c r="Q681" s="19">
        <v>7</v>
      </c>
      <c r="R681" s="23">
        <v>19</v>
      </c>
      <c r="S681" s="24">
        <v>115</v>
      </c>
      <c r="T681" s="25">
        <v>2185</v>
      </c>
      <c r="U681" s="26">
        <v>0.06</v>
      </c>
      <c r="V681" s="25"/>
      <c r="W681" s="25">
        <v>2053.9</v>
      </c>
      <c r="X681" s="27">
        <v>44210</v>
      </c>
      <c r="Y681" s="28">
        <v>44210</v>
      </c>
      <c r="Z681" s="29">
        <v>674</v>
      </c>
      <c r="AA681" s="30">
        <v>3</v>
      </c>
      <c r="AB681" s="30" t="s">
        <v>87</v>
      </c>
      <c r="AC681" s="1" t="s">
        <v>113</v>
      </c>
      <c r="AD681" s="26">
        <v>0.05</v>
      </c>
      <c r="AE681" s="31">
        <v>102.69500000000001</v>
      </c>
      <c r="AF681">
        <v>2</v>
      </c>
    </row>
    <row r="682" spans="10:32" x14ac:dyDescent="0.3">
      <c r="J682" s="19">
        <v>675</v>
      </c>
      <c r="K682" s="20">
        <v>44199</v>
      </c>
      <c r="L682" s="19">
        <v>1</v>
      </c>
      <c r="M682" s="59">
        <f t="shared" si="21"/>
        <v>1</v>
      </c>
      <c r="N682" s="59">
        <f t="shared" si="22"/>
        <v>2021</v>
      </c>
      <c r="O682" s="21">
        <v>64</v>
      </c>
      <c r="P682" s="22" t="s">
        <v>137</v>
      </c>
      <c r="Q682" s="19">
        <v>7</v>
      </c>
      <c r="R682" s="23">
        <v>27</v>
      </c>
      <c r="S682" s="24">
        <v>99</v>
      </c>
      <c r="T682" s="25">
        <v>2673</v>
      </c>
      <c r="U682" s="26">
        <v>0.08</v>
      </c>
      <c r="V682" s="25"/>
      <c r="W682" s="25">
        <v>2459.16</v>
      </c>
      <c r="X682" s="27">
        <v>44208</v>
      </c>
      <c r="Y682" s="28">
        <v>44208</v>
      </c>
      <c r="Z682" s="29">
        <v>675</v>
      </c>
      <c r="AA682" s="30">
        <v>6</v>
      </c>
      <c r="AB682" s="30" t="s">
        <v>79</v>
      </c>
      <c r="AC682" s="1" t="s">
        <v>128</v>
      </c>
      <c r="AD682" s="26">
        <v>0.09</v>
      </c>
      <c r="AE682" s="31">
        <v>221.32439999999997</v>
      </c>
      <c r="AF682">
        <v>3</v>
      </c>
    </row>
    <row r="683" spans="10:32" x14ac:dyDescent="0.3">
      <c r="J683" s="19">
        <v>676</v>
      </c>
      <c r="K683" s="20">
        <v>44199</v>
      </c>
      <c r="L683" s="19">
        <v>1</v>
      </c>
      <c r="M683" s="59">
        <f t="shared" si="21"/>
        <v>1</v>
      </c>
      <c r="N683" s="59">
        <f t="shared" si="22"/>
        <v>2021</v>
      </c>
      <c r="O683" s="21">
        <v>20</v>
      </c>
      <c r="P683" s="22" t="s">
        <v>99</v>
      </c>
      <c r="Q683" s="19">
        <v>4</v>
      </c>
      <c r="R683" s="23">
        <v>47</v>
      </c>
      <c r="S683" s="24">
        <v>94</v>
      </c>
      <c r="T683" s="25">
        <v>4418</v>
      </c>
      <c r="U683" s="26">
        <v>0.08</v>
      </c>
      <c r="V683" s="25"/>
      <c r="W683" s="25">
        <v>4064.56</v>
      </c>
      <c r="X683" s="27">
        <v>44215</v>
      </c>
      <c r="Y683" s="28">
        <v>44215</v>
      </c>
      <c r="Z683" s="29">
        <v>676</v>
      </c>
      <c r="AA683" s="30">
        <v>7</v>
      </c>
      <c r="AB683" s="30" t="s">
        <v>97</v>
      </c>
      <c r="AC683" s="1" t="s">
        <v>128</v>
      </c>
      <c r="AD683" s="26">
        <v>0.1</v>
      </c>
      <c r="AE683" s="31">
        <v>406.45600000000002</v>
      </c>
      <c r="AF683">
        <v>4</v>
      </c>
    </row>
    <row r="684" spans="10:32" x14ac:dyDescent="0.3">
      <c r="J684" s="19">
        <v>677</v>
      </c>
      <c r="K684" s="20">
        <v>44200</v>
      </c>
      <c r="L684" s="19">
        <v>1</v>
      </c>
      <c r="M684" s="59">
        <f t="shared" si="21"/>
        <v>1</v>
      </c>
      <c r="N684" s="59">
        <f t="shared" si="22"/>
        <v>2021</v>
      </c>
      <c r="O684" s="21">
        <v>47</v>
      </c>
      <c r="P684" s="22" t="s">
        <v>101</v>
      </c>
      <c r="Q684" s="19">
        <v>10</v>
      </c>
      <c r="R684" s="23">
        <v>34</v>
      </c>
      <c r="S684" s="24">
        <v>108</v>
      </c>
      <c r="T684" s="25">
        <v>3672</v>
      </c>
      <c r="U684" s="26">
        <v>0.01</v>
      </c>
      <c r="V684" s="25"/>
      <c r="W684" s="25">
        <v>3635.28</v>
      </c>
      <c r="X684" s="27">
        <v>44204</v>
      </c>
      <c r="Y684" s="28">
        <v>44204</v>
      </c>
      <c r="Z684" s="29">
        <v>677</v>
      </c>
      <c r="AA684" s="30">
        <v>6</v>
      </c>
      <c r="AB684" s="30" t="s">
        <v>79</v>
      </c>
      <c r="AC684" s="1" t="s">
        <v>113</v>
      </c>
      <c r="AD684" s="26">
        <v>0.05</v>
      </c>
      <c r="AE684" s="31">
        <v>181.76400000000001</v>
      </c>
      <c r="AF684">
        <v>5</v>
      </c>
    </row>
    <row r="685" spans="10:32" x14ac:dyDescent="0.3">
      <c r="J685" s="19">
        <v>678</v>
      </c>
      <c r="K685" s="20">
        <v>44201</v>
      </c>
      <c r="L685" s="19">
        <v>1</v>
      </c>
      <c r="M685" s="59">
        <f t="shared" si="21"/>
        <v>1</v>
      </c>
      <c r="N685" s="59">
        <f t="shared" si="22"/>
        <v>2021</v>
      </c>
      <c r="O685" s="21">
        <v>92</v>
      </c>
      <c r="P685" s="22" t="s">
        <v>84</v>
      </c>
      <c r="Q685" s="19">
        <v>8</v>
      </c>
      <c r="R685" s="23">
        <v>30</v>
      </c>
      <c r="S685" s="24">
        <v>95</v>
      </c>
      <c r="T685" s="25">
        <v>2850</v>
      </c>
      <c r="U685" s="26">
        <v>0.03</v>
      </c>
      <c r="V685" s="25"/>
      <c r="W685" s="25">
        <v>2764.5</v>
      </c>
      <c r="X685" s="27">
        <v>44217</v>
      </c>
      <c r="Y685" s="28">
        <v>44217</v>
      </c>
      <c r="Z685" s="29">
        <v>678</v>
      </c>
      <c r="AA685" s="30">
        <v>7</v>
      </c>
      <c r="AB685" s="30" t="s">
        <v>97</v>
      </c>
      <c r="AC685" s="1" t="s">
        <v>109</v>
      </c>
      <c r="AD685" s="26">
        <v>0.08</v>
      </c>
      <c r="AE685" s="31">
        <v>221.16</v>
      </c>
      <c r="AF685">
        <v>6</v>
      </c>
    </row>
    <row r="686" spans="10:32" x14ac:dyDescent="0.3">
      <c r="J686" s="19">
        <v>679</v>
      </c>
      <c r="K686" s="20">
        <v>44202</v>
      </c>
      <c r="L686" s="19">
        <v>1</v>
      </c>
      <c r="M686" s="59">
        <f t="shared" si="21"/>
        <v>1</v>
      </c>
      <c r="N686" s="59">
        <f t="shared" si="22"/>
        <v>2021</v>
      </c>
      <c r="O686" s="21">
        <v>70</v>
      </c>
      <c r="P686" s="22" t="s">
        <v>126</v>
      </c>
      <c r="Q686" s="19">
        <v>13</v>
      </c>
      <c r="R686" s="23">
        <v>30</v>
      </c>
      <c r="S686" s="24">
        <v>91</v>
      </c>
      <c r="T686" s="25">
        <v>2730</v>
      </c>
      <c r="U686" s="26">
        <v>0.05</v>
      </c>
      <c r="V686" s="25"/>
      <c r="W686" s="25">
        <v>2593.5</v>
      </c>
      <c r="X686" s="27">
        <v>44228</v>
      </c>
      <c r="Y686" s="28">
        <v>44228</v>
      </c>
      <c r="Z686" s="29">
        <v>679</v>
      </c>
      <c r="AA686" s="30">
        <v>4</v>
      </c>
      <c r="AB686" s="30" t="s">
        <v>85</v>
      </c>
      <c r="AC686" s="1" t="s">
        <v>90</v>
      </c>
      <c r="AD686" s="26">
        <v>0.08</v>
      </c>
      <c r="AE686" s="31">
        <v>207.48000000000002</v>
      </c>
      <c r="AF686">
        <v>7</v>
      </c>
    </row>
    <row r="687" spans="10:32" x14ac:dyDescent="0.3">
      <c r="J687" s="19">
        <v>680</v>
      </c>
      <c r="K687" s="20">
        <v>44202</v>
      </c>
      <c r="L687" s="19">
        <v>1</v>
      </c>
      <c r="M687" s="59">
        <f t="shared" si="21"/>
        <v>1</v>
      </c>
      <c r="N687" s="59">
        <f t="shared" si="22"/>
        <v>2021</v>
      </c>
      <c r="O687" s="21">
        <v>33</v>
      </c>
      <c r="P687" s="22" t="s">
        <v>135</v>
      </c>
      <c r="Q687" s="19">
        <v>13</v>
      </c>
      <c r="R687" s="23">
        <v>29</v>
      </c>
      <c r="S687" s="24">
        <v>92</v>
      </c>
      <c r="T687" s="25">
        <v>2668</v>
      </c>
      <c r="U687" s="26">
        <v>0.14000000000000001</v>
      </c>
      <c r="V687" s="25"/>
      <c r="W687" s="25">
        <v>2294.48</v>
      </c>
      <c r="X687" s="27">
        <v>44204</v>
      </c>
      <c r="Y687" s="28">
        <v>44204</v>
      </c>
      <c r="Z687" s="29">
        <v>680</v>
      </c>
      <c r="AA687" s="30">
        <v>1</v>
      </c>
      <c r="AB687" s="30" t="s">
        <v>108</v>
      </c>
      <c r="AC687" s="1" t="s">
        <v>83</v>
      </c>
      <c r="AD687" s="26">
        <v>0.08</v>
      </c>
      <c r="AE687" s="31">
        <v>183.55840000000001</v>
      </c>
      <c r="AF687">
        <v>1</v>
      </c>
    </row>
    <row r="688" spans="10:32" x14ac:dyDescent="0.3">
      <c r="J688" s="19">
        <v>681</v>
      </c>
      <c r="K688" s="20">
        <v>44202</v>
      </c>
      <c r="L688" s="19">
        <v>1</v>
      </c>
      <c r="M688" s="59">
        <f t="shared" si="21"/>
        <v>1</v>
      </c>
      <c r="N688" s="59">
        <f t="shared" si="22"/>
        <v>2021</v>
      </c>
      <c r="O688" s="21">
        <v>50</v>
      </c>
      <c r="P688" s="22" t="s">
        <v>140</v>
      </c>
      <c r="Q688" s="19">
        <v>11</v>
      </c>
      <c r="R688" s="23">
        <v>19</v>
      </c>
      <c r="S688" s="24">
        <v>111</v>
      </c>
      <c r="T688" s="25">
        <v>2109</v>
      </c>
      <c r="U688" s="26">
        <v>0.08</v>
      </c>
      <c r="V688" s="25"/>
      <c r="W688" s="25">
        <v>1940.28</v>
      </c>
      <c r="X688" s="27">
        <v>44205</v>
      </c>
      <c r="Y688" s="28">
        <v>44205</v>
      </c>
      <c r="Z688" s="29">
        <v>681</v>
      </c>
      <c r="AA688" s="30">
        <v>7</v>
      </c>
      <c r="AB688" s="30" t="s">
        <v>97</v>
      </c>
      <c r="AC688" s="1" t="s">
        <v>105</v>
      </c>
      <c r="AD688" s="26">
        <v>0.08</v>
      </c>
      <c r="AE688" s="31">
        <v>155.22239999999999</v>
      </c>
      <c r="AF688">
        <v>2</v>
      </c>
    </row>
    <row r="689" spans="10:32" x14ac:dyDescent="0.3">
      <c r="J689" s="19">
        <v>682</v>
      </c>
      <c r="K689" s="20">
        <v>44202</v>
      </c>
      <c r="L689" s="19">
        <v>1</v>
      </c>
      <c r="M689" s="59">
        <f t="shared" si="21"/>
        <v>1</v>
      </c>
      <c r="N689" s="59">
        <f t="shared" si="22"/>
        <v>2021</v>
      </c>
      <c r="O689" s="21">
        <v>57</v>
      </c>
      <c r="P689" s="22" t="s">
        <v>148</v>
      </c>
      <c r="Q689" s="19">
        <v>5</v>
      </c>
      <c r="R689" s="23">
        <v>27</v>
      </c>
      <c r="S689" s="24">
        <v>111</v>
      </c>
      <c r="T689" s="25">
        <v>2997</v>
      </c>
      <c r="U689" s="26">
        <v>0.04</v>
      </c>
      <c r="V689" s="25"/>
      <c r="W689" s="25">
        <v>2877.12</v>
      </c>
      <c r="X689" s="27">
        <v>44209</v>
      </c>
      <c r="Y689" s="28">
        <v>44209</v>
      </c>
      <c r="Z689" s="29">
        <v>682</v>
      </c>
      <c r="AA689" s="30">
        <v>3</v>
      </c>
      <c r="AB689" s="30" t="s">
        <v>87</v>
      </c>
      <c r="AC689" s="1" t="s">
        <v>95</v>
      </c>
      <c r="AD689" s="26">
        <v>0.06</v>
      </c>
      <c r="AE689" s="31">
        <v>172.62719999999999</v>
      </c>
      <c r="AF689">
        <v>3</v>
      </c>
    </row>
    <row r="690" spans="10:32" x14ac:dyDescent="0.3">
      <c r="J690" s="19">
        <v>683</v>
      </c>
      <c r="K690" s="20">
        <v>44202</v>
      </c>
      <c r="L690" s="19">
        <v>1</v>
      </c>
      <c r="M690" s="59">
        <f t="shared" si="21"/>
        <v>1</v>
      </c>
      <c r="N690" s="59">
        <f t="shared" si="22"/>
        <v>2021</v>
      </c>
      <c r="O690" s="21">
        <v>7</v>
      </c>
      <c r="P690" s="22" t="s">
        <v>161</v>
      </c>
      <c r="Q690" s="19">
        <v>10</v>
      </c>
      <c r="R690" s="23">
        <v>43</v>
      </c>
      <c r="S690" s="24">
        <v>118</v>
      </c>
      <c r="T690" s="25">
        <v>5074</v>
      </c>
      <c r="U690" s="26">
        <v>0.15</v>
      </c>
      <c r="V690" s="25"/>
      <c r="W690" s="25">
        <v>4312.8999999999996</v>
      </c>
      <c r="X690" s="27">
        <v>44205</v>
      </c>
      <c r="Y690" s="28">
        <v>44205</v>
      </c>
      <c r="Z690" s="29">
        <v>683</v>
      </c>
      <c r="AA690" s="30">
        <v>7</v>
      </c>
      <c r="AB690" s="30" t="s">
        <v>97</v>
      </c>
      <c r="AC690" s="1" t="s">
        <v>80</v>
      </c>
      <c r="AD690" s="26">
        <v>0.09</v>
      </c>
      <c r="AE690" s="31">
        <v>388.16099999999994</v>
      </c>
      <c r="AF690">
        <v>4</v>
      </c>
    </row>
    <row r="691" spans="10:32" x14ac:dyDescent="0.3">
      <c r="J691" s="19">
        <v>684</v>
      </c>
      <c r="K691" s="20">
        <v>44203</v>
      </c>
      <c r="L691" s="19">
        <v>1</v>
      </c>
      <c r="M691" s="59">
        <f t="shared" si="21"/>
        <v>1</v>
      </c>
      <c r="N691" s="59">
        <f t="shared" si="22"/>
        <v>2021</v>
      </c>
      <c r="O691" s="21">
        <v>62</v>
      </c>
      <c r="P691" s="22" t="s">
        <v>96</v>
      </c>
      <c r="Q691" s="19">
        <v>10</v>
      </c>
      <c r="R691" s="23">
        <v>13</v>
      </c>
      <c r="S691" s="24">
        <v>101</v>
      </c>
      <c r="T691" s="25">
        <v>1313</v>
      </c>
      <c r="U691" s="26">
        <v>0.06</v>
      </c>
      <c r="V691" s="25"/>
      <c r="W691" s="25">
        <v>1234.22</v>
      </c>
      <c r="X691" s="27">
        <v>44229</v>
      </c>
      <c r="Y691" s="28">
        <v>44229</v>
      </c>
      <c r="Z691" s="29">
        <v>684</v>
      </c>
      <c r="AA691" s="30">
        <v>3</v>
      </c>
      <c r="AB691" s="30" t="s">
        <v>87</v>
      </c>
      <c r="AC691" s="1" t="s">
        <v>88</v>
      </c>
      <c r="AD691" s="26">
        <v>0.1</v>
      </c>
      <c r="AE691" s="31">
        <v>123.42200000000001</v>
      </c>
      <c r="AF691">
        <v>5</v>
      </c>
    </row>
    <row r="692" spans="10:32" x14ac:dyDescent="0.3">
      <c r="J692" s="19">
        <v>685</v>
      </c>
      <c r="K692" s="20">
        <v>44203</v>
      </c>
      <c r="L692" s="19">
        <v>1</v>
      </c>
      <c r="M692" s="59">
        <f t="shared" si="21"/>
        <v>1</v>
      </c>
      <c r="N692" s="59">
        <f t="shared" si="22"/>
        <v>2021</v>
      </c>
      <c r="O692" s="21">
        <v>32</v>
      </c>
      <c r="P692" s="22" t="s">
        <v>136</v>
      </c>
      <c r="Q692" s="19">
        <v>10</v>
      </c>
      <c r="R692" s="23">
        <v>32</v>
      </c>
      <c r="S692" s="24">
        <v>112</v>
      </c>
      <c r="T692" s="25">
        <v>3584</v>
      </c>
      <c r="U692" s="26">
        <v>0.09</v>
      </c>
      <c r="V692" s="25"/>
      <c r="W692" s="25">
        <v>3261.44</v>
      </c>
      <c r="X692" s="27">
        <v>44205</v>
      </c>
      <c r="Y692" s="28">
        <v>44205</v>
      </c>
      <c r="Z692" s="29">
        <v>685</v>
      </c>
      <c r="AA692" s="30">
        <v>2</v>
      </c>
      <c r="AB692" s="30" t="s">
        <v>82</v>
      </c>
      <c r="AC692" s="1" t="s">
        <v>95</v>
      </c>
      <c r="AD692" s="26">
        <v>0.06</v>
      </c>
      <c r="AE692" s="31">
        <v>195.68639999999999</v>
      </c>
      <c r="AF692">
        <v>6</v>
      </c>
    </row>
    <row r="693" spans="10:32" x14ac:dyDescent="0.3">
      <c r="J693" s="19">
        <v>686</v>
      </c>
      <c r="K693" s="20">
        <v>44204</v>
      </c>
      <c r="L693" s="19">
        <v>1</v>
      </c>
      <c r="M693" s="59">
        <f t="shared" si="21"/>
        <v>1</v>
      </c>
      <c r="N693" s="59">
        <f t="shared" si="22"/>
        <v>2021</v>
      </c>
      <c r="O693" s="21">
        <v>40</v>
      </c>
      <c r="P693" s="22" t="s">
        <v>111</v>
      </c>
      <c r="Q693" s="19">
        <v>7</v>
      </c>
      <c r="R693" s="23">
        <v>23</v>
      </c>
      <c r="S693" s="24">
        <v>119</v>
      </c>
      <c r="T693" s="25">
        <v>2737</v>
      </c>
      <c r="U693" s="26">
        <v>0.01</v>
      </c>
      <c r="V693" s="25"/>
      <c r="W693" s="25">
        <v>2709.63</v>
      </c>
      <c r="X693" s="27">
        <v>44210</v>
      </c>
      <c r="Y693" s="28">
        <v>44210</v>
      </c>
      <c r="Z693" s="29">
        <v>686</v>
      </c>
      <c r="AA693" s="30">
        <v>3</v>
      </c>
      <c r="AB693" s="30" t="s">
        <v>87</v>
      </c>
      <c r="AC693" s="1" t="s">
        <v>113</v>
      </c>
      <c r="AD693" s="26">
        <v>0.09</v>
      </c>
      <c r="AE693" s="31">
        <v>243.86670000000001</v>
      </c>
      <c r="AF693">
        <v>7</v>
      </c>
    </row>
    <row r="694" spans="10:32" x14ac:dyDescent="0.3">
      <c r="J694" s="19">
        <v>687</v>
      </c>
      <c r="K694" s="20">
        <v>44205</v>
      </c>
      <c r="L694" s="19">
        <v>1</v>
      </c>
      <c r="M694" s="59">
        <f t="shared" si="21"/>
        <v>1</v>
      </c>
      <c r="N694" s="59">
        <f t="shared" si="22"/>
        <v>2021</v>
      </c>
      <c r="O694" s="21">
        <v>5</v>
      </c>
      <c r="P694" s="22" t="s">
        <v>96</v>
      </c>
      <c r="Q694" s="19">
        <v>13</v>
      </c>
      <c r="R694" s="23">
        <v>36</v>
      </c>
      <c r="S694" s="24">
        <v>101</v>
      </c>
      <c r="T694" s="25">
        <v>3636</v>
      </c>
      <c r="U694" s="26">
        <v>7.0000000000000007E-2</v>
      </c>
      <c r="V694" s="25"/>
      <c r="W694" s="25">
        <v>3381.48</v>
      </c>
      <c r="X694" s="27">
        <v>44220</v>
      </c>
      <c r="Y694" s="28">
        <v>44220</v>
      </c>
      <c r="Z694" s="29">
        <v>687</v>
      </c>
      <c r="AA694" s="30">
        <v>4</v>
      </c>
      <c r="AB694" s="30" t="s">
        <v>85</v>
      </c>
      <c r="AC694" s="1" t="s">
        <v>80</v>
      </c>
      <c r="AD694" s="26">
        <v>7.0000000000000007E-2</v>
      </c>
      <c r="AE694" s="31">
        <v>236.70360000000002</v>
      </c>
      <c r="AF694">
        <v>1</v>
      </c>
    </row>
    <row r="695" spans="10:32" x14ac:dyDescent="0.3">
      <c r="J695" s="19">
        <v>688</v>
      </c>
      <c r="K695" s="20">
        <v>44205</v>
      </c>
      <c r="L695" s="19">
        <v>1</v>
      </c>
      <c r="M695" s="59">
        <f t="shared" si="21"/>
        <v>1</v>
      </c>
      <c r="N695" s="59">
        <f t="shared" si="22"/>
        <v>2021</v>
      </c>
      <c r="O695" s="21">
        <v>97</v>
      </c>
      <c r="P695" s="22" t="s">
        <v>125</v>
      </c>
      <c r="Q695" s="19">
        <v>2</v>
      </c>
      <c r="R695" s="23">
        <v>20</v>
      </c>
      <c r="S695" s="24">
        <v>103</v>
      </c>
      <c r="T695" s="25">
        <v>2060</v>
      </c>
      <c r="U695" s="26">
        <v>7.0000000000000007E-2</v>
      </c>
      <c r="V695" s="25"/>
      <c r="W695" s="25">
        <v>1915.8</v>
      </c>
      <c r="X695" s="27">
        <v>44205</v>
      </c>
      <c r="Y695" s="28">
        <v>44205</v>
      </c>
      <c r="Z695" s="29">
        <v>688</v>
      </c>
      <c r="AA695" s="30">
        <v>3</v>
      </c>
      <c r="AB695" s="30" t="s">
        <v>87</v>
      </c>
      <c r="AC695" s="1" t="s">
        <v>83</v>
      </c>
      <c r="AD695" s="26">
        <v>0.06</v>
      </c>
      <c r="AE695" s="31">
        <v>114.94799999999999</v>
      </c>
      <c r="AF695">
        <v>2</v>
      </c>
    </row>
    <row r="696" spans="10:32" x14ac:dyDescent="0.3">
      <c r="J696" s="19">
        <v>689</v>
      </c>
      <c r="K696" s="20">
        <v>44206</v>
      </c>
      <c r="L696" s="19">
        <v>1</v>
      </c>
      <c r="M696" s="59">
        <f t="shared" si="21"/>
        <v>1</v>
      </c>
      <c r="N696" s="59">
        <f t="shared" si="22"/>
        <v>2021</v>
      </c>
      <c r="O696" s="21">
        <v>69</v>
      </c>
      <c r="P696" s="22" t="s">
        <v>126</v>
      </c>
      <c r="Q696" s="19">
        <v>15</v>
      </c>
      <c r="R696" s="23">
        <v>14</v>
      </c>
      <c r="S696" s="24">
        <v>109</v>
      </c>
      <c r="T696" s="25">
        <v>1526</v>
      </c>
      <c r="U696" s="26">
        <v>0.09</v>
      </c>
      <c r="V696" s="25"/>
      <c r="W696" s="25">
        <v>1388.66</v>
      </c>
      <c r="X696" s="27">
        <v>44228</v>
      </c>
      <c r="Y696" s="28">
        <v>44228</v>
      </c>
      <c r="Z696" s="29">
        <v>689</v>
      </c>
      <c r="AA696" s="30">
        <v>2</v>
      </c>
      <c r="AB696" s="30" t="s">
        <v>82</v>
      </c>
      <c r="AC696" s="1" t="s">
        <v>128</v>
      </c>
      <c r="AD696" s="26">
        <v>0.06</v>
      </c>
      <c r="AE696" s="31">
        <v>83.319600000000008</v>
      </c>
      <c r="AF696">
        <v>3</v>
      </c>
    </row>
    <row r="697" spans="10:32" x14ac:dyDescent="0.3">
      <c r="J697" s="19">
        <v>690</v>
      </c>
      <c r="K697" s="20">
        <v>44207</v>
      </c>
      <c r="L697" s="19">
        <v>1</v>
      </c>
      <c r="M697" s="59">
        <f t="shared" si="21"/>
        <v>1</v>
      </c>
      <c r="N697" s="59">
        <f t="shared" si="22"/>
        <v>2021</v>
      </c>
      <c r="O697" s="21">
        <v>75</v>
      </c>
      <c r="P697" s="22" t="s">
        <v>96</v>
      </c>
      <c r="Q697" s="19">
        <v>4</v>
      </c>
      <c r="R697" s="23">
        <v>30</v>
      </c>
      <c r="S697" s="24">
        <v>113</v>
      </c>
      <c r="T697" s="25">
        <v>3390</v>
      </c>
      <c r="U697" s="26">
        <v>7.0000000000000007E-2</v>
      </c>
      <c r="V697" s="25"/>
      <c r="W697" s="25">
        <v>3152.7</v>
      </c>
      <c r="X697" s="27">
        <v>44228</v>
      </c>
      <c r="Y697" s="28">
        <v>44228</v>
      </c>
      <c r="Z697" s="29">
        <v>690</v>
      </c>
      <c r="AA697" s="30">
        <v>3</v>
      </c>
      <c r="AB697" s="30" t="s">
        <v>87</v>
      </c>
      <c r="AC697" s="1" t="s">
        <v>90</v>
      </c>
      <c r="AD697" s="26">
        <v>7.0000000000000007E-2</v>
      </c>
      <c r="AE697" s="31">
        <v>220.68900000000002</v>
      </c>
      <c r="AF697">
        <v>4</v>
      </c>
    </row>
    <row r="698" spans="10:32" x14ac:dyDescent="0.3">
      <c r="J698" s="19">
        <v>691</v>
      </c>
      <c r="K698" s="20">
        <v>44207</v>
      </c>
      <c r="L698" s="19">
        <v>1</v>
      </c>
      <c r="M698" s="59">
        <f t="shared" si="21"/>
        <v>1</v>
      </c>
      <c r="N698" s="59">
        <f t="shared" si="22"/>
        <v>2021</v>
      </c>
      <c r="O698" s="21">
        <v>4</v>
      </c>
      <c r="P698" s="22" t="s">
        <v>145</v>
      </c>
      <c r="Q698" s="19">
        <v>6</v>
      </c>
      <c r="R698" s="23">
        <v>39</v>
      </c>
      <c r="S698" s="24">
        <v>105</v>
      </c>
      <c r="T698" s="25">
        <v>4095</v>
      </c>
      <c r="U698" s="26">
        <v>7.0000000000000007E-2</v>
      </c>
      <c r="V698" s="25"/>
      <c r="W698" s="25">
        <v>3808.35</v>
      </c>
      <c r="X698" s="27">
        <v>44232</v>
      </c>
      <c r="Y698" s="28"/>
      <c r="Z698" s="29">
        <v>691</v>
      </c>
      <c r="AA698" s="30">
        <v>6</v>
      </c>
      <c r="AB698" s="30" t="s">
        <v>79</v>
      </c>
      <c r="AC698" s="1" t="s">
        <v>113</v>
      </c>
      <c r="AD698" s="26">
        <v>0.1</v>
      </c>
      <c r="AE698" s="31">
        <v>380.83500000000004</v>
      </c>
      <c r="AF698">
        <v>5</v>
      </c>
    </row>
    <row r="699" spans="10:32" x14ac:dyDescent="0.3">
      <c r="J699" s="19">
        <v>692</v>
      </c>
      <c r="K699" s="20">
        <v>44208</v>
      </c>
      <c r="L699" s="19">
        <v>1</v>
      </c>
      <c r="M699" s="59">
        <f t="shared" si="21"/>
        <v>1</v>
      </c>
      <c r="N699" s="59">
        <f t="shared" si="22"/>
        <v>2021</v>
      </c>
      <c r="O699" s="21">
        <v>82</v>
      </c>
      <c r="P699" s="22" t="s">
        <v>126</v>
      </c>
      <c r="Q699" s="19">
        <v>4</v>
      </c>
      <c r="R699" s="23">
        <v>20</v>
      </c>
      <c r="S699" s="24">
        <v>119</v>
      </c>
      <c r="T699" s="25">
        <v>2380</v>
      </c>
      <c r="U699" s="26">
        <v>0.13</v>
      </c>
      <c r="V699" s="25"/>
      <c r="W699" s="25">
        <v>2070.6</v>
      </c>
      <c r="X699" s="27">
        <v>44238</v>
      </c>
      <c r="Y699" s="28">
        <v>44238</v>
      </c>
      <c r="Z699" s="29">
        <v>692</v>
      </c>
      <c r="AA699" s="30">
        <v>3</v>
      </c>
      <c r="AB699" s="30" t="s">
        <v>87</v>
      </c>
      <c r="AC699" s="1" t="s">
        <v>80</v>
      </c>
      <c r="AD699" s="26">
        <v>0.09</v>
      </c>
      <c r="AE699" s="31">
        <v>186.35399999999998</v>
      </c>
      <c r="AF699">
        <v>6</v>
      </c>
    </row>
    <row r="700" spans="10:32" x14ac:dyDescent="0.3">
      <c r="J700" s="19">
        <v>693</v>
      </c>
      <c r="K700" s="20">
        <v>44208</v>
      </c>
      <c r="L700" s="19">
        <v>1</v>
      </c>
      <c r="M700" s="59">
        <f t="shared" si="21"/>
        <v>1</v>
      </c>
      <c r="N700" s="59">
        <f t="shared" si="22"/>
        <v>2021</v>
      </c>
      <c r="O700" s="21">
        <v>54</v>
      </c>
      <c r="P700" s="22" t="s">
        <v>138</v>
      </c>
      <c r="Q700" s="19">
        <v>13</v>
      </c>
      <c r="R700" s="23">
        <v>36</v>
      </c>
      <c r="S700" s="24">
        <v>112</v>
      </c>
      <c r="T700" s="25">
        <v>4032</v>
      </c>
      <c r="U700" s="26">
        <v>0.01</v>
      </c>
      <c r="V700" s="25"/>
      <c r="W700" s="25">
        <v>3991.68</v>
      </c>
      <c r="X700" s="27">
        <v>44230</v>
      </c>
      <c r="Y700" s="28">
        <v>44230</v>
      </c>
      <c r="Z700" s="29">
        <v>693</v>
      </c>
      <c r="AA700" s="30">
        <v>7</v>
      </c>
      <c r="AB700" s="30" t="s">
        <v>97</v>
      </c>
      <c r="AC700" s="1" t="s">
        <v>83</v>
      </c>
      <c r="AD700" s="26">
        <v>0.08</v>
      </c>
      <c r="AE700" s="31">
        <v>319.33440000000002</v>
      </c>
      <c r="AF700">
        <v>7</v>
      </c>
    </row>
    <row r="701" spans="10:32" x14ac:dyDescent="0.3">
      <c r="J701" s="19">
        <v>694</v>
      </c>
      <c r="K701" s="20">
        <v>44209</v>
      </c>
      <c r="L701" s="19">
        <v>1</v>
      </c>
      <c r="M701" s="59">
        <f t="shared" si="21"/>
        <v>1</v>
      </c>
      <c r="N701" s="59">
        <f t="shared" si="22"/>
        <v>2021</v>
      </c>
      <c r="O701" s="21">
        <v>29</v>
      </c>
      <c r="P701" s="22" t="s">
        <v>157</v>
      </c>
      <c r="Q701" s="19">
        <v>7</v>
      </c>
      <c r="R701" s="23">
        <v>47</v>
      </c>
      <c r="S701" s="24">
        <v>97</v>
      </c>
      <c r="T701" s="25">
        <v>4559</v>
      </c>
      <c r="U701" s="26">
        <v>7.0000000000000007E-2</v>
      </c>
      <c r="V701" s="25"/>
      <c r="W701" s="25">
        <v>4239.87</v>
      </c>
      <c r="X701" s="27">
        <v>44230</v>
      </c>
      <c r="Y701" s="28">
        <v>44230</v>
      </c>
      <c r="Z701" s="29">
        <v>694</v>
      </c>
      <c r="AA701" s="30">
        <v>6</v>
      </c>
      <c r="AB701" s="30" t="s">
        <v>79</v>
      </c>
      <c r="AC701" s="1" t="s">
        <v>109</v>
      </c>
      <c r="AD701" s="26">
        <v>0.09</v>
      </c>
      <c r="AE701" s="31">
        <v>381.5883</v>
      </c>
      <c r="AF701">
        <v>1</v>
      </c>
    </row>
    <row r="702" spans="10:32" x14ac:dyDescent="0.3">
      <c r="J702" s="19">
        <v>695</v>
      </c>
      <c r="K702" s="20">
        <v>44209</v>
      </c>
      <c r="L702" s="19">
        <v>1</v>
      </c>
      <c r="M702" s="59">
        <f t="shared" si="21"/>
        <v>1</v>
      </c>
      <c r="N702" s="59">
        <f t="shared" si="22"/>
        <v>2021</v>
      </c>
      <c r="O702" s="21">
        <v>8</v>
      </c>
      <c r="P702" s="22" t="s">
        <v>96</v>
      </c>
      <c r="Q702" s="19">
        <v>3</v>
      </c>
      <c r="R702" s="23">
        <v>37</v>
      </c>
      <c r="S702" s="24">
        <v>120</v>
      </c>
      <c r="T702" s="25">
        <v>4440</v>
      </c>
      <c r="U702" s="26">
        <v>0.06</v>
      </c>
      <c r="V702" s="25"/>
      <c r="W702" s="25">
        <v>4173.6000000000004</v>
      </c>
      <c r="X702" s="27">
        <v>44211</v>
      </c>
      <c r="Y702" s="28">
        <v>44211</v>
      </c>
      <c r="Z702" s="29">
        <v>695</v>
      </c>
      <c r="AA702" s="30">
        <v>4</v>
      </c>
      <c r="AB702" s="30" t="s">
        <v>85</v>
      </c>
      <c r="AC702" s="1" t="s">
        <v>105</v>
      </c>
      <c r="AD702" s="26">
        <v>0.08</v>
      </c>
      <c r="AE702" s="31">
        <v>333.88800000000003</v>
      </c>
      <c r="AF702">
        <v>2</v>
      </c>
    </row>
    <row r="703" spans="10:32" x14ac:dyDescent="0.3">
      <c r="J703" s="19">
        <v>696</v>
      </c>
      <c r="K703" s="20">
        <v>44209</v>
      </c>
      <c r="L703" s="19">
        <v>1</v>
      </c>
      <c r="M703" s="59">
        <f t="shared" si="21"/>
        <v>1</v>
      </c>
      <c r="N703" s="59">
        <f t="shared" si="22"/>
        <v>2021</v>
      </c>
      <c r="O703" s="21">
        <v>40</v>
      </c>
      <c r="P703" s="22" t="s">
        <v>111</v>
      </c>
      <c r="Q703" s="19">
        <v>7</v>
      </c>
      <c r="R703" s="23">
        <v>29</v>
      </c>
      <c r="S703" s="24">
        <v>108</v>
      </c>
      <c r="T703" s="25">
        <v>3132</v>
      </c>
      <c r="U703" s="26">
        <v>0</v>
      </c>
      <c r="V703" s="25"/>
      <c r="W703" s="25">
        <v>3132</v>
      </c>
      <c r="X703" s="27">
        <v>44232</v>
      </c>
      <c r="Y703" s="28">
        <v>44232</v>
      </c>
      <c r="Z703" s="29">
        <v>696</v>
      </c>
      <c r="AA703" s="30">
        <v>5</v>
      </c>
      <c r="AB703" s="30" t="s">
        <v>100</v>
      </c>
      <c r="AC703" s="1" t="s">
        <v>105</v>
      </c>
      <c r="AD703" s="26">
        <v>0.06</v>
      </c>
      <c r="AE703" s="31">
        <v>187.92</v>
      </c>
      <c r="AF703">
        <v>3</v>
      </c>
    </row>
    <row r="704" spans="10:32" x14ac:dyDescent="0.3">
      <c r="J704" s="19">
        <v>697</v>
      </c>
      <c r="K704" s="20">
        <v>44209</v>
      </c>
      <c r="L704" s="19">
        <v>1</v>
      </c>
      <c r="M704" s="59">
        <f t="shared" si="21"/>
        <v>1</v>
      </c>
      <c r="N704" s="59">
        <f t="shared" si="22"/>
        <v>2021</v>
      </c>
      <c r="O704" s="21">
        <v>13</v>
      </c>
      <c r="P704" s="22" t="s">
        <v>134</v>
      </c>
      <c r="Q704" s="19">
        <v>3</v>
      </c>
      <c r="R704" s="23">
        <v>24</v>
      </c>
      <c r="S704" s="24">
        <v>93</v>
      </c>
      <c r="T704" s="25">
        <v>2232</v>
      </c>
      <c r="U704" s="26">
        <v>0.11</v>
      </c>
      <c r="V704" s="25"/>
      <c r="W704" s="25">
        <v>1986.48</v>
      </c>
      <c r="X704" s="27">
        <v>44230</v>
      </c>
      <c r="Y704" s="28">
        <v>44230</v>
      </c>
      <c r="Z704" s="29">
        <v>697</v>
      </c>
      <c r="AA704" s="30">
        <v>3</v>
      </c>
      <c r="AB704" s="30" t="s">
        <v>87</v>
      </c>
      <c r="AC704" s="1" t="s">
        <v>90</v>
      </c>
      <c r="AD704" s="26">
        <v>0.08</v>
      </c>
      <c r="AE704" s="31">
        <v>158.91839999999999</v>
      </c>
      <c r="AF704">
        <v>4</v>
      </c>
    </row>
    <row r="705" spans="10:32" x14ac:dyDescent="0.3">
      <c r="J705" s="19">
        <v>698</v>
      </c>
      <c r="K705" s="20">
        <v>44210</v>
      </c>
      <c r="L705" s="19">
        <v>1</v>
      </c>
      <c r="M705" s="59">
        <f t="shared" si="21"/>
        <v>1</v>
      </c>
      <c r="N705" s="59">
        <f t="shared" si="22"/>
        <v>2021</v>
      </c>
      <c r="O705" s="21">
        <v>69</v>
      </c>
      <c r="P705" s="22" t="s">
        <v>126</v>
      </c>
      <c r="Q705" s="19">
        <v>3</v>
      </c>
      <c r="R705" s="23">
        <v>18</v>
      </c>
      <c r="S705" s="24">
        <v>106</v>
      </c>
      <c r="T705" s="25">
        <v>1908</v>
      </c>
      <c r="U705" s="26">
        <v>0.15</v>
      </c>
      <c r="V705" s="25"/>
      <c r="W705" s="25">
        <v>1621.8</v>
      </c>
      <c r="X705" s="27">
        <v>44218</v>
      </c>
      <c r="Y705" s="28">
        <v>44218</v>
      </c>
      <c r="Z705" s="29">
        <v>698</v>
      </c>
      <c r="AA705" s="30">
        <v>1</v>
      </c>
      <c r="AB705" s="30" t="s">
        <v>108</v>
      </c>
      <c r="AC705" s="1" t="s">
        <v>95</v>
      </c>
      <c r="AD705" s="26">
        <v>7.0000000000000007E-2</v>
      </c>
      <c r="AE705" s="31">
        <v>113.52600000000001</v>
      </c>
      <c r="AF705">
        <v>5</v>
      </c>
    </row>
    <row r="706" spans="10:32" x14ac:dyDescent="0.3">
      <c r="J706" s="19">
        <v>699</v>
      </c>
      <c r="K706" s="20">
        <v>44210</v>
      </c>
      <c r="L706" s="19">
        <v>1</v>
      </c>
      <c r="M706" s="59">
        <f t="shared" si="21"/>
        <v>1</v>
      </c>
      <c r="N706" s="59">
        <f t="shared" si="22"/>
        <v>2021</v>
      </c>
      <c r="O706" s="21">
        <v>63</v>
      </c>
      <c r="P706" s="22" t="s">
        <v>139</v>
      </c>
      <c r="Q706" s="19">
        <v>1</v>
      </c>
      <c r="R706" s="23">
        <v>26</v>
      </c>
      <c r="S706" s="24">
        <v>107</v>
      </c>
      <c r="T706" s="25">
        <v>2782</v>
      </c>
      <c r="U706" s="26">
        <v>0.15</v>
      </c>
      <c r="V706" s="25"/>
      <c r="W706" s="25">
        <v>2364.6999999999998</v>
      </c>
      <c r="X706" s="27">
        <v>44232</v>
      </c>
      <c r="Y706" s="28">
        <v>44232</v>
      </c>
      <c r="Z706" s="29">
        <v>699</v>
      </c>
      <c r="AA706" s="30">
        <v>1</v>
      </c>
      <c r="AB706" s="30" t="s">
        <v>108</v>
      </c>
      <c r="AC706" s="1" t="s">
        <v>109</v>
      </c>
      <c r="AD706" s="26">
        <v>0.1</v>
      </c>
      <c r="AE706" s="31">
        <v>236.47</v>
      </c>
      <c r="AF706">
        <v>6</v>
      </c>
    </row>
    <row r="707" spans="10:32" x14ac:dyDescent="0.3">
      <c r="J707" s="19">
        <v>700</v>
      </c>
      <c r="K707" s="20">
        <v>44210</v>
      </c>
      <c r="L707" s="19">
        <v>1</v>
      </c>
      <c r="M707" s="59">
        <f t="shared" si="21"/>
        <v>1</v>
      </c>
      <c r="N707" s="59">
        <f t="shared" si="22"/>
        <v>2021</v>
      </c>
      <c r="O707" s="21">
        <v>6</v>
      </c>
      <c r="P707" s="22" t="s">
        <v>147</v>
      </c>
      <c r="Q707" s="19">
        <v>15</v>
      </c>
      <c r="R707" s="23">
        <v>49</v>
      </c>
      <c r="S707" s="24">
        <v>103</v>
      </c>
      <c r="T707" s="25">
        <v>5047</v>
      </c>
      <c r="U707" s="26">
        <v>0.13</v>
      </c>
      <c r="V707" s="25"/>
      <c r="W707" s="25">
        <v>4390.8900000000003</v>
      </c>
      <c r="X707" s="27">
        <v>44235</v>
      </c>
      <c r="Y707" s="28">
        <v>44235</v>
      </c>
      <c r="Z707" s="29">
        <v>700</v>
      </c>
      <c r="AA707" s="30">
        <v>1</v>
      </c>
      <c r="AB707" s="30" t="s">
        <v>108</v>
      </c>
      <c r="AC707" s="1" t="s">
        <v>128</v>
      </c>
      <c r="AD707" s="26">
        <v>0.1</v>
      </c>
      <c r="AE707" s="31">
        <v>439.08900000000006</v>
      </c>
      <c r="AF707">
        <v>7</v>
      </c>
    </row>
    <row r="708" spans="10:32" x14ac:dyDescent="0.3">
      <c r="J708" s="19">
        <v>701</v>
      </c>
      <c r="K708" s="20">
        <v>44211</v>
      </c>
      <c r="L708" s="19">
        <v>1</v>
      </c>
      <c r="M708" s="59">
        <f t="shared" si="21"/>
        <v>1</v>
      </c>
      <c r="N708" s="59">
        <f t="shared" si="22"/>
        <v>2021</v>
      </c>
      <c r="O708" s="21">
        <v>31</v>
      </c>
      <c r="P708" s="22" t="s">
        <v>144</v>
      </c>
      <c r="Q708" s="19">
        <v>10</v>
      </c>
      <c r="R708" s="23">
        <v>25</v>
      </c>
      <c r="S708" s="24">
        <v>92</v>
      </c>
      <c r="T708" s="25">
        <v>2300</v>
      </c>
      <c r="U708" s="26">
        <v>0.01</v>
      </c>
      <c r="V708" s="25"/>
      <c r="W708" s="25">
        <v>2277</v>
      </c>
      <c r="X708" s="27">
        <v>44224</v>
      </c>
      <c r="Y708" s="28">
        <v>44224</v>
      </c>
      <c r="Z708" s="29">
        <v>701</v>
      </c>
      <c r="AA708" s="30">
        <v>1</v>
      </c>
      <c r="AB708" s="30" t="s">
        <v>108</v>
      </c>
      <c r="AC708" s="1" t="s">
        <v>83</v>
      </c>
      <c r="AD708" s="26">
        <v>0.05</v>
      </c>
      <c r="AE708" s="31">
        <v>113.85000000000001</v>
      </c>
      <c r="AF708">
        <v>1</v>
      </c>
    </row>
    <row r="709" spans="10:32" x14ac:dyDescent="0.3">
      <c r="J709" s="19">
        <v>702</v>
      </c>
      <c r="K709" s="20">
        <v>44214</v>
      </c>
      <c r="L709" s="19">
        <v>1</v>
      </c>
      <c r="M709" s="59">
        <f t="shared" si="21"/>
        <v>1</v>
      </c>
      <c r="N709" s="59">
        <f t="shared" si="22"/>
        <v>2021</v>
      </c>
      <c r="O709" s="21">
        <v>96</v>
      </c>
      <c r="P709" s="22" t="s">
        <v>104</v>
      </c>
      <c r="Q709" s="19">
        <v>7</v>
      </c>
      <c r="R709" s="23">
        <v>16</v>
      </c>
      <c r="S709" s="24">
        <v>98</v>
      </c>
      <c r="T709" s="25">
        <v>1568</v>
      </c>
      <c r="U709" s="26">
        <v>0.15</v>
      </c>
      <c r="V709" s="25"/>
      <c r="W709" s="25">
        <v>1332.8</v>
      </c>
      <c r="X709" s="27">
        <v>44225</v>
      </c>
      <c r="Y709" s="28">
        <v>44225</v>
      </c>
      <c r="Z709" s="29">
        <v>702</v>
      </c>
      <c r="AA709" s="30">
        <v>5</v>
      </c>
      <c r="AB709" s="30" t="s">
        <v>100</v>
      </c>
      <c r="AC709" s="1" t="s">
        <v>95</v>
      </c>
      <c r="AD709" s="26">
        <v>7.0000000000000007E-2</v>
      </c>
      <c r="AE709" s="31">
        <v>93.296000000000006</v>
      </c>
      <c r="AF709">
        <v>2</v>
      </c>
    </row>
    <row r="710" spans="10:32" x14ac:dyDescent="0.3">
      <c r="J710" s="19">
        <v>703</v>
      </c>
      <c r="K710" s="20">
        <v>44214</v>
      </c>
      <c r="L710" s="19">
        <v>1</v>
      </c>
      <c r="M710" s="59">
        <f t="shared" si="21"/>
        <v>1</v>
      </c>
      <c r="N710" s="59">
        <f t="shared" si="22"/>
        <v>2021</v>
      </c>
      <c r="O710" s="21">
        <v>62</v>
      </c>
      <c r="P710" s="22" t="s">
        <v>96</v>
      </c>
      <c r="Q710" s="19">
        <v>4</v>
      </c>
      <c r="R710" s="23">
        <v>29</v>
      </c>
      <c r="S710" s="24">
        <v>112</v>
      </c>
      <c r="T710" s="25">
        <v>3248</v>
      </c>
      <c r="U710" s="26">
        <v>0.03</v>
      </c>
      <c r="V710" s="25"/>
      <c r="W710" s="25">
        <v>3150.56</v>
      </c>
      <c r="X710" s="27">
        <v>44233</v>
      </c>
      <c r="Y710" s="28">
        <v>44233</v>
      </c>
      <c r="Z710" s="29">
        <v>703</v>
      </c>
      <c r="AA710" s="30">
        <v>6</v>
      </c>
      <c r="AB710" s="30" t="s">
        <v>79</v>
      </c>
      <c r="AC710" s="1" t="s">
        <v>88</v>
      </c>
      <c r="AD710" s="26">
        <v>0.06</v>
      </c>
      <c r="AE710" s="31">
        <v>189.03359999999998</v>
      </c>
      <c r="AF710">
        <v>3</v>
      </c>
    </row>
    <row r="711" spans="10:32" x14ac:dyDescent="0.3">
      <c r="J711" s="19">
        <v>704</v>
      </c>
      <c r="K711" s="20">
        <v>44214</v>
      </c>
      <c r="L711" s="19">
        <v>1</v>
      </c>
      <c r="M711" s="59">
        <f t="shared" si="21"/>
        <v>1</v>
      </c>
      <c r="N711" s="59">
        <f t="shared" si="22"/>
        <v>2021</v>
      </c>
      <c r="O711" s="21">
        <v>85</v>
      </c>
      <c r="P711" s="22" t="s">
        <v>117</v>
      </c>
      <c r="Q711" s="19">
        <v>2</v>
      </c>
      <c r="R711" s="23">
        <v>32</v>
      </c>
      <c r="S711" s="24">
        <v>97</v>
      </c>
      <c r="T711" s="25">
        <v>3104</v>
      </c>
      <c r="U711" s="26">
        <v>0.01</v>
      </c>
      <c r="V711" s="25"/>
      <c r="W711" s="25">
        <v>3072.96</v>
      </c>
      <c r="X711" s="27">
        <v>44217</v>
      </c>
      <c r="Y711" s="28">
        <v>44217</v>
      </c>
      <c r="Z711" s="29">
        <v>704</v>
      </c>
      <c r="AA711" s="30">
        <v>2</v>
      </c>
      <c r="AB711" s="30" t="s">
        <v>82</v>
      </c>
      <c r="AC711" s="1" t="s">
        <v>80</v>
      </c>
      <c r="AD711" s="26">
        <v>0.1</v>
      </c>
      <c r="AE711" s="31">
        <v>307.29600000000005</v>
      </c>
      <c r="AF711">
        <v>4</v>
      </c>
    </row>
    <row r="712" spans="10:32" x14ac:dyDescent="0.3">
      <c r="J712" s="19">
        <v>705</v>
      </c>
      <c r="K712" s="20">
        <v>44214</v>
      </c>
      <c r="L712" s="19">
        <v>1</v>
      </c>
      <c r="M712" s="59">
        <f t="shared" ref="M712:M775" si="23">MONTH(K712)</f>
        <v>1</v>
      </c>
      <c r="N712" s="59">
        <f t="shared" si="22"/>
        <v>2021</v>
      </c>
      <c r="O712" s="21">
        <v>38</v>
      </c>
      <c r="P712" s="22" t="s">
        <v>132</v>
      </c>
      <c r="Q712" s="19">
        <v>10</v>
      </c>
      <c r="R712" s="23">
        <v>46</v>
      </c>
      <c r="S712" s="24">
        <v>102</v>
      </c>
      <c r="T712" s="25">
        <v>4692</v>
      </c>
      <c r="U712" s="26">
        <v>0.08</v>
      </c>
      <c r="V712" s="25"/>
      <c r="W712" s="25">
        <v>4316.6400000000003</v>
      </c>
      <c r="X712" s="27">
        <v>44240</v>
      </c>
      <c r="Y712" s="28">
        <v>44240</v>
      </c>
      <c r="Z712" s="29">
        <v>705</v>
      </c>
      <c r="AA712" s="30">
        <v>1</v>
      </c>
      <c r="AB712" s="30" t="s">
        <v>108</v>
      </c>
      <c r="AC712" s="1" t="s">
        <v>95</v>
      </c>
      <c r="AD712" s="26">
        <v>0.05</v>
      </c>
      <c r="AE712" s="31">
        <v>215.83200000000002</v>
      </c>
      <c r="AF712">
        <v>5</v>
      </c>
    </row>
    <row r="713" spans="10:32" x14ac:dyDescent="0.3">
      <c r="J713" s="19">
        <v>706</v>
      </c>
      <c r="K713" s="20">
        <v>44215</v>
      </c>
      <c r="L713" s="19">
        <v>1</v>
      </c>
      <c r="M713" s="59">
        <f t="shared" si="23"/>
        <v>1</v>
      </c>
      <c r="N713" s="59">
        <f t="shared" ref="N713:N776" si="24">YEAR(K713)</f>
        <v>2021</v>
      </c>
      <c r="O713" s="21">
        <v>27</v>
      </c>
      <c r="P713" s="22" t="s">
        <v>160</v>
      </c>
      <c r="Q713" s="19">
        <v>4</v>
      </c>
      <c r="R713" s="23">
        <v>14</v>
      </c>
      <c r="S713" s="24">
        <v>110</v>
      </c>
      <c r="T713" s="25">
        <v>1540</v>
      </c>
      <c r="U713" s="26">
        <v>0.06</v>
      </c>
      <c r="V713" s="25"/>
      <c r="W713" s="25">
        <v>1447.6</v>
      </c>
      <c r="X713" s="27">
        <v>44233</v>
      </c>
      <c r="Y713" s="28">
        <v>44233</v>
      </c>
      <c r="Z713" s="29">
        <v>706</v>
      </c>
      <c r="AA713" s="30">
        <v>1</v>
      </c>
      <c r="AB713" s="30" t="s">
        <v>108</v>
      </c>
      <c r="AC713" s="1" t="s">
        <v>105</v>
      </c>
      <c r="AD713" s="26">
        <v>0.06</v>
      </c>
      <c r="AE713" s="31">
        <v>86.855999999999995</v>
      </c>
      <c r="AF713">
        <v>6</v>
      </c>
    </row>
    <row r="714" spans="10:32" x14ac:dyDescent="0.3">
      <c r="J714" s="19">
        <v>707</v>
      </c>
      <c r="K714" s="20">
        <v>44215</v>
      </c>
      <c r="L714" s="19">
        <v>1</v>
      </c>
      <c r="M714" s="59">
        <f t="shared" si="23"/>
        <v>1</v>
      </c>
      <c r="N714" s="59">
        <f t="shared" si="24"/>
        <v>2021</v>
      </c>
      <c r="O714" s="21">
        <v>31</v>
      </c>
      <c r="P714" s="22" t="s">
        <v>144</v>
      </c>
      <c r="Q714" s="19">
        <v>14</v>
      </c>
      <c r="R714" s="23">
        <v>14</v>
      </c>
      <c r="S714" s="24">
        <v>116</v>
      </c>
      <c r="T714" s="25">
        <v>1624</v>
      </c>
      <c r="U714" s="26">
        <v>0.14000000000000001</v>
      </c>
      <c r="V714" s="25"/>
      <c r="W714" s="25">
        <v>1396.6399999999999</v>
      </c>
      <c r="X714" s="27">
        <v>44217</v>
      </c>
      <c r="Y714" s="28">
        <v>44217</v>
      </c>
      <c r="Z714" s="29">
        <v>707</v>
      </c>
      <c r="AA714" s="30">
        <v>1</v>
      </c>
      <c r="AB714" s="30" t="s">
        <v>108</v>
      </c>
      <c r="AC714" s="1" t="s">
        <v>80</v>
      </c>
      <c r="AD714" s="26">
        <v>0.08</v>
      </c>
      <c r="AE714" s="31">
        <v>111.73119999999999</v>
      </c>
      <c r="AF714">
        <v>7</v>
      </c>
    </row>
    <row r="715" spans="10:32" x14ac:dyDescent="0.3">
      <c r="J715" s="19">
        <v>708</v>
      </c>
      <c r="K715" s="20">
        <v>44215</v>
      </c>
      <c r="L715" s="19">
        <v>1</v>
      </c>
      <c r="M715" s="59">
        <f t="shared" si="23"/>
        <v>1</v>
      </c>
      <c r="N715" s="59">
        <f t="shared" si="24"/>
        <v>2021</v>
      </c>
      <c r="O715" s="21">
        <v>84</v>
      </c>
      <c r="P715" s="22" t="s">
        <v>106</v>
      </c>
      <c r="Q715" s="19">
        <v>13</v>
      </c>
      <c r="R715" s="23">
        <v>39</v>
      </c>
      <c r="S715" s="24">
        <v>117</v>
      </c>
      <c r="T715" s="25">
        <v>4563</v>
      </c>
      <c r="U715" s="26">
        <v>0.12</v>
      </c>
      <c r="V715" s="25"/>
      <c r="W715" s="25">
        <v>4015.44</v>
      </c>
      <c r="X715" s="27">
        <v>44233</v>
      </c>
      <c r="Y715" s="28">
        <v>44233</v>
      </c>
      <c r="Z715" s="29">
        <v>708</v>
      </c>
      <c r="AA715" s="30">
        <v>6</v>
      </c>
      <c r="AB715" s="30" t="s">
        <v>79</v>
      </c>
      <c r="AC715" s="1" t="s">
        <v>109</v>
      </c>
      <c r="AD715" s="26">
        <v>0.08</v>
      </c>
      <c r="AE715" s="31">
        <v>321.23520000000002</v>
      </c>
      <c r="AF715">
        <v>1</v>
      </c>
    </row>
    <row r="716" spans="10:32" x14ac:dyDescent="0.3">
      <c r="J716" s="19">
        <v>709</v>
      </c>
      <c r="K716" s="20">
        <v>44215</v>
      </c>
      <c r="L716" s="19">
        <v>1</v>
      </c>
      <c r="M716" s="59">
        <f t="shared" si="23"/>
        <v>1</v>
      </c>
      <c r="N716" s="59">
        <f t="shared" si="24"/>
        <v>2021</v>
      </c>
      <c r="O716" s="21">
        <v>2</v>
      </c>
      <c r="P716" s="22" t="s">
        <v>93</v>
      </c>
      <c r="Q716" s="19">
        <v>11</v>
      </c>
      <c r="R716" s="23">
        <v>13</v>
      </c>
      <c r="S716" s="24">
        <v>97</v>
      </c>
      <c r="T716" s="25">
        <v>1261</v>
      </c>
      <c r="U716" s="26">
        <v>0</v>
      </c>
      <c r="V716" s="25"/>
      <c r="W716" s="25">
        <v>1261</v>
      </c>
      <c r="X716" s="27">
        <v>44237</v>
      </c>
      <c r="Y716" s="28">
        <v>44237</v>
      </c>
      <c r="Z716" s="29">
        <v>709</v>
      </c>
      <c r="AA716" s="30">
        <v>2</v>
      </c>
      <c r="AB716" s="30" t="s">
        <v>82</v>
      </c>
      <c r="AC716" s="1" t="s">
        <v>109</v>
      </c>
      <c r="AD716" s="26">
        <v>0.06</v>
      </c>
      <c r="AE716" s="31">
        <v>75.66</v>
      </c>
      <c r="AF716">
        <v>2</v>
      </c>
    </row>
    <row r="717" spans="10:32" x14ac:dyDescent="0.3">
      <c r="J717" s="19">
        <v>710</v>
      </c>
      <c r="K717" s="20">
        <v>44215</v>
      </c>
      <c r="L717" s="19">
        <v>1</v>
      </c>
      <c r="M717" s="59">
        <f t="shared" si="23"/>
        <v>1</v>
      </c>
      <c r="N717" s="59">
        <f t="shared" si="24"/>
        <v>2021</v>
      </c>
      <c r="O717" s="21">
        <v>59</v>
      </c>
      <c r="P717" s="22" t="s">
        <v>156</v>
      </c>
      <c r="Q717" s="19">
        <v>12</v>
      </c>
      <c r="R717" s="23">
        <v>21</v>
      </c>
      <c r="S717" s="24">
        <v>114</v>
      </c>
      <c r="T717" s="25">
        <v>2394</v>
      </c>
      <c r="U717" s="26">
        <v>0.12</v>
      </c>
      <c r="V717" s="25"/>
      <c r="W717" s="25">
        <v>2106.7200000000003</v>
      </c>
      <c r="X717" s="27">
        <v>44245</v>
      </c>
      <c r="Y717" s="28">
        <v>44245</v>
      </c>
      <c r="Z717" s="29">
        <v>710</v>
      </c>
      <c r="AA717" s="30">
        <v>7</v>
      </c>
      <c r="AB717" s="30" t="s">
        <v>97</v>
      </c>
      <c r="AC717" s="1" t="s">
        <v>113</v>
      </c>
      <c r="AD717" s="26">
        <v>0.05</v>
      </c>
      <c r="AE717" s="31">
        <v>105.33600000000001</v>
      </c>
      <c r="AF717">
        <v>3</v>
      </c>
    </row>
    <row r="718" spans="10:32" x14ac:dyDescent="0.3">
      <c r="J718" s="19">
        <v>711</v>
      </c>
      <c r="K718" s="20">
        <v>44217</v>
      </c>
      <c r="L718" s="19">
        <v>1</v>
      </c>
      <c r="M718" s="59">
        <f t="shared" si="23"/>
        <v>1</v>
      </c>
      <c r="N718" s="59">
        <f t="shared" si="24"/>
        <v>2021</v>
      </c>
      <c r="O718" s="21">
        <v>47</v>
      </c>
      <c r="P718" s="22" t="s">
        <v>101</v>
      </c>
      <c r="Q718" s="19">
        <v>11</v>
      </c>
      <c r="R718" s="23">
        <v>32</v>
      </c>
      <c r="S718" s="24">
        <v>119</v>
      </c>
      <c r="T718" s="25">
        <v>3808</v>
      </c>
      <c r="U718" s="26">
        <v>0</v>
      </c>
      <c r="V718" s="25"/>
      <c r="W718" s="25">
        <v>3808</v>
      </c>
      <c r="X718" s="27">
        <v>44226</v>
      </c>
      <c r="Y718" s="28">
        <v>44226</v>
      </c>
      <c r="Z718" s="29">
        <v>711</v>
      </c>
      <c r="AA718" s="30">
        <v>3</v>
      </c>
      <c r="AB718" s="30" t="s">
        <v>87</v>
      </c>
      <c r="AC718" s="1" t="s">
        <v>80</v>
      </c>
      <c r="AD718" s="26">
        <v>0.1</v>
      </c>
      <c r="AE718" s="31">
        <v>380.8</v>
      </c>
      <c r="AF718">
        <v>4</v>
      </c>
    </row>
    <row r="719" spans="10:32" x14ac:dyDescent="0.3">
      <c r="J719" s="19">
        <v>712</v>
      </c>
      <c r="K719" s="20">
        <v>44217</v>
      </c>
      <c r="L719" s="19">
        <v>1</v>
      </c>
      <c r="M719" s="59">
        <f t="shared" si="23"/>
        <v>1</v>
      </c>
      <c r="N719" s="59">
        <f t="shared" si="24"/>
        <v>2021</v>
      </c>
      <c r="O719" s="21">
        <v>44</v>
      </c>
      <c r="P719" s="22" t="s">
        <v>130</v>
      </c>
      <c r="Q719" s="19">
        <v>2</v>
      </c>
      <c r="R719" s="23">
        <v>28</v>
      </c>
      <c r="S719" s="24">
        <v>108</v>
      </c>
      <c r="T719" s="25">
        <v>3024</v>
      </c>
      <c r="U719" s="26">
        <v>0.14000000000000001</v>
      </c>
      <c r="V719" s="25"/>
      <c r="W719" s="25">
        <v>2600.64</v>
      </c>
      <c r="X719" s="27">
        <v>44240</v>
      </c>
      <c r="Y719" s="28">
        <v>44240</v>
      </c>
      <c r="Z719" s="29">
        <v>712</v>
      </c>
      <c r="AA719" s="30">
        <v>7</v>
      </c>
      <c r="AB719" s="30" t="s">
        <v>97</v>
      </c>
      <c r="AC719" s="1" t="s">
        <v>95</v>
      </c>
      <c r="AD719" s="26">
        <v>0.1</v>
      </c>
      <c r="AE719" s="31">
        <v>260.06400000000002</v>
      </c>
      <c r="AF719">
        <v>5</v>
      </c>
    </row>
    <row r="720" spans="10:32" x14ac:dyDescent="0.3">
      <c r="J720" s="19">
        <v>713</v>
      </c>
      <c r="K720" s="20">
        <v>44218</v>
      </c>
      <c r="L720" s="19">
        <v>1</v>
      </c>
      <c r="M720" s="59">
        <f t="shared" si="23"/>
        <v>1</v>
      </c>
      <c r="N720" s="59">
        <f t="shared" si="24"/>
        <v>2021</v>
      </c>
      <c r="O720" s="21">
        <v>34</v>
      </c>
      <c r="P720" s="22" t="s">
        <v>118</v>
      </c>
      <c r="Q720" s="19">
        <v>3</v>
      </c>
      <c r="R720" s="23">
        <v>31</v>
      </c>
      <c r="S720" s="24">
        <v>119</v>
      </c>
      <c r="T720" s="25">
        <v>3689</v>
      </c>
      <c r="U720" s="26">
        <v>0.12</v>
      </c>
      <c r="V720" s="25"/>
      <c r="W720" s="25">
        <v>3246.32</v>
      </c>
      <c r="X720" s="27">
        <v>44233</v>
      </c>
      <c r="Y720" s="28">
        <v>44233</v>
      </c>
      <c r="Z720" s="29">
        <v>713</v>
      </c>
      <c r="AA720" s="30">
        <v>6</v>
      </c>
      <c r="AB720" s="30" t="s">
        <v>79</v>
      </c>
      <c r="AC720" s="1" t="s">
        <v>113</v>
      </c>
      <c r="AD720" s="26">
        <v>0.09</v>
      </c>
      <c r="AE720" s="31">
        <v>292.16879999999998</v>
      </c>
      <c r="AF720">
        <v>6</v>
      </c>
    </row>
    <row r="721" spans="10:32" x14ac:dyDescent="0.3">
      <c r="J721" s="19">
        <v>714</v>
      </c>
      <c r="K721" s="20">
        <v>44218</v>
      </c>
      <c r="L721" s="19">
        <v>1</v>
      </c>
      <c r="M721" s="59">
        <f t="shared" si="23"/>
        <v>1</v>
      </c>
      <c r="N721" s="59">
        <f t="shared" si="24"/>
        <v>2021</v>
      </c>
      <c r="O721" s="21">
        <v>51</v>
      </c>
      <c r="P721" s="22" t="s">
        <v>114</v>
      </c>
      <c r="Q721" s="19">
        <v>13</v>
      </c>
      <c r="R721" s="23">
        <v>15</v>
      </c>
      <c r="S721" s="24">
        <v>116</v>
      </c>
      <c r="T721" s="25">
        <v>1740</v>
      </c>
      <c r="U721" s="26">
        <v>0.15</v>
      </c>
      <c r="V721" s="25"/>
      <c r="W721" s="25">
        <v>1479</v>
      </c>
      <c r="X721" s="27">
        <v>44233</v>
      </c>
      <c r="Y721" s="28">
        <v>44233</v>
      </c>
      <c r="Z721" s="29">
        <v>714</v>
      </c>
      <c r="AA721" s="30">
        <v>6</v>
      </c>
      <c r="AB721" s="30" t="s">
        <v>79</v>
      </c>
      <c r="AC721" s="1" t="s">
        <v>92</v>
      </c>
      <c r="AD721" s="26">
        <v>0.06</v>
      </c>
      <c r="AE721" s="31">
        <v>88.74</v>
      </c>
      <c r="AF721">
        <v>7</v>
      </c>
    </row>
    <row r="722" spans="10:32" x14ac:dyDescent="0.3">
      <c r="J722" s="19">
        <v>715</v>
      </c>
      <c r="K722" s="20">
        <v>44219</v>
      </c>
      <c r="L722" s="19">
        <v>1</v>
      </c>
      <c r="M722" s="59">
        <f t="shared" si="23"/>
        <v>1</v>
      </c>
      <c r="N722" s="59">
        <f t="shared" si="24"/>
        <v>2021</v>
      </c>
      <c r="O722" s="21">
        <v>41</v>
      </c>
      <c r="P722" s="22" t="s">
        <v>127</v>
      </c>
      <c r="Q722" s="19">
        <v>8</v>
      </c>
      <c r="R722" s="23">
        <v>11</v>
      </c>
      <c r="S722" s="24">
        <v>90</v>
      </c>
      <c r="T722" s="25">
        <v>990</v>
      </c>
      <c r="U722" s="26">
        <v>0.09</v>
      </c>
      <c r="V722" s="25"/>
      <c r="W722" s="25">
        <v>900.9</v>
      </c>
      <c r="X722" s="27">
        <v>44229</v>
      </c>
      <c r="Y722" s="28">
        <v>44229</v>
      </c>
      <c r="Z722" s="29">
        <v>715</v>
      </c>
      <c r="AA722" s="30">
        <v>5</v>
      </c>
      <c r="AB722" s="30" t="s">
        <v>100</v>
      </c>
      <c r="AC722" s="1" t="s">
        <v>90</v>
      </c>
      <c r="AD722" s="26">
        <v>0.1</v>
      </c>
      <c r="AE722" s="31">
        <v>90.09</v>
      </c>
      <c r="AF722">
        <v>1</v>
      </c>
    </row>
    <row r="723" spans="10:32" x14ac:dyDescent="0.3">
      <c r="J723" s="19">
        <v>716</v>
      </c>
      <c r="K723" s="20">
        <v>44219</v>
      </c>
      <c r="L723" s="19">
        <v>1</v>
      </c>
      <c r="M723" s="59">
        <f t="shared" si="23"/>
        <v>1</v>
      </c>
      <c r="N723" s="59">
        <f t="shared" si="24"/>
        <v>2021</v>
      </c>
      <c r="O723" s="21">
        <v>89</v>
      </c>
      <c r="P723" s="22" t="s">
        <v>111</v>
      </c>
      <c r="Q723" s="19">
        <v>2</v>
      </c>
      <c r="R723" s="23">
        <v>26</v>
      </c>
      <c r="S723" s="24">
        <v>116</v>
      </c>
      <c r="T723" s="25">
        <v>3016</v>
      </c>
      <c r="U723" s="26">
        <v>0.03</v>
      </c>
      <c r="V723" s="25"/>
      <c r="W723" s="25">
        <v>2925.52</v>
      </c>
      <c r="X723" s="27">
        <v>44225</v>
      </c>
      <c r="Y723" s="28">
        <v>44225</v>
      </c>
      <c r="Z723" s="29">
        <v>716</v>
      </c>
      <c r="AA723" s="30">
        <v>4</v>
      </c>
      <c r="AB723" s="30" t="s">
        <v>85</v>
      </c>
      <c r="AC723" s="1" t="s">
        <v>90</v>
      </c>
      <c r="AD723" s="26">
        <v>0.1</v>
      </c>
      <c r="AE723" s="31">
        <v>292.55200000000002</v>
      </c>
      <c r="AF723">
        <v>2</v>
      </c>
    </row>
    <row r="724" spans="10:32" x14ac:dyDescent="0.3">
      <c r="J724" s="19">
        <v>717</v>
      </c>
      <c r="K724" s="20">
        <v>44220</v>
      </c>
      <c r="L724" s="19">
        <v>1</v>
      </c>
      <c r="M724" s="59">
        <f t="shared" si="23"/>
        <v>1</v>
      </c>
      <c r="N724" s="59">
        <f t="shared" si="24"/>
        <v>2021</v>
      </c>
      <c r="O724" s="21">
        <v>61</v>
      </c>
      <c r="P724" s="22" t="s">
        <v>116</v>
      </c>
      <c r="Q724" s="19">
        <v>9</v>
      </c>
      <c r="R724" s="23">
        <v>29</v>
      </c>
      <c r="S724" s="24">
        <v>97</v>
      </c>
      <c r="T724" s="25">
        <v>2813</v>
      </c>
      <c r="U724" s="26">
        <v>0</v>
      </c>
      <c r="V724" s="25"/>
      <c r="W724" s="25">
        <v>2813</v>
      </c>
      <c r="X724" s="27">
        <v>44235</v>
      </c>
      <c r="Y724" s="28">
        <v>44235</v>
      </c>
      <c r="Z724" s="29">
        <v>717</v>
      </c>
      <c r="AA724" s="30">
        <v>1</v>
      </c>
      <c r="AB724" s="30" t="s">
        <v>108</v>
      </c>
      <c r="AC724" s="1" t="s">
        <v>80</v>
      </c>
      <c r="AD724" s="26">
        <v>0.06</v>
      </c>
      <c r="AE724" s="31">
        <v>168.78</v>
      </c>
      <c r="AF724">
        <v>3</v>
      </c>
    </row>
    <row r="725" spans="10:32" x14ac:dyDescent="0.3">
      <c r="J725" s="19">
        <v>718</v>
      </c>
      <c r="K725" s="20">
        <v>44221</v>
      </c>
      <c r="L725" s="19">
        <v>1</v>
      </c>
      <c r="M725" s="59">
        <f t="shared" si="23"/>
        <v>1</v>
      </c>
      <c r="N725" s="59">
        <f t="shared" si="24"/>
        <v>2021</v>
      </c>
      <c r="O725" s="21">
        <v>83</v>
      </c>
      <c r="P725" s="22" t="s">
        <v>159</v>
      </c>
      <c r="Q725" s="19">
        <v>1</v>
      </c>
      <c r="R725" s="23">
        <v>16</v>
      </c>
      <c r="S725" s="24">
        <v>92</v>
      </c>
      <c r="T725" s="25">
        <v>1472</v>
      </c>
      <c r="U725" s="26">
        <v>0.04</v>
      </c>
      <c r="V725" s="25"/>
      <c r="W725" s="25">
        <v>1413.12</v>
      </c>
      <c r="X725" s="27">
        <v>44229</v>
      </c>
      <c r="Y725" s="28">
        <v>44229</v>
      </c>
      <c r="Z725" s="29">
        <v>718</v>
      </c>
      <c r="AA725" s="30">
        <v>1</v>
      </c>
      <c r="AB725" s="30" t="s">
        <v>108</v>
      </c>
      <c r="AC725" s="1" t="s">
        <v>95</v>
      </c>
      <c r="AD725" s="26">
        <v>0.08</v>
      </c>
      <c r="AE725" s="31">
        <v>113.0496</v>
      </c>
      <c r="AF725">
        <v>4</v>
      </c>
    </row>
    <row r="726" spans="10:32" x14ac:dyDescent="0.3">
      <c r="J726" s="19">
        <v>719</v>
      </c>
      <c r="K726" s="20">
        <v>44222</v>
      </c>
      <c r="L726" s="19">
        <v>1</v>
      </c>
      <c r="M726" s="59">
        <f t="shared" si="23"/>
        <v>1</v>
      </c>
      <c r="N726" s="59">
        <f t="shared" si="24"/>
        <v>2021</v>
      </c>
      <c r="O726" s="21">
        <v>30</v>
      </c>
      <c r="P726" s="22" t="s">
        <v>155</v>
      </c>
      <c r="Q726" s="19">
        <v>15</v>
      </c>
      <c r="R726" s="23">
        <v>23</v>
      </c>
      <c r="S726" s="24">
        <v>109</v>
      </c>
      <c r="T726" s="25">
        <v>2507</v>
      </c>
      <c r="U726" s="26">
        <v>0.04</v>
      </c>
      <c r="V726" s="25"/>
      <c r="W726" s="25">
        <v>2406.7199999999998</v>
      </c>
      <c r="X726" s="27">
        <v>44239</v>
      </c>
      <c r="Y726" s="28">
        <v>44239</v>
      </c>
      <c r="Z726" s="29">
        <v>719</v>
      </c>
      <c r="AA726" s="30">
        <v>4</v>
      </c>
      <c r="AB726" s="30" t="s">
        <v>85</v>
      </c>
      <c r="AC726" s="1" t="s">
        <v>113</v>
      </c>
      <c r="AD726" s="26">
        <v>0.1</v>
      </c>
      <c r="AE726" s="31">
        <v>240.672</v>
      </c>
      <c r="AF726">
        <v>5</v>
      </c>
    </row>
    <row r="727" spans="10:32" x14ac:dyDescent="0.3">
      <c r="J727" s="19">
        <v>720</v>
      </c>
      <c r="K727" s="20">
        <v>44222</v>
      </c>
      <c r="L727" s="19">
        <v>1</v>
      </c>
      <c r="M727" s="59">
        <f t="shared" si="23"/>
        <v>1</v>
      </c>
      <c r="N727" s="59">
        <f t="shared" si="24"/>
        <v>2021</v>
      </c>
      <c r="O727" s="21">
        <v>93</v>
      </c>
      <c r="P727" s="22" t="s">
        <v>91</v>
      </c>
      <c r="Q727" s="19">
        <v>9</v>
      </c>
      <c r="R727" s="23">
        <v>50</v>
      </c>
      <c r="S727" s="24">
        <v>120</v>
      </c>
      <c r="T727" s="25">
        <v>6000</v>
      </c>
      <c r="U727" s="26">
        <v>0.08</v>
      </c>
      <c r="V727" s="25"/>
      <c r="W727" s="25">
        <v>5520</v>
      </c>
      <c r="X727" s="27">
        <v>44243</v>
      </c>
      <c r="Y727" s="28">
        <v>44243</v>
      </c>
      <c r="Z727" s="29">
        <v>720</v>
      </c>
      <c r="AA727" s="30">
        <v>1</v>
      </c>
      <c r="AB727" s="30" t="s">
        <v>108</v>
      </c>
      <c r="AC727" s="1" t="s">
        <v>113</v>
      </c>
      <c r="AD727" s="26">
        <v>0.1</v>
      </c>
      <c r="AE727" s="31">
        <v>552</v>
      </c>
      <c r="AF727">
        <v>6</v>
      </c>
    </row>
    <row r="728" spans="10:32" x14ac:dyDescent="0.3">
      <c r="J728" s="19">
        <v>721</v>
      </c>
      <c r="K728" s="20">
        <v>44223</v>
      </c>
      <c r="L728" s="19">
        <v>1</v>
      </c>
      <c r="M728" s="59">
        <f t="shared" si="23"/>
        <v>1</v>
      </c>
      <c r="N728" s="59">
        <f t="shared" si="24"/>
        <v>2021</v>
      </c>
      <c r="O728" s="21">
        <v>38</v>
      </c>
      <c r="P728" s="22" t="s">
        <v>132</v>
      </c>
      <c r="Q728" s="19">
        <v>2</v>
      </c>
      <c r="R728" s="23">
        <v>37</v>
      </c>
      <c r="S728" s="24">
        <v>109</v>
      </c>
      <c r="T728" s="25">
        <v>4033</v>
      </c>
      <c r="U728" s="26">
        <v>0.05</v>
      </c>
      <c r="V728" s="25"/>
      <c r="W728" s="25">
        <v>3831.35</v>
      </c>
      <c r="X728" s="27">
        <v>44225</v>
      </c>
      <c r="Y728" s="28">
        <v>44225</v>
      </c>
      <c r="Z728" s="29">
        <v>721</v>
      </c>
      <c r="AA728" s="30">
        <v>5</v>
      </c>
      <c r="AB728" s="30" t="s">
        <v>100</v>
      </c>
      <c r="AC728" s="1" t="s">
        <v>95</v>
      </c>
      <c r="AD728" s="26">
        <v>0.05</v>
      </c>
      <c r="AE728" s="31">
        <v>191.5675</v>
      </c>
      <c r="AF728">
        <v>7</v>
      </c>
    </row>
    <row r="729" spans="10:32" x14ac:dyDescent="0.3">
      <c r="J729" s="19">
        <v>722</v>
      </c>
      <c r="K729" s="20">
        <v>44223</v>
      </c>
      <c r="L729" s="19">
        <v>1</v>
      </c>
      <c r="M729" s="59">
        <f t="shared" si="23"/>
        <v>1</v>
      </c>
      <c r="N729" s="59">
        <f t="shared" si="24"/>
        <v>2021</v>
      </c>
      <c r="O729" s="21">
        <v>95</v>
      </c>
      <c r="P729" s="22" t="s">
        <v>96</v>
      </c>
      <c r="Q729" s="19">
        <v>1</v>
      </c>
      <c r="R729" s="23">
        <v>23</v>
      </c>
      <c r="S729" s="24">
        <v>108</v>
      </c>
      <c r="T729" s="25">
        <v>2484</v>
      </c>
      <c r="U729" s="26">
        <v>0.01</v>
      </c>
      <c r="V729" s="25"/>
      <c r="W729" s="25">
        <v>2459.16</v>
      </c>
      <c r="X729" s="27">
        <v>44244</v>
      </c>
      <c r="Y729" s="28">
        <v>44244</v>
      </c>
      <c r="Z729" s="29">
        <v>722</v>
      </c>
      <c r="AA729" s="30">
        <v>2</v>
      </c>
      <c r="AB729" s="30" t="s">
        <v>82</v>
      </c>
      <c r="AC729" s="1" t="s">
        <v>92</v>
      </c>
      <c r="AD729" s="26">
        <v>0.05</v>
      </c>
      <c r="AE729" s="31">
        <v>122.958</v>
      </c>
      <c r="AF729">
        <v>1</v>
      </c>
    </row>
    <row r="730" spans="10:32" x14ac:dyDescent="0.3">
      <c r="J730" s="19">
        <v>723</v>
      </c>
      <c r="K730" s="20">
        <v>44224</v>
      </c>
      <c r="L730" s="19">
        <v>1</v>
      </c>
      <c r="M730" s="59">
        <f t="shared" si="23"/>
        <v>1</v>
      </c>
      <c r="N730" s="59">
        <f t="shared" si="24"/>
        <v>2021</v>
      </c>
      <c r="O730" s="21">
        <v>81</v>
      </c>
      <c r="P730" s="22" t="s">
        <v>162</v>
      </c>
      <c r="Q730" s="19">
        <v>12</v>
      </c>
      <c r="R730" s="23">
        <v>11</v>
      </c>
      <c r="S730" s="24">
        <v>91</v>
      </c>
      <c r="T730" s="25">
        <v>1001</v>
      </c>
      <c r="U730" s="26">
        <v>0.04</v>
      </c>
      <c r="V730" s="25"/>
      <c r="W730" s="25">
        <v>960.96</v>
      </c>
      <c r="X730" s="27">
        <v>44250</v>
      </c>
      <c r="Y730" s="28">
        <v>44250</v>
      </c>
      <c r="Z730" s="29">
        <v>723</v>
      </c>
      <c r="AA730" s="30">
        <v>3</v>
      </c>
      <c r="AB730" s="30" t="s">
        <v>87</v>
      </c>
      <c r="AC730" s="1" t="s">
        <v>113</v>
      </c>
      <c r="AD730" s="26">
        <v>0.08</v>
      </c>
      <c r="AE730" s="31">
        <v>76.876800000000003</v>
      </c>
      <c r="AF730">
        <v>2</v>
      </c>
    </row>
    <row r="731" spans="10:32" x14ac:dyDescent="0.3">
      <c r="J731" s="19">
        <v>724</v>
      </c>
      <c r="K731" s="20">
        <v>44226</v>
      </c>
      <c r="L731" s="19">
        <v>1</v>
      </c>
      <c r="M731" s="59">
        <f t="shared" si="23"/>
        <v>1</v>
      </c>
      <c r="N731" s="59">
        <f t="shared" si="24"/>
        <v>2021</v>
      </c>
      <c r="O731" s="21">
        <v>84</v>
      </c>
      <c r="P731" s="22" t="s">
        <v>106</v>
      </c>
      <c r="Q731" s="19">
        <v>7</v>
      </c>
      <c r="R731" s="23">
        <v>16</v>
      </c>
      <c r="S731" s="24">
        <v>119</v>
      </c>
      <c r="T731" s="25">
        <v>1904</v>
      </c>
      <c r="U731" s="26">
        <v>0.08</v>
      </c>
      <c r="V731" s="25"/>
      <c r="W731" s="25">
        <v>1751.68</v>
      </c>
      <c r="X731" s="27">
        <v>44253</v>
      </c>
      <c r="Y731" s="28">
        <v>44253</v>
      </c>
      <c r="Z731" s="29">
        <v>724</v>
      </c>
      <c r="AA731" s="30">
        <v>3</v>
      </c>
      <c r="AB731" s="30" t="s">
        <v>87</v>
      </c>
      <c r="AC731" s="1" t="s">
        <v>88</v>
      </c>
      <c r="AD731" s="26">
        <v>0.06</v>
      </c>
      <c r="AE731" s="31">
        <v>105.10080000000001</v>
      </c>
      <c r="AF731">
        <v>3</v>
      </c>
    </row>
    <row r="732" spans="10:32" x14ac:dyDescent="0.3">
      <c r="J732" s="19">
        <v>725</v>
      </c>
      <c r="K732" s="20">
        <v>44226</v>
      </c>
      <c r="L732" s="19">
        <v>1</v>
      </c>
      <c r="M732" s="59">
        <f t="shared" si="23"/>
        <v>1</v>
      </c>
      <c r="N732" s="59">
        <f t="shared" si="24"/>
        <v>2021</v>
      </c>
      <c r="O732" s="21">
        <v>96</v>
      </c>
      <c r="P732" s="22" t="s">
        <v>104</v>
      </c>
      <c r="Q732" s="19">
        <v>1</v>
      </c>
      <c r="R732" s="23">
        <v>13</v>
      </c>
      <c r="S732" s="24">
        <v>107</v>
      </c>
      <c r="T732" s="25">
        <v>1391</v>
      </c>
      <c r="U732" s="26">
        <v>0.14000000000000001</v>
      </c>
      <c r="V732" s="25"/>
      <c r="W732" s="25">
        <v>1196.26</v>
      </c>
      <c r="X732" s="27">
        <v>44230</v>
      </c>
      <c r="Y732" s="28">
        <v>44230</v>
      </c>
      <c r="Z732" s="29">
        <v>725</v>
      </c>
      <c r="AA732" s="30">
        <v>7</v>
      </c>
      <c r="AB732" s="30" t="s">
        <v>97</v>
      </c>
      <c r="AC732" s="1" t="s">
        <v>95</v>
      </c>
      <c r="AD732" s="26">
        <v>0.09</v>
      </c>
      <c r="AE732" s="31">
        <v>107.6634</v>
      </c>
      <c r="AF732">
        <v>4</v>
      </c>
    </row>
    <row r="733" spans="10:32" x14ac:dyDescent="0.3">
      <c r="J733" s="19">
        <v>726</v>
      </c>
      <c r="K733" s="20">
        <v>44228</v>
      </c>
      <c r="L733" s="19">
        <v>2</v>
      </c>
      <c r="M733" s="59">
        <f t="shared" si="23"/>
        <v>2</v>
      </c>
      <c r="N733" s="59">
        <f t="shared" si="24"/>
        <v>2021</v>
      </c>
      <c r="O733" s="21">
        <v>18</v>
      </c>
      <c r="P733" s="22" t="s">
        <v>142</v>
      </c>
      <c r="Q733" s="19">
        <v>1</v>
      </c>
      <c r="R733" s="23">
        <v>43</v>
      </c>
      <c r="S733" s="24">
        <v>90</v>
      </c>
      <c r="T733" s="25">
        <v>3870</v>
      </c>
      <c r="U733" s="26">
        <v>0.06</v>
      </c>
      <c r="V733" s="25"/>
      <c r="W733" s="25">
        <v>3637.8</v>
      </c>
      <c r="X733" s="27">
        <v>44253</v>
      </c>
      <c r="Y733" s="28">
        <v>44253</v>
      </c>
      <c r="Z733" s="29">
        <v>726</v>
      </c>
      <c r="AA733" s="30">
        <v>3</v>
      </c>
      <c r="AB733" s="30" t="s">
        <v>87</v>
      </c>
      <c r="AC733" s="1" t="s">
        <v>109</v>
      </c>
      <c r="AD733" s="26">
        <v>0.08</v>
      </c>
      <c r="AE733" s="31">
        <v>291.024</v>
      </c>
      <c r="AF733">
        <v>5</v>
      </c>
    </row>
    <row r="734" spans="10:32" x14ac:dyDescent="0.3">
      <c r="J734" s="19">
        <v>727</v>
      </c>
      <c r="K734" s="20">
        <v>44228</v>
      </c>
      <c r="L734" s="19">
        <v>2</v>
      </c>
      <c r="M734" s="59">
        <f t="shared" si="23"/>
        <v>2</v>
      </c>
      <c r="N734" s="59">
        <f t="shared" si="24"/>
        <v>2021</v>
      </c>
      <c r="O734" s="21">
        <v>6</v>
      </c>
      <c r="P734" s="22" t="s">
        <v>147</v>
      </c>
      <c r="Q734" s="19">
        <v>3</v>
      </c>
      <c r="R734" s="23">
        <v>27</v>
      </c>
      <c r="S734" s="24">
        <v>97</v>
      </c>
      <c r="T734" s="25">
        <v>2619</v>
      </c>
      <c r="U734" s="26">
        <v>0.02</v>
      </c>
      <c r="V734" s="25"/>
      <c r="W734" s="25">
        <v>2566.62</v>
      </c>
      <c r="X734" s="27">
        <v>44256</v>
      </c>
      <c r="Y734" s="28">
        <v>44256</v>
      </c>
      <c r="Z734" s="29">
        <v>727</v>
      </c>
      <c r="AA734" s="30">
        <v>6</v>
      </c>
      <c r="AB734" s="30" t="s">
        <v>79</v>
      </c>
      <c r="AC734" s="1" t="s">
        <v>113</v>
      </c>
      <c r="AD734" s="26">
        <v>0.08</v>
      </c>
      <c r="AE734" s="31">
        <v>205.3296</v>
      </c>
      <c r="AF734">
        <v>6</v>
      </c>
    </row>
    <row r="735" spans="10:32" x14ac:dyDescent="0.3">
      <c r="J735" s="19">
        <v>728</v>
      </c>
      <c r="K735" s="20">
        <v>44228</v>
      </c>
      <c r="L735" s="19">
        <v>2</v>
      </c>
      <c r="M735" s="59">
        <f t="shared" si="23"/>
        <v>2</v>
      </c>
      <c r="N735" s="59">
        <f t="shared" si="24"/>
        <v>2021</v>
      </c>
      <c r="O735" s="21">
        <v>76</v>
      </c>
      <c r="P735" s="22" t="s">
        <v>163</v>
      </c>
      <c r="Q735" s="19">
        <v>13</v>
      </c>
      <c r="R735" s="23">
        <v>34</v>
      </c>
      <c r="S735" s="24">
        <v>120</v>
      </c>
      <c r="T735" s="25">
        <v>4080</v>
      </c>
      <c r="U735" s="26">
        <v>0.02</v>
      </c>
      <c r="V735" s="25"/>
      <c r="W735" s="25">
        <v>3998.4</v>
      </c>
      <c r="X735" s="27">
        <v>44231</v>
      </c>
      <c r="Y735" s="28">
        <v>44231</v>
      </c>
      <c r="Z735" s="29">
        <v>728</v>
      </c>
      <c r="AA735" s="30">
        <v>7</v>
      </c>
      <c r="AB735" s="30" t="s">
        <v>97</v>
      </c>
      <c r="AC735" s="1" t="s">
        <v>92</v>
      </c>
      <c r="AD735" s="26">
        <v>0.09</v>
      </c>
      <c r="AE735" s="31">
        <v>359.85599999999999</v>
      </c>
      <c r="AF735">
        <v>7</v>
      </c>
    </row>
    <row r="736" spans="10:32" x14ac:dyDescent="0.3">
      <c r="J736" s="19">
        <v>729</v>
      </c>
      <c r="K736" s="20">
        <v>44230</v>
      </c>
      <c r="L736" s="19">
        <v>2</v>
      </c>
      <c r="M736" s="59">
        <f t="shared" si="23"/>
        <v>2</v>
      </c>
      <c r="N736" s="59">
        <f t="shared" si="24"/>
        <v>2021</v>
      </c>
      <c r="O736" s="21">
        <v>32</v>
      </c>
      <c r="P736" s="22" t="s">
        <v>136</v>
      </c>
      <c r="Q736" s="19">
        <v>9</v>
      </c>
      <c r="R736" s="23">
        <v>46</v>
      </c>
      <c r="S736" s="24">
        <v>93</v>
      </c>
      <c r="T736" s="25">
        <v>4278</v>
      </c>
      <c r="U736" s="26">
        <v>0</v>
      </c>
      <c r="V736" s="25"/>
      <c r="W736" s="25">
        <v>4278</v>
      </c>
      <c r="X736" s="27">
        <v>44255</v>
      </c>
      <c r="Y736" s="28">
        <v>44255</v>
      </c>
      <c r="Z736" s="29">
        <v>729</v>
      </c>
      <c r="AA736" s="30">
        <v>6</v>
      </c>
      <c r="AB736" s="30" t="s">
        <v>79</v>
      </c>
      <c r="AC736" s="1" t="s">
        <v>80</v>
      </c>
      <c r="AD736" s="26">
        <v>0.09</v>
      </c>
      <c r="AE736" s="31">
        <v>385.02</v>
      </c>
      <c r="AF736">
        <v>1</v>
      </c>
    </row>
    <row r="737" spans="10:32" x14ac:dyDescent="0.3">
      <c r="J737" s="19">
        <v>730</v>
      </c>
      <c r="K737" s="20">
        <v>44230</v>
      </c>
      <c r="L737" s="19">
        <v>2</v>
      </c>
      <c r="M737" s="59">
        <f t="shared" si="23"/>
        <v>2</v>
      </c>
      <c r="N737" s="59">
        <f t="shared" si="24"/>
        <v>2021</v>
      </c>
      <c r="O737" s="21">
        <v>5</v>
      </c>
      <c r="P737" s="22" t="s">
        <v>96</v>
      </c>
      <c r="Q737" s="19">
        <v>13</v>
      </c>
      <c r="R737" s="23">
        <v>45</v>
      </c>
      <c r="S737" s="24">
        <v>91</v>
      </c>
      <c r="T737" s="25">
        <v>4095</v>
      </c>
      <c r="U737" s="26">
        <v>0.03</v>
      </c>
      <c r="V737" s="25"/>
      <c r="W737" s="25">
        <v>3972.15</v>
      </c>
      <c r="X737" s="27">
        <v>44253</v>
      </c>
      <c r="Y737" s="28">
        <v>44253</v>
      </c>
      <c r="Z737" s="29">
        <v>730</v>
      </c>
      <c r="AA737" s="30">
        <v>5</v>
      </c>
      <c r="AB737" s="30" t="s">
        <v>100</v>
      </c>
      <c r="AC737" s="1" t="s">
        <v>128</v>
      </c>
      <c r="AD737" s="26">
        <v>7.0000000000000007E-2</v>
      </c>
      <c r="AE737" s="31">
        <v>278.05050000000006</v>
      </c>
      <c r="AF737">
        <v>2</v>
      </c>
    </row>
    <row r="738" spans="10:32" x14ac:dyDescent="0.3">
      <c r="J738" s="19">
        <v>731</v>
      </c>
      <c r="K738" s="20">
        <v>44232</v>
      </c>
      <c r="L738" s="19">
        <v>2</v>
      </c>
      <c r="M738" s="59">
        <f t="shared" si="23"/>
        <v>2</v>
      </c>
      <c r="N738" s="59">
        <f t="shared" si="24"/>
        <v>2021</v>
      </c>
      <c r="O738" s="21">
        <v>31</v>
      </c>
      <c r="P738" s="22" t="s">
        <v>144</v>
      </c>
      <c r="Q738" s="19">
        <v>5</v>
      </c>
      <c r="R738" s="23">
        <v>50</v>
      </c>
      <c r="S738" s="24">
        <v>104</v>
      </c>
      <c r="T738" s="24">
        <v>5200</v>
      </c>
      <c r="U738" s="32">
        <v>0.15</v>
      </c>
      <c r="V738" s="24"/>
      <c r="W738" s="24">
        <v>4420</v>
      </c>
      <c r="X738" s="27">
        <v>44252</v>
      </c>
      <c r="Y738" s="27">
        <v>44252</v>
      </c>
      <c r="Z738" s="29">
        <v>731</v>
      </c>
      <c r="AA738" s="30">
        <v>7</v>
      </c>
      <c r="AB738" s="30" t="s">
        <v>97</v>
      </c>
      <c r="AC738" s="1" t="s">
        <v>109</v>
      </c>
      <c r="AD738" s="32">
        <v>0.06</v>
      </c>
      <c r="AE738" s="31">
        <v>265.2</v>
      </c>
      <c r="AF738">
        <v>3</v>
      </c>
    </row>
    <row r="739" spans="10:32" x14ac:dyDescent="0.3">
      <c r="J739" s="19">
        <v>732</v>
      </c>
      <c r="K739" s="20">
        <v>44232</v>
      </c>
      <c r="L739" s="19">
        <v>2</v>
      </c>
      <c r="M739" s="59">
        <f t="shared" si="23"/>
        <v>2</v>
      </c>
      <c r="N739" s="59">
        <f t="shared" si="24"/>
        <v>2021</v>
      </c>
      <c r="O739" s="21">
        <v>72</v>
      </c>
      <c r="P739" s="22" t="s">
        <v>96</v>
      </c>
      <c r="Q739" s="19">
        <v>1</v>
      </c>
      <c r="R739" s="23">
        <v>32</v>
      </c>
      <c r="S739" s="24">
        <v>99</v>
      </c>
      <c r="T739" s="25">
        <v>3168</v>
      </c>
      <c r="U739" s="26">
        <v>7.0000000000000007E-2</v>
      </c>
      <c r="V739" s="25"/>
      <c r="W739" s="25">
        <v>2946.24</v>
      </c>
      <c r="X739" s="27">
        <v>44249</v>
      </c>
      <c r="Y739" s="28">
        <v>44249</v>
      </c>
      <c r="Z739" s="29">
        <v>732</v>
      </c>
      <c r="AA739" s="30">
        <v>5</v>
      </c>
      <c r="AB739" s="30" t="s">
        <v>100</v>
      </c>
      <c r="AC739" s="1" t="s">
        <v>83</v>
      </c>
      <c r="AD739" s="26">
        <v>7.0000000000000007E-2</v>
      </c>
      <c r="AE739" s="31">
        <v>206.23680000000002</v>
      </c>
      <c r="AF739">
        <v>4</v>
      </c>
    </row>
    <row r="740" spans="10:32" x14ac:dyDescent="0.3">
      <c r="J740" s="19">
        <v>733</v>
      </c>
      <c r="K740" s="20">
        <v>44232</v>
      </c>
      <c r="L740" s="19">
        <v>2</v>
      </c>
      <c r="M740" s="59">
        <f t="shared" si="23"/>
        <v>2</v>
      </c>
      <c r="N740" s="59">
        <f t="shared" si="24"/>
        <v>2021</v>
      </c>
      <c r="O740" s="21">
        <v>55</v>
      </c>
      <c r="P740" s="22" t="s">
        <v>106</v>
      </c>
      <c r="Q740" s="19">
        <v>6</v>
      </c>
      <c r="R740" s="23">
        <v>19</v>
      </c>
      <c r="S740" s="24">
        <v>111</v>
      </c>
      <c r="T740" s="25">
        <v>2109</v>
      </c>
      <c r="U740" s="26">
        <v>0.02</v>
      </c>
      <c r="V740" s="25"/>
      <c r="W740" s="25">
        <v>2066.8200000000002</v>
      </c>
      <c r="X740" s="27">
        <v>44248</v>
      </c>
      <c r="Y740" s="28">
        <v>44248</v>
      </c>
      <c r="Z740" s="29">
        <v>733</v>
      </c>
      <c r="AA740" s="30">
        <v>4</v>
      </c>
      <c r="AB740" s="30" t="s">
        <v>85</v>
      </c>
      <c r="AC740" s="1" t="s">
        <v>105</v>
      </c>
      <c r="AD740" s="26">
        <v>0.06</v>
      </c>
      <c r="AE740" s="31">
        <v>124.00920000000001</v>
      </c>
      <c r="AF740">
        <v>5</v>
      </c>
    </row>
    <row r="741" spans="10:32" x14ac:dyDescent="0.3">
      <c r="J741" s="19">
        <v>734</v>
      </c>
      <c r="K741" s="20">
        <v>44232</v>
      </c>
      <c r="L741" s="19">
        <v>2</v>
      </c>
      <c r="M741" s="59">
        <f t="shared" si="23"/>
        <v>2</v>
      </c>
      <c r="N741" s="59">
        <f t="shared" si="24"/>
        <v>2021</v>
      </c>
      <c r="O741" s="21">
        <v>7</v>
      </c>
      <c r="P741" s="22" t="s">
        <v>161</v>
      </c>
      <c r="Q741" s="19">
        <v>6</v>
      </c>
      <c r="R741" s="23">
        <v>25</v>
      </c>
      <c r="S741" s="24">
        <v>107</v>
      </c>
      <c r="T741" s="25">
        <v>2675</v>
      </c>
      <c r="U741" s="26">
        <v>0.02</v>
      </c>
      <c r="V741" s="25"/>
      <c r="W741" s="25">
        <v>2621.5</v>
      </c>
      <c r="X741" s="27">
        <v>44259</v>
      </c>
      <c r="Y741" s="28">
        <v>44259</v>
      </c>
      <c r="Z741" s="29">
        <v>734</v>
      </c>
      <c r="AA741" s="30">
        <v>6</v>
      </c>
      <c r="AB741" s="30" t="s">
        <v>79</v>
      </c>
      <c r="AC741" s="1" t="s">
        <v>109</v>
      </c>
      <c r="AD741" s="26">
        <v>0.06</v>
      </c>
      <c r="AE741" s="31">
        <v>157.29</v>
      </c>
      <c r="AF741">
        <v>6</v>
      </c>
    </row>
    <row r="742" spans="10:32" x14ac:dyDescent="0.3">
      <c r="J742" s="19">
        <v>735</v>
      </c>
      <c r="K742" s="20">
        <v>44233</v>
      </c>
      <c r="L742" s="19">
        <v>2</v>
      </c>
      <c r="M742" s="59">
        <f t="shared" si="23"/>
        <v>2</v>
      </c>
      <c r="N742" s="59">
        <f t="shared" si="24"/>
        <v>2021</v>
      </c>
      <c r="O742" s="21">
        <v>19</v>
      </c>
      <c r="P742" s="22" t="s">
        <v>96</v>
      </c>
      <c r="Q742" s="19">
        <v>6</v>
      </c>
      <c r="R742" s="23">
        <v>20</v>
      </c>
      <c r="S742" s="24">
        <v>107</v>
      </c>
      <c r="T742" s="25">
        <v>2140</v>
      </c>
      <c r="U742" s="26">
        <v>0.05</v>
      </c>
      <c r="V742" s="25"/>
      <c r="W742" s="25">
        <v>2033</v>
      </c>
      <c r="X742" s="27">
        <v>44241</v>
      </c>
      <c r="Y742" s="28">
        <v>44241</v>
      </c>
      <c r="Z742" s="29">
        <v>735</v>
      </c>
      <c r="AA742" s="30">
        <v>2</v>
      </c>
      <c r="AB742" s="30" t="s">
        <v>82</v>
      </c>
      <c r="AC742" s="1" t="s">
        <v>80</v>
      </c>
      <c r="AD742" s="26">
        <v>0.09</v>
      </c>
      <c r="AE742" s="31">
        <v>182.97</v>
      </c>
      <c r="AF742">
        <v>7</v>
      </c>
    </row>
    <row r="743" spans="10:32" x14ac:dyDescent="0.3">
      <c r="J743" s="19">
        <v>736</v>
      </c>
      <c r="K743" s="20">
        <v>44233</v>
      </c>
      <c r="L743" s="19">
        <v>2</v>
      </c>
      <c r="M743" s="59">
        <f t="shared" si="23"/>
        <v>2</v>
      </c>
      <c r="N743" s="59">
        <f t="shared" si="24"/>
        <v>2021</v>
      </c>
      <c r="O743" s="21">
        <v>7</v>
      </c>
      <c r="P743" s="22" t="s">
        <v>161</v>
      </c>
      <c r="Q743" s="19">
        <v>15</v>
      </c>
      <c r="R743" s="23">
        <v>27</v>
      </c>
      <c r="S743" s="24">
        <v>112</v>
      </c>
      <c r="T743" s="25">
        <v>3024</v>
      </c>
      <c r="U743" s="26">
        <v>0.04</v>
      </c>
      <c r="V743" s="25"/>
      <c r="W743" s="25">
        <v>2903.04</v>
      </c>
      <c r="X743" s="27">
        <v>44233</v>
      </c>
      <c r="Y743" s="28">
        <v>44233</v>
      </c>
      <c r="Z743" s="29">
        <v>736</v>
      </c>
      <c r="AA743" s="30">
        <v>1</v>
      </c>
      <c r="AB743" s="30" t="s">
        <v>108</v>
      </c>
      <c r="AC743" s="1" t="s">
        <v>113</v>
      </c>
      <c r="AD743" s="26">
        <v>0.09</v>
      </c>
      <c r="AE743" s="31">
        <v>261.27359999999999</v>
      </c>
      <c r="AF743">
        <v>1</v>
      </c>
    </row>
    <row r="744" spans="10:32" x14ac:dyDescent="0.3">
      <c r="J744" s="19">
        <v>737</v>
      </c>
      <c r="K744" s="20">
        <v>44233</v>
      </c>
      <c r="L744" s="19">
        <v>2</v>
      </c>
      <c r="M744" s="59">
        <f t="shared" si="23"/>
        <v>2</v>
      </c>
      <c r="N744" s="59">
        <f t="shared" si="24"/>
        <v>2021</v>
      </c>
      <c r="O744" s="21">
        <v>47</v>
      </c>
      <c r="P744" s="22" t="s">
        <v>101</v>
      </c>
      <c r="Q744" s="19">
        <v>4</v>
      </c>
      <c r="R744" s="23">
        <v>28</v>
      </c>
      <c r="S744" s="24">
        <v>113</v>
      </c>
      <c r="T744" s="25">
        <v>3164</v>
      </c>
      <c r="U744" s="26">
        <v>0.04</v>
      </c>
      <c r="V744" s="25"/>
      <c r="W744" s="25">
        <v>3037.44</v>
      </c>
      <c r="X744" s="27">
        <v>44233</v>
      </c>
      <c r="Y744" s="28">
        <v>44233</v>
      </c>
      <c r="Z744" s="29">
        <v>737</v>
      </c>
      <c r="AA744" s="30">
        <v>6</v>
      </c>
      <c r="AB744" s="30" t="s">
        <v>79</v>
      </c>
      <c r="AC744" s="1" t="s">
        <v>95</v>
      </c>
      <c r="AD744" s="26">
        <v>0.09</v>
      </c>
      <c r="AE744" s="31">
        <v>273.36959999999999</v>
      </c>
      <c r="AF744">
        <v>2</v>
      </c>
    </row>
    <row r="745" spans="10:32" x14ac:dyDescent="0.3">
      <c r="J745" s="19">
        <v>738</v>
      </c>
      <c r="K745" s="20">
        <v>44233</v>
      </c>
      <c r="L745" s="19">
        <v>2</v>
      </c>
      <c r="M745" s="59">
        <f t="shared" si="23"/>
        <v>2</v>
      </c>
      <c r="N745" s="59">
        <f t="shared" si="24"/>
        <v>2021</v>
      </c>
      <c r="O745" s="21">
        <v>48</v>
      </c>
      <c r="P745" s="22" t="s">
        <v>120</v>
      </c>
      <c r="Q745" s="19">
        <v>4</v>
      </c>
      <c r="R745" s="23">
        <v>33</v>
      </c>
      <c r="S745" s="24">
        <v>110</v>
      </c>
      <c r="T745" s="25">
        <v>3630</v>
      </c>
      <c r="U745" s="26">
        <v>0</v>
      </c>
      <c r="V745" s="25"/>
      <c r="W745" s="25">
        <v>3630</v>
      </c>
      <c r="X745" s="27">
        <v>44255</v>
      </c>
      <c r="Y745" s="28">
        <v>44255</v>
      </c>
      <c r="Z745" s="29">
        <v>738</v>
      </c>
      <c r="AA745" s="30">
        <v>4</v>
      </c>
      <c r="AB745" s="30" t="s">
        <v>85</v>
      </c>
      <c r="AC745" s="1" t="s">
        <v>128</v>
      </c>
      <c r="AD745" s="26">
        <v>7.0000000000000007E-2</v>
      </c>
      <c r="AE745" s="31">
        <v>254.10000000000002</v>
      </c>
      <c r="AF745">
        <v>3</v>
      </c>
    </row>
    <row r="746" spans="10:32" x14ac:dyDescent="0.3">
      <c r="J746" s="19">
        <v>739</v>
      </c>
      <c r="K746" s="20">
        <v>44234</v>
      </c>
      <c r="L746" s="19">
        <v>2</v>
      </c>
      <c r="M746" s="59">
        <f t="shared" si="23"/>
        <v>2</v>
      </c>
      <c r="N746" s="59">
        <f t="shared" si="24"/>
        <v>2021</v>
      </c>
      <c r="O746" s="21">
        <v>37</v>
      </c>
      <c r="P746" s="22" t="s">
        <v>110</v>
      </c>
      <c r="Q746" s="19">
        <v>15</v>
      </c>
      <c r="R746" s="23">
        <v>16</v>
      </c>
      <c r="S746" s="24">
        <v>92</v>
      </c>
      <c r="T746" s="25">
        <v>1472</v>
      </c>
      <c r="U746" s="26">
        <v>0.14000000000000001</v>
      </c>
      <c r="V746" s="25"/>
      <c r="W746" s="25">
        <v>1265.92</v>
      </c>
      <c r="X746" s="27">
        <v>44235</v>
      </c>
      <c r="Y746" s="28">
        <v>44235</v>
      </c>
      <c r="Z746" s="29">
        <v>739</v>
      </c>
      <c r="AA746" s="30">
        <v>7</v>
      </c>
      <c r="AB746" s="30" t="s">
        <v>97</v>
      </c>
      <c r="AC746" s="1" t="s">
        <v>95</v>
      </c>
      <c r="AD746" s="26">
        <v>0.08</v>
      </c>
      <c r="AE746" s="31">
        <v>101.2736</v>
      </c>
      <c r="AF746">
        <v>4</v>
      </c>
    </row>
    <row r="747" spans="10:32" x14ac:dyDescent="0.3">
      <c r="J747" s="19">
        <v>740</v>
      </c>
      <c r="K747" s="20">
        <v>44235</v>
      </c>
      <c r="L747" s="19">
        <v>2</v>
      </c>
      <c r="M747" s="59">
        <f t="shared" si="23"/>
        <v>2</v>
      </c>
      <c r="N747" s="59">
        <f t="shared" si="24"/>
        <v>2021</v>
      </c>
      <c r="O747" s="21">
        <v>65</v>
      </c>
      <c r="P747" s="22" t="s">
        <v>123</v>
      </c>
      <c r="Q747" s="19">
        <v>11</v>
      </c>
      <c r="R747" s="23">
        <v>15</v>
      </c>
      <c r="S747" s="24">
        <v>99</v>
      </c>
      <c r="T747" s="25">
        <v>1485</v>
      </c>
      <c r="U747" s="26">
        <v>0.12</v>
      </c>
      <c r="V747" s="25"/>
      <c r="W747" s="25">
        <v>1306.8</v>
      </c>
      <c r="X747" s="27">
        <v>44250</v>
      </c>
      <c r="Y747" s="28">
        <v>44250</v>
      </c>
      <c r="Z747" s="29">
        <v>740</v>
      </c>
      <c r="AA747" s="30">
        <v>4</v>
      </c>
      <c r="AB747" s="30" t="s">
        <v>85</v>
      </c>
      <c r="AC747" s="1" t="s">
        <v>92</v>
      </c>
      <c r="AD747" s="26">
        <v>0.06</v>
      </c>
      <c r="AE747" s="31">
        <v>78.408000000000001</v>
      </c>
      <c r="AF747">
        <v>5</v>
      </c>
    </row>
    <row r="748" spans="10:32" x14ac:dyDescent="0.3">
      <c r="J748" s="19">
        <v>741</v>
      </c>
      <c r="K748" s="20">
        <v>44236</v>
      </c>
      <c r="L748" s="19">
        <v>2</v>
      </c>
      <c r="M748" s="59">
        <f t="shared" si="23"/>
        <v>2</v>
      </c>
      <c r="N748" s="59">
        <f t="shared" si="24"/>
        <v>2021</v>
      </c>
      <c r="O748" s="21">
        <v>7</v>
      </c>
      <c r="P748" s="22" t="s">
        <v>161</v>
      </c>
      <c r="Q748" s="19">
        <v>8</v>
      </c>
      <c r="R748" s="23">
        <v>44</v>
      </c>
      <c r="S748" s="24">
        <v>101</v>
      </c>
      <c r="T748" s="24">
        <v>4444</v>
      </c>
      <c r="U748" s="32">
        <v>0.08</v>
      </c>
      <c r="V748" s="24"/>
      <c r="W748" s="24">
        <v>4088.48</v>
      </c>
      <c r="X748" s="27">
        <v>44263</v>
      </c>
      <c r="Y748" s="27">
        <v>44263</v>
      </c>
      <c r="Z748" s="29">
        <v>741</v>
      </c>
      <c r="AA748" s="30">
        <v>1</v>
      </c>
      <c r="AB748" s="30" t="s">
        <v>108</v>
      </c>
      <c r="AC748" s="1" t="s">
        <v>80</v>
      </c>
      <c r="AD748" s="32">
        <v>0.06</v>
      </c>
      <c r="AE748" s="31">
        <v>245.30879999999999</v>
      </c>
      <c r="AF748">
        <v>6</v>
      </c>
    </row>
    <row r="749" spans="10:32" x14ac:dyDescent="0.3">
      <c r="J749" s="19">
        <v>742</v>
      </c>
      <c r="K749" s="20">
        <v>44236</v>
      </c>
      <c r="L749" s="19">
        <v>2</v>
      </c>
      <c r="M749" s="59">
        <f t="shared" si="23"/>
        <v>2</v>
      </c>
      <c r="N749" s="59">
        <f t="shared" si="24"/>
        <v>2021</v>
      </c>
      <c r="O749" s="21">
        <v>28</v>
      </c>
      <c r="P749" s="22" t="s">
        <v>145</v>
      </c>
      <c r="Q749" s="19">
        <v>9</v>
      </c>
      <c r="R749" s="23">
        <v>30</v>
      </c>
      <c r="S749" s="24">
        <v>119</v>
      </c>
      <c r="T749" s="25">
        <v>3570</v>
      </c>
      <c r="U749" s="26">
        <v>0.15</v>
      </c>
      <c r="V749" s="25"/>
      <c r="W749" s="25">
        <v>3034.5</v>
      </c>
      <c r="X749" s="27">
        <v>44265</v>
      </c>
      <c r="Y749" s="28">
        <v>44265</v>
      </c>
      <c r="Z749" s="29">
        <v>742</v>
      </c>
      <c r="AA749" s="30">
        <v>4</v>
      </c>
      <c r="AB749" s="30" t="s">
        <v>85</v>
      </c>
      <c r="AC749" s="1" t="s">
        <v>88</v>
      </c>
      <c r="AD749" s="26">
        <v>7.0000000000000007E-2</v>
      </c>
      <c r="AE749" s="31">
        <v>212.41500000000002</v>
      </c>
      <c r="AF749">
        <v>7</v>
      </c>
    </row>
    <row r="750" spans="10:32" x14ac:dyDescent="0.3">
      <c r="J750" s="19">
        <v>743</v>
      </c>
      <c r="K750" s="20">
        <v>44237</v>
      </c>
      <c r="L750" s="19">
        <v>2</v>
      </c>
      <c r="M750" s="59">
        <f t="shared" si="23"/>
        <v>2</v>
      </c>
      <c r="N750" s="59">
        <f t="shared" si="24"/>
        <v>2021</v>
      </c>
      <c r="O750" s="21">
        <v>23</v>
      </c>
      <c r="P750" s="22" t="s">
        <v>164</v>
      </c>
      <c r="Q750" s="19">
        <v>13</v>
      </c>
      <c r="R750" s="23">
        <v>19</v>
      </c>
      <c r="S750" s="24">
        <v>98</v>
      </c>
      <c r="T750" s="25">
        <v>1862</v>
      </c>
      <c r="U750" s="26">
        <v>0</v>
      </c>
      <c r="V750" s="25"/>
      <c r="W750" s="25">
        <v>1862</v>
      </c>
      <c r="X750" s="27">
        <v>44249</v>
      </c>
      <c r="Y750" s="28">
        <v>44249</v>
      </c>
      <c r="Z750" s="29">
        <v>743</v>
      </c>
      <c r="AA750" s="30">
        <v>5</v>
      </c>
      <c r="AB750" s="30" t="s">
        <v>100</v>
      </c>
      <c r="AC750" s="1" t="s">
        <v>95</v>
      </c>
      <c r="AD750" s="26">
        <v>7.0000000000000007E-2</v>
      </c>
      <c r="AE750" s="31">
        <v>130.34</v>
      </c>
      <c r="AF750">
        <v>1</v>
      </c>
    </row>
    <row r="751" spans="10:32" x14ac:dyDescent="0.3">
      <c r="J751" s="19">
        <v>744</v>
      </c>
      <c r="K751" s="20">
        <v>44239</v>
      </c>
      <c r="L751" s="19">
        <v>2</v>
      </c>
      <c r="M751" s="59">
        <f t="shared" si="23"/>
        <v>2</v>
      </c>
      <c r="N751" s="59">
        <f t="shared" si="24"/>
        <v>2021</v>
      </c>
      <c r="O751" s="21">
        <v>29</v>
      </c>
      <c r="P751" s="22" t="s">
        <v>157</v>
      </c>
      <c r="Q751" s="19">
        <v>11</v>
      </c>
      <c r="R751" s="23">
        <v>49</v>
      </c>
      <c r="S751" s="24">
        <v>92</v>
      </c>
      <c r="T751" s="25">
        <v>4508</v>
      </c>
      <c r="U751" s="26">
        <v>0.02</v>
      </c>
      <c r="V751" s="25"/>
      <c r="W751" s="25">
        <v>4417.84</v>
      </c>
      <c r="X751" s="27">
        <v>44239</v>
      </c>
      <c r="Y751" s="28">
        <v>44239</v>
      </c>
      <c r="Z751" s="29">
        <v>744</v>
      </c>
      <c r="AA751" s="30">
        <v>5</v>
      </c>
      <c r="AB751" s="30" t="s">
        <v>100</v>
      </c>
      <c r="AC751" s="1" t="s">
        <v>92</v>
      </c>
      <c r="AD751" s="26">
        <v>0.08</v>
      </c>
      <c r="AE751" s="31">
        <v>353.42720000000003</v>
      </c>
      <c r="AF751">
        <v>2</v>
      </c>
    </row>
    <row r="752" spans="10:32" x14ac:dyDescent="0.3">
      <c r="J752" s="19">
        <v>745</v>
      </c>
      <c r="K752" s="20">
        <v>44240</v>
      </c>
      <c r="L752" s="19">
        <v>2</v>
      </c>
      <c r="M752" s="59">
        <f t="shared" si="23"/>
        <v>2</v>
      </c>
      <c r="N752" s="59">
        <f t="shared" si="24"/>
        <v>2021</v>
      </c>
      <c r="O752" s="21">
        <v>42</v>
      </c>
      <c r="P752" s="22" t="s">
        <v>151</v>
      </c>
      <c r="Q752" s="19">
        <v>7</v>
      </c>
      <c r="R752" s="23">
        <v>19</v>
      </c>
      <c r="S752" s="24">
        <v>92</v>
      </c>
      <c r="T752" s="25">
        <v>1748</v>
      </c>
      <c r="U752" s="26">
        <v>0.03</v>
      </c>
      <c r="V752" s="25"/>
      <c r="W752" s="25">
        <v>1695.56</v>
      </c>
      <c r="X752" s="27">
        <v>44258</v>
      </c>
      <c r="Y752" s="28">
        <v>44258</v>
      </c>
      <c r="Z752" s="29">
        <v>745</v>
      </c>
      <c r="AA752" s="30">
        <v>5</v>
      </c>
      <c r="AB752" s="30" t="s">
        <v>100</v>
      </c>
      <c r="AC752" s="1" t="s">
        <v>80</v>
      </c>
      <c r="AD752" s="26">
        <v>7.0000000000000007E-2</v>
      </c>
      <c r="AE752" s="31">
        <v>118.68920000000001</v>
      </c>
      <c r="AF752">
        <v>3</v>
      </c>
    </row>
    <row r="753" spans="10:32" x14ac:dyDescent="0.3">
      <c r="J753" s="19">
        <v>746</v>
      </c>
      <c r="K753" s="20">
        <v>44241</v>
      </c>
      <c r="L753" s="19">
        <v>2</v>
      </c>
      <c r="M753" s="59">
        <f t="shared" si="23"/>
        <v>2</v>
      </c>
      <c r="N753" s="59">
        <f t="shared" si="24"/>
        <v>2021</v>
      </c>
      <c r="O753" s="21">
        <v>16</v>
      </c>
      <c r="P753" s="22" t="s">
        <v>86</v>
      </c>
      <c r="Q753" s="19">
        <v>12</v>
      </c>
      <c r="R753" s="23">
        <v>29</v>
      </c>
      <c r="S753" s="24">
        <v>96</v>
      </c>
      <c r="T753" s="25">
        <v>2784</v>
      </c>
      <c r="U753" s="26">
        <v>7.0000000000000007E-2</v>
      </c>
      <c r="V753" s="25"/>
      <c r="W753" s="25">
        <v>2589.12</v>
      </c>
      <c r="X753" s="27">
        <v>44266</v>
      </c>
      <c r="Y753" s="28">
        <v>44266</v>
      </c>
      <c r="Z753" s="29">
        <v>746</v>
      </c>
      <c r="AA753" s="30">
        <v>5</v>
      </c>
      <c r="AB753" s="30" t="s">
        <v>100</v>
      </c>
      <c r="AC753" s="1" t="s">
        <v>109</v>
      </c>
      <c r="AD753" s="26">
        <v>0.08</v>
      </c>
      <c r="AE753" s="31">
        <v>207.12959999999998</v>
      </c>
      <c r="AF753">
        <v>4</v>
      </c>
    </row>
    <row r="754" spans="10:32" x14ac:dyDescent="0.3">
      <c r="J754" s="19">
        <v>747</v>
      </c>
      <c r="K754" s="20">
        <v>44241</v>
      </c>
      <c r="L754" s="19">
        <v>2</v>
      </c>
      <c r="M754" s="59">
        <f t="shared" si="23"/>
        <v>2</v>
      </c>
      <c r="N754" s="59">
        <f t="shared" si="24"/>
        <v>2021</v>
      </c>
      <c r="O754" s="21">
        <v>74</v>
      </c>
      <c r="P754" s="22" t="s">
        <v>96</v>
      </c>
      <c r="Q754" s="19">
        <v>3</v>
      </c>
      <c r="R754" s="23">
        <v>32</v>
      </c>
      <c r="S754" s="24">
        <v>103</v>
      </c>
      <c r="T754" s="25">
        <v>3296</v>
      </c>
      <c r="U754" s="26">
        <v>0.03</v>
      </c>
      <c r="V754" s="25"/>
      <c r="W754" s="25">
        <v>3197.12</v>
      </c>
      <c r="X754" s="27">
        <v>44243</v>
      </c>
      <c r="Y754" s="28">
        <v>44243</v>
      </c>
      <c r="Z754" s="29">
        <v>747</v>
      </c>
      <c r="AA754" s="30">
        <v>1</v>
      </c>
      <c r="AB754" s="30" t="s">
        <v>108</v>
      </c>
      <c r="AC754" s="1" t="s">
        <v>90</v>
      </c>
      <c r="AD754" s="26">
        <v>0.08</v>
      </c>
      <c r="AE754" s="31">
        <v>255.7696</v>
      </c>
      <c r="AF754">
        <v>5</v>
      </c>
    </row>
    <row r="755" spans="10:32" x14ac:dyDescent="0.3">
      <c r="J755" s="19">
        <v>748</v>
      </c>
      <c r="K755" s="20">
        <v>44241</v>
      </c>
      <c r="L755" s="19">
        <v>2</v>
      </c>
      <c r="M755" s="59">
        <f t="shared" si="23"/>
        <v>2</v>
      </c>
      <c r="N755" s="59">
        <f t="shared" si="24"/>
        <v>2021</v>
      </c>
      <c r="O755" s="21">
        <v>30</v>
      </c>
      <c r="P755" s="22" t="s">
        <v>155</v>
      </c>
      <c r="Q755" s="19">
        <v>12</v>
      </c>
      <c r="R755" s="23">
        <v>38</v>
      </c>
      <c r="S755" s="24">
        <v>117</v>
      </c>
      <c r="T755" s="25">
        <v>4446</v>
      </c>
      <c r="U755" s="26">
        <v>0.14000000000000001</v>
      </c>
      <c r="V755" s="25"/>
      <c r="W755" s="25">
        <v>3823.56</v>
      </c>
      <c r="X755" s="27">
        <v>44252</v>
      </c>
      <c r="Y755" s="28">
        <v>44252</v>
      </c>
      <c r="Z755" s="29">
        <v>748</v>
      </c>
      <c r="AA755" s="30">
        <v>6</v>
      </c>
      <c r="AB755" s="30" t="s">
        <v>79</v>
      </c>
      <c r="AC755" s="1" t="s">
        <v>83</v>
      </c>
      <c r="AD755" s="26">
        <v>7.0000000000000007E-2</v>
      </c>
      <c r="AE755" s="31">
        <v>267.64920000000001</v>
      </c>
      <c r="AF755">
        <v>6</v>
      </c>
    </row>
    <row r="756" spans="10:32" x14ac:dyDescent="0.3">
      <c r="J756" s="19">
        <v>749</v>
      </c>
      <c r="K756" s="20">
        <v>44242</v>
      </c>
      <c r="L756" s="19">
        <v>2</v>
      </c>
      <c r="M756" s="59">
        <f t="shared" si="23"/>
        <v>2</v>
      </c>
      <c r="N756" s="59">
        <f t="shared" si="24"/>
        <v>2021</v>
      </c>
      <c r="O756" s="21">
        <v>94</v>
      </c>
      <c r="P756" s="22" t="s">
        <v>111</v>
      </c>
      <c r="Q756" s="19">
        <v>8</v>
      </c>
      <c r="R756" s="23">
        <v>18</v>
      </c>
      <c r="S756" s="24">
        <v>97</v>
      </c>
      <c r="T756" s="25">
        <v>1746</v>
      </c>
      <c r="U756" s="26">
        <v>0.06</v>
      </c>
      <c r="V756" s="25"/>
      <c r="W756" s="25">
        <v>1641.24</v>
      </c>
      <c r="X756" s="27">
        <v>44272</v>
      </c>
      <c r="Y756" s="28">
        <v>44272</v>
      </c>
      <c r="Z756" s="29">
        <v>749</v>
      </c>
      <c r="AA756" s="30">
        <v>7</v>
      </c>
      <c r="AB756" s="30" t="s">
        <v>97</v>
      </c>
      <c r="AC756" s="1" t="s">
        <v>95</v>
      </c>
      <c r="AD756" s="26">
        <v>0.08</v>
      </c>
      <c r="AE756" s="31">
        <v>131.29920000000001</v>
      </c>
      <c r="AF756">
        <v>7</v>
      </c>
    </row>
    <row r="757" spans="10:32" x14ac:dyDescent="0.3">
      <c r="J757" s="19">
        <v>750</v>
      </c>
      <c r="K757" s="20">
        <v>44242</v>
      </c>
      <c r="L757" s="19">
        <v>2</v>
      </c>
      <c r="M757" s="59">
        <f t="shared" si="23"/>
        <v>2</v>
      </c>
      <c r="N757" s="59">
        <f t="shared" si="24"/>
        <v>2021</v>
      </c>
      <c r="O757" s="21">
        <v>62</v>
      </c>
      <c r="P757" s="22" t="s">
        <v>96</v>
      </c>
      <c r="Q757" s="19">
        <v>2</v>
      </c>
      <c r="R757" s="23">
        <v>47</v>
      </c>
      <c r="S757" s="24">
        <v>90</v>
      </c>
      <c r="T757" s="25">
        <v>4230</v>
      </c>
      <c r="U757" s="26">
        <v>0.06</v>
      </c>
      <c r="V757" s="25"/>
      <c r="W757" s="25">
        <v>3976.2</v>
      </c>
      <c r="X757" s="27">
        <v>44266</v>
      </c>
      <c r="Y757" s="28">
        <v>44266</v>
      </c>
      <c r="Z757" s="29">
        <v>750</v>
      </c>
      <c r="AA757" s="30">
        <v>7</v>
      </c>
      <c r="AB757" s="30" t="s">
        <v>97</v>
      </c>
      <c r="AC757" s="1" t="s">
        <v>128</v>
      </c>
      <c r="AD757" s="26">
        <v>0.05</v>
      </c>
      <c r="AE757" s="31">
        <v>198.81</v>
      </c>
      <c r="AF757">
        <v>1</v>
      </c>
    </row>
    <row r="758" spans="10:32" x14ac:dyDescent="0.3">
      <c r="J758" s="19">
        <v>751</v>
      </c>
      <c r="K758" s="20">
        <v>44243</v>
      </c>
      <c r="L758" s="19">
        <v>2</v>
      </c>
      <c r="M758" s="59">
        <f t="shared" si="23"/>
        <v>2</v>
      </c>
      <c r="N758" s="59">
        <f t="shared" si="24"/>
        <v>2021</v>
      </c>
      <c r="O758" s="21">
        <v>12</v>
      </c>
      <c r="P758" s="22" t="s">
        <v>107</v>
      </c>
      <c r="Q758" s="19">
        <v>4</v>
      </c>
      <c r="R758" s="23">
        <v>49</v>
      </c>
      <c r="S758" s="24">
        <v>117</v>
      </c>
      <c r="T758" s="25">
        <v>5733</v>
      </c>
      <c r="U758" s="26">
        <v>0.04</v>
      </c>
      <c r="V758" s="25"/>
      <c r="W758" s="25">
        <v>5503.68</v>
      </c>
      <c r="X758" s="27">
        <v>44273</v>
      </c>
      <c r="Y758" s="28">
        <v>44273</v>
      </c>
      <c r="Z758" s="29">
        <v>751</v>
      </c>
      <c r="AA758" s="30">
        <v>1</v>
      </c>
      <c r="AB758" s="30" t="s">
        <v>108</v>
      </c>
      <c r="AC758" s="1" t="s">
        <v>90</v>
      </c>
      <c r="AD758" s="26">
        <v>0.09</v>
      </c>
      <c r="AE758" s="31">
        <v>495.33120000000002</v>
      </c>
      <c r="AF758">
        <v>2</v>
      </c>
    </row>
    <row r="759" spans="10:32" x14ac:dyDescent="0.3">
      <c r="J759" s="19">
        <v>752</v>
      </c>
      <c r="K759" s="20">
        <v>44244</v>
      </c>
      <c r="L759" s="19">
        <v>2</v>
      </c>
      <c r="M759" s="59">
        <f t="shared" si="23"/>
        <v>2</v>
      </c>
      <c r="N759" s="59">
        <f t="shared" si="24"/>
        <v>2021</v>
      </c>
      <c r="O759" s="21">
        <v>54</v>
      </c>
      <c r="P759" s="22" t="s">
        <v>138</v>
      </c>
      <c r="Q759" s="19">
        <v>4</v>
      </c>
      <c r="R759" s="23">
        <v>49</v>
      </c>
      <c r="S759" s="24">
        <v>115</v>
      </c>
      <c r="T759" s="25">
        <v>5635</v>
      </c>
      <c r="U759" s="26">
        <v>0.15</v>
      </c>
      <c r="V759" s="25"/>
      <c r="W759" s="25">
        <v>4789.75</v>
      </c>
      <c r="X759" s="27">
        <v>44270</v>
      </c>
      <c r="Y759" s="28">
        <v>44270</v>
      </c>
      <c r="Z759" s="29">
        <v>752</v>
      </c>
      <c r="AA759" s="30">
        <v>3</v>
      </c>
      <c r="AB759" s="30" t="s">
        <v>87</v>
      </c>
      <c r="AC759" s="1" t="s">
        <v>95</v>
      </c>
      <c r="AD759" s="26">
        <v>0.08</v>
      </c>
      <c r="AE759" s="31">
        <v>383.18</v>
      </c>
      <c r="AF759">
        <v>3</v>
      </c>
    </row>
    <row r="760" spans="10:32" x14ac:dyDescent="0.3">
      <c r="J760" s="19">
        <v>753</v>
      </c>
      <c r="K760" s="20">
        <v>44245</v>
      </c>
      <c r="L760" s="19">
        <v>2</v>
      </c>
      <c r="M760" s="59">
        <f t="shared" si="23"/>
        <v>2</v>
      </c>
      <c r="N760" s="59">
        <f t="shared" si="24"/>
        <v>2021</v>
      </c>
      <c r="O760" s="21">
        <v>84</v>
      </c>
      <c r="P760" s="22" t="s">
        <v>106</v>
      </c>
      <c r="Q760" s="19">
        <v>4</v>
      </c>
      <c r="R760" s="23">
        <v>11</v>
      </c>
      <c r="S760" s="24">
        <v>113</v>
      </c>
      <c r="T760" s="25">
        <v>1243</v>
      </c>
      <c r="U760" s="26">
        <v>0.13</v>
      </c>
      <c r="V760" s="25"/>
      <c r="W760" s="25">
        <v>1081.4100000000001</v>
      </c>
      <c r="X760" s="27">
        <v>44265</v>
      </c>
      <c r="Y760" s="28">
        <v>44265</v>
      </c>
      <c r="Z760" s="29">
        <v>753</v>
      </c>
      <c r="AA760" s="30">
        <v>1</v>
      </c>
      <c r="AB760" s="30" t="s">
        <v>108</v>
      </c>
      <c r="AC760" s="1" t="s">
        <v>83</v>
      </c>
      <c r="AD760" s="26">
        <v>7.0000000000000007E-2</v>
      </c>
      <c r="AE760" s="31">
        <v>75.698700000000017</v>
      </c>
      <c r="AF760">
        <v>4</v>
      </c>
    </row>
    <row r="761" spans="10:32" x14ac:dyDescent="0.3">
      <c r="J761" s="19">
        <v>754</v>
      </c>
      <c r="K761" s="20">
        <v>44245</v>
      </c>
      <c r="L761" s="19">
        <v>2</v>
      </c>
      <c r="M761" s="59">
        <f t="shared" si="23"/>
        <v>2</v>
      </c>
      <c r="N761" s="59">
        <f t="shared" si="24"/>
        <v>2021</v>
      </c>
      <c r="O761" s="21">
        <v>79</v>
      </c>
      <c r="P761" s="22" t="s">
        <v>91</v>
      </c>
      <c r="Q761" s="19">
        <v>15</v>
      </c>
      <c r="R761" s="23">
        <v>19</v>
      </c>
      <c r="S761" s="24">
        <v>115</v>
      </c>
      <c r="T761" s="25">
        <v>2185</v>
      </c>
      <c r="U761" s="26">
        <v>7.0000000000000007E-2</v>
      </c>
      <c r="V761" s="25"/>
      <c r="W761" s="25">
        <v>2032.05</v>
      </c>
      <c r="X761" s="27">
        <v>44271</v>
      </c>
      <c r="Y761" s="28">
        <v>44271</v>
      </c>
      <c r="Z761" s="29">
        <v>754</v>
      </c>
      <c r="AA761" s="30">
        <v>5</v>
      </c>
      <c r="AB761" s="30" t="s">
        <v>100</v>
      </c>
      <c r="AC761" s="1" t="s">
        <v>95</v>
      </c>
      <c r="AD761" s="26">
        <v>0.05</v>
      </c>
      <c r="AE761" s="31">
        <v>101.60250000000001</v>
      </c>
      <c r="AF761">
        <v>5</v>
      </c>
    </row>
    <row r="762" spans="10:32" x14ac:dyDescent="0.3">
      <c r="J762" s="19">
        <v>755</v>
      </c>
      <c r="K762" s="20">
        <v>44246</v>
      </c>
      <c r="L762" s="19">
        <v>2</v>
      </c>
      <c r="M762" s="59">
        <f t="shared" si="23"/>
        <v>2</v>
      </c>
      <c r="N762" s="59">
        <f t="shared" si="24"/>
        <v>2021</v>
      </c>
      <c r="O762" s="21">
        <v>93</v>
      </c>
      <c r="P762" s="22" t="s">
        <v>91</v>
      </c>
      <c r="Q762" s="19">
        <v>6</v>
      </c>
      <c r="R762" s="23">
        <v>44</v>
      </c>
      <c r="S762" s="24">
        <v>105</v>
      </c>
      <c r="T762" s="25">
        <v>4620</v>
      </c>
      <c r="U762" s="26">
        <v>0.04</v>
      </c>
      <c r="V762" s="25"/>
      <c r="W762" s="25">
        <v>4435.2</v>
      </c>
      <c r="X762" s="27">
        <v>44269</v>
      </c>
      <c r="Y762" s="28">
        <v>44269</v>
      </c>
      <c r="Z762" s="29">
        <v>755</v>
      </c>
      <c r="AA762" s="30">
        <v>4</v>
      </c>
      <c r="AB762" s="30" t="s">
        <v>85</v>
      </c>
      <c r="AC762" s="1" t="s">
        <v>83</v>
      </c>
      <c r="AD762" s="26">
        <v>7.0000000000000007E-2</v>
      </c>
      <c r="AE762" s="31">
        <v>310.464</v>
      </c>
      <c r="AF762">
        <v>6</v>
      </c>
    </row>
    <row r="763" spans="10:32" x14ac:dyDescent="0.3">
      <c r="J763" s="19">
        <v>756</v>
      </c>
      <c r="K763" s="20">
        <v>44246</v>
      </c>
      <c r="L763" s="19">
        <v>2</v>
      </c>
      <c r="M763" s="59">
        <f t="shared" si="23"/>
        <v>2</v>
      </c>
      <c r="N763" s="59">
        <f t="shared" si="24"/>
        <v>2021</v>
      </c>
      <c r="O763" s="21">
        <v>83</v>
      </c>
      <c r="P763" s="22" t="s">
        <v>159</v>
      </c>
      <c r="Q763" s="19">
        <v>13</v>
      </c>
      <c r="R763" s="23">
        <v>20</v>
      </c>
      <c r="S763" s="24">
        <v>90</v>
      </c>
      <c r="T763" s="25">
        <v>1800</v>
      </c>
      <c r="U763" s="26">
        <v>0</v>
      </c>
      <c r="V763" s="25"/>
      <c r="W763" s="25">
        <v>1800</v>
      </c>
      <c r="X763" s="27">
        <v>44258</v>
      </c>
      <c r="Y763" s="28">
        <v>44258</v>
      </c>
      <c r="Z763" s="29">
        <v>756</v>
      </c>
      <c r="AA763" s="30">
        <v>6</v>
      </c>
      <c r="AB763" s="30" t="s">
        <v>79</v>
      </c>
      <c r="AC763" s="1" t="s">
        <v>95</v>
      </c>
      <c r="AD763" s="26">
        <v>0.05</v>
      </c>
      <c r="AE763" s="31">
        <v>90</v>
      </c>
      <c r="AF763">
        <v>7</v>
      </c>
    </row>
    <row r="764" spans="10:32" x14ac:dyDescent="0.3">
      <c r="J764" s="19">
        <v>757</v>
      </c>
      <c r="K764" s="20">
        <v>44246</v>
      </c>
      <c r="L764" s="19">
        <v>2</v>
      </c>
      <c r="M764" s="59">
        <f t="shared" si="23"/>
        <v>2</v>
      </c>
      <c r="N764" s="59">
        <f t="shared" si="24"/>
        <v>2021</v>
      </c>
      <c r="O764" s="21">
        <v>87</v>
      </c>
      <c r="P764" s="22" t="s">
        <v>101</v>
      </c>
      <c r="Q764" s="19">
        <v>6</v>
      </c>
      <c r="R764" s="23">
        <v>39</v>
      </c>
      <c r="S764" s="24">
        <v>105</v>
      </c>
      <c r="T764" s="25">
        <v>4095</v>
      </c>
      <c r="U764" s="26">
        <v>0.08</v>
      </c>
      <c r="V764" s="25"/>
      <c r="W764" s="25">
        <v>3767.4</v>
      </c>
      <c r="X764" s="27">
        <v>44255</v>
      </c>
      <c r="Y764" s="28">
        <v>44255</v>
      </c>
      <c r="Z764" s="29">
        <v>757</v>
      </c>
      <c r="AA764" s="30">
        <v>7</v>
      </c>
      <c r="AB764" s="30" t="s">
        <v>97</v>
      </c>
      <c r="AC764" s="1" t="s">
        <v>83</v>
      </c>
      <c r="AD764" s="26">
        <v>0.08</v>
      </c>
      <c r="AE764" s="31">
        <v>301.392</v>
      </c>
      <c r="AF764">
        <v>1</v>
      </c>
    </row>
    <row r="765" spans="10:32" x14ac:dyDescent="0.3">
      <c r="J765" s="19">
        <v>758</v>
      </c>
      <c r="K765" s="20">
        <v>44246</v>
      </c>
      <c r="L765" s="19">
        <v>2</v>
      </c>
      <c r="M765" s="59">
        <f t="shared" si="23"/>
        <v>2</v>
      </c>
      <c r="N765" s="59">
        <f t="shared" si="24"/>
        <v>2021</v>
      </c>
      <c r="O765" s="21">
        <v>34</v>
      </c>
      <c r="P765" s="22" t="s">
        <v>118</v>
      </c>
      <c r="Q765" s="19">
        <v>7</v>
      </c>
      <c r="R765" s="23">
        <v>14</v>
      </c>
      <c r="S765" s="24">
        <v>106</v>
      </c>
      <c r="T765" s="25">
        <v>1484</v>
      </c>
      <c r="U765" s="26">
        <v>0.12</v>
      </c>
      <c r="V765" s="25"/>
      <c r="W765" s="25">
        <v>1305.92</v>
      </c>
      <c r="X765" s="27">
        <v>44251</v>
      </c>
      <c r="Y765" s="28">
        <v>44251</v>
      </c>
      <c r="Z765" s="29">
        <v>758</v>
      </c>
      <c r="AA765" s="30">
        <v>1</v>
      </c>
      <c r="AB765" s="30" t="s">
        <v>108</v>
      </c>
      <c r="AC765" s="1" t="s">
        <v>83</v>
      </c>
      <c r="AD765" s="26">
        <v>0.1</v>
      </c>
      <c r="AE765" s="31">
        <v>130.59200000000001</v>
      </c>
      <c r="AF765">
        <v>2</v>
      </c>
    </row>
    <row r="766" spans="10:32" x14ac:dyDescent="0.3">
      <c r="J766" s="19">
        <v>759</v>
      </c>
      <c r="K766" s="20">
        <v>44247</v>
      </c>
      <c r="L766" s="19">
        <v>2</v>
      </c>
      <c r="M766" s="59">
        <f t="shared" si="23"/>
        <v>2</v>
      </c>
      <c r="N766" s="59">
        <f t="shared" si="24"/>
        <v>2021</v>
      </c>
      <c r="O766" s="21">
        <v>94</v>
      </c>
      <c r="P766" s="22" t="s">
        <v>111</v>
      </c>
      <c r="Q766" s="19">
        <v>10</v>
      </c>
      <c r="R766" s="23">
        <v>12</v>
      </c>
      <c r="S766" s="24">
        <v>90</v>
      </c>
      <c r="T766" s="25">
        <v>1080</v>
      </c>
      <c r="U766" s="26">
        <v>0.05</v>
      </c>
      <c r="V766" s="25"/>
      <c r="W766" s="25">
        <v>1026</v>
      </c>
      <c r="X766" s="27">
        <v>44256</v>
      </c>
      <c r="Y766" s="28">
        <v>44256</v>
      </c>
      <c r="Z766" s="29">
        <v>759</v>
      </c>
      <c r="AA766" s="30">
        <v>7</v>
      </c>
      <c r="AB766" s="30" t="s">
        <v>97</v>
      </c>
      <c r="AC766" s="1" t="s">
        <v>128</v>
      </c>
      <c r="AD766" s="26">
        <v>0.08</v>
      </c>
      <c r="AE766" s="31">
        <v>82.08</v>
      </c>
      <c r="AF766">
        <v>3</v>
      </c>
    </row>
    <row r="767" spans="10:32" x14ac:dyDescent="0.3">
      <c r="J767" s="19">
        <v>760</v>
      </c>
      <c r="K767" s="20">
        <v>44247</v>
      </c>
      <c r="L767" s="19">
        <v>2</v>
      </c>
      <c r="M767" s="59">
        <f t="shared" si="23"/>
        <v>2</v>
      </c>
      <c r="N767" s="59">
        <f t="shared" si="24"/>
        <v>2021</v>
      </c>
      <c r="O767" s="21">
        <v>84</v>
      </c>
      <c r="P767" s="22" t="s">
        <v>106</v>
      </c>
      <c r="Q767" s="19">
        <v>12</v>
      </c>
      <c r="R767" s="23">
        <v>27</v>
      </c>
      <c r="S767" s="24">
        <v>100</v>
      </c>
      <c r="T767" s="25">
        <v>2700</v>
      </c>
      <c r="U767" s="26">
        <v>0.11</v>
      </c>
      <c r="V767" s="25"/>
      <c r="W767" s="25">
        <v>2403</v>
      </c>
      <c r="X767" s="27">
        <v>44261</v>
      </c>
      <c r="Y767" s="28">
        <v>44261</v>
      </c>
      <c r="Z767" s="29">
        <v>760</v>
      </c>
      <c r="AA767" s="30">
        <v>3</v>
      </c>
      <c r="AB767" s="30" t="s">
        <v>87</v>
      </c>
      <c r="AC767" s="1" t="s">
        <v>105</v>
      </c>
      <c r="AD767" s="26">
        <v>7.0000000000000007E-2</v>
      </c>
      <c r="AE767" s="31">
        <v>168.21</v>
      </c>
      <c r="AF767">
        <v>4</v>
      </c>
    </row>
    <row r="768" spans="10:32" x14ac:dyDescent="0.3">
      <c r="J768" s="19">
        <v>761</v>
      </c>
      <c r="K768" s="20">
        <v>44248</v>
      </c>
      <c r="L768" s="19">
        <v>2</v>
      </c>
      <c r="M768" s="59">
        <f t="shared" si="23"/>
        <v>2</v>
      </c>
      <c r="N768" s="59">
        <f t="shared" si="24"/>
        <v>2021</v>
      </c>
      <c r="O768" s="21">
        <v>74</v>
      </c>
      <c r="P768" s="22" t="s">
        <v>96</v>
      </c>
      <c r="Q768" s="19">
        <v>13</v>
      </c>
      <c r="R768" s="23">
        <v>27</v>
      </c>
      <c r="S768" s="24">
        <v>90</v>
      </c>
      <c r="T768" s="25">
        <v>2430</v>
      </c>
      <c r="U768" s="26">
        <v>0.14000000000000001</v>
      </c>
      <c r="V768" s="25"/>
      <c r="W768" s="25">
        <v>2089.8000000000002</v>
      </c>
      <c r="X768" s="27">
        <v>44248</v>
      </c>
      <c r="Y768" s="28">
        <v>44248</v>
      </c>
      <c r="Z768" s="29">
        <v>761</v>
      </c>
      <c r="AA768" s="30">
        <v>5</v>
      </c>
      <c r="AB768" s="30" t="s">
        <v>100</v>
      </c>
      <c r="AC768" s="1" t="s">
        <v>88</v>
      </c>
      <c r="AD768" s="26">
        <v>0.08</v>
      </c>
      <c r="AE768" s="31">
        <v>167.18400000000003</v>
      </c>
      <c r="AF768">
        <v>5</v>
      </c>
    </row>
    <row r="769" spans="10:32" x14ac:dyDescent="0.3">
      <c r="J769" s="19">
        <v>762</v>
      </c>
      <c r="K769" s="20">
        <v>44248</v>
      </c>
      <c r="L769" s="19">
        <v>2</v>
      </c>
      <c r="M769" s="59">
        <f t="shared" si="23"/>
        <v>2</v>
      </c>
      <c r="N769" s="59">
        <f t="shared" si="24"/>
        <v>2021</v>
      </c>
      <c r="O769" s="21">
        <v>26</v>
      </c>
      <c r="P769" s="22" t="s">
        <v>154</v>
      </c>
      <c r="Q769" s="19">
        <v>9</v>
      </c>
      <c r="R769" s="23">
        <v>48</v>
      </c>
      <c r="S769" s="24">
        <v>96</v>
      </c>
      <c r="T769" s="25">
        <v>4608</v>
      </c>
      <c r="U769" s="26">
        <v>0.13</v>
      </c>
      <c r="V769" s="25"/>
      <c r="W769" s="25">
        <v>4008.96</v>
      </c>
      <c r="X769" s="27">
        <v>44278</v>
      </c>
      <c r="Y769" s="28">
        <v>44278</v>
      </c>
      <c r="Z769" s="29">
        <v>762</v>
      </c>
      <c r="AA769" s="30">
        <v>2</v>
      </c>
      <c r="AB769" s="30" t="s">
        <v>82</v>
      </c>
      <c r="AC769" s="1" t="s">
        <v>109</v>
      </c>
      <c r="AD769" s="26">
        <v>7.0000000000000007E-2</v>
      </c>
      <c r="AE769" s="31">
        <v>280.62720000000002</v>
      </c>
      <c r="AF769">
        <v>6</v>
      </c>
    </row>
    <row r="770" spans="10:32" x14ac:dyDescent="0.3">
      <c r="J770" s="19">
        <v>763</v>
      </c>
      <c r="K770" s="20">
        <v>44248</v>
      </c>
      <c r="L770" s="19">
        <v>2</v>
      </c>
      <c r="M770" s="59">
        <f t="shared" si="23"/>
        <v>2</v>
      </c>
      <c r="N770" s="59">
        <f t="shared" si="24"/>
        <v>2021</v>
      </c>
      <c r="O770" s="21">
        <v>53</v>
      </c>
      <c r="P770" s="22" t="s">
        <v>147</v>
      </c>
      <c r="Q770" s="19">
        <v>11</v>
      </c>
      <c r="R770" s="23">
        <v>41</v>
      </c>
      <c r="S770" s="24">
        <v>100</v>
      </c>
      <c r="T770" s="25">
        <v>4100</v>
      </c>
      <c r="U770" s="26">
        <v>0</v>
      </c>
      <c r="V770" s="25"/>
      <c r="W770" s="25">
        <v>4100</v>
      </c>
      <c r="X770" s="27">
        <v>44271</v>
      </c>
      <c r="Y770" s="28">
        <v>44271</v>
      </c>
      <c r="Z770" s="29">
        <v>763</v>
      </c>
      <c r="AA770" s="30">
        <v>5</v>
      </c>
      <c r="AB770" s="30" t="s">
        <v>100</v>
      </c>
      <c r="AC770" s="1" t="s">
        <v>105</v>
      </c>
      <c r="AD770" s="26">
        <v>0.06</v>
      </c>
      <c r="AE770" s="31">
        <v>246</v>
      </c>
      <c r="AF770">
        <v>7</v>
      </c>
    </row>
    <row r="771" spans="10:32" x14ac:dyDescent="0.3">
      <c r="J771" s="19">
        <v>764</v>
      </c>
      <c r="K771" s="20">
        <v>44248</v>
      </c>
      <c r="L771" s="19">
        <v>2</v>
      </c>
      <c r="M771" s="59">
        <f t="shared" si="23"/>
        <v>2</v>
      </c>
      <c r="N771" s="59">
        <f t="shared" si="24"/>
        <v>2021</v>
      </c>
      <c r="O771" s="21">
        <v>65</v>
      </c>
      <c r="P771" s="22" t="s">
        <v>123</v>
      </c>
      <c r="Q771" s="19">
        <v>15</v>
      </c>
      <c r="R771" s="23">
        <v>45</v>
      </c>
      <c r="S771" s="24">
        <v>112</v>
      </c>
      <c r="T771" s="25">
        <v>5040</v>
      </c>
      <c r="U771" s="26">
        <v>0.05</v>
      </c>
      <c r="V771" s="25"/>
      <c r="W771" s="25">
        <v>4788</v>
      </c>
      <c r="X771" s="27">
        <v>44249</v>
      </c>
      <c r="Y771" s="28">
        <v>44249</v>
      </c>
      <c r="Z771" s="29">
        <v>764</v>
      </c>
      <c r="AA771" s="30">
        <v>3</v>
      </c>
      <c r="AB771" s="30" t="s">
        <v>87</v>
      </c>
      <c r="AC771" s="1" t="s">
        <v>83</v>
      </c>
      <c r="AD771" s="26">
        <v>0.09</v>
      </c>
      <c r="AE771" s="31">
        <v>430.91999999999996</v>
      </c>
      <c r="AF771">
        <v>1</v>
      </c>
    </row>
    <row r="772" spans="10:32" x14ac:dyDescent="0.3">
      <c r="J772" s="19">
        <v>765</v>
      </c>
      <c r="K772" s="20">
        <v>44248</v>
      </c>
      <c r="L772" s="19">
        <v>2</v>
      </c>
      <c r="M772" s="59">
        <f t="shared" si="23"/>
        <v>2</v>
      </c>
      <c r="N772" s="59">
        <f t="shared" si="24"/>
        <v>2021</v>
      </c>
      <c r="O772" s="21">
        <v>18</v>
      </c>
      <c r="P772" s="22" t="s">
        <v>142</v>
      </c>
      <c r="Q772" s="19">
        <v>10</v>
      </c>
      <c r="R772" s="23">
        <v>20</v>
      </c>
      <c r="S772" s="24">
        <v>92</v>
      </c>
      <c r="T772" s="25">
        <v>1840</v>
      </c>
      <c r="U772" s="26">
        <v>0.15</v>
      </c>
      <c r="V772" s="25"/>
      <c r="W772" s="25">
        <v>1564</v>
      </c>
      <c r="X772" s="27">
        <v>44270</v>
      </c>
      <c r="Y772" s="28">
        <v>44270</v>
      </c>
      <c r="Z772" s="29">
        <v>765</v>
      </c>
      <c r="AA772" s="30">
        <v>3</v>
      </c>
      <c r="AB772" s="30" t="s">
        <v>87</v>
      </c>
      <c r="AC772" s="1" t="s">
        <v>92</v>
      </c>
      <c r="AD772" s="26">
        <v>0.05</v>
      </c>
      <c r="AE772" s="31">
        <v>78.2</v>
      </c>
      <c r="AF772">
        <v>2</v>
      </c>
    </row>
    <row r="773" spans="10:32" x14ac:dyDescent="0.3">
      <c r="J773" s="19">
        <v>766</v>
      </c>
      <c r="K773" s="20">
        <v>44248</v>
      </c>
      <c r="L773" s="19">
        <v>2</v>
      </c>
      <c r="M773" s="59">
        <f t="shared" si="23"/>
        <v>2</v>
      </c>
      <c r="N773" s="59">
        <f t="shared" si="24"/>
        <v>2021</v>
      </c>
      <c r="O773" s="21">
        <v>94</v>
      </c>
      <c r="P773" s="22" t="s">
        <v>111</v>
      </c>
      <c r="Q773" s="19">
        <v>10</v>
      </c>
      <c r="R773" s="23">
        <v>28</v>
      </c>
      <c r="S773" s="24">
        <v>105</v>
      </c>
      <c r="T773" s="25">
        <v>2940</v>
      </c>
      <c r="U773" s="26">
        <v>0.02</v>
      </c>
      <c r="V773" s="25"/>
      <c r="W773" s="25">
        <v>2881.2</v>
      </c>
      <c r="X773" s="27">
        <v>44250</v>
      </c>
      <c r="Y773" s="28">
        <v>44250</v>
      </c>
      <c r="Z773" s="29">
        <v>766</v>
      </c>
      <c r="AA773" s="30">
        <v>5</v>
      </c>
      <c r="AB773" s="30" t="s">
        <v>100</v>
      </c>
      <c r="AC773" s="1" t="s">
        <v>83</v>
      </c>
      <c r="AD773" s="26">
        <v>0.1</v>
      </c>
      <c r="AE773" s="31">
        <v>288.12</v>
      </c>
      <c r="AF773">
        <v>3</v>
      </c>
    </row>
    <row r="774" spans="10:32" x14ac:dyDescent="0.3">
      <c r="J774" s="19">
        <v>767</v>
      </c>
      <c r="K774" s="20">
        <v>44249</v>
      </c>
      <c r="L774" s="19">
        <v>2</v>
      </c>
      <c r="M774" s="59">
        <f t="shared" si="23"/>
        <v>2</v>
      </c>
      <c r="N774" s="59">
        <f t="shared" si="24"/>
        <v>2021</v>
      </c>
      <c r="O774" s="21">
        <v>38</v>
      </c>
      <c r="P774" s="22" t="s">
        <v>132</v>
      </c>
      <c r="Q774" s="19">
        <v>8</v>
      </c>
      <c r="R774" s="23">
        <v>38</v>
      </c>
      <c r="S774" s="24">
        <v>119</v>
      </c>
      <c r="T774" s="25">
        <v>4522</v>
      </c>
      <c r="U774" s="26">
        <v>0.04</v>
      </c>
      <c r="V774" s="25"/>
      <c r="W774" s="25">
        <v>4341.12</v>
      </c>
      <c r="X774" s="27">
        <v>44259</v>
      </c>
      <c r="Y774" s="28">
        <v>44259</v>
      </c>
      <c r="Z774" s="29">
        <v>767</v>
      </c>
      <c r="AA774" s="30">
        <v>4</v>
      </c>
      <c r="AB774" s="30" t="s">
        <v>85</v>
      </c>
      <c r="AC774" s="1" t="s">
        <v>90</v>
      </c>
      <c r="AD774" s="26">
        <v>0.06</v>
      </c>
      <c r="AE774" s="31">
        <v>260.46719999999999</v>
      </c>
      <c r="AF774">
        <v>4</v>
      </c>
    </row>
    <row r="775" spans="10:32" x14ac:dyDescent="0.3">
      <c r="J775" s="19">
        <v>768</v>
      </c>
      <c r="K775" s="20">
        <v>44249</v>
      </c>
      <c r="L775" s="19">
        <v>2</v>
      </c>
      <c r="M775" s="59">
        <f t="shared" si="23"/>
        <v>2</v>
      </c>
      <c r="N775" s="59">
        <f t="shared" si="24"/>
        <v>2021</v>
      </c>
      <c r="O775" s="21">
        <v>23</v>
      </c>
      <c r="P775" s="22" t="s">
        <v>164</v>
      </c>
      <c r="Q775" s="19">
        <v>8</v>
      </c>
      <c r="R775" s="23">
        <v>29</v>
      </c>
      <c r="S775" s="24">
        <v>109</v>
      </c>
      <c r="T775" s="25">
        <v>3161</v>
      </c>
      <c r="U775" s="26">
        <v>0.09</v>
      </c>
      <c r="V775" s="25"/>
      <c r="W775" s="25">
        <v>2876.51</v>
      </c>
      <c r="X775" s="27">
        <v>44278</v>
      </c>
      <c r="Y775" s="28">
        <v>44278</v>
      </c>
      <c r="Z775" s="29">
        <v>768</v>
      </c>
      <c r="AA775" s="30">
        <v>3</v>
      </c>
      <c r="AB775" s="30" t="s">
        <v>87</v>
      </c>
      <c r="AC775" s="1" t="s">
        <v>80</v>
      </c>
      <c r="AD775" s="26">
        <v>0.05</v>
      </c>
      <c r="AE775" s="31">
        <v>143.82550000000001</v>
      </c>
      <c r="AF775">
        <v>5</v>
      </c>
    </row>
    <row r="776" spans="10:32" x14ac:dyDescent="0.3">
      <c r="J776" s="19">
        <v>769</v>
      </c>
      <c r="K776" s="20">
        <v>44249</v>
      </c>
      <c r="L776" s="19">
        <v>2</v>
      </c>
      <c r="M776" s="59">
        <f t="shared" ref="M776:M839" si="25">MONTH(K776)</f>
        <v>2</v>
      </c>
      <c r="N776" s="59">
        <f t="shared" si="24"/>
        <v>2021</v>
      </c>
      <c r="O776" s="21">
        <v>89</v>
      </c>
      <c r="P776" s="22" t="s">
        <v>111</v>
      </c>
      <c r="Q776" s="19">
        <v>15</v>
      </c>
      <c r="R776" s="23">
        <v>11</v>
      </c>
      <c r="S776" s="24">
        <v>106</v>
      </c>
      <c r="T776" s="25">
        <v>1166</v>
      </c>
      <c r="U776" s="26">
        <v>0.06</v>
      </c>
      <c r="V776" s="25"/>
      <c r="W776" s="25">
        <v>1096.04</v>
      </c>
      <c r="X776" s="27">
        <v>44279</v>
      </c>
      <c r="Y776" s="28">
        <v>44279</v>
      </c>
      <c r="Z776" s="29">
        <v>769</v>
      </c>
      <c r="AA776" s="30">
        <v>7</v>
      </c>
      <c r="AB776" s="30" t="s">
        <v>97</v>
      </c>
      <c r="AC776" s="1" t="s">
        <v>92</v>
      </c>
      <c r="AD776" s="26">
        <v>0.05</v>
      </c>
      <c r="AE776" s="31">
        <v>54.802</v>
      </c>
      <c r="AF776">
        <v>6</v>
      </c>
    </row>
    <row r="777" spans="10:32" x14ac:dyDescent="0.3">
      <c r="J777" s="19">
        <v>770</v>
      </c>
      <c r="K777" s="20">
        <v>44250</v>
      </c>
      <c r="L777" s="19">
        <v>2</v>
      </c>
      <c r="M777" s="59">
        <f t="shared" si="25"/>
        <v>2</v>
      </c>
      <c r="N777" s="59">
        <f t="shared" ref="N777:N840" si="26">YEAR(K777)</f>
        <v>2021</v>
      </c>
      <c r="O777" s="21">
        <v>96</v>
      </c>
      <c r="P777" s="22" t="s">
        <v>104</v>
      </c>
      <c r="Q777" s="19">
        <v>3</v>
      </c>
      <c r="R777" s="23">
        <v>20</v>
      </c>
      <c r="S777" s="24">
        <v>102</v>
      </c>
      <c r="T777" s="25">
        <v>2040</v>
      </c>
      <c r="U777" s="26">
        <v>0.08</v>
      </c>
      <c r="V777" s="25"/>
      <c r="W777" s="25">
        <v>1876.8</v>
      </c>
      <c r="X777" s="27">
        <v>44267</v>
      </c>
      <c r="Y777" s="28">
        <v>44267</v>
      </c>
      <c r="Z777" s="29">
        <v>770</v>
      </c>
      <c r="AA777" s="30">
        <v>5</v>
      </c>
      <c r="AB777" s="30" t="s">
        <v>100</v>
      </c>
      <c r="AC777" s="1" t="s">
        <v>109</v>
      </c>
      <c r="AD777" s="26">
        <v>0.08</v>
      </c>
      <c r="AE777" s="31">
        <v>150.14400000000001</v>
      </c>
      <c r="AF777">
        <v>7</v>
      </c>
    </row>
    <row r="778" spans="10:32" x14ac:dyDescent="0.3">
      <c r="J778" s="19">
        <v>771</v>
      </c>
      <c r="K778" s="20">
        <v>44250</v>
      </c>
      <c r="L778" s="19">
        <v>2</v>
      </c>
      <c r="M778" s="59">
        <f t="shared" si="25"/>
        <v>2</v>
      </c>
      <c r="N778" s="59">
        <f t="shared" si="26"/>
        <v>2021</v>
      </c>
      <c r="O778" s="21">
        <v>86</v>
      </c>
      <c r="P778" s="22" t="s">
        <v>149</v>
      </c>
      <c r="Q778" s="19">
        <v>9</v>
      </c>
      <c r="R778" s="23">
        <v>33</v>
      </c>
      <c r="S778" s="24">
        <v>118</v>
      </c>
      <c r="T778" s="25">
        <v>3894</v>
      </c>
      <c r="U778" s="26">
        <v>0.09</v>
      </c>
      <c r="V778" s="25"/>
      <c r="W778" s="25">
        <v>3543.54</v>
      </c>
      <c r="X778" s="27">
        <v>44260</v>
      </c>
      <c r="Y778" s="28">
        <v>44260</v>
      </c>
      <c r="Z778" s="29">
        <v>771</v>
      </c>
      <c r="AA778" s="30">
        <v>7</v>
      </c>
      <c r="AB778" s="30" t="s">
        <v>97</v>
      </c>
      <c r="AC778" s="1" t="s">
        <v>105</v>
      </c>
      <c r="AD778" s="26">
        <v>0.05</v>
      </c>
      <c r="AE778" s="31">
        <v>177.17700000000002</v>
      </c>
      <c r="AF778">
        <v>1</v>
      </c>
    </row>
    <row r="779" spans="10:32" x14ac:dyDescent="0.3">
      <c r="J779" s="19">
        <v>772</v>
      </c>
      <c r="K779" s="20">
        <v>44251</v>
      </c>
      <c r="L779" s="19">
        <v>2</v>
      </c>
      <c r="M779" s="59">
        <f t="shared" si="25"/>
        <v>2</v>
      </c>
      <c r="N779" s="59">
        <f t="shared" si="26"/>
        <v>2021</v>
      </c>
      <c r="O779" s="21">
        <v>51</v>
      </c>
      <c r="P779" s="22" t="s">
        <v>114</v>
      </c>
      <c r="Q779" s="19">
        <v>14</v>
      </c>
      <c r="R779" s="23">
        <v>19</v>
      </c>
      <c r="S779" s="24">
        <v>99</v>
      </c>
      <c r="T779" s="25">
        <v>1881</v>
      </c>
      <c r="U779" s="26">
        <v>0.06</v>
      </c>
      <c r="V779" s="25"/>
      <c r="W779" s="25">
        <v>1768.14</v>
      </c>
      <c r="X779" s="27">
        <v>44275</v>
      </c>
      <c r="Y779" s="28">
        <v>44275</v>
      </c>
      <c r="Z779" s="29">
        <v>772</v>
      </c>
      <c r="AA779" s="30">
        <v>6</v>
      </c>
      <c r="AB779" s="30" t="s">
        <v>79</v>
      </c>
      <c r="AC779" s="1" t="s">
        <v>113</v>
      </c>
      <c r="AD779" s="26">
        <v>0.08</v>
      </c>
      <c r="AE779" s="31">
        <v>141.4512</v>
      </c>
      <c r="AF779">
        <v>2</v>
      </c>
    </row>
    <row r="780" spans="10:32" x14ac:dyDescent="0.3">
      <c r="J780" s="19">
        <v>773</v>
      </c>
      <c r="K780" s="20">
        <v>44251</v>
      </c>
      <c r="L780" s="19">
        <v>2</v>
      </c>
      <c r="M780" s="59">
        <f t="shared" si="25"/>
        <v>2</v>
      </c>
      <c r="N780" s="59">
        <f t="shared" si="26"/>
        <v>2021</v>
      </c>
      <c r="O780" s="21">
        <v>33</v>
      </c>
      <c r="P780" s="22" t="s">
        <v>135</v>
      </c>
      <c r="Q780" s="19">
        <v>6</v>
      </c>
      <c r="R780" s="23">
        <v>36</v>
      </c>
      <c r="S780" s="24">
        <v>98</v>
      </c>
      <c r="T780" s="25">
        <v>3528</v>
      </c>
      <c r="U780" s="26">
        <v>0.1</v>
      </c>
      <c r="V780" s="25"/>
      <c r="W780" s="25">
        <v>3175.2</v>
      </c>
      <c r="X780" s="27">
        <v>44279</v>
      </c>
      <c r="Y780" s="28">
        <v>44279</v>
      </c>
      <c r="Z780" s="29">
        <v>773</v>
      </c>
      <c r="AA780" s="30">
        <v>1</v>
      </c>
      <c r="AB780" s="30" t="s">
        <v>108</v>
      </c>
      <c r="AC780" s="1" t="s">
        <v>113</v>
      </c>
      <c r="AD780" s="26">
        <v>0.09</v>
      </c>
      <c r="AE780" s="31">
        <v>285.76799999999997</v>
      </c>
      <c r="AF780">
        <v>3</v>
      </c>
    </row>
    <row r="781" spans="10:32" x14ac:dyDescent="0.3">
      <c r="J781" s="19">
        <v>774</v>
      </c>
      <c r="K781" s="20">
        <v>44252</v>
      </c>
      <c r="L781" s="19">
        <v>2</v>
      </c>
      <c r="M781" s="59">
        <f t="shared" si="25"/>
        <v>2</v>
      </c>
      <c r="N781" s="59">
        <f t="shared" si="26"/>
        <v>2021</v>
      </c>
      <c r="O781" s="21">
        <v>60</v>
      </c>
      <c r="P781" s="22" t="s">
        <v>141</v>
      </c>
      <c r="Q781" s="19">
        <v>15</v>
      </c>
      <c r="R781" s="23">
        <v>28</v>
      </c>
      <c r="S781" s="24">
        <v>97</v>
      </c>
      <c r="T781" s="25">
        <v>2716</v>
      </c>
      <c r="U781" s="26">
        <v>0.06</v>
      </c>
      <c r="V781" s="25"/>
      <c r="W781" s="25">
        <v>2553.04</v>
      </c>
      <c r="X781" s="27">
        <v>44260</v>
      </c>
      <c r="Y781" s="28">
        <v>44260</v>
      </c>
      <c r="Z781" s="29">
        <v>774</v>
      </c>
      <c r="AA781" s="30">
        <v>1</v>
      </c>
      <c r="AB781" s="30" t="s">
        <v>108</v>
      </c>
      <c r="AC781" s="1" t="s">
        <v>128</v>
      </c>
      <c r="AD781" s="26">
        <v>0.08</v>
      </c>
      <c r="AE781" s="31">
        <v>204.2432</v>
      </c>
      <c r="AF781">
        <v>4</v>
      </c>
    </row>
    <row r="782" spans="10:32" x14ac:dyDescent="0.3">
      <c r="J782" s="19">
        <v>775</v>
      </c>
      <c r="K782" s="20">
        <v>44252</v>
      </c>
      <c r="L782" s="19">
        <v>2</v>
      </c>
      <c r="M782" s="59">
        <f t="shared" si="25"/>
        <v>2</v>
      </c>
      <c r="N782" s="59">
        <f t="shared" si="26"/>
        <v>2021</v>
      </c>
      <c r="O782" s="21">
        <v>75</v>
      </c>
      <c r="P782" s="22" t="s">
        <v>96</v>
      </c>
      <c r="Q782" s="19">
        <v>12</v>
      </c>
      <c r="R782" s="23">
        <v>39</v>
      </c>
      <c r="S782" s="24">
        <v>113</v>
      </c>
      <c r="T782" s="25">
        <v>4407</v>
      </c>
      <c r="U782" s="26">
        <v>0.1</v>
      </c>
      <c r="V782" s="25"/>
      <c r="W782" s="25">
        <v>3966.3</v>
      </c>
      <c r="X782" s="27">
        <v>44282</v>
      </c>
      <c r="Y782" s="28">
        <v>44282</v>
      </c>
      <c r="Z782" s="29">
        <v>775</v>
      </c>
      <c r="AA782" s="30">
        <v>5</v>
      </c>
      <c r="AB782" s="30" t="s">
        <v>100</v>
      </c>
      <c r="AC782" s="1" t="s">
        <v>83</v>
      </c>
      <c r="AD782" s="26">
        <v>0.06</v>
      </c>
      <c r="AE782" s="31">
        <v>237.97800000000001</v>
      </c>
      <c r="AF782">
        <v>5</v>
      </c>
    </row>
    <row r="783" spans="10:32" x14ac:dyDescent="0.3">
      <c r="J783" s="19">
        <v>776</v>
      </c>
      <c r="K783" s="20">
        <v>44252</v>
      </c>
      <c r="L783" s="19">
        <v>2</v>
      </c>
      <c r="M783" s="59">
        <f t="shared" si="25"/>
        <v>2</v>
      </c>
      <c r="N783" s="59">
        <f t="shared" si="26"/>
        <v>2021</v>
      </c>
      <c r="O783" s="21">
        <v>62</v>
      </c>
      <c r="P783" s="22" t="s">
        <v>96</v>
      </c>
      <c r="Q783" s="19">
        <v>11</v>
      </c>
      <c r="R783" s="23">
        <v>35</v>
      </c>
      <c r="S783" s="24">
        <v>98</v>
      </c>
      <c r="T783" s="25">
        <v>3430</v>
      </c>
      <c r="U783" s="26">
        <v>0.02</v>
      </c>
      <c r="V783" s="25"/>
      <c r="W783" s="25">
        <v>3361.4</v>
      </c>
      <c r="X783" s="27">
        <v>44282</v>
      </c>
      <c r="Y783" s="28">
        <v>44282</v>
      </c>
      <c r="Z783" s="29">
        <v>776</v>
      </c>
      <c r="AA783" s="30">
        <v>7</v>
      </c>
      <c r="AB783" s="30" t="s">
        <v>97</v>
      </c>
      <c r="AC783" s="1" t="s">
        <v>105</v>
      </c>
      <c r="AD783" s="26">
        <v>0.05</v>
      </c>
      <c r="AE783" s="31">
        <v>168.07000000000002</v>
      </c>
      <c r="AF783">
        <v>6</v>
      </c>
    </row>
    <row r="784" spans="10:32" x14ac:dyDescent="0.3">
      <c r="J784" s="19">
        <v>777</v>
      </c>
      <c r="K784" s="20">
        <v>44252</v>
      </c>
      <c r="L784" s="19">
        <v>2</v>
      </c>
      <c r="M784" s="59">
        <f t="shared" si="25"/>
        <v>2</v>
      </c>
      <c r="N784" s="59">
        <f t="shared" si="26"/>
        <v>2021</v>
      </c>
      <c r="O784" s="21">
        <v>21</v>
      </c>
      <c r="P784" s="22" t="s">
        <v>146</v>
      </c>
      <c r="Q784" s="19">
        <v>14</v>
      </c>
      <c r="R784" s="23">
        <v>13</v>
      </c>
      <c r="S784" s="24">
        <v>106</v>
      </c>
      <c r="T784" s="25">
        <v>1378</v>
      </c>
      <c r="U784" s="26">
        <v>0</v>
      </c>
      <c r="V784" s="25"/>
      <c r="W784" s="25">
        <v>1378</v>
      </c>
      <c r="X784" s="27">
        <v>44255</v>
      </c>
      <c r="Y784" s="28">
        <v>44255</v>
      </c>
      <c r="Z784" s="29">
        <v>777</v>
      </c>
      <c r="AA784" s="30">
        <v>4</v>
      </c>
      <c r="AB784" s="30" t="s">
        <v>85</v>
      </c>
      <c r="AC784" s="1" t="s">
        <v>83</v>
      </c>
      <c r="AD784" s="26">
        <v>0.05</v>
      </c>
      <c r="AE784" s="31">
        <v>68.900000000000006</v>
      </c>
      <c r="AF784">
        <v>7</v>
      </c>
    </row>
    <row r="785" spans="10:32" x14ac:dyDescent="0.3">
      <c r="J785" s="19">
        <v>778</v>
      </c>
      <c r="K785" s="20">
        <v>44253</v>
      </c>
      <c r="L785" s="19">
        <v>2</v>
      </c>
      <c r="M785" s="59">
        <f t="shared" si="25"/>
        <v>2</v>
      </c>
      <c r="N785" s="59">
        <f t="shared" si="26"/>
        <v>2021</v>
      </c>
      <c r="O785" s="21">
        <v>17</v>
      </c>
      <c r="P785" s="22" t="s">
        <v>126</v>
      </c>
      <c r="Q785" s="19">
        <v>13</v>
      </c>
      <c r="R785" s="23">
        <v>10</v>
      </c>
      <c r="S785" s="24">
        <v>104</v>
      </c>
      <c r="T785" s="25">
        <v>1040</v>
      </c>
      <c r="U785" s="26">
        <v>0.12</v>
      </c>
      <c r="V785" s="25"/>
      <c r="W785" s="25">
        <v>915.2</v>
      </c>
      <c r="X785" s="27">
        <v>44264</v>
      </c>
      <c r="Y785" s="28">
        <v>44264</v>
      </c>
      <c r="Z785" s="29">
        <v>778</v>
      </c>
      <c r="AA785" s="30">
        <v>2</v>
      </c>
      <c r="AB785" s="30" t="s">
        <v>82</v>
      </c>
      <c r="AC785" s="1" t="s">
        <v>109</v>
      </c>
      <c r="AD785" s="26">
        <v>0.09</v>
      </c>
      <c r="AE785" s="31">
        <v>82.367999999999995</v>
      </c>
      <c r="AF785">
        <v>1</v>
      </c>
    </row>
    <row r="786" spans="10:32" x14ac:dyDescent="0.3">
      <c r="J786" s="19">
        <v>779</v>
      </c>
      <c r="K786" s="20">
        <v>44253</v>
      </c>
      <c r="L786" s="19">
        <v>2</v>
      </c>
      <c r="M786" s="59">
        <f t="shared" si="25"/>
        <v>2</v>
      </c>
      <c r="N786" s="59">
        <f t="shared" si="26"/>
        <v>2021</v>
      </c>
      <c r="O786" s="21">
        <v>49</v>
      </c>
      <c r="P786" s="22" t="s">
        <v>96</v>
      </c>
      <c r="Q786" s="19">
        <v>4</v>
      </c>
      <c r="R786" s="23">
        <v>37</v>
      </c>
      <c r="S786" s="24">
        <v>112</v>
      </c>
      <c r="T786" s="25">
        <v>4144</v>
      </c>
      <c r="U786" s="26">
        <v>0.03</v>
      </c>
      <c r="V786" s="25"/>
      <c r="W786" s="25">
        <v>4019.68</v>
      </c>
      <c r="X786" s="27">
        <v>44269</v>
      </c>
      <c r="Y786" s="28">
        <v>44269</v>
      </c>
      <c r="Z786" s="29">
        <v>779</v>
      </c>
      <c r="AA786" s="30">
        <v>4</v>
      </c>
      <c r="AB786" s="30" t="s">
        <v>85</v>
      </c>
      <c r="AC786" s="1" t="s">
        <v>90</v>
      </c>
      <c r="AD786" s="26">
        <v>0.08</v>
      </c>
      <c r="AE786" s="31">
        <v>321.57439999999997</v>
      </c>
      <c r="AF786">
        <v>2</v>
      </c>
    </row>
    <row r="787" spans="10:32" x14ac:dyDescent="0.3">
      <c r="J787" s="19">
        <v>780</v>
      </c>
      <c r="K787" s="20">
        <v>44253</v>
      </c>
      <c r="L787" s="19">
        <v>2</v>
      </c>
      <c r="M787" s="59">
        <f t="shared" si="25"/>
        <v>2</v>
      </c>
      <c r="N787" s="59">
        <f t="shared" si="26"/>
        <v>2021</v>
      </c>
      <c r="O787" s="21">
        <v>24</v>
      </c>
      <c r="P787" s="22" t="s">
        <v>133</v>
      </c>
      <c r="Q787" s="19">
        <v>4</v>
      </c>
      <c r="R787" s="23">
        <v>30</v>
      </c>
      <c r="S787" s="24">
        <v>110</v>
      </c>
      <c r="T787" s="25">
        <v>3300</v>
      </c>
      <c r="U787" s="26">
        <v>0.01</v>
      </c>
      <c r="V787" s="25"/>
      <c r="W787" s="25">
        <v>3267</v>
      </c>
      <c r="X787" s="27">
        <v>44276</v>
      </c>
      <c r="Y787" s="28">
        <v>44276</v>
      </c>
      <c r="Z787" s="29">
        <v>780</v>
      </c>
      <c r="AA787" s="30">
        <v>2</v>
      </c>
      <c r="AB787" s="30" t="s">
        <v>82</v>
      </c>
      <c r="AC787" s="1" t="s">
        <v>80</v>
      </c>
      <c r="AD787" s="26">
        <v>0.08</v>
      </c>
      <c r="AE787" s="31">
        <v>261.36</v>
      </c>
      <c r="AF787">
        <v>3</v>
      </c>
    </row>
    <row r="788" spans="10:32" x14ac:dyDescent="0.3">
      <c r="J788" s="19">
        <v>781</v>
      </c>
      <c r="K788" s="20">
        <v>44254</v>
      </c>
      <c r="L788" s="19">
        <v>2</v>
      </c>
      <c r="M788" s="59">
        <f t="shared" si="25"/>
        <v>2</v>
      </c>
      <c r="N788" s="59">
        <f t="shared" si="26"/>
        <v>2021</v>
      </c>
      <c r="O788" s="21">
        <v>14</v>
      </c>
      <c r="P788" s="22" t="s">
        <v>86</v>
      </c>
      <c r="Q788" s="19">
        <v>11</v>
      </c>
      <c r="R788" s="23">
        <v>45</v>
      </c>
      <c r="S788" s="24">
        <v>104</v>
      </c>
      <c r="T788" s="25">
        <v>4680</v>
      </c>
      <c r="U788" s="26">
        <v>0.13</v>
      </c>
      <c r="V788" s="25"/>
      <c r="W788" s="25">
        <v>4071.6</v>
      </c>
      <c r="X788" s="27">
        <v>44284</v>
      </c>
      <c r="Y788" s="28">
        <v>44284</v>
      </c>
      <c r="Z788" s="29">
        <v>781</v>
      </c>
      <c r="AA788" s="30">
        <v>3</v>
      </c>
      <c r="AB788" s="30" t="s">
        <v>87</v>
      </c>
      <c r="AC788" s="1" t="s">
        <v>105</v>
      </c>
      <c r="AD788" s="26">
        <v>0.06</v>
      </c>
      <c r="AE788" s="31">
        <v>244.29599999999999</v>
      </c>
      <c r="AF788">
        <v>4</v>
      </c>
    </row>
    <row r="789" spans="10:32" x14ac:dyDescent="0.3">
      <c r="J789" s="19">
        <v>782</v>
      </c>
      <c r="K789" s="20">
        <v>44254</v>
      </c>
      <c r="L789" s="19">
        <v>2</v>
      </c>
      <c r="M789" s="59">
        <f t="shared" si="25"/>
        <v>2</v>
      </c>
      <c r="N789" s="59">
        <f t="shared" si="26"/>
        <v>2021</v>
      </c>
      <c r="O789" s="21">
        <v>21</v>
      </c>
      <c r="P789" s="22" t="s">
        <v>146</v>
      </c>
      <c r="Q789" s="19">
        <v>9</v>
      </c>
      <c r="R789" s="23">
        <v>50</v>
      </c>
      <c r="S789" s="24">
        <v>114</v>
      </c>
      <c r="T789" s="25">
        <v>5700</v>
      </c>
      <c r="U789" s="26">
        <v>0</v>
      </c>
      <c r="V789" s="25"/>
      <c r="W789" s="25">
        <v>5700</v>
      </c>
      <c r="X789" s="27">
        <v>44282</v>
      </c>
      <c r="Y789" s="28">
        <v>44282</v>
      </c>
      <c r="Z789" s="29">
        <v>782</v>
      </c>
      <c r="AA789" s="30">
        <v>3</v>
      </c>
      <c r="AB789" s="30" t="s">
        <v>87</v>
      </c>
      <c r="AC789" s="1" t="s">
        <v>128</v>
      </c>
      <c r="AD789" s="26">
        <v>0.1</v>
      </c>
      <c r="AE789" s="31">
        <v>570</v>
      </c>
      <c r="AF789">
        <v>5</v>
      </c>
    </row>
    <row r="790" spans="10:32" x14ac:dyDescent="0.3">
      <c r="J790" s="19">
        <v>783</v>
      </c>
      <c r="K790" s="20">
        <v>44255</v>
      </c>
      <c r="L790" s="19">
        <v>2</v>
      </c>
      <c r="M790" s="59">
        <f t="shared" si="25"/>
        <v>2</v>
      </c>
      <c r="N790" s="59">
        <f t="shared" si="26"/>
        <v>2021</v>
      </c>
      <c r="O790" s="21">
        <v>15</v>
      </c>
      <c r="P790" s="22" t="s">
        <v>136</v>
      </c>
      <c r="Q790" s="19">
        <v>9</v>
      </c>
      <c r="R790" s="23">
        <v>15</v>
      </c>
      <c r="S790" s="24">
        <v>112</v>
      </c>
      <c r="T790" s="25">
        <v>1680</v>
      </c>
      <c r="U790" s="26">
        <v>0.14000000000000001</v>
      </c>
      <c r="V790" s="25"/>
      <c r="W790" s="25">
        <v>1444.8</v>
      </c>
      <c r="X790" s="27">
        <v>44283</v>
      </c>
      <c r="Y790" s="28">
        <v>44283</v>
      </c>
      <c r="Z790" s="29">
        <v>783</v>
      </c>
      <c r="AA790" s="30">
        <v>1</v>
      </c>
      <c r="AB790" s="30" t="s">
        <v>108</v>
      </c>
      <c r="AC790" s="1" t="s">
        <v>92</v>
      </c>
      <c r="AD790" s="26">
        <v>7.0000000000000007E-2</v>
      </c>
      <c r="AE790" s="31">
        <v>101.13600000000001</v>
      </c>
      <c r="AF790">
        <v>6</v>
      </c>
    </row>
    <row r="791" spans="10:32" x14ac:dyDescent="0.3">
      <c r="J791" s="19">
        <v>784</v>
      </c>
      <c r="K791" s="20">
        <v>44256</v>
      </c>
      <c r="L791" s="19">
        <v>3</v>
      </c>
      <c r="M791" s="59">
        <f t="shared" si="25"/>
        <v>3</v>
      </c>
      <c r="N791" s="59">
        <f t="shared" si="26"/>
        <v>2021</v>
      </c>
      <c r="O791" s="21">
        <v>38</v>
      </c>
      <c r="P791" s="22" t="s">
        <v>132</v>
      </c>
      <c r="Q791" s="19">
        <v>6</v>
      </c>
      <c r="R791" s="23">
        <v>47</v>
      </c>
      <c r="S791" s="24">
        <v>105</v>
      </c>
      <c r="T791" s="25">
        <v>4935</v>
      </c>
      <c r="U791" s="26">
        <v>0.15</v>
      </c>
      <c r="V791" s="25"/>
      <c r="W791" s="25">
        <v>4194.75</v>
      </c>
      <c r="X791" s="27">
        <v>44276</v>
      </c>
      <c r="Y791" s="28">
        <v>44276</v>
      </c>
      <c r="Z791" s="29">
        <v>784</v>
      </c>
      <c r="AA791" s="30">
        <v>6</v>
      </c>
      <c r="AB791" s="30" t="s">
        <v>79</v>
      </c>
      <c r="AC791" s="1" t="s">
        <v>128</v>
      </c>
      <c r="AD791" s="26">
        <v>0.1</v>
      </c>
      <c r="AE791" s="31">
        <v>419.47500000000002</v>
      </c>
      <c r="AF791">
        <v>7</v>
      </c>
    </row>
    <row r="792" spans="10:32" x14ac:dyDescent="0.3">
      <c r="J792" s="19">
        <v>785</v>
      </c>
      <c r="K792" s="20">
        <v>44257</v>
      </c>
      <c r="L792" s="19">
        <v>3</v>
      </c>
      <c r="M792" s="59">
        <f t="shared" si="25"/>
        <v>3</v>
      </c>
      <c r="N792" s="59">
        <f t="shared" si="26"/>
        <v>2021</v>
      </c>
      <c r="O792" s="21">
        <v>85</v>
      </c>
      <c r="P792" s="22" t="s">
        <v>117</v>
      </c>
      <c r="Q792" s="19">
        <v>14</v>
      </c>
      <c r="R792" s="23">
        <v>13</v>
      </c>
      <c r="S792" s="24">
        <v>94</v>
      </c>
      <c r="T792" s="25">
        <v>1222</v>
      </c>
      <c r="U792" s="26">
        <v>0.02</v>
      </c>
      <c r="V792" s="25"/>
      <c r="W792" s="25">
        <v>1197.56</v>
      </c>
      <c r="X792" s="27">
        <v>44283</v>
      </c>
      <c r="Y792" s="28">
        <v>44283</v>
      </c>
      <c r="Z792" s="29">
        <v>785</v>
      </c>
      <c r="AA792" s="30">
        <v>4</v>
      </c>
      <c r="AB792" s="30" t="s">
        <v>85</v>
      </c>
      <c r="AC792" s="1" t="s">
        <v>95</v>
      </c>
      <c r="AD792" s="26">
        <v>0.09</v>
      </c>
      <c r="AE792" s="31">
        <v>107.78039999999999</v>
      </c>
      <c r="AF792">
        <v>1</v>
      </c>
    </row>
    <row r="793" spans="10:32" x14ac:dyDescent="0.3">
      <c r="J793" s="19">
        <v>786</v>
      </c>
      <c r="K793" s="20">
        <v>44257</v>
      </c>
      <c r="L793" s="19">
        <v>3</v>
      </c>
      <c r="M793" s="59">
        <f t="shared" si="25"/>
        <v>3</v>
      </c>
      <c r="N793" s="59">
        <f t="shared" si="26"/>
        <v>2021</v>
      </c>
      <c r="O793" s="21">
        <v>70</v>
      </c>
      <c r="P793" s="22" t="s">
        <v>126</v>
      </c>
      <c r="Q793" s="19">
        <v>6</v>
      </c>
      <c r="R793" s="23">
        <v>29</v>
      </c>
      <c r="S793" s="24">
        <v>96</v>
      </c>
      <c r="T793" s="25">
        <v>2784</v>
      </c>
      <c r="U793" s="26">
        <v>7.0000000000000007E-2</v>
      </c>
      <c r="V793" s="25"/>
      <c r="W793" s="25">
        <v>2589.12</v>
      </c>
      <c r="X793" s="27">
        <v>44266</v>
      </c>
      <c r="Y793" s="28">
        <v>44266</v>
      </c>
      <c r="Z793" s="29">
        <v>786</v>
      </c>
      <c r="AA793" s="30">
        <v>1</v>
      </c>
      <c r="AB793" s="30" t="s">
        <v>108</v>
      </c>
      <c r="AC793" s="1" t="s">
        <v>88</v>
      </c>
      <c r="AD793" s="26">
        <v>7.0000000000000007E-2</v>
      </c>
      <c r="AE793" s="31">
        <v>181.23840000000001</v>
      </c>
      <c r="AF793">
        <v>2</v>
      </c>
    </row>
    <row r="794" spans="10:32" x14ac:dyDescent="0.3">
      <c r="J794" s="19">
        <v>787</v>
      </c>
      <c r="K794" s="20">
        <v>44257</v>
      </c>
      <c r="L794" s="19">
        <v>3</v>
      </c>
      <c r="M794" s="59">
        <f t="shared" si="25"/>
        <v>3</v>
      </c>
      <c r="N794" s="59">
        <f t="shared" si="26"/>
        <v>2021</v>
      </c>
      <c r="O794" s="21">
        <v>30</v>
      </c>
      <c r="P794" s="22" t="s">
        <v>155</v>
      </c>
      <c r="Q794" s="19">
        <v>11</v>
      </c>
      <c r="R794" s="23">
        <v>24</v>
      </c>
      <c r="S794" s="24">
        <v>100</v>
      </c>
      <c r="T794" s="25">
        <v>2400</v>
      </c>
      <c r="U794" s="26">
        <v>0.15</v>
      </c>
      <c r="V794" s="25"/>
      <c r="W794" s="25">
        <v>2040</v>
      </c>
      <c r="X794" s="27">
        <v>44279</v>
      </c>
      <c r="Y794" s="28">
        <v>44279</v>
      </c>
      <c r="Z794" s="29">
        <v>787</v>
      </c>
      <c r="AA794" s="30">
        <v>3</v>
      </c>
      <c r="AB794" s="30" t="s">
        <v>87</v>
      </c>
      <c r="AC794" s="1" t="s">
        <v>109</v>
      </c>
      <c r="AD794" s="26">
        <v>0.06</v>
      </c>
      <c r="AE794" s="31">
        <v>122.39999999999999</v>
      </c>
      <c r="AF794">
        <v>3</v>
      </c>
    </row>
    <row r="795" spans="10:32" x14ac:dyDescent="0.3">
      <c r="J795" s="19">
        <v>788</v>
      </c>
      <c r="K795" s="20">
        <v>44257</v>
      </c>
      <c r="L795" s="19">
        <v>3</v>
      </c>
      <c r="M795" s="59">
        <f t="shared" si="25"/>
        <v>3</v>
      </c>
      <c r="N795" s="59">
        <f t="shared" si="26"/>
        <v>2021</v>
      </c>
      <c r="O795" s="21">
        <v>66</v>
      </c>
      <c r="P795" s="22" t="s">
        <v>89</v>
      </c>
      <c r="Q795" s="19">
        <v>7</v>
      </c>
      <c r="R795" s="23">
        <v>34</v>
      </c>
      <c r="S795" s="24">
        <v>111</v>
      </c>
      <c r="T795" s="25">
        <v>3774</v>
      </c>
      <c r="U795" s="26">
        <v>7.0000000000000007E-2</v>
      </c>
      <c r="V795" s="25"/>
      <c r="W795" s="25">
        <v>3509.82</v>
      </c>
      <c r="X795" s="27">
        <v>44279</v>
      </c>
      <c r="Y795" s="28">
        <v>44279</v>
      </c>
      <c r="Z795" s="29">
        <v>788</v>
      </c>
      <c r="AA795" s="30">
        <v>2</v>
      </c>
      <c r="AB795" s="30" t="s">
        <v>82</v>
      </c>
      <c r="AC795" s="1" t="s">
        <v>105</v>
      </c>
      <c r="AD795" s="26">
        <v>0.06</v>
      </c>
      <c r="AE795" s="31">
        <v>210.58920000000001</v>
      </c>
      <c r="AF795">
        <v>4</v>
      </c>
    </row>
    <row r="796" spans="10:32" x14ac:dyDescent="0.3">
      <c r="J796" s="19">
        <v>789</v>
      </c>
      <c r="K796" s="20">
        <v>44259</v>
      </c>
      <c r="L796" s="19">
        <v>3</v>
      </c>
      <c r="M796" s="59">
        <f t="shared" si="25"/>
        <v>3</v>
      </c>
      <c r="N796" s="59">
        <f t="shared" si="26"/>
        <v>2021</v>
      </c>
      <c r="O796" s="21">
        <v>98</v>
      </c>
      <c r="P796" s="22" t="s">
        <v>84</v>
      </c>
      <c r="Q796" s="19">
        <v>10</v>
      </c>
      <c r="R796" s="23">
        <v>49</v>
      </c>
      <c r="S796" s="24">
        <v>115</v>
      </c>
      <c r="T796" s="25">
        <v>5635</v>
      </c>
      <c r="U796" s="26">
        <v>0.09</v>
      </c>
      <c r="V796" s="25"/>
      <c r="W796" s="25">
        <v>5127.8500000000004</v>
      </c>
      <c r="X796" s="27">
        <v>44287</v>
      </c>
      <c r="Y796" s="28">
        <v>44287</v>
      </c>
      <c r="Z796" s="29">
        <v>789</v>
      </c>
      <c r="AA796" s="30">
        <v>1</v>
      </c>
      <c r="AB796" s="30" t="s">
        <v>108</v>
      </c>
      <c r="AC796" s="1" t="s">
        <v>128</v>
      </c>
      <c r="AD796" s="26">
        <v>0.08</v>
      </c>
      <c r="AE796" s="31">
        <v>410.22800000000007</v>
      </c>
      <c r="AF796">
        <v>5</v>
      </c>
    </row>
    <row r="797" spans="10:32" x14ac:dyDescent="0.3">
      <c r="J797" s="19">
        <v>790</v>
      </c>
      <c r="K797" s="20">
        <v>44260</v>
      </c>
      <c r="L797" s="19">
        <v>3</v>
      </c>
      <c r="M797" s="59">
        <f t="shared" si="25"/>
        <v>3</v>
      </c>
      <c r="N797" s="59">
        <f t="shared" si="26"/>
        <v>2021</v>
      </c>
      <c r="O797" s="21">
        <v>1</v>
      </c>
      <c r="P797" s="22" t="s">
        <v>152</v>
      </c>
      <c r="Q797" s="19">
        <v>8</v>
      </c>
      <c r="R797" s="23">
        <v>37</v>
      </c>
      <c r="S797" s="24">
        <v>97</v>
      </c>
      <c r="T797" s="25">
        <v>3589</v>
      </c>
      <c r="U797" s="26">
        <v>0.03</v>
      </c>
      <c r="V797" s="25"/>
      <c r="W797" s="25">
        <v>3481.33</v>
      </c>
      <c r="X797" s="27">
        <v>44282</v>
      </c>
      <c r="Y797" s="28">
        <v>44282</v>
      </c>
      <c r="Z797" s="29">
        <v>790</v>
      </c>
      <c r="AA797" s="30">
        <v>4</v>
      </c>
      <c r="AB797" s="30" t="s">
        <v>85</v>
      </c>
      <c r="AC797" s="1" t="s">
        <v>109</v>
      </c>
      <c r="AD797" s="26">
        <v>0.09</v>
      </c>
      <c r="AE797" s="31">
        <v>313.31969999999995</v>
      </c>
      <c r="AF797">
        <v>6</v>
      </c>
    </row>
    <row r="798" spans="10:32" x14ac:dyDescent="0.3">
      <c r="J798" s="19">
        <v>791</v>
      </c>
      <c r="K798" s="20">
        <v>44260</v>
      </c>
      <c r="L798" s="19">
        <v>3</v>
      </c>
      <c r="M798" s="59">
        <f t="shared" si="25"/>
        <v>3</v>
      </c>
      <c r="N798" s="59">
        <f t="shared" si="26"/>
        <v>2021</v>
      </c>
      <c r="O798" s="21">
        <v>42</v>
      </c>
      <c r="P798" s="22" t="s">
        <v>151</v>
      </c>
      <c r="Q798" s="19">
        <v>8</v>
      </c>
      <c r="R798" s="23">
        <v>47</v>
      </c>
      <c r="S798" s="24">
        <v>98</v>
      </c>
      <c r="T798" s="25">
        <v>4606</v>
      </c>
      <c r="U798" s="26">
        <v>0.01</v>
      </c>
      <c r="V798" s="25"/>
      <c r="W798" s="25">
        <v>4559.9399999999996</v>
      </c>
      <c r="X798" s="27">
        <v>44275</v>
      </c>
      <c r="Y798" s="28">
        <v>44275</v>
      </c>
      <c r="Z798" s="29">
        <v>791</v>
      </c>
      <c r="AA798" s="30">
        <v>5</v>
      </c>
      <c r="AB798" s="30" t="s">
        <v>100</v>
      </c>
      <c r="AC798" s="1" t="s">
        <v>113</v>
      </c>
      <c r="AD798" s="26">
        <v>0.06</v>
      </c>
      <c r="AE798" s="31">
        <v>273.59639999999996</v>
      </c>
      <c r="AF798">
        <v>7</v>
      </c>
    </row>
    <row r="799" spans="10:32" x14ac:dyDescent="0.3">
      <c r="J799" s="19">
        <v>792</v>
      </c>
      <c r="K799" s="20">
        <v>44260</v>
      </c>
      <c r="L799" s="19">
        <v>3</v>
      </c>
      <c r="M799" s="59">
        <f t="shared" si="25"/>
        <v>3</v>
      </c>
      <c r="N799" s="59">
        <f t="shared" si="26"/>
        <v>2021</v>
      </c>
      <c r="O799" s="21">
        <v>81</v>
      </c>
      <c r="P799" s="22" t="s">
        <v>162</v>
      </c>
      <c r="Q799" s="19">
        <v>1</v>
      </c>
      <c r="R799" s="23">
        <v>12</v>
      </c>
      <c r="S799" s="24">
        <v>101</v>
      </c>
      <c r="T799" s="25">
        <v>1212</v>
      </c>
      <c r="U799" s="26">
        <v>0.01</v>
      </c>
      <c r="V799" s="25"/>
      <c r="W799" s="25">
        <v>1199.8800000000001</v>
      </c>
      <c r="X799" s="27">
        <v>44283</v>
      </c>
      <c r="Y799" s="28">
        <v>44283</v>
      </c>
      <c r="Z799" s="29">
        <v>792</v>
      </c>
      <c r="AA799" s="30">
        <v>3</v>
      </c>
      <c r="AB799" s="30" t="s">
        <v>87</v>
      </c>
      <c r="AC799" s="1" t="s">
        <v>80</v>
      </c>
      <c r="AD799" s="26">
        <v>7.0000000000000007E-2</v>
      </c>
      <c r="AE799" s="31">
        <v>83.99160000000002</v>
      </c>
      <c r="AF799">
        <v>1</v>
      </c>
    </row>
    <row r="800" spans="10:32" x14ac:dyDescent="0.3">
      <c r="J800" s="19">
        <v>793</v>
      </c>
      <c r="K800" s="20">
        <v>44261</v>
      </c>
      <c r="L800" s="19">
        <v>3</v>
      </c>
      <c r="M800" s="59">
        <f t="shared" si="25"/>
        <v>3</v>
      </c>
      <c r="N800" s="59">
        <f t="shared" si="26"/>
        <v>2021</v>
      </c>
      <c r="O800" s="21">
        <v>91</v>
      </c>
      <c r="P800" s="22" t="s">
        <v>121</v>
      </c>
      <c r="Q800" s="19">
        <v>14</v>
      </c>
      <c r="R800" s="23">
        <v>49</v>
      </c>
      <c r="S800" s="24">
        <v>112</v>
      </c>
      <c r="T800" s="24">
        <v>5488</v>
      </c>
      <c r="U800" s="32">
        <v>0.02</v>
      </c>
      <c r="V800" s="24"/>
      <c r="W800" s="24">
        <v>5378.24</v>
      </c>
      <c r="X800" s="27">
        <v>44272</v>
      </c>
      <c r="Y800" s="27">
        <v>44272</v>
      </c>
      <c r="Z800" s="29">
        <v>793</v>
      </c>
      <c r="AA800" s="30">
        <v>2</v>
      </c>
      <c r="AB800" s="30" t="s">
        <v>82</v>
      </c>
      <c r="AC800" s="1" t="s">
        <v>90</v>
      </c>
      <c r="AD800" s="32">
        <v>0.1</v>
      </c>
      <c r="AE800" s="31">
        <v>537.82399999999996</v>
      </c>
      <c r="AF800">
        <v>2</v>
      </c>
    </row>
    <row r="801" spans="10:32" x14ac:dyDescent="0.3">
      <c r="J801" s="19">
        <v>794</v>
      </c>
      <c r="K801" s="20">
        <v>44261</v>
      </c>
      <c r="L801" s="19">
        <v>3</v>
      </c>
      <c r="M801" s="59">
        <f t="shared" si="25"/>
        <v>3</v>
      </c>
      <c r="N801" s="59">
        <f t="shared" si="26"/>
        <v>2021</v>
      </c>
      <c r="O801" s="21">
        <v>93</v>
      </c>
      <c r="P801" s="22" t="s">
        <v>91</v>
      </c>
      <c r="Q801" s="19">
        <v>9</v>
      </c>
      <c r="R801" s="23">
        <v>30</v>
      </c>
      <c r="S801" s="24">
        <v>90</v>
      </c>
      <c r="T801" s="25">
        <v>2700</v>
      </c>
      <c r="U801" s="26">
        <v>0.02</v>
      </c>
      <c r="V801" s="25"/>
      <c r="W801" s="25">
        <v>2646</v>
      </c>
      <c r="X801" s="27">
        <v>44289</v>
      </c>
      <c r="Y801" s="28">
        <v>44289</v>
      </c>
      <c r="Z801" s="29">
        <v>794</v>
      </c>
      <c r="AA801" s="30">
        <v>5</v>
      </c>
      <c r="AB801" s="30" t="s">
        <v>100</v>
      </c>
      <c r="AC801" s="1" t="s">
        <v>128</v>
      </c>
      <c r="AD801" s="26">
        <v>0.05</v>
      </c>
      <c r="AE801" s="31">
        <v>132.30000000000001</v>
      </c>
      <c r="AF801">
        <v>3</v>
      </c>
    </row>
    <row r="802" spans="10:32" x14ac:dyDescent="0.3">
      <c r="J802" s="19">
        <v>795</v>
      </c>
      <c r="K802" s="20">
        <v>44261</v>
      </c>
      <c r="L802" s="19">
        <v>3</v>
      </c>
      <c r="M802" s="59">
        <f t="shared" si="25"/>
        <v>3</v>
      </c>
      <c r="N802" s="59">
        <f t="shared" si="26"/>
        <v>2021</v>
      </c>
      <c r="O802" s="21">
        <v>6</v>
      </c>
      <c r="P802" s="22" t="s">
        <v>147</v>
      </c>
      <c r="Q802" s="19">
        <v>8</v>
      </c>
      <c r="R802" s="23">
        <v>41</v>
      </c>
      <c r="S802" s="24">
        <v>110</v>
      </c>
      <c r="T802" s="25">
        <v>4510</v>
      </c>
      <c r="U802" s="26">
        <v>0.1</v>
      </c>
      <c r="V802" s="25"/>
      <c r="W802" s="25">
        <v>4059</v>
      </c>
      <c r="X802" s="27">
        <v>44264</v>
      </c>
      <c r="Y802" s="28"/>
      <c r="Z802" s="29">
        <v>795</v>
      </c>
      <c r="AA802" s="30">
        <v>3</v>
      </c>
      <c r="AB802" s="30" t="s">
        <v>87</v>
      </c>
      <c r="AC802" s="1" t="s">
        <v>95</v>
      </c>
      <c r="AD802" s="26">
        <v>0.06</v>
      </c>
      <c r="AE802" s="31">
        <v>243.54</v>
      </c>
      <c r="AF802">
        <v>4</v>
      </c>
    </row>
    <row r="803" spans="10:32" x14ac:dyDescent="0.3">
      <c r="J803" s="19">
        <v>796</v>
      </c>
      <c r="K803" s="20">
        <v>44261</v>
      </c>
      <c r="L803" s="19">
        <v>3</v>
      </c>
      <c r="M803" s="59">
        <f t="shared" si="25"/>
        <v>3</v>
      </c>
      <c r="N803" s="59">
        <f t="shared" si="26"/>
        <v>2021</v>
      </c>
      <c r="O803" s="21">
        <v>11</v>
      </c>
      <c r="P803" s="22" t="s">
        <v>119</v>
      </c>
      <c r="Q803" s="19">
        <v>1</v>
      </c>
      <c r="R803" s="23">
        <v>23</v>
      </c>
      <c r="S803" s="24">
        <v>114</v>
      </c>
      <c r="T803" s="25">
        <v>2622</v>
      </c>
      <c r="U803" s="26">
        <v>0.15</v>
      </c>
      <c r="V803" s="25"/>
      <c r="W803" s="25">
        <v>2228.6999999999998</v>
      </c>
      <c r="X803" s="27">
        <v>44268</v>
      </c>
      <c r="Y803" s="28">
        <v>44268</v>
      </c>
      <c r="Z803" s="29">
        <v>796</v>
      </c>
      <c r="AA803" s="30">
        <v>6</v>
      </c>
      <c r="AB803" s="30" t="s">
        <v>79</v>
      </c>
      <c r="AC803" s="1" t="s">
        <v>80</v>
      </c>
      <c r="AD803" s="26">
        <v>7.0000000000000007E-2</v>
      </c>
      <c r="AE803" s="31">
        <v>156.00900000000001</v>
      </c>
      <c r="AF803">
        <v>5</v>
      </c>
    </row>
    <row r="804" spans="10:32" x14ac:dyDescent="0.3">
      <c r="J804" s="19">
        <v>797</v>
      </c>
      <c r="K804" s="20">
        <v>44261</v>
      </c>
      <c r="L804" s="19">
        <v>3</v>
      </c>
      <c r="M804" s="59">
        <f t="shared" si="25"/>
        <v>3</v>
      </c>
      <c r="N804" s="59">
        <f t="shared" si="26"/>
        <v>2021</v>
      </c>
      <c r="O804" s="21">
        <v>15</v>
      </c>
      <c r="P804" s="22" t="s">
        <v>136</v>
      </c>
      <c r="Q804" s="19">
        <v>12</v>
      </c>
      <c r="R804" s="23">
        <v>29</v>
      </c>
      <c r="S804" s="24">
        <v>107</v>
      </c>
      <c r="T804" s="25">
        <v>3103</v>
      </c>
      <c r="U804" s="26">
        <v>0.15</v>
      </c>
      <c r="V804" s="25"/>
      <c r="W804" s="25">
        <v>2637.55</v>
      </c>
      <c r="X804" s="27">
        <v>44281</v>
      </c>
      <c r="Y804" s="28">
        <v>44281</v>
      </c>
      <c r="Z804" s="29">
        <v>797</v>
      </c>
      <c r="AA804" s="30">
        <v>2</v>
      </c>
      <c r="AB804" s="30" t="s">
        <v>82</v>
      </c>
      <c r="AC804" s="1" t="s">
        <v>88</v>
      </c>
      <c r="AD804" s="26">
        <v>0.06</v>
      </c>
      <c r="AE804" s="31">
        <v>158.25300000000001</v>
      </c>
      <c r="AF804">
        <v>6</v>
      </c>
    </row>
    <row r="805" spans="10:32" x14ac:dyDescent="0.3">
      <c r="J805" s="19">
        <v>798</v>
      </c>
      <c r="K805" s="20">
        <v>44262</v>
      </c>
      <c r="L805" s="19">
        <v>3</v>
      </c>
      <c r="M805" s="59">
        <f t="shared" si="25"/>
        <v>3</v>
      </c>
      <c r="N805" s="59">
        <f t="shared" si="26"/>
        <v>2021</v>
      </c>
      <c r="O805" s="21">
        <v>89</v>
      </c>
      <c r="P805" s="22" t="s">
        <v>111</v>
      </c>
      <c r="Q805" s="19">
        <v>2</v>
      </c>
      <c r="R805" s="23">
        <v>39</v>
      </c>
      <c r="S805" s="24">
        <v>109</v>
      </c>
      <c r="T805" s="25">
        <v>4251</v>
      </c>
      <c r="U805" s="26">
        <v>0</v>
      </c>
      <c r="V805" s="25"/>
      <c r="W805" s="25">
        <v>4251</v>
      </c>
      <c r="X805" s="27">
        <v>44267</v>
      </c>
      <c r="Y805" s="28">
        <v>44267</v>
      </c>
      <c r="Z805" s="29">
        <v>798</v>
      </c>
      <c r="AA805" s="30">
        <v>5</v>
      </c>
      <c r="AB805" s="30" t="s">
        <v>100</v>
      </c>
      <c r="AC805" s="1" t="s">
        <v>128</v>
      </c>
      <c r="AD805" s="26">
        <v>0.08</v>
      </c>
      <c r="AE805" s="31">
        <v>340.08</v>
      </c>
      <c r="AF805">
        <v>7</v>
      </c>
    </row>
    <row r="806" spans="10:32" x14ac:dyDescent="0.3">
      <c r="J806" s="19">
        <v>799</v>
      </c>
      <c r="K806" s="20">
        <v>44262</v>
      </c>
      <c r="L806" s="19">
        <v>3</v>
      </c>
      <c r="M806" s="59">
        <f t="shared" si="25"/>
        <v>3</v>
      </c>
      <c r="N806" s="59">
        <f t="shared" si="26"/>
        <v>2021</v>
      </c>
      <c r="O806" s="21">
        <v>15</v>
      </c>
      <c r="P806" s="22" t="s">
        <v>136</v>
      </c>
      <c r="Q806" s="19">
        <v>6</v>
      </c>
      <c r="R806" s="23">
        <v>27</v>
      </c>
      <c r="S806" s="24">
        <v>109</v>
      </c>
      <c r="T806" s="25">
        <v>2943</v>
      </c>
      <c r="U806" s="26">
        <v>0.05</v>
      </c>
      <c r="V806" s="25"/>
      <c r="W806" s="25">
        <v>2795.85</v>
      </c>
      <c r="X806" s="27">
        <v>44277</v>
      </c>
      <c r="Y806" s="28">
        <v>44277</v>
      </c>
      <c r="Z806" s="29">
        <v>799</v>
      </c>
      <c r="AA806" s="30">
        <v>5</v>
      </c>
      <c r="AB806" s="30" t="s">
        <v>100</v>
      </c>
      <c r="AC806" s="1" t="s">
        <v>113</v>
      </c>
      <c r="AD806" s="26">
        <v>7.0000000000000007E-2</v>
      </c>
      <c r="AE806" s="31">
        <v>195.70950000000002</v>
      </c>
      <c r="AF806">
        <v>1</v>
      </c>
    </row>
    <row r="807" spans="10:32" x14ac:dyDescent="0.3">
      <c r="J807" s="19">
        <v>800</v>
      </c>
      <c r="K807" s="20">
        <v>44262</v>
      </c>
      <c r="L807" s="19">
        <v>3</v>
      </c>
      <c r="M807" s="59">
        <f t="shared" si="25"/>
        <v>3</v>
      </c>
      <c r="N807" s="59">
        <f t="shared" si="26"/>
        <v>2021</v>
      </c>
      <c r="O807" s="21">
        <v>61</v>
      </c>
      <c r="P807" s="22" t="s">
        <v>116</v>
      </c>
      <c r="Q807" s="19">
        <v>1</v>
      </c>
      <c r="R807" s="23">
        <v>25</v>
      </c>
      <c r="S807" s="24">
        <v>119</v>
      </c>
      <c r="T807" s="25">
        <v>2975</v>
      </c>
      <c r="U807" s="26">
        <v>0.05</v>
      </c>
      <c r="V807" s="25"/>
      <c r="W807" s="25">
        <v>2826.25</v>
      </c>
      <c r="X807" s="27">
        <v>44269</v>
      </c>
      <c r="Y807" s="28">
        <v>44269</v>
      </c>
      <c r="Z807" s="29">
        <v>800</v>
      </c>
      <c r="AA807" s="30">
        <v>4</v>
      </c>
      <c r="AB807" s="30" t="s">
        <v>85</v>
      </c>
      <c r="AC807" s="1" t="s">
        <v>95</v>
      </c>
      <c r="AD807" s="26">
        <v>0.09</v>
      </c>
      <c r="AE807" s="31">
        <v>254.36249999999998</v>
      </c>
      <c r="AF807">
        <v>2</v>
      </c>
    </row>
    <row r="808" spans="10:32" x14ac:dyDescent="0.3">
      <c r="J808" s="19">
        <v>801</v>
      </c>
      <c r="K808" s="20">
        <v>44262</v>
      </c>
      <c r="L808" s="19">
        <v>3</v>
      </c>
      <c r="M808" s="59">
        <f t="shared" si="25"/>
        <v>3</v>
      </c>
      <c r="N808" s="59">
        <f t="shared" si="26"/>
        <v>2021</v>
      </c>
      <c r="O808" s="21">
        <v>3</v>
      </c>
      <c r="P808" s="22" t="s">
        <v>150</v>
      </c>
      <c r="Q808" s="19">
        <v>3</v>
      </c>
      <c r="R808" s="23">
        <v>19</v>
      </c>
      <c r="S808" s="24">
        <v>98</v>
      </c>
      <c r="T808" s="25">
        <v>1862</v>
      </c>
      <c r="U808" s="26">
        <v>0.02</v>
      </c>
      <c r="V808" s="25"/>
      <c r="W808" s="25">
        <v>1824.76</v>
      </c>
      <c r="X808" s="27">
        <v>44289</v>
      </c>
      <c r="Y808" s="28">
        <v>44289</v>
      </c>
      <c r="Z808" s="29">
        <v>801</v>
      </c>
      <c r="AA808" s="30">
        <v>5</v>
      </c>
      <c r="AB808" s="30" t="s">
        <v>100</v>
      </c>
      <c r="AC808" s="1" t="s">
        <v>83</v>
      </c>
      <c r="AD808" s="26">
        <v>7.0000000000000007E-2</v>
      </c>
      <c r="AE808" s="31">
        <v>127.73320000000001</v>
      </c>
      <c r="AF808">
        <v>3</v>
      </c>
    </row>
    <row r="809" spans="10:32" x14ac:dyDescent="0.3">
      <c r="J809" s="19">
        <v>802</v>
      </c>
      <c r="K809" s="20">
        <v>44262</v>
      </c>
      <c r="L809" s="19">
        <v>3</v>
      </c>
      <c r="M809" s="59">
        <f t="shared" si="25"/>
        <v>3</v>
      </c>
      <c r="N809" s="59">
        <f t="shared" si="26"/>
        <v>2021</v>
      </c>
      <c r="O809" s="21">
        <v>22</v>
      </c>
      <c r="P809" s="22" t="s">
        <v>112</v>
      </c>
      <c r="Q809" s="19">
        <v>12</v>
      </c>
      <c r="R809" s="23">
        <v>10</v>
      </c>
      <c r="S809" s="24">
        <v>97</v>
      </c>
      <c r="T809" s="25">
        <v>970</v>
      </c>
      <c r="U809" s="26">
        <v>0.01</v>
      </c>
      <c r="V809" s="25"/>
      <c r="W809" s="25">
        <v>960.3</v>
      </c>
      <c r="X809" s="27">
        <v>44267</v>
      </c>
      <c r="Y809" s="28">
        <v>44267</v>
      </c>
      <c r="Z809" s="29">
        <v>802</v>
      </c>
      <c r="AA809" s="30">
        <v>7</v>
      </c>
      <c r="AB809" s="30" t="s">
        <v>97</v>
      </c>
      <c r="AC809" s="1" t="s">
        <v>95</v>
      </c>
      <c r="AD809" s="26">
        <v>0.1</v>
      </c>
      <c r="AE809" s="31">
        <v>96.03</v>
      </c>
      <c r="AF809">
        <v>4</v>
      </c>
    </row>
    <row r="810" spans="10:32" x14ac:dyDescent="0.3">
      <c r="J810" s="19">
        <v>803</v>
      </c>
      <c r="K810" s="20">
        <v>44264</v>
      </c>
      <c r="L810" s="19">
        <v>3</v>
      </c>
      <c r="M810" s="59">
        <f t="shared" si="25"/>
        <v>3</v>
      </c>
      <c r="N810" s="59">
        <f t="shared" si="26"/>
        <v>2021</v>
      </c>
      <c r="O810" s="21">
        <v>87</v>
      </c>
      <c r="P810" s="22" t="s">
        <v>101</v>
      </c>
      <c r="Q810" s="19">
        <v>13</v>
      </c>
      <c r="R810" s="23">
        <v>25</v>
      </c>
      <c r="S810" s="24">
        <v>119</v>
      </c>
      <c r="T810" s="25">
        <v>2975</v>
      </c>
      <c r="U810" s="26">
        <v>0.01</v>
      </c>
      <c r="V810" s="25"/>
      <c r="W810" s="25">
        <v>2945.25</v>
      </c>
      <c r="X810" s="27">
        <v>44287</v>
      </c>
      <c r="Y810" s="28">
        <v>44287</v>
      </c>
      <c r="Z810" s="29">
        <v>803</v>
      </c>
      <c r="AA810" s="30">
        <v>3</v>
      </c>
      <c r="AB810" s="30" t="s">
        <v>87</v>
      </c>
      <c r="AC810" s="1" t="s">
        <v>88</v>
      </c>
      <c r="AD810" s="26">
        <v>0.05</v>
      </c>
      <c r="AE810" s="31">
        <v>147.26250000000002</v>
      </c>
      <c r="AF810">
        <v>5</v>
      </c>
    </row>
    <row r="811" spans="10:32" x14ac:dyDescent="0.3">
      <c r="J811" s="19">
        <v>804</v>
      </c>
      <c r="K811" s="20">
        <v>44264</v>
      </c>
      <c r="L811" s="19">
        <v>3</v>
      </c>
      <c r="M811" s="59">
        <f t="shared" si="25"/>
        <v>3</v>
      </c>
      <c r="N811" s="59">
        <f t="shared" si="26"/>
        <v>2021</v>
      </c>
      <c r="O811" s="21">
        <v>26</v>
      </c>
      <c r="P811" s="22" t="s">
        <v>154</v>
      </c>
      <c r="Q811" s="19">
        <v>8</v>
      </c>
      <c r="R811" s="23">
        <v>45</v>
      </c>
      <c r="S811" s="24">
        <v>116</v>
      </c>
      <c r="T811" s="25">
        <v>5220</v>
      </c>
      <c r="U811" s="26">
        <v>0.15</v>
      </c>
      <c r="V811" s="25"/>
      <c r="W811" s="25">
        <v>4437</v>
      </c>
      <c r="X811" s="27">
        <v>44273</v>
      </c>
      <c r="Y811" s="28">
        <v>44273</v>
      </c>
      <c r="Z811" s="29">
        <v>804</v>
      </c>
      <c r="AA811" s="30">
        <v>1</v>
      </c>
      <c r="AB811" s="30" t="s">
        <v>108</v>
      </c>
      <c r="AC811" s="1" t="s">
        <v>90</v>
      </c>
      <c r="AD811" s="26">
        <v>0.06</v>
      </c>
      <c r="AE811" s="31">
        <v>266.21999999999997</v>
      </c>
      <c r="AF811">
        <v>6</v>
      </c>
    </row>
    <row r="812" spans="10:32" x14ac:dyDescent="0.3">
      <c r="J812" s="19">
        <v>805</v>
      </c>
      <c r="K812" s="20">
        <v>44264</v>
      </c>
      <c r="L812" s="19">
        <v>3</v>
      </c>
      <c r="M812" s="59">
        <f t="shared" si="25"/>
        <v>3</v>
      </c>
      <c r="N812" s="59">
        <f t="shared" si="26"/>
        <v>2021</v>
      </c>
      <c r="O812" s="21">
        <v>3</v>
      </c>
      <c r="P812" s="22" t="s">
        <v>150</v>
      </c>
      <c r="Q812" s="19">
        <v>1</v>
      </c>
      <c r="R812" s="23">
        <v>39</v>
      </c>
      <c r="S812" s="24">
        <v>115</v>
      </c>
      <c r="T812" s="25">
        <v>4485</v>
      </c>
      <c r="U812" s="26">
        <v>0.14000000000000001</v>
      </c>
      <c r="V812" s="25"/>
      <c r="W812" s="25">
        <v>3857.1</v>
      </c>
      <c r="X812" s="27">
        <v>44273</v>
      </c>
      <c r="Y812" s="28">
        <v>44273</v>
      </c>
      <c r="Z812" s="29">
        <v>805</v>
      </c>
      <c r="AA812" s="30">
        <v>6</v>
      </c>
      <c r="AB812" s="30" t="s">
        <v>79</v>
      </c>
      <c r="AC812" s="1" t="s">
        <v>88</v>
      </c>
      <c r="AD812" s="26">
        <v>0.06</v>
      </c>
      <c r="AE812" s="31">
        <v>231.42599999999999</v>
      </c>
      <c r="AF812">
        <v>7</v>
      </c>
    </row>
    <row r="813" spans="10:32" x14ac:dyDescent="0.3">
      <c r="J813" s="19">
        <v>806</v>
      </c>
      <c r="K813" s="20">
        <v>44265</v>
      </c>
      <c r="L813" s="19">
        <v>3</v>
      </c>
      <c r="M813" s="59">
        <f t="shared" si="25"/>
        <v>3</v>
      </c>
      <c r="N813" s="59">
        <f t="shared" si="26"/>
        <v>2021</v>
      </c>
      <c r="O813" s="21">
        <v>68</v>
      </c>
      <c r="P813" s="22" t="s">
        <v>111</v>
      </c>
      <c r="Q813" s="19">
        <v>2</v>
      </c>
      <c r="R813" s="23">
        <v>48</v>
      </c>
      <c r="S813" s="24">
        <v>112</v>
      </c>
      <c r="T813" s="25">
        <v>5376</v>
      </c>
      <c r="U813" s="26">
        <v>0.09</v>
      </c>
      <c r="V813" s="25"/>
      <c r="W813" s="25">
        <v>4892.16</v>
      </c>
      <c r="X813" s="27">
        <v>44280</v>
      </c>
      <c r="Y813" s="28">
        <v>44280</v>
      </c>
      <c r="Z813" s="29">
        <v>806</v>
      </c>
      <c r="AA813" s="30">
        <v>1</v>
      </c>
      <c r="AB813" s="30" t="s">
        <v>108</v>
      </c>
      <c r="AC813" s="1" t="s">
        <v>95</v>
      </c>
      <c r="AD813" s="26">
        <v>7.0000000000000007E-2</v>
      </c>
      <c r="AE813" s="31">
        <v>342.45120000000003</v>
      </c>
      <c r="AF813">
        <v>1</v>
      </c>
    </row>
    <row r="814" spans="10:32" x14ac:dyDescent="0.3">
      <c r="J814" s="19">
        <v>807</v>
      </c>
      <c r="K814" s="20">
        <v>44265</v>
      </c>
      <c r="L814" s="19">
        <v>3</v>
      </c>
      <c r="M814" s="59">
        <f t="shared" si="25"/>
        <v>3</v>
      </c>
      <c r="N814" s="59">
        <f t="shared" si="26"/>
        <v>2021</v>
      </c>
      <c r="O814" s="21">
        <v>46</v>
      </c>
      <c r="P814" s="22" t="s">
        <v>153</v>
      </c>
      <c r="Q814" s="19">
        <v>7</v>
      </c>
      <c r="R814" s="23">
        <v>38</v>
      </c>
      <c r="S814" s="24">
        <v>102</v>
      </c>
      <c r="T814" s="25">
        <v>3876</v>
      </c>
      <c r="U814" s="26">
        <v>0.08</v>
      </c>
      <c r="V814" s="25"/>
      <c r="W814" s="25">
        <v>3565.92</v>
      </c>
      <c r="X814" s="27">
        <v>44269</v>
      </c>
      <c r="Y814" s="28">
        <v>44269</v>
      </c>
      <c r="Z814" s="29">
        <v>807</v>
      </c>
      <c r="AA814" s="30">
        <v>7</v>
      </c>
      <c r="AB814" s="30" t="s">
        <v>97</v>
      </c>
      <c r="AC814" s="1" t="s">
        <v>113</v>
      </c>
      <c r="AD814" s="26">
        <v>0.09</v>
      </c>
      <c r="AE814" s="31">
        <v>320.93279999999999</v>
      </c>
      <c r="AF814">
        <v>2</v>
      </c>
    </row>
    <row r="815" spans="10:32" x14ac:dyDescent="0.3">
      <c r="J815" s="19">
        <v>808</v>
      </c>
      <c r="K815" s="20">
        <v>44265</v>
      </c>
      <c r="L815" s="19">
        <v>3</v>
      </c>
      <c r="M815" s="59">
        <f t="shared" si="25"/>
        <v>3</v>
      </c>
      <c r="N815" s="59">
        <f t="shared" si="26"/>
        <v>2021</v>
      </c>
      <c r="O815" s="21">
        <v>37</v>
      </c>
      <c r="P815" s="22" t="s">
        <v>110</v>
      </c>
      <c r="Q815" s="19">
        <v>10</v>
      </c>
      <c r="R815" s="23">
        <v>14</v>
      </c>
      <c r="S815" s="24">
        <v>113</v>
      </c>
      <c r="T815" s="25">
        <v>1582</v>
      </c>
      <c r="U815" s="26">
        <v>0.01</v>
      </c>
      <c r="V815" s="25"/>
      <c r="W815" s="25">
        <v>1566.18</v>
      </c>
      <c r="X815" s="27">
        <v>44291</v>
      </c>
      <c r="Y815" s="28"/>
      <c r="Z815" s="29">
        <v>808</v>
      </c>
      <c r="AA815" s="30">
        <v>3</v>
      </c>
      <c r="AB815" s="30" t="s">
        <v>87</v>
      </c>
      <c r="AC815" s="1" t="s">
        <v>105</v>
      </c>
      <c r="AD815" s="26">
        <v>0.05</v>
      </c>
      <c r="AE815" s="31">
        <v>78.309000000000012</v>
      </c>
      <c r="AF815">
        <v>3</v>
      </c>
    </row>
    <row r="816" spans="10:32" x14ac:dyDescent="0.3">
      <c r="J816" s="19">
        <v>809</v>
      </c>
      <c r="K816" s="20">
        <v>44265</v>
      </c>
      <c r="L816" s="19">
        <v>3</v>
      </c>
      <c r="M816" s="59">
        <f t="shared" si="25"/>
        <v>3</v>
      </c>
      <c r="N816" s="59">
        <f t="shared" si="26"/>
        <v>2021</v>
      </c>
      <c r="O816" s="21">
        <v>11</v>
      </c>
      <c r="P816" s="22" t="s">
        <v>119</v>
      </c>
      <c r="Q816" s="19">
        <v>12</v>
      </c>
      <c r="R816" s="23">
        <v>27</v>
      </c>
      <c r="S816" s="24">
        <v>104</v>
      </c>
      <c r="T816" s="25">
        <v>2808</v>
      </c>
      <c r="U816" s="26">
        <v>0.02</v>
      </c>
      <c r="V816" s="25"/>
      <c r="W816" s="25">
        <v>2751.84</v>
      </c>
      <c r="X816" s="27">
        <v>44276</v>
      </c>
      <c r="Y816" s="28">
        <v>44276</v>
      </c>
      <c r="Z816" s="29">
        <v>809</v>
      </c>
      <c r="AA816" s="30">
        <v>3</v>
      </c>
      <c r="AB816" s="30" t="s">
        <v>87</v>
      </c>
      <c r="AC816" s="1" t="s">
        <v>83</v>
      </c>
      <c r="AD816" s="26">
        <v>0.08</v>
      </c>
      <c r="AE816" s="31">
        <v>220.14720000000003</v>
      </c>
      <c r="AF816">
        <v>4</v>
      </c>
    </row>
    <row r="817" spans="10:32" x14ac:dyDescent="0.3">
      <c r="J817" s="19">
        <v>810</v>
      </c>
      <c r="K817" s="20">
        <v>44266</v>
      </c>
      <c r="L817" s="19">
        <v>3</v>
      </c>
      <c r="M817" s="59">
        <f t="shared" si="25"/>
        <v>3</v>
      </c>
      <c r="N817" s="59">
        <f t="shared" si="26"/>
        <v>2021</v>
      </c>
      <c r="O817" s="21">
        <v>100</v>
      </c>
      <c r="P817" s="22" t="s">
        <v>96</v>
      </c>
      <c r="Q817" s="19">
        <v>4</v>
      </c>
      <c r="R817" s="23">
        <v>48</v>
      </c>
      <c r="S817" s="24">
        <v>96</v>
      </c>
      <c r="T817" s="25">
        <v>4608</v>
      </c>
      <c r="U817" s="26">
        <v>0.06</v>
      </c>
      <c r="V817" s="25"/>
      <c r="W817" s="25">
        <v>4331.5200000000004</v>
      </c>
      <c r="X817" s="27">
        <v>44282</v>
      </c>
      <c r="Y817" s="28">
        <v>44282</v>
      </c>
      <c r="Z817" s="29">
        <v>810</v>
      </c>
      <c r="AA817" s="30">
        <v>5</v>
      </c>
      <c r="AB817" s="30" t="s">
        <v>100</v>
      </c>
      <c r="AC817" s="1" t="s">
        <v>113</v>
      </c>
      <c r="AD817" s="26">
        <v>0.05</v>
      </c>
      <c r="AE817" s="31">
        <v>216.57600000000002</v>
      </c>
      <c r="AF817">
        <v>5</v>
      </c>
    </row>
    <row r="818" spans="10:32" x14ac:dyDescent="0.3">
      <c r="J818" s="19">
        <v>811</v>
      </c>
      <c r="K818" s="20">
        <v>44267</v>
      </c>
      <c r="L818" s="19">
        <v>3</v>
      </c>
      <c r="M818" s="59">
        <f t="shared" si="25"/>
        <v>3</v>
      </c>
      <c r="N818" s="59">
        <f t="shared" si="26"/>
        <v>2021</v>
      </c>
      <c r="O818" s="21">
        <v>75</v>
      </c>
      <c r="P818" s="22" t="s">
        <v>96</v>
      </c>
      <c r="Q818" s="19">
        <v>2</v>
      </c>
      <c r="R818" s="23">
        <v>22</v>
      </c>
      <c r="S818" s="24">
        <v>101</v>
      </c>
      <c r="T818" s="25">
        <v>2222</v>
      </c>
      <c r="U818" s="26">
        <v>0.02</v>
      </c>
      <c r="V818" s="25"/>
      <c r="W818" s="25">
        <v>2177.56</v>
      </c>
      <c r="X818" s="27">
        <v>44289</v>
      </c>
      <c r="Y818" s="28">
        <v>44289</v>
      </c>
      <c r="Z818" s="29">
        <v>811</v>
      </c>
      <c r="AA818" s="30">
        <v>7</v>
      </c>
      <c r="AB818" s="30" t="s">
        <v>97</v>
      </c>
      <c r="AC818" s="1" t="s">
        <v>105</v>
      </c>
      <c r="AD818" s="26">
        <v>0.1</v>
      </c>
      <c r="AE818" s="31">
        <v>217.756</v>
      </c>
      <c r="AF818">
        <v>6</v>
      </c>
    </row>
    <row r="819" spans="10:32" x14ac:dyDescent="0.3">
      <c r="J819" s="19">
        <v>812</v>
      </c>
      <c r="K819" s="20">
        <v>44267</v>
      </c>
      <c r="L819" s="19">
        <v>3</v>
      </c>
      <c r="M819" s="59">
        <f t="shared" si="25"/>
        <v>3</v>
      </c>
      <c r="N819" s="59">
        <f t="shared" si="26"/>
        <v>2021</v>
      </c>
      <c r="O819" s="21">
        <v>35</v>
      </c>
      <c r="P819" s="22" t="s">
        <v>96</v>
      </c>
      <c r="Q819" s="19">
        <v>3</v>
      </c>
      <c r="R819" s="23">
        <v>30</v>
      </c>
      <c r="S819" s="24">
        <v>118</v>
      </c>
      <c r="T819" s="25">
        <v>3540</v>
      </c>
      <c r="U819" s="26">
        <v>0.01</v>
      </c>
      <c r="V819" s="25"/>
      <c r="W819" s="25">
        <v>3504.6</v>
      </c>
      <c r="X819" s="27">
        <v>44271</v>
      </c>
      <c r="Y819" s="28">
        <v>44271</v>
      </c>
      <c r="Z819" s="29">
        <v>812</v>
      </c>
      <c r="AA819" s="30">
        <v>1</v>
      </c>
      <c r="AB819" s="30" t="s">
        <v>108</v>
      </c>
      <c r="AC819" s="1" t="s">
        <v>83</v>
      </c>
      <c r="AD819" s="26">
        <v>0.06</v>
      </c>
      <c r="AE819" s="31">
        <v>210.27599999999998</v>
      </c>
      <c r="AF819">
        <v>7</v>
      </c>
    </row>
    <row r="820" spans="10:32" x14ac:dyDescent="0.3">
      <c r="J820" s="19">
        <v>813</v>
      </c>
      <c r="K820" s="20">
        <v>44268</v>
      </c>
      <c r="L820" s="19">
        <v>3</v>
      </c>
      <c r="M820" s="59">
        <f t="shared" si="25"/>
        <v>3</v>
      </c>
      <c r="N820" s="59">
        <f t="shared" si="26"/>
        <v>2021</v>
      </c>
      <c r="O820" s="21">
        <v>26</v>
      </c>
      <c r="P820" s="22" t="s">
        <v>154</v>
      </c>
      <c r="Q820" s="19">
        <v>10</v>
      </c>
      <c r="R820" s="23">
        <v>17</v>
      </c>
      <c r="S820" s="24">
        <v>111</v>
      </c>
      <c r="T820" s="25">
        <v>1887</v>
      </c>
      <c r="U820" s="26">
        <v>0</v>
      </c>
      <c r="V820" s="25"/>
      <c r="W820" s="25">
        <v>1887</v>
      </c>
      <c r="X820" s="27">
        <v>44273</v>
      </c>
      <c r="Y820" s="28">
        <v>44273</v>
      </c>
      <c r="Z820" s="29">
        <v>813</v>
      </c>
      <c r="AA820" s="30">
        <v>5</v>
      </c>
      <c r="AB820" s="30" t="s">
        <v>100</v>
      </c>
      <c r="AC820" s="1" t="s">
        <v>113</v>
      </c>
      <c r="AD820" s="26">
        <v>0.05</v>
      </c>
      <c r="AE820" s="31">
        <v>94.350000000000009</v>
      </c>
      <c r="AF820">
        <v>1</v>
      </c>
    </row>
    <row r="821" spans="10:32" x14ac:dyDescent="0.3">
      <c r="J821" s="19">
        <v>814</v>
      </c>
      <c r="K821" s="20">
        <v>44268</v>
      </c>
      <c r="L821" s="19">
        <v>3</v>
      </c>
      <c r="M821" s="59">
        <f t="shared" si="25"/>
        <v>3</v>
      </c>
      <c r="N821" s="59">
        <f t="shared" si="26"/>
        <v>2021</v>
      </c>
      <c r="O821" s="21">
        <v>49</v>
      </c>
      <c r="P821" s="22" t="s">
        <v>96</v>
      </c>
      <c r="Q821" s="19">
        <v>9</v>
      </c>
      <c r="R821" s="23">
        <v>14</v>
      </c>
      <c r="S821" s="24">
        <v>113</v>
      </c>
      <c r="T821" s="25">
        <v>1582</v>
      </c>
      <c r="U821" s="26">
        <v>0.11</v>
      </c>
      <c r="V821" s="25"/>
      <c r="W821" s="25">
        <v>1407.98</v>
      </c>
      <c r="X821" s="27">
        <v>44268</v>
      </c>
      <c r="Y821" s="28">
        <v>44268</v>
      </c>
      <c r="Z821" s="29">
        <v>814</v>
      </c>
      <c r="AA821" s="30">
        <v>3</v>
      </c>
      <c r="AB821" s="30" t="s">
        <v>87</v>
      </c>
      <c r="AC821" s="1" t="s">
        <v>88</v>
      </c>
      <c r="AD821" s="26">
        <v>7.0000000000000007E-2</v>
      </c>
      <c r="AE821" s="31">
        <v>98.558600000000013</v>
      </c>
      <c r="AF821">
        <v>2</v>
      </c>
    </row>
    <row r="822" spans="10:32" x14ac:dyDescent="0.3">
      <c r="J822" s="19">
        <v>815</v>
      </c>
      <c r="K822" s="20">
        <v>44269</v>
      </c>
      <c r="L822" s="19">
        <v>3</v>
      </c>
      <c r="M822" s="59">
        <f t="shared" si="25"/>
        <v>3</v>
      </c>
      <c r="N822" s="59">
        <f t="shared" si="26"/>
        <v>2021</v>
      </c>
      <c r="O822" s="21">
        <v>14</v>
      </c>
      <c r="P822" s="22" t="s">
        <v>86</v>
      </c>
      <c r="Q822" s="19">
        <v>13</v>
      </c>
      <c r="R822" s="23">
        <v>15</v>
      </c>
      <c r="S822" s="24">
        <v>118</v>
      </c>
      <c r="T822" s="25">
        <v>1770</v>
      </c>
      <c r="U822" s="26">
        <v>0.14000000000000001</v>
      </c>
      <c r="V822" s="25"/>
      <c r="W822" s="25">
        <v>1522.2</v>
      </c>
      <c r="X822" s="27">
        <v>44279</v>
      </c>
      <c r="Y822" s="28">
        <v>44279</v>
      </c>
      <c r="Z822" s="29">
        <v>815</v>
      </c>
      <c r="AA822" s="30">
        <v>3</v>
      </c>
      <c r="AB822" s="30" t="s">
        <v>87</v>
      </c>
      <c r="AC822" s="1" t="s">
        <v>90</v>
      </c>
      <c r="AD822" s="26">
        <v>0.09</v>
      </c>
      <c r="AE822" s="31">
        <v>136.99799999999999</v>
      </c>
      <c r="AF822">
        <v>3</v>
      </c>
    </row>
    <row r="823" spans="10:32" x14ac:dyDescent="0.3">
      <c r="J823" s="19">
        <v>816</v>
      </c>
      <c r="K823" s="20">
        <v>44270</v>
      </c>
      <c r="L823" s="19">
        <v>3</v>
      </c>
      <c r="M823" s="59">
        <f t="shared" si="25"/>
        <v>3</v>
      </c>
      <c r="N823" s="59">
        <f t="shared" si="26"/>
        <v>2021</v>
      </c>
      <c r="O823" s="21">
        <v>69</v>
      </c>
      <c r="P823" s="22" t="s">
        <v>126</v>
      </c>
      <c r="Q823" s="19">
        <v>7</v>
      </c>
      <c r="R823" s="23">
        <v>10</v>
      </c>
      <c r="S823" s="24">
        <v>100</v>
      </c>
      <c r="T823" s="25">
        <v>1000</v>
      </c>
      <c r="U823" s="26">
        <v>0.08</v>
      </c>
      <c r="V823" s="25"/>
      <c r="W823" s="25">
        <v>920</v>
      </c>
      <c r="X823" s="27">
        <v>44297</v>
      </c>
      <c r="Y823" s="28">
        <v>44297</v>
      </c>
      <c r="Z823" s="29">
        <v>816</v>
      </c>
      <c r="AA823" s="30">
        <v>2</v>
      </c>
      <c r="AB823" s="30" t="s">
        <v>82</v>
      </c>
      <c r="AC823" s="1" t="s">
        <v>113</v>
      </c>
      <c r="AD823" s="26">
        <v>0.08</v>
      </c>
      <c r="AE823" s="31">
        <v>73.600000000000009</v>
      </c>
      <c r="AF823">
        <v>4</v>
      </c>
    </row>
    <row r="824" spans="10:32" x14ac:dyDescent="0.3">
      <c r="J824" s="19">
        <v>817</v>
      </c>
      <c r="K824" s="20">
        <v>44271</v>
      </c>
      <c r="L824" s="19">
        <v>3</v>
      </c>
      <c r="M824" s="59">
        <f t="shared" si="25"/>
        <v>3</v>
      </c>
      <c r="N824" s="59">
        <f t="shared" si="26"/>
        <v>2021</v>
      </c>
      <c r="O824" s="21">
        <v>66</v>
      </c>
      <c r="P824" s="22" t="s">
        <v>89</v>
      </c>
      <c r="Q824" s="19">
        <v>15</v>
      </c>
      <c r="R824" s="23">
        <v>48</v>
      </c>
      <c r="S824" s="24">
        <v>102</v>
      </c>
      <c r="T824" s="25">
        <v>4896</v>
      </c>
      <c r="U824" s="26">
        <v>0.05</v>
      </c>
      <c r="V824" s="25"/>
      <c r="W824" s="25">
        <v>4651.2</v>
      </c>
      <c r="X824" s="27">
        <v>44291</v>
      </c>
      <c r="Y824" s="28">
        <v>44291</v>
      </c>
      <c r="Z824" s="29">
        <v>817</v>
      </c>
      <c r="AA824" s="30">
        <v>1</v>
      </c>
      <c r="AB824" s="30" t="s">
        <v>108</v>
      </c>
      <c r="AC824" s="1" t="s">
        <v>105</v>
      </c>
      <c r="AD824" s="26">
        <v>0.08</v>
      </c>
      <c r="AE824" s="31">
        <v>372.096</v>
      </c>
      <c r="AF824">
        <v>5</v>
      </c>
    </row>
    <row r="825" spans="10:32" x14ac:dyDescent="0.3">
      <c r="J825" s="19">
        <v>818</v>
      </c>
      <c r="K825" s="20">
        <v>44271</v>
      </c>
      <c r="L825" s="19">
        <v>3</v>
      </c>
      <c r="M825" s="59">
        <f t="shared" si="25"/>
        <v>3</v>
      </c>
      <c r="N825" s="59">
        <f t="shared" si="26"/>
        <v>2021</v>
      </c>
      <c r="O825" s="21">
        <v>21</v>
      </c>
      <c r="P825" s="22" t="s">
        <v>146</v>
      </c>
      <c r="Q825" s="19">
        <v>11</v>
      </c>
      <c r="R825" s="23">
        <v>11</v>
      </c>
      <c r="S825" s="24">
        <v>92</v>
      </c>
      <c r="T825" s="25">
        <v>1012</v>
      </c>
      <c r="U825" s="26">
        <v>0.14000000000000001</v>
      </c>
      <c r="V825" s="25"/>
      <c r="W825" s="25">
        <v>870.31999999999994</v>
      </c>
      <c r="X825" s="27">
        <v>44288</v>
      </c>
      <c r="Y825" s="28">
        <v>44288</v>
      </c>
      <c r="Z825" s="29">
        <v>818</v>
      </c>
      <c r="AA825" s="30">
        <v>5</v>
      </c>
      <c r="AB825" s="30" t="s">
        <v>100</v>
      </c>
      <c r="AC825" s="1" t="s">
        <v>92</v>
      </c>
      <c r="AD825" s="26">
        <v>7.0000000000000007E-2</v>
      </c>
      <c r="AE825" s="31">
        <v>60.922400000000003</v>
      </c>
      <c r="AF825">
        <v>6</v>
      </c>
    </row>
    <row r="826" spans="10:32" x14ac:dyDescent="0.3">
      <c r="J826" s="19">
        <v>819</v>
      </c>
      <c r="K826" s="20">
        <v>44271</v>
      </c>
      <c r="L826" s="19">
        <v>3</v>
      </c>
      <c r="M826" s="59">
        <f t="shared" si="25"/>
        <v>3</v>
      </c>
      <c r="N826" s="59">
        <f t="shared" si="26"/>
        <v>2021</v>
      </c>
      <c r="O826" s="21">
        <v>50</v>
      </c>
      <c r="P826" s="22" t="s">
        <v>140</v>
      </c>
      <c r="Q826" s="19">
        <v>15</v>
      </c>
      <c r="R826" s="23">
        <v>23</v>
      </c>
      <c r="S826" s="24">
        <v>119</v>
      </c>
      <c r="T826" s="25">
        <v>2737</v>
      </c>
      <c r="U826" s="26">
        <v>0.02</v>
      </c>
      <c r="V826" s="25"/>
      <c r="W826" s="25">
        <v>2682.26</v>
      </c>
      <c r="X826" s="27">
        <v>44284</v>
      </c>
      <c r="Y826" s="28">
        <v>44284</v>
      </c>
      <c r="Z826" s="29">
        <v>819</v>
      </c>
      <c r="AA826" s="30">
        <v>4</v>
      </c>
      <c r="AB826" s="30" t="s">
        <v>85</v>
      </c>
      <c r="AC826" s="1" t="s">
        <v>95</v>
      </c>
      <c r="AD826" s="26">
        <v>0.08</v>
      </c>
      <c r="AE826" s="31">
        <v>214.58080000000001</v>
      </c>
      <c r="AF826">
        <v>7</v>
      </c>
    </row>
    <row r="827" spans="10:32" x14ac:dyDescent="0.3">
      <c r="J827" s="19">
        <v>820</v>
      </c>
      <c r="K827" s="20">
        <v>44272</v>
      </c>
      <c r="L827" s="19">
        <v>3</v>
      </c>
      <c r="M827" s="59">
        <f t="shared" si="25"/>
        <v>3</v>
      </c>
      <c r="N827" s="59">
        <f t="shared" si="26"/>
        <v>2021</v>
      </c>
      <c r="O827" s="21">
        <v>87</v>
      </c>
      <c r="P827" s="22" t="s">
        <v>101</v>
      </c>
      <c r="Q827" s="19">
        <v>6</v>
      </c>
      <c r="R827" s="23">
        <v>14</v>
      </c>
      <c r="S827" s="24">
        <v>117</v>
      </c>
      <c r="T827" s="25">
        <v>1638</v>
      </c>
      <c r="U827" s="26">
        <v>0.09</v>
      </c>
      <c r="V827" s="25"/>
      <c r="W827" s="25">
        <v>1490.58</v>
      </c>
      <c r="X827" s="27">
        <v>44290</v>
      </c>
      <c r="Y827" s="28">
        <v>44290</v>
      </c>
      <c r="Z827" s="29">
        <v>820</v>
      </c>
      <c r="AA827" s="30">
        <v>3</v>
      </c>
      <c r="AB827" s="30" t="s">
        <v>87</v>
      </c>
      <c r="AC827" s="1" t="s">
        <v>113</v>
      </c>
      <c r="AD827" s="26">
        <v>0.06</v>
      </c>
      <c r="AE827" s="31">
        <v>89.434799999999996</v>
      </c>
      <c r="AF827">
        <v>1</v>
      </c>
    </row>
    <row r="828" spans="10:32" x14ac:dyDescent="0.3">
      <c r="J828" s="19">
        <v>821</v>
      </c>
      <c r="K828" s="20">
        <v>44273</v>
      </c>
      <c r="L828" s="19">
        <v>3</v>
      </c>
      <c r="M828" s="59">
        <f t="shared" si="25"/>
        <v>3</v>
      </c>
      <c r="N828" s="59">
        <f t="shared" si="26"/>
        <v>2021</v>
      </c>
      <c r="O828" s="21">
        <v>19</v>
      </c>
      <c r="P828" s="22" t="s">
        <v>96</v>
      </c>
      <c r="Q828" s="19">
        <v>12</v>
      </c>
      <c r="R828" s="23">
        <v>45</v>
      </c>
      <c r="S828" s="24">
        <v>96</v>
      </c>
      <c r="T828" s="25">
        <v>4320</v>
      </c>
      <c r="U828" s="26">
        <v>0.1</v>
      </c>
      <c r="V828" s="25"/>
      <c r="W828" s="25">
        <v>3888</v>
      </c>
      <c r="X828" s="27">
        <v>44290</v>
      </c>
      <c r="Y828" s="28">
        <v>44290</v>
      </c>
      <c r="Z828" s="29">
        <v>821</v>
      </c>
      <c r="AA828" s="30">
        <v>2</v>
      </c>
      <c r="AB828" s="30" t="s">
        <v>82</v>
      </c>
      <c r="AC828" s="1" t="s">
        <v>95</v>
      </c>
      <c r="AD828" s="26">
        <v>0.08</v>
      </c>
      <c r="AE828" s="31">
        <v>311.04000000000002</v>
      </c>
      <c r="AF828">
        <v>2</v>
      </c>
    </row>
    <row r="829" spans="10:32" x14ac:dyDescent="0.3">
      <c r="J829" s="19">
        <v>822</v>
      </c>
      <c r="K829" s="20">
        <v>44273</v>
      </c>
      <c r="L829" s="19">
        <v>3</v>
      </c>
      <c r="M829" s="59">
        <f t="shared" si="25"/>
        <v>3</v>
      </c>
      <c r="N829" s="59">
        <f t="shared" si="26"/>
        <v>2021</v>
      </c>
      <c r="O829" s="21">
        <v>61</v>
      </c>
      <c r="P829" s="22" t="s">
        <v>116</v>
      </c>
      <c r="Q829" s="19">
        <v>12</v>
      </c>
      <c r="R829" s="23">
        <v>30</v>
      </c>
      <c r="S829" s="24">
        <v>112</v>
      </c>
      <c r="T829" s="25">
        <v>3360</v>
      </c>
      <c r="U829" s="26">
        <v>0.09</v>
      </c>
      <c r="V829" s="25"/>
      <c r="W829" s="25">
        <v>3057.6</v>
      </c>
      <c r="X829" s="27">
        <v>44300</v>
      </c>
      <c r="Y829" s="28">
        <v>44300</v>
      </c>
      <c r="Z829" s="29">
        <v>822</v>
      </c>
      <c r="AA829" s="30">
        <v>6</v>
      </c>
      <c r="AB829" s="30" t="s">
        <v>79</v>
      </c>
      <c r="AC829" s="1" t="s">
        <v>83</v>
      </c>
      <c r="AD829" s="26">
        <v>0.09</v>
      </c>
      <c r="AE829" s="31">
        <v>275.18399999999997</v>
      </c>
      <c r="AF829">
        <v>3</v>
      </c>
    </row>
    <row r="830" spans="10:32" x14ac:dyDescent="0.3">
      <c r="J830" s="19">
        <v>823</v>
      </c>
      <c r="K830" s="20">
        <v>44273</v>
      </c>
      <c r="L830" s="19">
        <v>3</v>
      </c>
      <c r="M830" s="59">
        <f t="shared" si="25"/>
        <v>3</v>
      </c>
      <c r="N830" s="59">
        <f t="shared" si="26"/>
        <v>2021</v>
      </c>
      <c r="O830" s="21">
        <v>73</v>
      </c>
      <c r="P830" s="22" t="s">
        <v>96</v>
      </c>
      <c r="Q830" s="19">
        <v>8</v>
      </c>
      <c r="R830" s="23">
        <v>34</v>
      </c>
      <c r="S830" s="24">
        <v>92</v>
      </c>
      <c r="T830" s="25">
        <v>3128</v>
      </c>
      <c r="U830" s="26">
        <v>0.14000000000000001</v>
      </c>
      <c r="V830" s="25"/>
      <c r="W830" s="25">
        <v>2690.08</v>
      </c>
      <c r="X830" s="27">
        <v>44277</v>
      </c>
      <c r="Y830" s="28">
        <v>44277</v>
      </c>
      <c r="Z830" s="29">
        <v>823</v>
      </c>
      <c r="AA830" s="30">
        <v>4</v>
      </c>
      <c r="AB830" s="30" t="s">
        <v>85</v>
      </c>
      <c r="AC830" s="1" t="s">
        <v>105</v>
      </c>
      <c r="AD830" s="26">
        <v>0.05</v>
      </c>
      <c r="AE830" s="31">
        <v>134.50399999999999</v>
      </c>
      <c r="AF830">
        <v>4</v>
      </c>
    </row>
    <row r="831" spans="10:32" x14ac:dyDescent="0.3">
      <c r="J831" s="19">
        <v>824</v>
      </c>
      <c r="K831" s="20">
        <v>44273</v>
      </c>
      <c r="L831" s="19">
        <v>3</v>
      </c>
      <c r="M831" s="59">
        <f t="shared" si="25"/>
        <v>3</v>
      </c>
      <c r="N831" s="59">
        <f t="shared" si="26"/>
        <v>2021</v>
      </c>
      <c r="O831" s="21">
        <v>37</v>
      </c>
      <c r="P831" s="22" t="s">
        <v>110</v>
      </c>
      <c r="Q831" s="19">
        <v>10</v>
      </c>
      <c r="R831" s="23">
        <v>12</v>
      </c>
      <c r="S831" s="24">
        <v>118</v>
      </c>
      <c r="T831" s="25">
        <v>1416</v>
      </c>
      <c r="U831" s="26">
        <v>0.06</v>
      </c>
      <c r="V831" s="25"/>
      <c r="W831" s="25">
        <v>1331.04</v>
      </c>
      <c r="X831" s="27">
        <v>44283</v>
      </c>
      <c r="Y831" s="28">
        <v>44283</v>
      </c>
      <c r="Z831" s="29">
        <v>824</v>
      </c>
      <c r="AA831" s="30">
        <v>3</v>
      </c>
      <c r="AB831" s="30" t="s">
        <v>87</v>
      </c>
      <c r="AC831" s="1" t="s">
        <v>92</v>
      </c>
      <c r="AD831" s="26">
        <v>0.05</v>
      </c>
      <c r="AE831" s="31">
        <v>66.552000000000007</v>
      </c>
      <c r="AF831">
        <v>5</v>
      </c>
    </row>
    <row r="832" spans="10:32" x14ac:dyDescent="0.3">
      <c r="J832" s="19">
        <v>825</v>
      </c>
      <c r="K832" s="20">
        <v>44274</v>
      </c>
      <c r="L832" s="19">
        <v>3</v>
      </c>
      <c r="M832" s="59">
        <f t="shared" si="25"/>
        <v>3</v>
      </c>
      <c r="N832" s="59">
        <f t="shared" si="26"/>
        <v>2021</v>
      </c>
      <c r="O832" s="21">
        <v>86</v>
      </c>
      <c r="P832" s="22" t="s">
        <v>149</v>
      </c>
      <c r="Q832" s="19">
        <v>13</v>
      </c>
      <c r="R832" s="23">
        <v>40</v>
      </c>
      <c r="S832" s="24">
        <v>90</v>
      </c>
      <c r="T832" s="25">
        <v>3600</v>
      </c>
      <c r="U832" s="26">
        <v>0.13</v>
      </c>
      <c r="V832" s="25"/>
      <c r="W832" s="25">
        <v>3132</v>
      </c>
      <c r="X832" s="27">
        <v>44282</v>
      </c>
      <c r="Y832" s="28">
        <v>44282</v>
      </c>
      <c r="Z832" s="29">
        <v>825</v>
      </c>
      <c r="AA832" s="30">
        <v>4</v>
      </c>
      <c r="AB832" s="30" t="s">
        <v>85</v>
      </c>
      <c r="AC832" s="1" t="s">
        <v>80</v>
      </c>
      <c r="AD832" s="26">
        <v>0.09</v>
      </c>
      <c r="AE832" s="31">
        <v>281.88</v>
      </c>
      <c r="AF832">
        <v>6</v>
      </c>
    </row>
    <row r="833" spans="10:32" x14ac:dyDescent="0.3">
      <c r="J833" s="19">
        <v>826</v>
      </c>
      <c r="K833" s="20">
        <v>44275</v>
      </c>
      <c r="L833" s="19">
        <v>3</v>
      </c>
      <c r="M833" s="59">
        <f t="shared" si="25"/>
        <v>3</v>
      </c>
      <c r="N833" s="59">
        <f t="shared" si="26"/>
        <v>2021</v>
      </c>
      <c r="O833" s="21">
        <v>6</v>
      </c>
      <c r="P833" s="22" t="s">
        <v>147</v>
      </c>
      <c r="Q833" s="19">
        <v>11</v>
      </c>
      <c r="R833" s="23">
        <v>34</v>
      </c>
      <c r="S833" s="24">
        <v>117</v>
      </c>
      <c r="T833" s="25">
        <v>3978</v>
      </c>
      <c r="U833" s="26">
        <v>0.01</v>
      </c>
      <c r="V833" s="25"/>
      <c r="W833" s="25">
        <v>3938.22</v>
      </c>
      <c r="X833" s="27">
        <v>44277</v>
      </c>
      <c r="Y833" s="28">
        <v>44277</v>
      </c>
      <c r="Z833" s="29">
        <v>826</v>
      </c>
      <c r="AA833" s="30">
        <v>6</v>
      </c>
      <c r="AB833" s="30" t="s">
        <v>79</v>
      </c>
      <c r="AC833" s="1" t="s">
        <v>90</v>
      </c>
      <c r="AD833" s="26">
        <v>7.0000000000000007E-2</v>
      </c>
      <c r="AE833" s="31">
        <v>275.67540000000002</v>
      </c>
      <c r="AF833">
        <v>7</v>
      </c>
    </row>
    <row r="834" spans="10:32" x14ac:dyDescent="0.3">
      <c r="J834" s="19">
        <v>827</v>
      </c>
      <c r="K834" s="20">
        <v>44278</v>
      </c>
      <c r="L834" s="19">
        <v>3</v>
      </c>
      <c r="M834" s="59">
        <f t="shared" si="25"/>
        <v>3</v>
      </c>
      <c r="N834" s="59">
        <f t="shared" si="26"/>
        <v>2021</v>
      </c>
      <c r="O834" s="21">
        <v>63</v>
      </c>
      <c r="P834" s="22" t="s">
        <v>139</v>
      </c>
      <c r="Q834" s="19">
        <v>13</v>
      </c>
      <c r="R834" s="23">
        <v>48</v>
      </c>
      <c r="S834" s="24">
        <v>108</v>
      </c>
      <c r="T834" s="25">
        <v>5184</v>
      </c>
      <c r="U834" s="26">
        <v>0.04</v>
      </c>
      <c r="V834" s="25"/>
      <c r="W834" s="25">
        <v>4976.6400000000003</v>
      </c>
      <c r="X834" s="27">
        <v>44306</v>
      </c>
      <c r="Y834" s="28">
        <v>44306</v>
      </c>
      <c r="Z834" s="29">
        <v>827</v>
      </c>
      <c r="AA834" s="30">
        <v>5</v>
      </c>
      <c r="AB834" s="30" t="s">
        <v>100</v>
      </c>
      <c r="AC834" s="1" t="s">
        <v>88</v>
      </c>
      <c r="AD834" s="26">
        <v>0.09</v>
      </c>
      <c r="AE834" s="31">
        <v>447.89760000000001</v>
      </c>
      <c r="AF834">
        <v>1</v>
      </c>
    </row>
    <row r="835" spans="10:32" x14ac:dyDescent="0.3">
      <c r="J835" s="19">
        <v>828</v>
      </c>
      <c r="K835" s="20">
        <v>44279</v>
      </c>
      <c r="L835" s="19">
        <v>3</v>
      </c>
      <c r="M835" s="59">
        <f t="shared" si="25"/>
        <v>3</v>
      </c>
      <c r="N835" s="59">
        <f t="shared" si="26"/>
        <v>2021</v>
      </c>
      <c r="O835" s="21">
        <v>37</v>
      </c>
      <c r="P835" s="22" t="s">
        <v>110</v>
      </c>
      <c r="Q835" s="19">
        <v>10</v>
      </c>
      <c r="R835" s="23">
        <v>47</v>
      </c>
      <c r="S835" s="24">
        <v>108</v>
      </c>
      <c r="T835" s="24">
        <v>5076</v>
      </c>
      <c r="U835" s="32">
        <v>0</v>
      </c>
      <c r="V835" s="24"/>
      <c r="W835" s="24">
        <v>5076</v>
      </c>
      <c r="X835" s="27">
        <v>44295</v>
      </c>
      <c r="Y835" s="27">
        <v>44295</v>
      </c>
      <c r="Z835" s="29">
        <v>828</v>
      </c>
      <c r="AA835" s="30">
        <v>5</v>
      </c>
      <c r="AB835" s="30" t="s">
        <v>100</v>
      </c>
      <c r="AC835" s="1" t="s">
        <v>92</v>
      </c>
      <c r="AD835" s="32">
        <v>7.0000000000000007E-2</v>
      </c>
      <c r="AE835" s="31">
        <v>355.32000000000005</v>
      </c>
      <c r="AF835">
        <v>2</v>
      </c>
    </row>
    <row r="836" spans="10:32" x14ac:dyDescent="0.3">
      <c r="J836" s="19">
        <v>829</v>
      </c>
      <c r="K836" s="20">
        <v>44279</v>
      </c>
      <c r="L836" s="19">
        <v>3</v>
      </c>
      <c r="M836" s="59">
        <f t="shared" si="25"/>
        <v>3</v>
      </c>
      <c r="N836" s="59">
        <f t="shared" si="26"/>
        <v>2021</v>
      </c>
      <c r="O836" s="21">
        <v>10</v>
      </c>
      <c r="P836" s="22" t="s">
        <v>148</v>
      </c>
      <c r="Q836" s="19">
        <v>12</v>
      </c>
      <c r="R836" s="23">
        <v>20</v>
      </c>
      <c r="S836" s="24">
        <v>117</v>
      </c>
      <c r="T836" s="25">
        <v>2340</v>
      </c>
      <c r="U836" s="26">
        <v>0.08</v>
      </c>
      <c r="V836" s="25"/>
      <c r="W836" s="25">
        <v>2152.8000000000002</v>
      </c>
      <c r="X836" s="27">
        <v>44294</v>
      </c>
      <c r="Y836" s="28">
        <v>44294</v>
      </c>
      <c r="Z836" s="29">
        <v>829</v>
      </c>
      <c r="AA836" s="30">
        <v>3</v>
      </c>
      <c r="AB836" s="30" t="s">
        <v>87</v>
      </c>
      <c r="AC836" s="1" t="s">
        <v>88</v>
      </c>
      <c r="AD836" s="26">
        <v>0.1</v>
      </c>
      <c r="AE836" s="31">
        <v>215.28000000000003</v>
      </c>
      <c r="AF836">
        <v>3</v>
      </c>
    </row>
    <row r="837" spans="10:32" x14ac:dyDescent="0.3">
      <c r="J837" s="19">
        <v>830</v>
      </c>
      <c r="K837" s="20">
        <v>44279</v>
      </c>
      <c r="L837" s="19">
        <v>3</v>
      </c>
      <c r="M837" s="59">
        <f t="shared" si="25"/>
        <v>3</v>
      </c>
      <c r="N837" s="59">
        <f t="shared" si="26"/>
        <v>2021</v>
      </c>
      <c r="O837" s="21">
        <v>85</v>
      </c>
      <c r="P837" s="22" t="s">
        <v>117</v>
      </c>
      <c r="Q837" s="19">
        <v>2</v>
      </c>
      <c r="R837" s="23">
        <v>50</v>
      </c>
      <c r="S837" s="24">
        <v>107</v>
      </c>
      <c r="T837" s="25">
        <v>5350</v>
      </c>
      <c r="U837" s="26">
        <v>0.15</v>
      </c>
      <c r="V837" s="25"/>
      <c r="W837" s="25">
        <v>4547.5</v>
      </c>
      <c r="X837" s="27">
        <v>44291</v>
      </c>
      <c r="Y837" s="28">
        <v>44291</v>
      </c>
      <c r="Z837" s="29">
        <v>830</v>
      </c>
      <c r="AA837" s="30">
        <v>6</v>
      </c>
      <c r="AB837" s="30" t="s">
        <v>79</v>
      </c>
      <c r="AC837" s="1" t="s">
        <v>90</v>
      </c>
      <c r="AD837" s="26">
        <v>0.05</v>
      </c>
      <c r="AE837" s="31">
        <v>227.375</v>
      </c>
      <c r="AF837">
        <v>4</v>
      </c>
    </row>
    <row r="838" spans="10:32" x14ac:dyDescent="0.3">
      <c r="J838" s="19">
        <v>831</v>
      </c>
      <c r="K838" s="20">
        <v>44281</v>
      </c>
      <c r="L838" s="19">
        <v>3</v>
      </c>
      <c r="M838" s="59">
        <f t="shared" si="25"/>
        <v>3</v>
      </c>
      <c r="N838" s="59">
        <f t="shared" si="26"/>
        <v>2021</v>
      </c>
      <c r="O838" s="21">
        <v>39</v>
      </c>
      <c r="P838" s="22" t="s">
        <v>96</v>
      </c>
      <c r="Q838" s="19">
        <v>9</v>
      </c>
      <c r="R838" s="23">
        <v>27</v>
      </c>
      <c r="S838" s="24">
        <v>116</v>
      </c>
      <c r="T838" s="25">
        <v>3132</v>
      </c>
      <c r="U838" s="26">
        <v>0.09</v>
      </c>
      <c r="V838" s="25"/>
      <c r="W838" s="25">
        <v>2850.12</v>
      </c>
      <c r="X838" s="27">
        <v>44295</v>
      </c>
      <c r="Y838" s="28">
        <v>44295</v>
      </c>
      <c r="Z838" s="29">
        <v>831</v>
      </c>
      <c r="AA838" s="30">
        <v>2</v>
      </c>
      <c r="AB838" s="30" t="s">
        <v>82</v>
      </c>
      <c r="AC838" s="1" t="s">
        <v>95</v>
      </c>
      <c r="AD838" s="26">
        <v>0.1</v>
      </c>
      <c r="AE838" s="31">
        <v>285.012</v>
      </c>
      <c r="AF838">
        <v>5</v>
      </c>
    </row>
    <row r="839" spans="10:32" x14ac:dyDescent="0.3">
      <c r="J839" s="19">
        <v>832</v>
      </c>
      <c r="K839" s="20">
        <v>44281</v>
      </c>
      <c r="L839" s="19">
        <v>3</v>
      </c>
      <c r="M839" s="59">
        <f t="shared" si="25"/>
        <v>3</v>
      </c>
      <c r="N839" s="59">
        <f t="shared" si="26"/>
        <v>2021</v>
      </c>
      <c r="O839" s="21">
        <v>46</v>
      </c>
      <c r="P839" s="22" t="s">
        <v>153</v>
      </c>
      <c r="Q839" s="19">
        <v>13</v>
      </c>
      <c r="R839" s="23">
        <v>50</v>
      </c>
      <c r="S839" s="24">
        <v>93</v>
      </c>
      <c r="T839" s="25">
        <v>4650</v>
      </c>
      <c r="U839" s="26">
        <v>0.13</v>
      </c>
      <c r="V839" s="25"/>
      <c r="W839" s="25">
        <v>4045.5</v>
      </c>
      <c r="X839" s="27">
        <v>44299</v>
      </c>
      <c r="Y839" s="28">
        <v>44299</v>
      </c>
      <c r="Z839" s="29">
        <v>832</v>
      </c>
      <c r="AA839" s="30">
        <v>1</v>
      </c>
      <c r="AB839" s="30" t="s">
        <v>108</v>
      </c>
      <c r="AC839" s="1" t="s">
        <v>113</v>
      </c>
      <c r="AD839" s="26">
        <v>0.1</v>
      </c>
      <c r="AE839" s="31">
        <v>404.55</v>
      </c>
      <c r="AF839">
        <v>6</v>
      </c>
    </row>
    <row r="840" spans="10:32" x14ac:dyDescent="0.3">
      <c r="J840" s="19">
        <v>833</v>
      </c>
      <c r="K840" s="20">
        <v>44281</v>
      </c>
      <c r="L840" s="19">
        <v>3</v>
      </c>
      <c r="M840" s="59">
        <f t="shared" ref="M840:M903" si="27">MONTH(K840)</f>
        <v>3</v>
      </c>
      <c r="N840" s="59">
        <f t="shared" si="26"/>
        <v>2021</v>
      </c>
      <c r="O840" s="21">
        <v>72</v>
      </c>
      <c r="P840" s="22" t="s">
        <v>96</v>
      </c>
      <c r="Q840" s="19">
        <v>6</v>
      </c>
      <c r="R840" s="23">
        <v>21</v>
      </c>
      <c r="S840" s="24">
        <v>115</v>
      </c>
      <c r="T840" s="25">
        <v>2415</v>
      </c>
      <c r="U840" s="26">
        <v>0.12</v>
      </c>
      <c r="V840" s="25"/>
      <c r="W840" s="25">
        <v>2125.1999999999998</v>
      </c>
      <c r="X840" s="27">
        <v>44282</v>
      </c>
      <c r="Y840" s="28">
        <v>44282</v>
      </c>
      <c r="Z840" s="29">
        <v>833</v>
      </c>
      <c r="AA840" s="30">
        <v>7</v>
      </c>
      <c r="AB840" s="30" t="s">
        <v>97</v>
      </c>
      <c r="AC840" s="1" t="s">
        <v>128</v>
      </c>
      <c r="AD840" s="26">
        <v>0.09</v>
      </c>
      <c r="AE840" s="31">
        <v>191.26799999999997</v>
      </c>
      <c r="AF840">
        <v>7</v>
      </c>
    </row>
    <row r="841" spans="10:32" x14ac:dyDescent="0.3">
      <c r="J841" s="19">
        <v>834</v>
      </c>
      <c r="K841" s="20">
        <v>44281</v>
      </c>
      <c r="L841" s="19">
        <v>3</v>
      </c>
      <c r="M841" s="59">
        <f t="shared" si="27"/>
        <v>3</v>
      </c>
      <c r="N841" s="59">
        <f t="shared" ref="N841:N904" si="28">YEAR(K841)</f>
        <v>2021</v>
      </c>
      <c r="O841" s="21">
        <v>29</v>
      </c>
      <c r="P841" s="22" t="s">
        <v>157</v>
      </c>
      <c r="Q841" s="19">
        <v>2</v>
      </c>
      <c r="R841" s="23">
        <v>12</v>
      </c>
      <c r="S841" s="24">
        <v>97</v>
      </c>
      <c r="T841" s="25">
        <v>1164</v>
      </c>
      <c r="U841" s="26">
        <v>0.03</v>
      </c>
      <c r="V841" s="25"/>
      <c r="W841" s="25">
        <v>1129.08</v>
      </c>
      <c r="X841" s="27">
        <v>44292</v>
      </c>
      <c r="Y841" s="28">
        <v>44292</v>
      </c>
      <c r="Z841" s="29">
        <v>834</v>
      </c>
      <c r="AA841" s="30">
        <v>5</v>
      </c>
      <c r="AB841" s="30" t="s">
        <v>100</v>
      </c>
      <c r="AC841" s="1" t="s">
        <v>92</v>
      </c>
      <c r="AD841" s="26">
        <v>0.05</v>
      </c>
      <c r="AE841" s="31">
        <v>56.454000000000001</v>
      </c>
      <c r="AF841">
        <v>1</v>
      </c>
    </row>
    <row r="842" spans="10:32" x14ac:dyDescent="0.3">
      <c r="J842" s="19">
        <v>835</v>
      </c>
      <c r="K842" s="20">
        <v>44282</v>
      </c>
      <c r="L842" s="19">
        <v>3</v>
      </c>
      <c r="M842" s="59">
        <f t="shared" si="27"/>
        <v>3</v>
      </c>
      <c r="N842" s="59">
        <f t="shared" si="28"/>
        <v>2021</v>
      </c>
      <c r="O842" s="21">
        <v>66</v>
      </c>
      <c r="P842" s="22" t="s">
        <v>89</v>
      </c>
      <c r="Q842" s="19">
        <v>12</v>
      </c>
      <c r="R842" s="23">
        <v>23</v>
      </c>
      <c r="S842" s="24">
        <v>99</v>
      </c>
      <c r="T842" s="25">
        <v>2277</v>
      </c>
      <c r="U842" s="26">
        <v>0.02</v>
      </c>
      <c r="V842" s="25"/>
      <c r="W842" s="25">
        <v>2231.46</v>
      </c>
      <c r="X842" s="27">
        <v>44288</v>
      </c>
      <c r="Y842" s="28">
        <v>44288</v>
      </c>
      <c r="Z842" s="29">
        <v>835</v>
      </c>
      <c r="AA842" s="30">
        <v>1</v>
      </c>
      <c r="AB842" s="30" t="s">
        <v>108</v>
      </c>
      <c r="AC842" s="1" t="s">
        <v>128</v>
      </c>
      <c r="AD842" s="26">
        <v>7.0000000000000007E-2</v>
      </c>
      <c r="AE842" s="31">
        <v>156.2022</v>
      </c>
      <c r="AF842">
        <v>2</v>
      </c>
    </row>
    <row r="843" spans="10:32" x14ac:dyDescent="0.3">
      <c r="J843" s="19">
        <v>836</v>
      </c>
      <c r="K843" s="20">
        <v>44282</v>
      </c>
      <c r="L843" s="19">
        <v>3</v>
      </c>
      <c r="M843" s="59">
        <f t="shared" si="27"/>
        <v>3</v>
      </c>
      <c r="N843" s="59">
        <f t="shared" si="28"/>
        <v>2021</v>
      </c>
      <c r="O843" s="21">
        <v>70</v>
      </c>
      <c r="P843" s="22" t="s">
        <v>126</v>
      </c>
      <c r="Q843" s="19">
        <v>10</v>
      </c>
      <c r="R843" s="23">
        <v>45</v>
      </c>
      <c r="S843" s="24">
        <v>98</v>
      </c>
      <c r="T843" s="25">
        <v>4410</v>
      </c>
      <c r="U843" s="26">
        <v>0.14000000000000001</v>
      </c>
      <c r="V843" s="25"/>
      <c r="W843" s="25">
        <v>3792.6</v>
      </c>
      <c r="X843" s="27">
        <v>44307</v>
      </c>
      <c r="Y843" s="28">
        <v>44307</v>
      </c>
      <c r="Z843" s="29">
        <v>836</v>
      </c>
      <c r="AA843" s="30">
        <v>7</v>
      </c>
      <c r="AB843" s="30" t="s">
        <v>97</v>
      </c>
      <c r="AC843" s="1" t="s">
        <v>95</v>
      </c>
      <c r="AD843" s="26">
        <v>0.09</v>
      </c>
      <c r="AE843" s="31">
        <v>341.334</v>
      </c>
      <c r="AF843">
        <v>3</v>
      </c>
    </row>
    <row r="844" spans="10:32" x14ac:dyDescent="0.3">
      <c r="J844" s="19">
        <v>837</v>
      </c>
      <c r="K844" s="20">
        <v>44282</v>
      </c>
      <c r="L844" s="19">
        <v>3</v>
      </c>
      <c r="M844" s="59">
        <f t="shared" si="27"/>
        <v>3</v>
      </c>
      <c r="N844" s="59">
        <f t="shared" si="28"/>
        <v>2021</v>
      </c>
      <c r="O844" s="21">
        <v>75</v>
      </c>
      <c r="P844" s="22" t="s">
        <v>96</v>
      </c>
      <c r="Q844" s="19">
        <v>8</v>
      </c>
      <c r="R844" s="23">
        <v>26</v>
      </c>
      <c r="S844" s="24">
        <v>94</v>
      </c>
      <c r="T844" s="25">
        <v>2444</v>
      </c>
      <c r="U844" s="26">
        <v>0.09</v>
      </c>
      <c r="V844" s="25"/>
      <c r="W844" s="25">
        <v>2224.04</v>
      </c>
      <c r="X844" s="27">
        <v>44287</v>
      </c>
      <c r="Y844" s="28">
        <v>44287</v>
      </c>
      <c r="Z844" s="29">
        <v>837</v>
      </c>
      <c r="AA844" s="30">
        <v>3</v>
      </c>
      <c r="AB844" s="30" t="s">
        <v>87</v>
      </c>
      <c r="AC844" s="1" t="s">
        <v>92</v>
      </c>
      <c r="AD844" s="26">
        <v>0.09</v>
      </c>
      <c r="AE844" s="31">
        <v>200.1636</v>
      </c>
      <c r="AF844">
        <v>4</v>
      </c>
    </row>
    <row r="845" spans="10:32" x14ac:dyDescent="0.3">
      <c r="J845" s="19">
        <v>838</v>
      </c>
      <c r="K845" s="20">
        <v>44282</v>
      </c>
      <c r="L845" s="19">
        <v>3</v>
      </c>
      <c r="M845" s="59">
        <f t="shared" si="27"/>
        <v>3</v>
      </c>
      <c r="N845" s="59">
        <f t="shared" si="28"/>
        <v>2021</v>
      </c>
      <c r="O845" s="21">
        <v>17</v>
      </c>
      <c r="P845" s="22" t="s">
        <v>126</v>
      </c>
      <c r="Q845" s="19">
        <v>1</v>
      </c>
      <c r="R845" s="23">
        <v>23</v>
      </c>
      <c r="S845" s="24">
        <v>115</v>
      </c>
      <c r="T845" s="25">
        <v>2645</v>
      </c>
      <c r="U845" s="26">
        <v>7.0000000000000007E-2</v>
      </c>
      <c r="V845" s="25"/>
      <c r="W845" s="25">
        <v>2459.85</v>
      </c>
      <c r="X845" s="27">
        <v>44284</v>
      </c>
      <c r="Y845" s="28">
        <v>44284</v>
      </c>
      <c r="Z845" s="29">
        <v>838</v>
      </c>
      <c r="AA845" s="30">
        <v>3</v>
      </c>
      <c r="AB845" s="30" t="s">
        <v>87</v>
      </c>
      <c r="AC845" s="1" t="s">
        <v>109</v>
      </c>
      <c r="AD845" s="26">
        <v>0.06</v>
      </c>
      <c r="AE845" s="31">
        <v>147.59099999999998</v>
      </c>
      <c r="AF845">
        <v>5</v>
      </c>
    </row>
    <row r="846" spans="10:32" x14ac:dyDescent="0.3">
      <c r="J846" s="19">
        <v>839</v>
      </c>
      <c r="K846" s="20">
        <v>44283</v>
      </c>
      <c r="L846" s="19">
        <v>3</v>
      </c>
      <c r="M846" s="59">
        <f t="shared" si="27"/>
        <v>3</v>
      </c>
      <c r="N846" s="59">
        <f t="shared" si="28"/>
        <v>2021</v>
      </c>
      <c r="O846" s="21">
        <v>68</v>
      </c>
      <c r="P846" s="22" t="s">
        <v>111</v>
      </c>
      <c r="Q846" s="19">
        <v>4</v>
      </c>
      <c r="R846" s="23">
        <v>22</v>
      </c>
      <c r="S846" s="24">
        <v>116</v>
      </c>
      <c r="T846" s="25">
        <v>2552</v>
      </c>
      <c r="U846" s="26">
        <v>0.09</v>
      </c>
      <c r="V846" s="25"/>
      <c r="W846" s="25">
        <v>2322.3200000000002</v>
      </c>
      <c r="X846" s="27">
        <v>44312</v>
      </c>
      <c r="Y846" s="28">
        <v>44312</v>
      </c>
      <c r="Z846" s="29">
        <v>839</v>
      </c>
      <c r="AA846" s="30">
        <v>5</v>
      </c>
      <c r="AB846" s="30" t="s">
        <v>100</v>
      </c>
      <c r="AC846" s="1" t="s">
        <v>88</v>
      </c>
      <c r="AD846" s="26">
        <v>0.06</v>
      </c>
      <c r="AE846" s="31">
        <v>139.33920000000001</v>
      </c>
      <c r="AF846">
        <v>6</v>
      </c>
    </row>
    <row r="847" spans="10:32" x14ac:dyDescent="0.3">
      <c r="J847" s="19">
        <v>840</v>
      </c>
      <c r="K847" s="20">
        <v>44283</v>
      </c>
      <c r="L847" s="19">
        <v>3</v>
      </c>
      <c r="M847" s="59">
        <f t="shared" si="27"/>
        <v>3</v>
      </c>
      <c r="N847" s="59">
        <f t="shared" si="28"/>
        <v>2021</v>
      </c>
      <c r="O847" s="21">
        <v>50</v>
      </c>
      <c r="P847" s="22" t="s">
        <v>140</v>
      </c>
      <c r="Q847" s="19">
        <v>6</v>
      </c>
      <c r="R847" s="23">
        <v>37</v>
      </c>
      <c r="S847" s="24">
        <v>91</v>
      </c>
      <c r="T847" s="25">
        <v>3367</v>
      </c>
      <c r="U847" s="26">
        <v>0.02</v>
      </c>
      <c r="V847" s="25"/>
      <c r="W847" s="25">
        <v>3299.66</v>
      </c>
      <c r="X847" s="27">
        <v>44284</v>
      </c>
      <c r="Y847" s="28">
        <v>44284</v>
      </c>
      <c r="Z847" s="29">
        <v>840</v>
      </c>
      <c r="AA847" s="30">
        <v>7</v>
      </c>
      <c r="AB847" s="30" t="s">
        <v>97</v>
      </c>
      <c r="AC847" s="1" t="s">
        <v>88</v>
      </c>
      <c r="AD847" s="26">
        <v>7.0000000000000007E-2</v>
      </c>
      <c r="AE847" s="31">
        <v>230.97620000000001</v>
      </c>
      <c r="AF847">
        <v>7</v>
      </c>
    </row>
    <row r="848" spans="10:32" x14ac:dyDescent="0.3">
      <c r="J848" s="19">
        <v>841</v>
      </c>
      <c r="K848" s="20">
        <v>44283</v>
      </c>
      <c r="L848" s="19">
        <v>3</v>
      </c>
      <c r="M848" s="59">
        <f t="shared" si="27"/>
        <v>3</v>
      </c>
      <c r="N848" s="59">
        <f t="shared" si="28"/>
        <v>2021</v>
      </c>
      <c r="O848" s="21">
        <v>23</v>
      </c>
      <c r="P848" s="22" t="s">
        <v>164</v>
      </c>
      <c r="Q848" s="19">
        <v>3</v>
      </c>
      <c r="R848" s="23">
        <v>47</v>
      </c>
      <c r="S848" s="24">
        <v>99</v>
      </c>
      <c r="T848" s="25">
        <v>4653</v>
      </c>
      <c r="U848" s="26">
        <v>0.03</v>
      </c>
      <c r="V848" s="25"/>
      <c r="W848" s="25">
        <v>4513.41</v>
      </c>
      <c r="X848" s="27">
        <v>44307</v>
      </c>
      <c r="Y848" s="28">
        <v>44307</v>
      </c>
      <c r="Z848" s="29">
        <v>841</v>
      </c>
      <c r="AA848" s="30">
        <v>3</v>
      </c>
      <c r="AB848" s="30" t="s">
        <v>87</v>
      </c>
      <c r="AC848" s="1" t="s">
        <v>88</v>
      </c>
      <c r="AD848" s="26">
        <v>0.09</v>
      </c>
      <c r="AE848" s="31">
        <v>406.20689999999996</v>
      </c>
      <c r="AF848">
        <v>1</v>
      </c>
    </row>
    <row r="849" spans="10:32" x14ac:dyDescent="0.3">
      <c r="J849" s="19">
        <v>842</v>
      </c>
      <c r="K849" s="20">
        <v>44284</v>
      </c>
      <c r="L849" s="19">
        <v>3</v>
      </c>
      <c r="M849" s="59">
        <f t="shared" si="27"/>
        <v>3</v>
      </c>
      <c r="N849" s="59">
        <f t="shared" si="28"/>
        <v>2021</v>
      </c>
      <c r="O849" s="21">
        <v>85</v>
      </c>
      <c r="P849" s="22" t="s">
        <v>117</v>
      </c>
      <c r="Q849" s="19">
        <v>12</v>
      </c>
      <c r="R849" s="23">
        <v>20</v>
      </c>
      <c r="S849" s="24">
        <v>93</v>
      </c>
      <c r="T849" s="25">
        <v>1860</v>
      </c>
      <c r="U849" s="26">
        <v>0.1</v>
      </c>
      <c r="V849" s="25"/>
      <c r="W849" s="25">
        <v>1674</v>
      </c>
      <c r="X849" s="27">
        <v>44288</v>
      </c>
      <c r="Y849" s="28">
        <v>44288</v>
      </c>
      <c r="Z849" s="29">
        <v>842</v>
      </c>
      <c r="AA849" s="30">
        <v>2</v>
      </c>
      <c r="AB849" s="30" t="s">
        <v>82</v>
      </c>
      <c r="AC849" s="1" t="s">
        <v>83</v>
      </c>
      <c r="AD849" s="26">
        <v>0.06</v>
      </c>
      <c r="AE849" s="31">
        <v>100.44</v>
      </c>
      <c r="AF849">
        <v>2</v>
      </c>
    </row>
    <row r="850" spans="10:32" x14ac:dyDescent="0.3">
      <c r="J850" s="19">
        <v>843</v>
      </c>
      <c r="K850" s="20">
        <v>44284</v>
      </c>
      <c r="L850" s="19">
        <v>3</v>
      </c>
      <c r="M850" s="59">
        <f t="shared" si="27"/>
        <v>3</v>
      </c>
      <c r="N850" s="59">
        <f t="shared" si="28"/>
        <v>2021</v>
      </c>
      <c r="O850" s="21">
        <v>1</v>
      </c>
      <c r="P850" s="22" t="s">
        <v>152</v>
      </c>
      <c r="Q850" s="19">
        <v>4</v>
      </c>
      <c r="R850" s="23">
        <v>13</v>
      </c>
      <c r="S850" s="24">
        <v>92</v>
      </c>
      <c r="T850" s="25">
        <v>1196</v>
      </c>
      <c r="U850" s="26">
        <v>7.0000000000000007E-2</v>
      </c>
      <c r="V850" s="25"/>
      <c r="W850" s="25">
        <v>1112.28</v>
      </c>
      <c r="X850" s="27">
        <v>44311</v>
      </c>
      <c r="Y850" s="28">
        <v>44311</v>
      </c>
      <c r="Z850" s="29">
        <v>843</v>
      </c>
      <c r="AA850" s="30">
        <v>4</v>
      </c>
      <c r="AB850" s="30" t="s">
        <v>85</v>
      </c>
      <c r="AC850" s="1" t="s">
        <v>105</v>
      </c>
      <c r="AD850" s="26">
        <v>0.05</v>
      </c>
      <c r="AE850" s="31">
        <v>55.614000000000004</v>
      </c>
      <c r="AF850">
        <v>3</v>
      </c>
    </row>
    <row r="851" spans="10:32" x14ac:dyDescent="0.3">
      <c r="J851" s="19">
        <v>844</v>
      </c>
      <c r="K851" s="20">
        <v>44284</v>
      </c>
      <c r="L851" s="19">
        <v>3</v>
      </c>
      <c r="M851" s="59">
        <f t="shared" si="27"/>
        <v>3</v>
      </c>
      <c r="N851" s="59">
        <f t="shared" si="28"/>
        <v>2021</v>
      </c>
      <c r="O851" s="21">
        <v>68</v>
      </c>
      <c r="P851" s="22" t="s">
        <v>111</v>
      </c>
      <c r="Q851" s="19">
        <v>4</v>
      </c>
      <c r="R851" s="23">
        <v>46</v>
      </c>
      <c r="S851" s="24">
        <v>104</v>
      </c>
      <c r="T851" s="25">
        <v>4784</v>
      </c>
      <c r="U851" s="26">
        <v>0.08</v>
      </c>
      <c r="V851" s="25"/>
      <c r="W851" s="25">
        <v>4401.28</v>
      </c>
      <c r="X851" s="27">
        <v>44314</v>
      </c>
      <c r="Y851" s="28">
        <v>44314</v>
      </c>
      <c r="Z851" s="29">
        <v>844</v>
      </c>
      <c r="AA851" s="30">
        <v>1</v>
      </c>
      <c r="AB851" s="30" t="s">
        <v>108</v>
      </c>
      <c r="AC851" s="1" t="s">
        <v>105</v>
      </c>
      <c r="AD851" s="26">
        <v>0.06</v>
      </c>
      <c r="AE851" s="31">
        <v>264.07679999999999</v>
      </c>
      <c r="AF851">
        <v>4</v>
      </c>
    </row>
    <row r="852" spans="10:32" x14ac:dyDescent="0.3">
      <c r="J852" s="19">
        <v>845</v>
      </c>
      <c r="K852" s="20">
        <v>44285</v>
      </c>
      <c r="L852" s="19">
        <v>3</v>
      </c>
      <c r="M852" s="59">
        <f t="shared" si="27"/>
        <v>3</v>
      </c>
      <c r="N852" s="59">
        <f t="shared" si="28"/>
        <v>2021</v>
      </c>
      <c r="O852" s="21">
        <v>85</v>
      </c>
      <c r="P852" s="22" t="s">
        <v>117</v>
      </c>
      <c r="Q852" s="19">
        <v>4</v>
      </c>
      <c r="R852" s="23">
        <v>14</v>
      </c>
      <c r="S852" s="24">
        <v>93</v>
      </c>
      <c r="T852" s="25">
        <v>1302</v>
      </c>
      <c r="U852" s="26">
        <v>0.02</v>
      </c>
      <c r="V852" s="25"/>
      <c r="W852" s="25">
        <v>1275.96</v>
      </c>
      <c r="X852" s="27">
        <v>44290</v>
      </c>
      <c r="Y852" s="28">
        <v>44290</v>
      </c>
      <c r="Z852" s="29">
        <v>845</v>
      </c>
      <c r="AA852" s="30">
        <v>2</v>
      </c>
      <c r="AB852" s="30" t="s">
        <v>82</v>
      </c>
      <c r="AC852" s="1" t="s">
        <v>92</v>
      </c>
      <c r="AD852" s="26">
        <v>0.1</v>
      </c>
      <c r="AE852" s="31">
        <v>127.596</v>
      </c>
      <c r="AF852">
        <v>5</v>
      </c>
    </row>
    <row r="853" spans="10:32" x14ac:dyDescent="0.3">
      <c r="J853" s="19">
        <v>846</v>
      </c>
      <c r="K853" s="20">
        <v>44285</v>
      </c>
      <c r="L853" s="19">
        <v>3</v>
      </c>
      <c r="M853" s="59">
        <f t="shared" si="27"/>
        <v>3</v>
      </c>
      <c r="N853" s="59">
        <f t="shared" si="28"/>
        <v>2021</v>
      </c>
      <c r="O853" s="21">
        <v>86</v>
      </c>
      <c r="P853" s="22" t="s">
        <v>149</v>
      </c>
      <c r="Q853" s="19">
        <v>8</v>
      </c>
      <c r="R853" s="23">
        <v>50</v>
      </c>
      <c r="S853" s="24">
        <v>118</v>
      </c>
      <c r="T853" s="25">
        <v>5900</v>
      </c>
      <c r="U853" s="26">
        <v>0.12</v>
      </c>
      <c r="V853" s="25"/>
      <c r="W853" s="25">
        <v>5192</v>
      </c>
      <c r="X853" s="27">
        <v>44313</v>
      </c>
      <c r="Y853" s="28">
        <v>44313</v>
      </c>
      <c r="Z853" s="29">
        <v>846</v>
      </c>
      <c r="AA853" s="30">
        <v>7</v>
      </c>
      <c r="AB853" s="30" t="s">
        <v>97</v>
      </c>
      <c r="AC853" s="1" t="s">
        <v>95</v>
      </c>
      <c r="AD853" s="26">
        <v>0.05</v>
      </c>
      <c r="AE853" s="31">
        <v>259.60000000000002</v>
      </c>
      <c r="AF853">
        <v>6</v>
      </c>
    </row>
    <row r="854" spans="10:32" x14ac:dyDescent="0.3">
      <c r="J854" s="19">
        <v>847</v>
      </c>
      <c r="K854" s="20">
        <v>44286</v>
      </c>
      <c r="L854" s="19">
        <v>3</v>
      </c>
      <c r="M854" s="59">
        <f t="shared" si="27"/>
        <v>3</v>
      </c>
      <c r="N854" s="59">
        <f t="shared" si="28"/>
        <v>2021</v>
      </c>
      <c r="O854" s="21">
        <v>57</v>
      </c>
      <c r="P854" s="22" t="s">
        <v>148</v>
      </c>
      <c r="Q854" s="19">
        <v>3</v>
      </c>
      <c r="R854" s="23">
        <v>26</v>
      </c>
      <c r="S854" s="24">
        <v>103</v>
      </c>
      <c r="T854" s="25">
        <v>2678</v>
      </c>
      <c r="U854" s="26">
        <v>0.05</v>
      </c>
      <c r="V854" s="25"/>
      <c r="W854" s="25">
        <v>2544.1</v>
      </c>
      <c r="X854" s="27">
        <v>44314</v>
      </c>
      <c r="Y854" s="28">
        <v>44314</v>
      </c>
      <c r="Z854" s="29">
        <v>847</v>
      </c>
      <c r="AA854" s="30">
        <v>6</v>
      </c>
      <c r="AB854" s="30" t="s">
        <v>79</v>
      </c>
      <c r="AC854" s="1" t="s">
        <v>95</v>
      </c>
      <c r="AD854" s="26">
        <v>0.1</v>
      </c>
      <c r="AE854" s="31">
        <v>254.41</v>
      </c>
      <c r="AF854">
        <v>7</v>
      </c>
    </row>
    <row r="855" spans="10:32" x14ac:dyDescent="0.3">
      <c r="J855" s="19">
        <v>848</v>
      </c>
      <c r="K855" s="20">
        <v>44286</v>
      </c>
      <c r="L855" s="19">
        <v>3</v>
      </c>
      <c r="M855" s="59">
        <f t="shared" si="27"/>
        <v>3</v>
      </c>
      <c r="N855" s="59">
        <f t="shared" si="28"/>
        <v>2021</v>
      </c>
      <c r="O855" s="21">
        <v>84</v>
      </c>
      <c r="P855" s="22" t="s">
        <v>106</v>
      </c>
      <c r="Q855" s="19">
        <v>12</v>
      </c>
      <c r="R855" s="23">
        <v>42</v>
      </c>
      <c r="S855" s="24">
        <v>91</v>
      </c>
      <c r="T855" s="25">
        <v>3822</v>
      </c>
      <c r="U855" s="26">
        <v>0.01</v>
      </c>
      <c r="V855" s="25"/>
      <c r="W855" s="25">
        <v>3783.78</v>
      </c>
      <c r="X855" s="27">
        <v>44294</v>
      </c>
      <c r="Y855" s="28">
        <v>44294</v>
      </c>
      <c r="Z855" s="29">
        <v>848</v>
      </c>
      <c r="AA855" s="30">
        <v>6</v>
      </c>
      <c r="AB855" s="30" t="s">
        <v>79</v>
      </c>
      <c r="AC855" s="1" t="s">
        <v>92</v>
      </c>
      <c r="AD855" s="26">
        <v>0.06</v>
      </c>
      <c r="AE855" s="31">
        <v>227.02680000000001</v>
      </c>
      <c r="AF855">
        <v>1</v>
      </c>
    </row>
    <row r="856" spans="10:32" x14ac:dyDescent="0.3">
      <c r="J856" s="19">
        <v>849</v>
      </c>
      <c r="K856" s="20">
        <v>44286</v>
      </c>
      <c r="L856" s="19">
        <v>3</v>
      </c>
      <c r="M856" s="59">
        <f t="shared" si="27"/>
        <v>3</v>
      </c>
      <c r="N856" s="59">
        <f t="shared" si="28"/>
        <v>2021</v>
      </c>
      <c r="O856" s="21">
        <v>58</v>
      </c>
      <c r="P856" s="22" t="s">
        <v>131</v>
      </c>
      <c r="Q856" s="19">
        <v>1</v>
      </c>
      <c r="R856" s="23">
        <v>21</v>
      </c>
      <c r="S856" s="24">
        <v>93</v>
      </c>
      <c r="T856" s="25">
        <v>1953</v>
      </c>
      <c r="U856" s="26">
        <v>0</v>
      </c>
      <c r="V856" s="25"/>
      <c r="W856" s="25">
        <v>1953</v>
      </c>
      <c r="X856" s="27">
        <v>44308</v>
      </c>
      <c r="Y856" s="28">
        <v>44308</v>
      </c>
      <c r="Z856" s="29">
        <v>849</v>
      </c>
      <c r="AA856" s="30">
        <v>2</v>
      </c>
      <c r="AB856" s="30" t="s">
        <v>82</v>
      </c>
      <c r="AC856" s="1" t="s">
        <v>88</v>
      </c>
      <c r="AD856" s="26">
        <v>0.1</v>
      </c>
      <c r="AE856" s="31">
        <v>195.3</v>
      </c>
      <c r="AF856">
        <v>2</v>
      </c>
    </row>
    <row r="857" spans="10:32" x14ac:dyDescent="0.3">
      <c r="J857" s="19">
        <v>850</v>
      </c>
      <c r="K857" s="20">
        <v>44287</v>
      </c>
      <c r="L857" s="19">
        <v>4</v>
      </c>
      <c r="M857" s="59">
        <f t="shared" si="27"/>
        <v>4</v>
      </c>
      <c r="N857" s="59">
        <f t="shared" si="28"/>
        <v>2021</v>
      </c>
      <c r="O857" s="21">
        <v>11</v>
      </c>
      <c r="P857" s="22" t="s">
        <v>119</v>
      </c>
      <c r="Q857" s="19">
        <v>1</v>
      </c>
      <c r="R857" s="23">
        <v>49</v>
      </c>
      <c r="S857" s="24">
        <v>114</v>
      </c>
      <c r="T857" s="25">
        <v>5586</v>
      </c>
      <c r="U857" s="26">
        <v>0.14000000000000001</v>
      </c>
      <c r="V857" s="25"/>
      <c r="W857" s="25">
        <v>4803.96</v>
      </c>
      <c r="X857" s="27">
        <v>44309</v>
      </c>
      <c r="Y857" s="28">
        <v>44309</v>
      </c>
      <c r="Z857" s="29">
        <v>850</v>
      </c>
      <c r="AA857" s="30">
        <v>1</v>
      </c>
      <c r="AB857" s="30" t="s">
        <v>108</v>
      </c>
      <c r="AC857" s="1" t="s">
        <v>95</v>
      </c>
      <c r="AD857" s="26">
        <v>0.08</v>
      </c>
      <c r="AE857" s="31">
        <v>384.3168</v>
      </c>
      <c r="AF857">
        <v>3</v>
      </c>
    </row>
    <row r="858" spans="10:32" x14ac:dyDescent="0.3">
      <c r="J858" s="19">
        <v>851</v>
      </c>
      <c r="K858" s="20">
        <v>44287</v>
      </c>
      <c r="L858" s="19">
        <v>4</v>
      </c>
      <c r="M858" s="59">
        <f t="shared" si="27"/>
        <v>4</v>
      </c>
      <c r="N858" s="59">
        <f t="shared" si="28"/>
        <v>2021</v>
      </c>
      <c r="O858" s="21">
        <v>58</v>
      </c>
      <c r="P858" s="22" t="s">
        <v>131</v>
      </c>
      <c r="Q858" s="19">
        <v>11</v>
      </c>
      <c r="R858" s="23">
        <v>23</v>
      </c>
      <c r="S858" s="24">
        <v>106</v>
      </c>
      <c r="T858" s="25">
        <v>2438</v>
      </c>
      <c r="U858" s="26">
        <v>0.08</v>
      </c>
      <c r="V858" s="25"/>
      <c r="W858" s="25">
        <v>2242.96</v>
      </c>
      <c r="X858" s="27">
        <v>44314</v>
      </c>
      <c r="Y858" s="28">
        <v>44314</v>
      </c>
      <c r="Z858" s="29">
        <v>851</v>
      </c>
      <c r="AA858" s="30">
        <v>2</v>
      </c>
      <c r="AB858" s="30" t="s">
        <v>82</v>
      </c>
      <c r="AC858" s="1" t="s">
        <v>113</v>
      </c>
      <c r="AD858" s="26">
        <v>0.08</v>
      </c>
      <c r="AE858" s="31">
        <v>179.43680000000001</v>
      </c>
      <c r="AF858">
        <v>4</v>
      </c>
    </row>
    <row r="859" spans="10:32" x14ac:dyDescent="0.3">
      <c r="J859" s="19">
        <v>852</v>
      </c>
      <c r="K859" s="20">
        <v>44288</v>
      </c>
      <c r="L859" s="19">
        <v>4</v>
      </c>
      <c r="M859" s="59">
        <f t="shared" si="27"/>
        <v>4</v>
      </c>
      <c r="N859" s="59">
        <f t="shared" si="28"/>
        <v>2021</v>
      </c>
      <c r="O859" s="21">
        <v>2</v>
      </c>
      <c r="P859" s="22" t="s">
        <v>93</v>
      </c>
      <c r="Q859" s="19">
        <v>5</v>
      </c>
      <c r="R859" s="23">
        <v>17</v>
      </c>
      <c r="S859" s="24">
        <v>102</v>
      </c>
      <c r="T859" s="25">
        <v>1734</v>
      </c>
      <c r="U859" s="26">
        <v>0.06</v>
      </c>
      <c r="V859" s="25"/>
      <c r="W859" s="25">
        <v>1629.96</v>
      </c>
      <c r="X859" s="27">
        <v>44312</v>
      </c>
      <c r="Y859" s="28">
        <v>44312</v>
      </c>
      <c r="Z859" s="29">
        <v>852</v>
      </c>
      <c r="AA859" s="30">
        <v>3</v>
      </c>
      <c r="AB859" s="30" t="s">
        <v>87</v>
      </c>
      <c r="AC859" s="1" t="s">
        <v>113</v>
      </c>
      <c r="AD859" s="26">
        <v>0.1</v>
      </c>
      <c r="AE859" s="31">
        <v>162.99600000000001</v>
      </c>
      <c r="AF859">
        <v>5</v>
      </c>
    </row>
    <row r="860" spans="10:32" x14ac:dyDescent="0.3">
      <c r="J860" s="19">
        <v>853</v>
      </c>
      <c r="K860" s="20">
        <v>44288</v>
      </c>
      <c r="L860" s="19">
        <v>4</v>
      </c>
      <c r="M860" s="59">
        <f t="shared" si="27"/>
        <v>4</v>
      </c>
      <c r="N860" s="59">
        <f t="shared" si="28"/>
        <v>2021</v>
      </c>
      <c r="O860" s="21">
        <v>14</v>
      </c>
      <c r="P860" s="22" t="s">
        <v>86</v>
      </c>
      <c r="Q860" s="19">
        <v>1</v>
      </c>
      <c r="R860" s="23">
        <v>39</v>
      </c>
      <c r="S860" s="24">
        <v>118</v>
      </c>
      <c r="T860" s="25">
        <v>4602</v>
      </c>
      <c r="U860" s="26">
        <v>0.08</v>
      </c>
      <c r="V860" s="25"/>
      <c r="W860" s="25">
        <v>4233.84</v>
      </c>
      <c r="X860" s="27">
        <v>44317</v>
      </c>
      <c r="Y860" s="28">
        <v>44317</v>
      </c>
      <c r="Z860" s="29">
        <v>853</v>
      </c>
      <c r="AA860" s="30">
        <v>5</v>
      </c>
      <c r="AB860" s="30" t="s">
        <v>100</v>
      </c>
      <c r="AC860" s="1" t="s">
        <v>92</v>
      </c>
      <c r="AD860" s="26">
        <v>0.05</v>
      </c>
      <c r="AE860" s="31">
        <v>211.69200000000001</v>
      </c>
      <c r="AF860">
        <v>6</v>
      </c>
    </row>
    <row r="861" spans="10:32" x14ac:dyDescent="0.3">
      <c r="J861" s="19">
        <v>854</v>
      </c>
      <c r="K861" s="20">
        <v>44288</v>
      </c>
      <c r="L861" s="19">
        <v>4</v>
      </c>
      <c r="M861" s="59">
        <f t="shared" si="27"/>
        <v>4</v>
      </c>
      <c r="N861" s="59">
        <f t="shared" si="28"/>
        <v>2021</v>
      </c>
      <c r="O861" s="21">
        <v>85</v>
      </c>
      <c r="P861" s="22" t="s">
        <v>117</v>
      </c>
      <c r="Q861" s="19">
        <v>4</v>
      </c>
      <c r="R861" s="23">
        <v>35</v>
      </c>
      <c r="S861" s="24">
        <v>101</v>
      </c>
      <c r="T861" s="25">
        <v>3535</v>
      </c>
      <c r="U861" s="26">
        <v>0.09</v>
      </c>
      <c r="V861" s="25"/>
      <c r="W861" s="25">
        <v>3216.85</v>
      </c>
      <c r="X861" s="27">
        <v>44295</v>
      </c>
      <c r="Y861" s="28">
        <v>44295</v>
      </c>
      <c r="Z861" s="29">
        <v>854</v>
      </c>
      <c r="AA861" s="30">
        <v>7</v>
      </c>
      <c r="AB861" s="30" t="s">
        <v>97</v>
      </c>
      <c r="AC861" s="1" t="s">
        <v>80</v>
      </c>
      <c r="AD861" s="26">
        <v>7.0000000000000007E-2</v>
      </c>
      <c r="AE861" s="31">
        <v>225.17950000000002</v>
      </c>
      <c r="AF861">
        <v>7</v>
      </c>
    </row>
    <row r="862" spans="10:32" x14ac:dyDescent="0.3">
      <c r="J862" s="19">
        <v>855</v>
      </c>
      <c r="K862" s="20">
        <v>44289</v>
      </c>
      <c r="L862" s="19">
        <v>4</v>
      </c>
      <c r="M862" s="59">
        <f t="shared" si="27"/>
        <v>4</v>
      </c>
      <c r="N862" s="59">
        <f t="shared" si="28"/>
        <v>2021</v>
      </c>
      <c r="O862" s="21">
        <v>7</v>
      </c>
      <c r="P862" s="22" t="s">
        <v>161</v>
      </c>
      <c r="Q862" s="19">
        <v>14</v>
      </c>
      <c r="R862" s="23">
        <v>27</v>
      </c>
      <c r="S862" s="24">
        <v>109</v>
      </c>
      <c r="T862" s="25">
        <v>2943</v>
      </c>
      <c r="U862" s="26">
        <v>0.06</v>
      </c>
      <c r="V862" s="25"/>
      <c r="W862" s="25">
        <v>2766.42</v>
      </c>
      <c r="X862" s="27">
        <v>44308</v>
      </c>
      <c r="Y862" s="28">
        <v>44308</v>
      </c>
      <c r="Z862" s="29">
        <v>855</v>
      </c>
      <c r="AA862" s="30">
        <v>2</v>
      </c>
      <c r="AB862" s="30" t="s">
        <v>82</v>
      </c>
      <c r="AC862" s="1" t="s">
        <v>90</v>
      </c>
      <c r="AD862" s="26">
        <v>0.05</v>
      </c>
      <c r="AE862" s="31">
        <v>138.321</v>
      </c>
      <c r="AF862">
        <v>1</v>
      </c>
    </row>
    <row r="863" spans="10:32" x14ac:dyDescent="0.3">
      <c r="J863" s="19">
        <v>856</v>
      </c>
      <c r="K863" s="20">
        <v>44289</v>
      </c>
      <c r="L863" s="19">
        <v>4</v>
      </c>
      <c r="M863" s="59">
        <f t="shared" si="27"/>
        <v>4</v>
      </c>
      <c r="N863" s="59">
        <f t="shared" si="28"/>
        <v>2021</v>
      </c>
      <c r="O863" s="21">
        <v>46</v>
      </c>
      <c r="P863" s="22" t="s">
        <v>153</v>
      </c>
      <c r="Q863" s="19">
        <v>11</v>
      </c>
      <c r="R863" s="23">
        <v>45</v>
      </c>
      <c r="S863" s="24">
        <v>109</v>
      </c>
      <c r="T863" s="25">
        <v>4905</v>
      </c>
      <c r="U863" s="26">
        <v>0.13</v>
      </c>
      <c r="V863" s="25"/>
      <c r="W863" s="25">
        <v>4267.3500000000004</v>
      </c>
      <c r="X863" s="27">
        <v>44298</v>
      </c>
      <c r="Y863" s="28">
        <v>44298</v>
      </c>
      <c r="Z863" s="29">
        <v>856</v>
      </c>
      <c r="AA863" s="30">
        <v>3</v>
      </c>
      <c r="AB863" s="30" t="s">
        <v>87</v>
      </c>
      <c r="AC863" s="1" t="s">
        <v>113</v>
      </c>
      <c r="AD863" s="26">
        <v>7.0000000000000007E-2</v>
      </c>
      <c r="AE863" s="31">
        <v>298.71450000000004</v>
      </c>
      <c r="AF863">
        <v>2</v>
      </c>
    </row>
    <row r="864" spans="10:32" x14ac:dyDescent="0.3">
      <c r="J864" s="19">
        <v>857</v>
      </c>
      <c r="K864" s="20">
        <v>44289</v>
      </c>
      <c r="L864" s="19">
        <v>4</v>
      </c>
      <c r="M864" s="59">
        <f t="shared" si="27"/>
        <v>4</v>
      </c>
      <c r="N864" s="59">
        <f t="shared" si="28"/>
        <v>2021</v>
      </c>
      <c r="O864" s="21">
        <v>38</v>
      </c>
      <c r="P864" s="22" t="s">
        <v>132</v>
      </c>
      <c r="Q864" s="19">
        <v>10</v>
      </c>
      <c r="R864" s="23">
        <v>48</v>
      </c>
      <c r="S864" s="24">
        <v>101</v>
      </c>
      <c r="T864" s="25">
        <v>4848</v>
      </c>
      <c r="U864" s="26">
        <v>0.02</v>
      </c>
      <c r="V864" s="25"/>
      <c r="W864" s="25">
        <v>4751.04</v>
      </c>
      <c r="X864" s="27">
        <v>44301</v>
      </c>
      <c r="Y864" s="28">
        <v>44301</v>
      </c>
      <c r="Z864" s="29">
        <v>857</v>
      </c>
      <c r="AA864" s="30">
        <v>2</v>
      </c>
      <c r="AB864" s="30" t="s">
        <v>82</v>
      </c>
      <c r="AC864" s="1" t="s">
        <v>95</v>
      </c>
      <c r="AD864" s="26">
        <v>0.06</v>
      </c>
      <c r="AE864" s="31">
        <v>285.06239999999997</v>
      </c>
      <c r="AF864">
        <v>3</v>
      </c>
    </row>
    <row r="865" spans="10:32" x14ac:dyDescent="0.3">
      <c r="J865" s="19">
        <v>858</v>
      </c>
      <c r="K865" s="20">
        <v>44290</v>
      </c>
      <c r="L865" s="19">
        <v>4</v>
      </c>
      <c r="M865" s="59">
        <f t="shared" si="27"/>
        <v>4</v>
      </c>
      <c r="N865" s="59">
        <f t="shared" si="28"/>
        <v>2021</v>
      </c>
      <c r="O865" s="21">
        <v>33</v>
      </c>
      <c r="P865" s="22" t="s">
        <v>135</v>
      </c>
      <c r="Q865" s="19">
        <v>4</v>
      </c>
      <c r="R865" s="23">
        <v>46</v>
      </c>
      <c r="S865" s="24">
        <v>118</v>
      </c>
      <c r="T865" s="25">
        <v>5428</v>
      </c>
      <c r="U865" s="26">
        <v>0</v>
      </c>
      <c r="V865" s="25"/>
      <c r="W865" s="25">
        <v>5428</v>
      </c>
      <c r="X865" s="27">
        <v>44313</v>
      </c>
      <c r="Y865" s="28">
        <v>44313</v>
      </c>
      <c r="Z865" s="29">
        <v>858</v>
      </c>
      <c r="AA865" s="30">
        <v>1</v>
      </c>
      <c r="AB865" s="30" t="s">
        <v>108</v>
      </c>
      <c r="AC865" s="1" t="s">
        <v>92</v>
      </c>
      <c r="AD865" s="26">
        <v>0.09</v>
      </c>
      <c r="AE865" s="31">
        <v>488.52</v>
      </c>
      <c r="AF865">
        <v>4</v>
      </c>
    </row>
    <row r="866" spans="10:32" x14ac:dyDescent="0.3">
      <c r="J866" s="19">
        <v>859</v>
      </c>
      <c r="K866" s="20">
        <v>44290</v>
      </c>
      <c r="L866" s="19">
        <v>4</v>
      </c>
      <c r="M866" s="59">
        <f t="shared" si="27"/>
        <v>4</v>
      </c>
      <c r="N866" s="59">
        <f t="shared" si="28"/>
        <v>2021</v>
      </c>
      <c r="O866" s="21">
        <v>48</v>
      </c>
      <c r="P866" s="22" t="s">
        <v>120</v>
      </c>
      <c r="Q866" s="19">
        <v>15</v>
      </c>
      <c r="R866" s="23">
        <v>11</v>
      </c>
      <c r="S866" s="24">
        <v>98</v>
      </c>
      <c r="T866" s="25">
        <v>1078</v>
      </c>
      <c r="U866" s="26">
        <v>0.08</v>
      </c>
      <c r="V866" s="25"/>
      <c r="W866" s="25">
        <v>991.76</v>
      </c>
      <c r="X866" s="27">
        <v>44290</v>
      </c>
      <c r="Y866" s="28">
        <v>44290</v>
      </c>
      <c r="Z866" s="29">
        <v>859</v>
      </c>
      <c r="AA866" s="30">
        <v>1</v>
      </c>
      <c r="AB866" s="30" t="s">
        <v>108</v>
      </c>
      <c r="AC866" s="1" t="s">
        <v>90</v>
      </c>
      <c r="AD866" s="26">
        <v>0.1</v>
      </c>
      <c r="AE866" s="31">
        <v>99.176000000000002</v>
      </c>
      <c r="AF866">
        <v>5</v>
      </c>
    </row>
    <row r="867" spans="10:32" x14ac:dyDescent="0.3">
      <c r="J867" s="19">
        <v>860</v>
      </c>
      <c r="K867" s="20">
        <v>44290</v>
      </c>
      <c r="L867" s="19">
        <v>4</v>
      </c>
      <c r="M867" s="59">
        <f t="shared" si="27"/>
        <v>4</v>
      </c>
      <c r="N867" s="59">
        <f t="shared" si="28"/>
        <v>2021</v>
      </c>
      <c r="O867" s="21">
        <v>13</v>
      </c>
      <c r="P867" s="22" t="s">
        <v>134</v>
      </c>
      <c r="Q867" s="19">
        <v>6</v>
      </c>
      <c r="R867" s="23">
        <v>45</v>
      </c>
      <c r="S867" s="24">
        <v>95</v>
      </c>
      <c r="T867" s="25">
        <v>4275</v>
      </c>
      <c r="U867" s="26">
        <v>0.12</v>
      </c>
      <c r="V867" s="25"/>
      <c r="W867" s="25">
        <v>3762</v>
      </c>
      <c r="X867" s="27">
        <v>44295</v>
      </c>
      <c r="Y867" s="28">
        <v>44295</v>
      </c>
      <c r="Z867" s="29">
        <v>860</v>
      </c>
      <c r="AA867" s="30">
        <v>2</v>
      </c>
      <c r="AB867" s="30" t="s">
        <v>82</v>
      </c>
      <c r="AC867" s="1" t="s">
        <v>83</v>
      </c>
      <c r="AD867" s="26">
        <v>0.08</v>
      </c>
      <c r="AE867" s="31">
        <v>300.95999999999998</v>
      </c>
      <c r="AF867">
        <v>6</v>
      </c>
    </row>
    <row r="868" spans="10:32" x14ac:dyDescent="0.3">
      <c r="J868" s="19">
        <v>861</v>
      </c>
      <c r="K868" s="20">
        <v>44290</v>
      </c>
      <c r="L868" s="19">
        <v>4</v>
      </c>
      <c r="M868" s="59">
        <f t="shared" si="27"/>
        <v>4</v>
      </c>
      <c r="N868" s="59">
        <f t="shared" si="28"/>
        <v>2021</v>
      </c>
      <c r="O868" s="21">
        <v>45</v>
      </c>
      <c r="P868" s="22" t="s">
        <v>96</v>
      </c>
      <c r="Q868" s="19">
        <v>5</v>
      </c>
      <c r="R868" s="23">
        <v>41</v>
      </c>
      <c r="S868" s="24">
        <v>101</v>
      </c>
      <c r="T868" s="25">
        <v>4141</v>
      </c>
      <c r="U868" s="26">
        <v>0.15</v>
      </c>
      <c r="V868" s="25"/>
      <c r="W868" s="25">
        <v>3519.85</v>
      </c>
      <c r="X868" s="27">
        <v>44297</v>
      </c>
      <c r="Y868" s="28">
        <v>44297</v>
      </c>
      <c r="Z868" s="29">
        <v>861</v>
      </c>
      <c r="AA868" s="30">
        <v>1</v>
      </c>
      <c r="AB868" s="30" t="s">
        <v>108</v>
      </c>
      <c r="AC868" s="1" t="s">
        <v>128</v>
      </c>
      <c r="AD868" s="26">
        <v>7.0000000000000007E-2</v>
      </c>
      <c r="AE868" s="31">
        <v>246.38950000000003</v>
      </c>
      <c r="AF868">
        <v>7</v>
      </c>
    </row>
    <row r="869" spans="10:32" x14ac:dyDescent="0.3">
      <c r="J869" s="19">
        <v>862</v>
      </c>
      <c r="K869" s="20">
        <v>44291</v>
      </c>
      <c r="L869" s="19">
        <v>4</v>
      </c>
      <c r="M869" s="59">
        <f t="shared" si="27"/>
        <v>4</v>
      </c>
      <c r="N869" s="59">
        <f t="shared" si="28"/>
        <v>2021</v>
      </c>
      <c r="O869" s="21">
        <v>27</v>
      </c>
      <c r="P869" s="22" t="s">
        <v>160</v>
      </c>
      <c r="Q869" s="19">
        <v>4</v>
      </c>
      <c r="R869" s="23">
        <v>23</v>
      </c>
      <c r="S869" s="24">
        <v>110</v>
      </c>
      <c r="T869" s="25">
        <v>2530</v>
      </c>
      <c r="U869" s="26">
        <v>7.0000000000000007E-2</v>
      </c>
      <c r="V869" s="25"/>
      <c r="W869" s="25">
        <v>2352.9</v>
      </c>
      <c r="X869" s="27">
        <v>44308</v>
      </c>
      <c r="Y869" s="28">
        <v>44308</v>
      </c>
      <c r="Z869" s="29">
        <v>862</v>
      </c>
      <c r="AA869" s="30">
        <v>1</v>
      </c>
      <c r="AB869" s="30" t="s">
        <v>108</v>
      </c>
      <c r="AC869" s="1" t="s">
        <v>92</v>
      </c>
      <c r="AD869" s="26">
        <v>0.06</v>
      </c>
      <c r="AE869" s="31">
        <v>141.17400000000001</v>
      </c>
      <c r="AF869">
        <v>1</v>
      </c>
    </row>
    <row r="870" spans="10:32" x14ac:dyDescent="0.3">
      <c r="J870" s="19">
        <v>863</v>
      </c>
      <c r="K870" s="20">
        <v>44291</v>
      </c>
      <c r="L870" s="19">
        <v>4</v>
      </c>
      <c r="M870" s="59">
        <f t="shared" si="27"/>
        <v>4</v>
      </c>
      <c r="N870" s="59">
        <f t="shared" si="28"/>
        <v>2021</v>
      </c>
      <c r="O870" s="21">
        <v>32</v>
      </c>
      <c r="P870" s="22" t="s">
        <v>136</v>
      </c>
      <c r="Q870" s="19">
        <v>2</v>
      </c>
      <c r="R870" s="23">
        <v>46</v>
      </c>
      <c r="S870" s="24">
        <v>106</v>
      </c>
      <c r="T870" s="25">
        <v>4876</v>
      </c>
      <c r="U870" s="26">
        <v>0.01</v>
      </c>
      <c r="V870" s="25"/>
      <c r="W870" s="25">
        <v>4827.24</v>
      </c>
      <c r="X870" s="27">
        <v>44312</v>
      </c>
      <c r="Y870" s="28">
        <v>44312</v>
      </c>
      <c r="Z870" s="29">
        <v>863</v>
      </c>
      <c r="AA870" s="30">
        <v>1</v>
      </c>
      <c r="AB870" s="30" t="s">
        <v>108</v>
      </c>
      <c r="AC870" s="1" t="s">
        <v>90</v>
      </c>
      <c r="AD870" s="26">
        <v>0.08</v>
      </c>
      <c r="AE870" s="31">
        <v>386.17919999999998</v>
      </c>
      <c r="AF870">
        <v>2</v>
      </c>
    </row>
    <row r="871" spans="10:32" x14ac:dyDescent="0.3">
      <c r="J871" s="19">
        <v>864</v>
      </c>
      <c r="K871" s="20">
        <v>44292</v>
      </c>
      <c r="L871" s="19">
        <v>4</v>
      </c>
      <c r="M871" s="59">
        <f t="shared" si="27"/>
        <v>4</v>
      </c>
      <c r="N871" s="59">
        <f t="shared" si="28"/>
        <v>2021</v>
      </c>
      <c r="O871" s="21">
        <v>16</v>
      </c>
      <c r="P871" s="22" t="s">
        <v>86</v>
      </c>
      <c r="Q871" s="19">
        <v>1</v>
      </c>
      <c r="R871" s="23">
        <v>28</v>
      </c>
      <c r="S871" s="24">
        <v>106</v>
      </c>
      <c r="T871" s="25">
        <v>2968</v>
      </c>
      <c r="U871" s="26">
        <v>7.0000000000000007E-2</v>
      </c>
      <c r="V871" s="25"/>
      <c r="W871" s="25">
        <v>2760.24</v>
      </c>
      <c r="X871" s="27">
        <v>44292</v>
      </c>
      <c r="Y871" s="28">
        <v>44292</v>
      </c>
      <c r="Z871" s="29">
        <v>864</v>
      </c>
      <c r="AA871" s="30">
        <v>4</v>
      </c>
      <c r="AB871" s="30" t="s">
        <v>85</v>
      </c>
      <c r="AC871" s="1" t="s">
        <v>95</v>
      </c>
      <c r="AD871" s="26">
        <v>0.1</v>
      </c>
      <c r="AE871" s="31">
        <v>276.024</v>
      </c>
      <c r="AF871">
        <v>3</v>
      </c>
    </row>
    <row r="872" spans="10:32" x14ac:dyDescent="0.3">
      <c r="J872" s="19">
        <v>865</v>
      </c>
      <c r="K872" s="20">
        <v>44293</v>
      </c>
      <c r="L872" s="19">
        <v>4</v>
      </c>
      <c r="M872" s="59">
        <f t="shared" si="27"/>
        <v>4</v>
      </c>
      <c r="N872" s="59">
        <f t="shared" si="28"/>
        <v>2021</v>
      </c>
      <c r="O872" s="21">
        <v>29</v>
      </c>
      <c r="P872" s="22" t="s">
        <v>157</v>
      </c>
      <c r="Q872" s="19">
        <v>2</v>
      </c>
      <c r="R872" s="23">
        <v>30</v>
      </c>
      <c r="S872" s="24">
        <v>112</v>
      </c>
      <c r="T872" s="25">
        <v>3360</v>
      </c>
      <c r="U872" s="26">
        <v>0</v>
      </c>
      <c r="V872" s="25"/>
      <c r="W872" s="25">
        <v>3360</v>
      </c>
      <c r="X872" s="27">
        <v>44312</v>
      </c>
      <c r="Y872" s="28">
        <v>44312</v>
      </c>
      <c r="Z872" s="29">
        <v>865</v>
      </c>
      <c r="AA872" s="30">
        <v>4</v>
      </c>
      <c r="AB872" s="30" t="s">
        <v>85</v>
      </c>
      <c r="AC872" s="1" t="s">
        <v>109</v>
      </c>
      <c r="AD872" s="26">
        <v>7.0000000000000007E-2</v>
      </c>
      <c r="AE872" s="31">
        <v>235.20000000000002</v>
      </c>
      <c r="AF872">
        <v>4</v>
      </c>
    </row>
    <row r="873" spans="10:32" x14ac:dyDescent="0.3">
      <c r="J873" s="19">
        <v>866</v>
      </c>
      <c r="K873" s="20">
        <v>44293</v>
      </c>
      <c r="L873" s="19">
        <v>4</v>
      </c>
      <c r="M873" s="59">
        <f t="shared" si="27"/>
        <v>4</v>
      </c>
      <c r="N873" s="59">
        <f t="shared" si="28"/>
        <v>2021</v>
      </c>
      <c r="O873" s="21">
        <v>86</v>
      </c>
      <c r="P873" s="22" t="s">
        <v>149</v>
      </c>
      <c r="Q873" s="19">
        <v>13</v>
      </c>
      <c r="R873" s="23">
        <v>39</v>
      </c>
      <c r="S873" s="24">
        <v>108</v>
      </c>
      <c r="T873" s="25">
        <v>4212</v>
      </c>
      <c r="U873" s="26">
        <v>0.15</v>
      </c>
      <c r="V873" s="25"/>
      <c r="W873" s="25">
        <v>3580.2</v>
      </c>
      <c r="X873" s="27">
        <v>44307</v>
      </c>
      <c r="Y873" s="28">
        <v>44307</v>
      </c>
      <c r="Z873" s="29">
        <v>866</v>
      </c>
      <c r="AA873" s="30">
        <v>7</v>
      </c>
      <c r="AB873" s="30" t="s">
        <v>97</v>
      </c>
      <c r="AC873" s="1" t="s">
        <v>105</v>
      </c>
      <c r="AD873" s="26">
        <v>0.05</v>
      </c>
      <c r="AE873" s="31">
        <v>179.01</v>
      </c>
      <c r="AF873">
        <v>5</v>
      </c>
    </row>
    <row r="874" spans="10:32" x14ac:dyDescent="0.3">
      <c r="J874" s="19">
        <v>867</v>
      </c>
      <c r="K874" s="20">
        <v>44294</v>
      </c>
      <c r="L874" s="19">
        <v>4</v>
      </c>
      <c r="M874" s="59">
        <f t="shared" si="27"/>
        <v>4</v>
      </c>
      <c r="N874" s="59">
        <f t="shared" si="28"/>
        <v>2021</v>
      </c>
      <c r="O874" s="21">
        <v>18</v>
      </c>
      <c r="P874" s="22" t="s">
        <v>142</v>
      </c>
      <c r="Q874" s="19">
        <v>3</v>
      </c>
      <c r="R874" s="23">
        <v>14</v>
      </c>
      <c r="S874" s="24">
        <v>97</v>
      </c>
      <c r="T874" s="25">
        <v>1358</v>
      </c>
      <c r="U874" s="26">
        <v>0.03</v>
      </c>
      <c r="V874" s="25"/>
      <c r="W874" s="25">
        <v>1317.26</v>
      </c>
      <c r="X874" s="27">
        <v>44297</v>
      </c>
      <c r="Y874" s="28">
        <v>44297</v>
      </c>
      <c r="Z874" s="29">
        <v>867</v>
      </c>
      <c r="AA874" s="30">
        <v>2</v>
      </c>
      <c r="AB874" s="30" t="s">
        <v>82</v>
      </c>
      <c r="AC874" s="1" t="s">
        <v>128</v>
      </c>
      <c r="AD874" s="26">
        <v>0.09</v>
      </c>
      <c r="AE874" s="31">
        <v>118.5534</v>
      </c>
      <c r="AF874">
        <v>6</v>
      </c>
    </row>
    <row r="875" spans="10:32" x14ac:dyDescent="0.3">
      <c r="J875" s="19">
        <v>868</v>
      </c>
      <c r="K875" s="20">
        <v>44294</v>
      </c>
      <c r="L875" s="19">
        <v>4</v>
      </c>
      <c r="M875" s="59">
        <f t="shared" si="27"/>
        <v>4</v>
      </c>
      <c r="N875" s="59">
        <f t="shared" si="28"/>
        <v>2021</v>
      </c>
      <c r="O875" s="21">
        <v>81</v>
      </c>
      <c r="P875" s="22" t="s">
        <v>162</v>
      </c>
      <c r="Q875" s="19">
        <v>8</v>
      </c>
      <c r="R875" s="23">
        <v>15</v>
      </c>
      <c r="S875" s="24">
        <v>90</v>
      </c>
      <c r="T875" s="25">
        <v>1350</v>
      </c>
      <c r="U875" s="26">
        <v>0.09</v>
      </c>
      <c r="V875" s="25"/>
      <c r="W875" s="25">
        <v>1228.5</v>
      </c>
      <c r="X875" s="27">
        <v>44324</v>
      </c>
      <c r="Y875" s="28">
        <v>44324</v>
      </c>
      <c r="Z875" s="29">
        <v>868</v>
      </c>
      <c r="AA875" s="30">
        <v>6</v>
      </c>
      <c r="AB875" s="30" t="s">
        <v>79</v>
      </c>
      <c r="AC875" s="1" t="s">
        <v>92</v>
      </c>
      <c r="AD875" s="26">
        <v>0.06</v>
      </c>
      <c r="AE875" s="31">
        <v>73.709999999999994</v>
      </c>
      <c r="AF875">
        <v>7</v>
      </c>
    </row>
    <row r="876" spans="10:32" x14ac:dyDescent="0.3">
      <c r="J876" s="19">
        <v>869</v>
      </c>
      <c r="K876" s="20">
        <v>44295</v>
      </c>
      <c r="L876" s="19">
        <v>4</v>
      </c>
      <c r="M876" s="59">
        <f t="shared" si="27"/>
        <v>4</v>
      </c>
      <c r="N876" s="59">
        <f t="shared" si="28"/>
        <v>2021</v>
      </c>
      <c r="O876" s="21">
        <v>49</v>
      </c>
      <c r="P876" s="22" t="s">
        <v>96</v>
      </c>
      <c r="Q876" s="19">
        <v>5</v>
      </c>
      <c r="R876" s="23">
        <v>29</v>
      </c>
      <c r="S876" s="24">
        <v>102</v>
      </c>
      <c r="T876" s="25">
        <v>2958</v>
      </c>
      <c r="U876" s="26">
        <v>0.13</v>
      </c>
      <c r="V876" s="25"/>
      <c r="W876" s="25">
        <v>2573.46</v>
      </c>
      <c r="X876" s="27">
        <v>44300</v>
      </c>
      <c r="Y876" s="28">
        <v>44300</v>
      </c>
      <c r="Z876" s="29">
        <v>869</v>
      </c>
      <c r="AA876" s="30">
        <v>3</v>
      </c>
      <c r="AB876" s="30" t="s">
        <v>87</v>
      </c>
      <c r="AC876" s="1" t="s">
        <v>80</v>
      </c>
      <c r="AD876" s="26">
        <v>0.1</v>
      </c>
      <c r="AE876" s="31">
        <v>257.346</v>
      </c>
      <c r="AF876">
        <v>1</v>
      </c>
    </row>
    <row r="877" spans="10:32" x14ac:dyDescent="0.3">
      <c r="J877" s="19">
        <v>870</v>
      </c>
      <c r="K877" s="20">
        <v>44295</v>
      </c>
      <c r="L877" s="19">
        <v>4</v>
      </c>
      <c r="M877" s="59">
        <f t="shared" si="27"/>
        <v>4</v>
      </c>
      <c r="N877" s="59">
        <f t="shared" si="28"/>
        <v>2021</v>
      </c>
      <c r="O877" s="21">
        <v>59</v>
      </c>
      <c r="P877" s="22" t="s">
        <v>156</v>
      </c>
      <c r="Q877" s="19">
        <v>9</v>
      </c>
      <c r="R877" s="23">
        <v>29</v>
      </c>
      <c r="S877" s="24">
        <v>94</v>
      </c>
      <c r="T877" s="25">
        <v>2726</v>
      </c>
      <c r="U877" s="26">
        <v>0</v>
      </c>
      <c r="V877" s="25"/>
      <c r="W877" s="25">
        <v>2726</v>
      </c>
      <c r="X877" s="27">
        <v>44313</v>
      </c>
      <c r="Y877" s="28">
        <v>44313</v>
      </c>
      <c r="Z877" s="29">
        <v>870</v>
      </c>
      <c r="AA877" s="30">
        <v>1</v>
      </c>
      <c r="AB877" s="30" t="s">
        <v>108</v>
      </c>
      <c r="AC877" s="1" t="s">
        <v>90</v>
      </c>
      <c r="AD877" s="26">
        <v>0.05</v>
      </c>
      <c r="AE877" s="31">
        <v>136.30000000000001</v>
      </c>
      <c r="AF877">
        <v>2</v>
      </c>
    </row>
    <row r="878" spans="10:32" x14ac:dyDescent="0.3">
      <c r="J878" s="19">
        <v>871</v>
      </c>
      <c r="K878" s="20">
        <v>44296</v>
      </c>
      <c r="L878" s="19">
        <v>4</v>
      </c>
      <c r="M878" s="59">
        <f t="shared" si="27"/>
        <v>4</v>
      </c>
      <c r="N878" s="59">
        <f t="shared" si="28"/>
        <v>2021</v>
      </c>
      <c r="O878" s="21">
        <v>15</v>
      </c>
      <c r="P878" s="22" t="s">
        <v>136</v>
      </c>
      <c r="Q878" s="19">
        <v>8</v>
      </c>
      <c r="R878" s="23">
        <v>35</v>
      </c>
      <c r="S878" s="24">
        <v>109</v>
      </c>
      <c r="T878" s="25">
        <v>3815</v>
      </c>
      <c r="U878" s="26">
        <v>0.01</v>
      </c>
      <c r="V878" s="25"/>
      <c r="W878" s="25">
        <v>3776.85</v>
      </c>
      <c r="X878" s="27">
        <v>44316</v>
      </c>
      <c r="Y878" s="28">
        <v>44316</v>
      </c>
      <c r="Z878" s="29">
        <v>871</v>
      </c>
      <c r="AA878" s="30">
        <v>6</v>
      </c>
      <c r="AB878" s="30" t="s">
        <v>79</v>
      </c>
      <c r="AC878" s="1" t="s">
        <v>90</v>
      </c>
      <c r="AD878" s="26">
        <v>0.06</v>
      </c>
      <c r="AE878" s="31">
        <v>226.61099999999999</v>
      </c>
      <c r="AF878">
        <v>3</v>
      </c>
    </row>
    <row r="879" spans="10:32" x14ac:dyDescent="0.3">
      <c r="J879" s="19">
        <v>872</v>
      </c>
      <c r="K879" s="20">
        <v>44296</v>
      </c>
      <c r="L879" s="19">
        <v>4</v>
      </c>
      <c r="M879" s="59">
        <f t="shared" si="27"/>
        <v>4</v>
      </c>
      <c r="N879" s="59">
        <f t="shared" si="28"/>
        <v>2021</v>
      </c>
      <c r="O879" s="21">
        <v>62</v>
      </c>
      <c r="P879" s="22" t="s">
        <v>96</v>
      </c>
      <c r="Q879" s="19">
        <v>9</v>
      </c>
      <c r="R879" s="23">
        <v>41</v>
      </c>
      <c r="S879" s="24">
        <v>115</v>
      </c>
      <c r="T879" s="25">
        <v>4715</v>
      </c>
      <c r="U879" s="26">
        <v>0.02</v>
      </c>
      <c r="V879" s="25"/>
      <c r="W879" s="25">
        <v>4620.7</v>
      </c>
      <c r="X879" s="27">
        <v>44309</v>
      </c>
      <c r="Y879" s="28">
        <v>44309</v>
      </c>
      <c r="Z879" s="29">
        <v>872</v>
      </c>
      <c r="AA879" s="30">
        <v>1</v>
      </c>
      <c r="AB879" s="30" t="s">
        <v>108</v>
      </c>
      <c r="AC879" s="1" t="s">
        <v>128</v>
      </c>
      <c r="AD879" s="26">
        <v>0.09</v>
      </c>
      <c r="AE879" s="31">
        <v>415.86299999999994</v>
      </c>
      <c r="AF879">
        <v>4</v>
      </c>
    </row>
    <row r="880" spans="10:32" x14ac:dyDescent="0.3">
      <c r="J880" s="19">
        <v>873</v>
      </c>
      <c r="K880" s="20">
        <v>44296</v>
      </c>
      <c r="L880" s="19">
        <v>4</v>
      </c>
      <c r="M880" s="59">
        <f t="shared" si="27"/>
        <v>4</v>
      </c>
      <c r="N880" s="59">
        <f t="shared" si="28"/>
        <v>2021</v>
      </c>
      <c r="O880" s="21">
        <v>2</v>
      </c>
      <c r="P880" s="22" t="s">
        <v>93</v>
      </c>
      <c r="Q880" s="19">
        <v>11</v>
      </c>
      <c r="R880" s="23">
        <v>30</v>
      </c>
      <c r="S880" s="24">
        <v>108</v>
      </c>
      <c r="T880" s="25">
        <v>3240</v>
      </c>
      <c r="U880" s="26">
        <v>0.05</v>
      </c>
      <c r="V880" s="25"/>
      <c r="W880" s="25">
        <v>3078</v>
      </c>
      <c r="X880" s="27">
        <v>44302</v>
      </c>
      <c r="Y880" s="28">
        <v>44302</v>
      </c>
      <c r="Z880" s="29">
        <v>873</v>
      </c>
      <c r="AA880" s="30">
        <v>6</v>
      </c>
      <c r="AB880" s="30" t="s">
        <v>79</v>
      </c>
      <c r="AC880" s="1" t="s">
        <v>109</v>
      </c>
      <c r="AD880" s="26">
        <v>0.05</v>
      </c>
      <c r="AE880" s="31">
        <v>153.9</v>
      </c>
      <c r="AF880">
        <v>5</v>
      </c>
    </row>
    <row r="881" spans="10:32" x14ac:dyDescent="0.3">
      <c r="J881" s="19">
        <v>874</v>
      </c>
      <c r="K881" s="20">
        <v>44299</v>
      </c>
      <c r="L881" s="19">
        <v>4</v>
      </c>
      <c r="M881" s="59">
        <f t="shared" si="27"/>
        <v>4</v>
      </c>
      <c r="N881" s="59">
        <f t="shared" si="28"/>
        <v>2021</v>
      </c>
      <c r="O881" s="21">
        <v>41</v>
      </c>
      <c r="P881" s="22" t="s">
        <v>127</v>
      </c>
      <c r="Q881" s="19">
        <v>11</v>
      </c>
      <c r="R881" s="23">
        <v>17</v>
      </c>
      <c r="S881" s="24">
        <v>115</v>
      </c>
      <c r="T881" s="25">
        <v>1955</v>
      </c>
      <c r="U881" s="26">
        <v>0</v>
      </c>
      <c r="V881" s="25"/>
      <c r="W881" s="25">
        <v>1955</v>
      </c>
      <c r="X881" s="27">
        <v>44307</v>
      </c>
      <c r="Y881" s="28">
        <v>44307</v>
      </c>
      <c r="Z881" s="29">
        <v>874</v>
      </c>
      <c r="AA881" s="30">
        <v>6</v>
      </c>
      <c r="AB881" s="30" t="s">
        <v>79</v>
      </c>
      <c r="AC881" s="1" t="s">
        <v>109</v>
      </c>
      <c r="AD881" s="26">
        <v>0.1</v>
      </c>
      <c r="AE881" s="31">
        <v>195.5</v>
      </c>
      <c r="AF881">
        <v>6</v>
      </c>
    </row>
    <row r="882" spans="10:32" x14ac:dyDescent="0.3">
      <c r="J882" s="19">
        <v>875</v>
      </c>
      <c r="K882" s="20">
        <v>44302</v>
      </c>
      <c r="L882" s="19">
        <v>4</v>
      </c>
      <c r="M882" s="59">
        <f t="shared" si="27"/>
        <v>4</v>
      </c>
      <c r="N882" s="59">
        <f t="shared" si="28"/>
        <v>2021</v>
      </c>
      <c r="O882" s="21">
        <v>31</v>
      </c>
      <c r="P882" s="22" t="s">
        <v>144</v>
      </c>
      <c r="Q882" s="19">
        <v>13</v>
      </c>
      <c r="R882" s="23">
        <v>37</v>
      </c>
      <c r="S882" s="24">
        <v>111</v>
      </c>
      <c r="T882" s="25">
        <v>4107</v>
      </c>
      <c r="U882" s="26">
        <v>0</v>
      </c>
      <c r="V882" s="25"/>
      <c r="W882" s="25">
        <v>4107</v>
      </c>
      <c r="X882" s="27">
        <v>44314</v>
      </c>
      <c r="Y882" s="28">
        <v>44314</v>
      </c>
      <c r="Z882" s="29">
        <v>875</v>
      </c>
      <c r="AA882" s="30">
        <v>5</v>
      </c>
      <c r="AB882" s="30" t="s">
        <v>100</v>
      </c>
      <c r="AC882" s="1" t="s">
        <v>83</v>
      </c>
      <c r="AD882" s="26">
        <v>0.1</v>
      </c>
      <c r="AE882" s="31">
        <v>410.70000000000005</v>
      </c>
      <c r="AF882">
        <v>7</v>
      </c>
    </row>
    <row r="883" spans="10:32" x14ac:dyDescent="0.3">
      <c r="J883" s="19">
        <v>876</v>
      </c>
      <c r="K883" s="20">
        <v>44304</v>
      </c>
      <c r="L883" s="19">
        <v>4</v>
      </c>
      <c r="M883" s="59">
        <f t="shared" si="27"/>
        <v>4</v>
      </c>
      <c r="N883" s="59">
        <f t="shared" si="28"/>
        <v>2021</v>
      </c>
      <c r="O883" s="21">
        <v>34</v>
      </c>
      <c r="P883" s="22" t="s">
        <v>118</v>
      </c>
      <c r="Q883" s="19">
        <v>7</v>
      </c>
      <c r="R883" s="23">
        <v>38</v>
      </c>
      <c r="S883" s="24">
        <v>108</v>
      </c>
      <c r="T883" s="25">
        <v>4104</v>
      </c>
      <c r="U883" s="26">
        <v>0.06</v>
      </c>
      <c r="V883" s="25"/>
      <c r="W883" s="25">
        <v>3857.76</v>
      </c>
      <c r="X883" s="27">
        <v>44306</v>
      </c>
      <c r="Y883" s="28">
        <v>44306</v>
      </c>
      <c r="Z883" s="29">
        <v>876</v>
      </c>
      <c r="AA883" s="30">
        <v>1</v>
      </c>
      <c r="AB883" s="30" t="s">
        <v>108</v>
      </c>
      <c r="AC883" s="1" t="s">
        <v>113</v>
      </c>
      <c r="AD883" s="26">
        <v>0.1</v>
      </c>
      <c r="AE883" s="31">
        <v>385.77600000000007</v>
      </c>
      <c r="AF883">
        <v>1</v>
      </c>
    </row>
    <row r="884" spans="10:32" x14ac:dyDescent="0.3">
      <c r="J884" s="19">
        <v>877</v>
      </c>
      <c r="K884" s="20">
        <v>44304</v>
      </c>
      <c r="L884" s="19">
        <v>4</v>
      </c>
      <c r="M884" s="59">
        <f t="shared" si="27"/>
        <v>4</v>
      </c>
      <c r="N884" s="59">
        <f t="shared" si="28"/>
        <v>2021</v>
      </c>
      <c r="O884" s="21">
        <v>28</v>
      </c>
      <c r="P884" s="22" t="s">
        <v>145</v>
      </c>
      <c r="Q884" s="19">
        <v>15</v>
      </c>
      <c r="R884" s="23">
        <v>42</v>
      </c>
      <c r="S884" s="24">
        <v>96</v>
      </c>
      <c r="T884" s="25">
        <v>4032</v>
      </c>
      <c r="U884" s="26">
        <v>0.12</v>
      </c>
      <c r="V884" s="25"/>
      <c r="W884" s="25">
        <v>3548.16</v>
      </c>
      <c r="X884" s="27">
        <v>44307</v>
      </c>
      <c r="Y884" s="28">
        <v>44307</v>
      </c>
      <c r="Z884" s="29">
        <v>877</v>
      </c>
      <c r="AA884" s="30">
        <v>6</v>
      </c>
      <c r="AB884" s="30" t="s">
        <v>79</v>
      </c>
      <c r="AC884" s="1" t="s">
        <v>109</v>
      </c>
      <c r="AD884" s="26">
        <v>0.08</v>
      </c>
      <c r="AE884" s="31">
        <v>283.8528</v>
      </c>
      <c r="AF884">
        <v>2</v>
      </c>
    </row>
    <row r="885" spans="10:32" x14ac:dyDescent="0.3">
      <c r="J885" s="19">
        <v>878</v>
      </c>
      <c r="K885" s="20">
        <v>44306</v>
      </c>
      <c r="L885" s="19">
        <v>4</v>
      </c>
      <c r="M885" s="59">
        <f t="shared" si="27"/>
        <v>4</v>
      </c>
      <c r="N885" s="59">
        <f t="shared" si="28"/>
        <v>2021</v>
      </c>
      <c r="O885" s="21">
        <v>6</v>
      </c>
      <c r="P885" s="22" t="s">
        <v>147</v>
      </c>
      <c r="Q885" s="19">
        <v>14</v>
      </c>
      <c r="R885" s="23">
        <v>16</v>
      </c>
      <c r="S885" s="24">
        <v>93</v>
      </c>
      <c r="T885" s="25">
        <v>1488</v>
      </c>
      <c r="U885" s="26">
        <v>0.12</v>
      </c>
      <c r="V885" s="25"/>
      <c r="W885" s="25">
        <v>1309.44</v>
      </c>
      <c r="X885" s="27">
        <v>44330</v>
      </c>
      <c r="Y885" s="28">
        <v>44330</v>
      </c>
      <c r="Z885" s="29">
        <v>878</v>
      </c>
      <c r="AA885" s="30">
        <v>1</v>
      </c>
      <c r="AB885" s="30" t="s">
        <v>108</v>
      </c>
      <c r="AC885" s="1" t="s">
        <v>88</v>
      </c>
      <c r="AD885" s="26">
        <v>0.05</v>
      </c>
      <c r="AE885" s="31">
        <v>65.472000000000008</v>
      </c>
      <c r="AF885">
        <v>3</v>
      </c>
    </row>
    <row r="886" spans="10:32" x14ac:dyDescent="0.3">
      <c r="J886" s="19">
        <v>879</v>
      </c>
      <c r="K886" s="20">
        <v>44306</v>
      </c>
      <c r="L886" s="19">
        <v>4</v>
      </c>
      <c r="M886" s="59">
        <f t="shared" si="27"/>
        <v>4</v>
      </c>
      <c r="N886" s="59">
        <f t="shared" si="28"/>
        <v>2021</v>
      </c>
      <c r="O886" s="21">
        <v>37</v>
      </c>
      <c r="P886" s="22" t="s">
        <v>110</v>
      </c>
      <c r="Q886" s="19">
        <v>9</v>
      </c>
      <c r="R886" s="23">
        <v>44</v>
      </c>
      <c r="S886" s="24">
        <v>96</v>
      </c>
      <c r="T886" s="25">
        <v>4224</v>
      </c>
      <c r="U886" s="26">
        <v>0.05</v>
      </c>
      <c r="V886" s="25"/>
      <c r="W886" s="25">
        <v>4012.8</v>
      </c>
      <c r="X886" s="27">
        <v>44318</v>
      </c>
      <c r="Y886" s="28">
        <v>44318</v>
      </c>
      <c r="Z886" s="29">
        <v>879</v>
      </c>
      <c r="AA886" s="30">
        <v>7</v>
      </c>
      <c r="AB886" s="30" t="s">
        <v>97</v>
      </c>
      <c r="AC886" s="1" t="s">
        <v>83</v>
      </c>
      <c r="AD886" s="26">
        <v>0.08</v>
      </c>
      <c r="AE886" s="31">
        <v>321.024</v>
      </c>
      <c r="AF886">
        <v>4</v>
      </c>
    </row>
    <row r="887" spans="10:32" x14ac:dyDescent="0.3">
      <c r="J887" s="19">
        <v>880</v>
      </c>
      <c r="K887" s="20">
        <v>44306</v>
      </c>
      <c r="L887" s="19">
        <v>4</v>
      </c>
      <c r="M887" s="59">
        <f t="shared" si="27"/>
        <v>4</v>
      </c>
      <c r="N887" s="59">
        <f t="shared" si="28"/>
        <v>2021</v>
      </c>
      <c r="O887" s="21">
        <v>45</v>
      </c>
      <c r="P887" s="22" t="s">
        <v>96</v>
      </c>
      <c r="Q887" s="19">
        <v>10</v>
      </c>
      <c r="R887" s="23">
        <v>43</v>
      </c>
      <c r="S887" s="24">
        <v>110</v>
      </c>
      <c r="T887" s="25">
        <v>4730</v>
      </c>
      <c r="U887" s="26">
        <v>0.03</v>
      </c>
      <c r="V887" s="25"/>
      <c r="W887" s="25">
        <v>4588.1000000000004</v>
      </c>
      <c r="X887" s="27">
        <v>44333</v>
      </c>
      <c r="Y887" s="28">
        <v>44333</v>
      </c>
      <c r="Z887" s="29">
        <v>880</v>
      </c>
      <c r="AA887" s="30">
        <v>2</v>
      </c>
      <c r="AB887" s="30" t="s">
        <v>82</v>
      </c>
      <c r="AC887" s="1" t="s">
        <v>80</v>
      </c>
      <c r="AD887" s="26">
        <v>0.08</v>
      </c>
      <c r="AE887" s="31">
        <v>367.04800000000006</v>
      </c>
      <c r="AF887">
        <v>5</v>
      </c>
    </row>
    <row r="888" spans="10:32" x14ac:dyDescent="0.3">
      <c r="J888" s="19">
        <v>881</v>
      </c>
      <c r="K888" s="20">
        <v>44306</v>
      </c>
      <c r="L888" s="19">
        <v>4</v>
      </c>
      <c r="M888" s="59">
        <f t="shared" si="27"/>
        <v>4</v>
      </c>
      <c r="N888" s="59">
        <f t="shared" si="28"/>
        <v>2021</v>
      </c>
      <c r="O888" s="21">
        <v>53</v>
      </c>
      <c r="P888" s="22" t="s">
        <v>147</v>
      </c>
      <c r="Q888" s="19">
        <v>6</v>
      </c>
      <c r="R888" s="23">
        <v>31</v>
      </c>
      <c r="S888" s="24">
        <v>120</v>
      </c>
      <c r="T888" s="25">
        <v>3720</v>
      </c>
      <c r="U888" s="26">
        <v>0.14000000000000001</v>
      </c>
      <c r="V888" s="25"/>
      <c r="W888" s="25">
        <v>3199.2</v>
      </c>
      <c r="X888" s="27">
        <v>44317</v>
      </c>
      <c r="Y888" s="28">
        <v>44317</v>
      </c>
      <c r="Z888" s="29">
        <v>881</v>
      </c>
      <c r="AA888" s="30">
        <v>3</v>
      </c>
      <c r="AB888" s="30" t="s">
        <v>87</v>
      </c>
      <c r="AC888" s="1" t="s">
        <v>80</v>
      </c>
      <c r="AD888" s="26">
        <v>0.1</v>
      </c>
      <c r="AE888" s="31">
        <v>319.92</v>
      </c>
      <c r="AF888">
        <v>6</v>
      </c>
    </row>
    <row r="889" spans="10:32" x14ac:dyDescent="0.3">
      <c r="J889" s="19">
        <v>882</v>
      </c>
      <c r="K889" s="20">
        <v>44307</v>
      </c>
      <c r="L889" s="19">
        <v>4</v>
      </c>
      <c r="M889" s="59">
        <f t="shared" si="27"/>
        <v>4</v>
      </c>
      <c r="N889" s="59">
        <f t="shared" si="28"/>
        <v>2021</v>
      </c>
      <c r="O889" s="21">
        <v>9</v>
      </c>
      <c r="P889" s="22" t="s">
        <v>94</v>
      </c>
      <c r="Q889" s="19">
        <v>7</v>
      </c>
      <c r="R889" s="23">
        <v>33</v>
      </c>
      <c r="S889" s="24">
        <v>109</v>
      </c>
      <c r="T889" s="25">
        <v>3597</v>
      </c>
      <c r="U889" s="26">
        <v>0.03</v>
      </c>
      <c r="V889" s="25"/>
      <c r="W889" s="25">
        <v>3489.09</v>
      </c>
      <c r="X889" s="27">
        <v>44311</v>
      </c>
      <c r="Y889" s="28">
        <v>44311</v>
      </c>
      <c r="Z889" s="29">
        <v>882</v>
      </c>
      <c r="AA889" s="30">
        <v>1</v>
      </c>
      <c r="AB889" s="30" t="s">
        <v>108</v>
      </c>
      <c r="AC889" s="1" t="s">
        <v>80</v>
      </c>
      <c r="AD889" s="26">
        <v>0.1</v>
      </c>
      <c r="AE889" s="31">
        <v>348.90900000000005</v>
      </c>
      <c r="AF889">
        <v>7</v>
      </c>
    </row>
    <row r="890" spans="10:32" x14ac:dyDescent="0.3">
      <c r="J890" s="19">
        <v>883</v>
      </c>
      <c r="K890" s="20">
        <v>44309</v>
      </c>
      <c r="L890" s="19">
        <v>4</v>
      </c>
      <c r="M890" s="59">
        <f t="shared" si="27"/>
        <v>4</v>
      </c>
      <c r="N890" s="59">
        <f t="shared" si="28"/>
        <v>2021</v>
      </c>
      <c r="O890" s="21">
        <v>65</v>
      </c>
      <c r="P890" s="22" t="s">
        <v>123</v>
      </c>
      <c r="Q890" s="19">
        <v>15</v>
      </c>
      <c r="R890" s="23">
        <v>32</v>
      </c>
      <c r="S890" s="24">
        <v>118</v>
      </c>
      <c r="T890" s="25">
        <v>3776</v>
      </c>
      <c r="U890" s="26">
        <v>0</v>
      </c>
      <c r="V890" s="25"/>
      <c r="W890" s="25">
        <v>3776</v>
      </c>
      <c r="X890" s="27">
        <v>44337</v>
      </c>
      <c r="Y890" s="28">
        <v>44337</v>
      </c>
      <c r="Z890" s="29">
        <v>883</v>
      </c>
      <c r="AA890" s="30">
        <v>7</v>
      </c>
      <c r="AB890" s="30" t="s">
        <v>97</v>
      </c>
      <c r="AC890" s="1" t="s">
        <v>105</v>
      </c>
      <c r="AD890" s="26">
        <v>7.0000000000000007E-2</v>
      </c>
      <c r="AE890" s="31">
        <v>264.32000000000005</v>
      </c>
      <c r="AF890">
        <v>1</v>
      </c>
    </row>
    <row r="891" spans="10:32" x14ac:dyDescent="0.3">
      <c r="J891" s="19">
        <v>884</v>
      </c>
      <c r="K891" s="20">
        <v>44309</v>
      </c>
      <c r="L891" s="19">
        <v>4</v>
      </c>
      <c r="M891" s="59">
        <f t="shared" si="27"/>
        <v>4</v>
      </c>
      <c r="N891" s="59">
        <f t="shared" si="28"/>
        <v>2021</v>
      </c>
      <c r="O891" s="21">
        <v>36</v>
      </c>
      <c r="P891" s="22" t="s">
        <v>129</v>
      </c>
      <c r="Q891" s="19">
        <v>15</v>
      </c>
      <c r="R891" s="23">
        <v>34</v>
      </c>
      <c r="S891" s="24">
        <v>111</v>
      </c>
      <c r="T891" s="25">
        <v>3774</v>
      </c>
      <c r="U891" s="26">
        <v>0.08</v>
      </c>
      <c r="V891" s="25"/>
      <c r="W891" s="25">
        <v>3472.08</v>
      </c>
      <c r="X891" s="27">
        <v>44334</v>
      </c>
      <c r="Y891" s="28">
        <v>44334</v>
      </c>
      <c r="Z891" s="29">
        <v>884</v>
      </c>
      <c r="AA891" s="30">
        <v>3</v>
      </c>
      <c r="AB891" s="30" t="s">
        <v>87</v>
      </c>
      <c r="AC891" s="1" t="s">
        <v>95</v>
      </c>
      <c r="AD891" s="26">
        <v>0.05</v>
      </c>
      <c r="AE891" s="31">
        <v>173.60400000000001</v>
      </c>
      <c r="AF891">
        <v>2</v>
      </c>
    </row>
    <row r="892" spans="10:32" x14ac:dyDescent="0.3">
      <c r="J892" s="19">
        <v>885</v>
      </c>
      <c r="K892" s="20">
        <v>44309</v>
      </c>
      <c r="L892" s="19">
        <v>4</v>
      </c>
      <c r="M892" s="59">
        <f t="shared" si="27"/>
        <v>4</v>
      </c>
      <c r="N892" s="59">
        <f t="shared" si="28"/>
        <v>2021</v>
      </c>
      <c r="O892" s="21">
        <v>78</v>
      </c>
      <c r="P892" s="22" t="s">
        <v>94</v>
      </c>
      <c r="Q892" s="19">
        <v>11</v>
      </c>
      <c r="R892" s="23">
        <v>44</v>
      </c>
      <c r="S892" s="24">
        <v>99</v>
      </c>
      <c r="T892" s="25">
        <v>4356</v>
      </c>
      <c r="U892" s="26">
        <v>0.11</v>
      </c>
      <c r="V892" s="25"/>
      <c r="W892" s="25">
        <v>3876.84</v>
      </c>
      <c r="X892" s="27">
        <v>44326</v>
      </c>
      <c r="Y892" s="28">
        <v>44326</v>
      </c>
      <c r="Z892" s="29">
        <v>885</v>
      </c>
      <c r="AA892" s="30">
        <v>4</v>
      </c>
      <c r="AB892" s="30" t="s">
        <v>85</v>
      </c>
      <c r="AC892" s="1" t="s">
        <v>105</v>
      </c>
      <c r="AD892" s="26">
        <v>0.05</v>
      </c>
      <c r="AE892" s="31">
        <v>193.84200000000001</v>
      </c>
      <c r="AF892">
        <v>3</v>
      </c>
    </row>
    <row r="893" spans="10:32" x14ac:dyDescent="0.3">
      <c r="J893" s="19">
        <v>886</v>
      </c>
      <c r="K893" s="20">
        <v>44310</v>
      </c>
      <c r="L893" s="19">
        <v>4</v>
      </c>
      <c r="M893" s="59">
        <f t="shared" si="27"/>
        <v>4</v>
      </c>
      <c r="N893" s="59">
        <f t="shared" si="28"/>
        <v>2021</v>
      </c>
      <c r="O893" s="21">
        <v>86</v>
      </c>
      <c r="P893" s="22" t="s">
        <v>149</v>
      </c>
      <c r="Q893" s="19">
        <v>12</v>
      </c>
      <c r="R893" s="23">
        <v>29</v>
      </c>
      <c r="S893" s="24">
        <v>114</v>
      </c>
      <c r="T893" s="25">
        <v>3306</v>
      </c>
      <c r="U893" s="26">
        <v>7.0000000000000007E-2</v>
      </c>
      <c r="V893" s="25"/>
      <c r="W893" s="25">
        <v>3074.58</v>
      </c>
      <c r="X893" s="27">
        <v>44339</v>
      </c>
      <c r="Y893" s="28">
        <v>44339</v>
      </c>
      <c r="Z893" s="29">
        <v>886</v>
      </c>
      <c r="AA893" s="30">
        <v>2</v>
      </c>
      <c r="AB893" s="30" t="s">
        <v>82</v>
      </c>
      <c r="AC893" s="1" t="s">
        <v>88</v>
      </c>
      <c r="AD893" s="26">
        <v>7.0000000000000007E-2</v>
      </c>
      <c r="AE893" s="31">
        <v>215.22060000000002</v>
      </c>
      <c r="AF893">
        <v>4</v>
      </c>
    </row>
    <row r="894" spans="10:32" x14ac:dyDescent="0.3">
      <c r="J894" s="19">
        <v>887</v>
      </c>
      <c r="K894" s="20">
        <v>44310</v>
      </c>
      <c r="L894" s="19">
        <v>4</v>
      </c>
      <c r="M894" s="59">
        <f t="shared" si="27"/>
        <v>4</v>
      </c>
      <c r="N894" s="59">
        <f t="shared" si="28"/>
        <v>2021</v>
      </c>
      <c r="O894" s="21">
        <v>70</v>
      </c>
      <c r="P894" s="22" t="s">
        <v>126</v>
      </c>
      <c r="Q894" s="19">
        <v>10</v>
      </c>
      <c r="R894" s="23">
        <v>29</v>
      </c>
      <c r="S894" s="24">
        <v>117</v>
      </c>
      <c r="T894" s="25">
        <v>3393</v>
      </c>
      <c r="U894" s="26">
        <v>0.01</v>
      </c>
      <c r="V894" s="25"/>
      <c r="W894" s="25">
        <v>3359.07</v>
      </c>
      <c r="X894" s="27">
        <v>44325</v>
      </c>
      <c r="Y894" s="28">
        <v>44325</v>
      </c>
      <c r="Z894" s="29">
        <v>887</v>
      </c>
      <c r="AA894" s="30">
        <v>4</v>
      </c>
      <c r="AB894" s="30" t="s">
        <v>85</v>
      </c>
      <c r="AC894" s="1" t="s">
        <v>113</v>
      </c>
      <c r="AD894" s="26">
        <v>0.06</v>
      </c>
      <c r="AE894" s="31">
        <v>201.54419999999999</v>
      </c>
      <c r="AF894">
        <v>5</v>
      </c>
    </row>
    <row r="895" spans="10:32" x14ac:dyDescent="0.3">
      <c r="J895" s="19">
        <v>888</v>
      </c>
      <c r="K895" s="20">
        <v>44311</v>
      </c>
      <c r="L895" s="19">
        <v>4</v>
      </c>
      <c r="M895" s="59">
        <f t="shared" si="27"/>
        <v>4</v>
      </c>
      <c r="N895" s="59">
        <f t="shared" si="28"/>
        <v>2021</v>
      </c>
      <c r="O895" s="21">
        <v>18</v>
      </c>
      <c r="P895" s="22" t="s">
        <v>142</v>
      </c>
      <c r="Q895" s="19">
        <v>8</v>
      </c>
      <c r="R895" s="23">
        <v>25</v>
      </c>
      <c r="S895" s="24">
        <v>107</v>
      </c>
      <c r="T895" s="25">
        <v>2675</v>
      </c>
      <c r="U895" s="26">
        <v>0.06</v>
      </c>
      <c r="V895" s="25"/>
      <c r="W895" s="25">
        <v>2514.5</v>
      </c>
      <c r="X895" s="27">
        <v>44312</v>
      </c>
      <c r="Y895" s="28">
        <v>44312</v>
      </c>
      <c r="Z895" s="29">
        <v>888</v>
      </c>
      <c r="AA895" s="30">
        <v>7</v>
      </c>
      <c r="AB895" s="30" t="s">
        <v>97</v>
      </c>
      <c r="AC895" s="1" t="s">
        <v>90</v>
      </c>
      <c r="AD895" s="26">
        <v>0.05</v>
      </c>
      <c r="AE895" s="31">
        <v>125.72500000000001</v>
      </c>
      <c r="AF895">
        <v>6</v>
      </c>
    </row>
    <row r="896" spans="10:32" x14ac:dyDescent="0.3">
      <c r="J896" s="19">
        <v>889</v>
      </c>
      <c r="K896" s="20">
        <v>44312</v>
      </c>
      <c r="L896" s="19">
        <v>4</v>
      </c>
      <c r="M896" s="59">
        <f t="shared" si="27"/>
        <v>4</v>
      </c>
      <c r="N896" s="59">
        <f t="shared" si="28"/>
        <v>2021</v>
      </c>
      <c r="O896" s="21">
        <v>12</v>
      </c>
      <c r="P896" s="22" t="s">
        <v>107</v>
      </c>
      <c r="Q896" s="19">
        <v>11</v>
      </c>
      <c r="R896" s="23">
        <v>30</v>
      </c>
      <c r="S896" s="24">
        <v>95</v>
      </c>
      <c r="T896" s="25">
        <v>2850</v>
      </c>
      <c r="U896" s="26">
        <v>0.12</v>
      </c>
      <c r="V896" s="25"/>
      <c r="W896" s="25">
        <v>2508</v>
      </c>
      <c r="X896" s="27">
        <v>44333</v>
      </c>
      <c r="Y896" s="28">
        <v>44333</v>
      </c>
      <c r="Z896" s="29">
        <v>889</v>
      </c>
      <c r="AA896" s="30">
        <v>1</v>
      </c>
      <c r="AB896" s="30" t="s">
        <v>108</v>
      </c>
      <c r="AC896" s="1" t="s">
        <v>109</v>
      </c>
      <c r="AD896" s="26">
        <v>0.08</v>
      </c>
      <c r="AE896" s="31">
        <v>200.64000000000001</v>
      </c>
      <c r="AF896">
        <v>7</v>
      </c>
    </row>
    <row r="897" spans="10:32" x14ac:dyDescent="0.3">
      <c r="J897" s="19">
        <v>890</v>
      </c>
      <c r="K897" s="20">
        <v>44312</v>
      </c>
      <c r="L897" s="19">
        <v>4</v>
      </c>
      <c r="M897" s="59">
        <f t="shared" si="27"/>
        <v>4</v>
      </c>
      <c r="N897" s="59">
        <f t="shared" si="28"/>
        <v>2021</v>
      </c>
      <c r="O897" s="21">
        <v>33</v>
      </c>
      <c r="P897" s="22" t="s">
        <v>135</v>
      </c>
      <c r="Q897" s="19">
        <v>1</v>
      </c>
      <c r="R897" s="23">
        <v>27</v>
      </c>
      <c r="S897" s="24">
        <v>99</v>
      </c>
      <c r="T897" s="25">
        <v>2673</v>
      </c>
      <c r="U897" s="26">
        <v>7.0000000000000007E-2</v>
      </c>
      <c r="V897" s="25"/>
      <c r="W897" s="25">
        <v>2485.89</v>
      </c>
      <c r="X897" s="27">
        <v>44335</v>
      </c>
      <c r="Y897" s="28">
        <v>44335</v>
      </c>
      <c r="Z897" s="29">
        <v>890</v>
      </c>
      <c r="AA897" s="30">
        <v>1</v>
      </c>
      <c r="AB897" s="30" t="s">
        <v>108</v>
      </c>
      <c r="AC897" s="1" t="s">
        <v>113</v>
      </c>
      <c r="AD897" s="26">
        <v>0.09</v>
      </c>
      <c r="AE897" s="31">
        <v>223.73009999999999</v>
      </c>
      <c r="AF897">
        <v>1</v>
      </c>
    </row>
    <row r="898" spans="10:32" x14ac:dyDescent="0.3">
      <c r="J898" s="19">
        <v>891</v>
      </c>
      <c r="K898" s="20">
        <v>44312</v>
      </c>
      <c r="L898" s="19">
        <v>4</v>
      </c>
      <c r="M898" s="59">
        <f t="shared" si="27"/>
        <v>4</v>
      </c>
      <c r="N898" s="59">
        <f t="shared" si="28"/>
        <v>2021</v>
      </c>
      <c r="O898" s="21">
        <v>44</v>
      </c>
      <c r="P898" s="22" t="s">
        <v>130</v>
      </c>
      <c r="Q898" s="19">
        <v>1</v>
      </c>
      <c r="R898" s="23">
        <v>26</v>
      </c>
      <c r="S898" s="24">
        <v>111</v>
      </c>
      <c r="T898" s="25">
        <v>2886</v>
      </c>
      <c r="U898" s="26">
        <v>0.09</v>
      </c>
      <c r="V898" s="25"/>
      <c r="W898" s="25">
        <v>2626.26</v>
      </c>
      <c r="X898" s="27">
        <v>44328</v>
      </c>
      <c r="Y898" s="28">
        <v>44328</v>
      </c>
      <c r="Z898" s="29">
        <v>891</v>
      </c>
      <c r="AA898" s="30">
        <v>1</v>
      </c>
      <c r="AB898" s="30" t="s">
        <v>108</v>
      </c>
      <c r="AC898" s="1" t="s">
        <v>128</v>
      </c>
      <c r="AD898" s="26">
        <v>7.0000000000000007E-2</v>
      </c>
      <c r="AE898" s="31">
        <v>183.83820000000003</v>
      </c>
      <c r="AF898">
        <v>2</v>
      </c>
    </row>
    <row r="899" spans="10:32" x14ac:dyDescent="0.3">
      <c r="J899" s="19">
        <v>892</v>
      </c>
      <c r="K899" s="20">
        <v>44312</v>
      </c>
      <c r="L899" s="19">
        <v>4</v>
      </c>
      <c r="M899" s="59">
        <f t="shared" si="27"/>
        <v>4</v>
      </c>
      <c r="N899" s="59">
        <f t="shared" si="28"/>
        <v>2021</v>
      </c>
      <c r="O899" s="21">
        <v>67</v>
      </c>
      <c r="P899" s="22" t="s">
        <v>165</v>
      </c>
      <c r="Q899" s="19">
        <v>14</v>
      </c>
      <c r="R899" s="23">
        <v>14</v>
      </c>
      <c r="S899" s="24">
        <v>95</v>
      </c>
      <c r="T899" s="25">
        <v>1330</v>
      </c>
      <c r="U899" s="26">
        <v>0.15</v>
      </c>
      <c r="V899" s="25"/>
      <c r="W899" s="25">
        <v>1130.5</v>
      </c>
      <c r="X899" s="27">
        <v>44321</v>
      </c>
      <c r="Y899" s="28">
        <v>44321</v>
      </c>
      <c r="Z899" s="29">
        <v>892</v>
      </c>
      <c r="AA899" s="30">
        <v>1</v>
      </c>
      <c r="AB899" s="30" t="s">
        <v>108</v>
      </c>
      <c r="AC899" s="1" t="s">
        <v>128</v>
      </c>
      <c r="AD899" s="26">
        <v>0.08</v>
      </c>
      <c r="AE899" s="31">
        <v>90.44</v>
      </c>
      <c r="AF899">
        <v>3</v>
      </c>
    </row>
    <row r="900" spans="10:32" x14ac:dyDescent="0.3">
      <c r="J900" s="19">
        <v>893</v>
      </c>
      <c r="K900" s="20">
        <v>44313</v>
      </c>
      <c r="L900" s="19">
        <v>4</v>
      </c>
      <c r="M900" s="59">
        <f t="shared" si="27"/>
        <v>4</v>
      </c>
      <c r="N900" s="59">
        <f t="shared" si="28"/>
        <v>2021</v>
      </c>
      <c r="O900" s="21">
        <v>43</v>
      </c>
      <c r="P900" s="22" t="s">
        <v>158</v>
      </c>
      <c r="Q900" s="19">
        <v>9</v>
      </c>
      <c r="R900" s="23">
        <v>33</v>
      </c>
      <c r="S900" s="24">
        <v>99</v>
      </c>
      <c r="T900" s="25">
        <v>3267</v>
      </c>
      <c r="U900" s="26">
        <v>0.11</v>
      </c>
      <c r="V900" s="25"/>
      <c r="W900" s="25">
        <v>2907.63</v>
      </c>
      <c r="X900" s="27">
        <v>44314</v>
      </c>
      <c r="Y900" s="28">
        <v>44314</v>
      </c>
      <c r="Z900" s="29">
        <v>893</v>
      </c>
      <c r="AA900" s="30">
        <v>3</v>
      </c>
      <c r="AB900" s="30" t="s">
        <v>87</v>
      </c>
      <c r="AC900" s="1" t="s">
        <v>83</v>
      </c>
      <c r="AD900" s="26">
        <v>0.1</v>
      </c>
      <c r="AE900" s="31">
        <v>290.76300000000003</v>
      </c>
      <c r="AF900">
        <v>4</v>
      </c>
    </row>
    <row r="901" spans="10:32" x14ac:dyDescent="0.3">
      <c r="J901" s="19">
        <v>894</v>
      </c>
      <c r="K901" s="20">
        <v>44313</v>
      </c>
      <c r="L901" s="19">
        <v>4</v>
      </c>
      <c r="M901" s="59">
        <f t="shared" si="27"/>
        <v>4</v>
      </c>
      <c r="N901" s="59">
        <f t="shared" si="28"/>
        <v>2021</v>
      </c>
      <c r="O901" s="21">
        <v>80</v>
      </c>
      <c r="P901" s="22" t="s">
        <v>96</v>
      </c>
      <c r="Q901" s="19">
        <v>1</v>
      </c>
      <c r="R901" s="23">
        <v>10</v>
      </c>
      <c r="S901" s="24">
        <v>92</v>
      </c>
      <c r="T901" s="25">
        <v>920</v>
      </c>
      <c r="U901" s="26">
        <v>0.03</v>
      </c>
      <c r="V901" s="25"/>
      <c r="W901" s="25">
        <v>892.4</v>
      </c>
      <c r="X901" s="27">
        <v>44334</v>
      </c>
      <c r="Y901" s="28">
        <v>44334</v>
      </c>
      <c r="Z901" s="29">
        <v>894</v>
      </c>
      <c r="AA901" s="30">
        <v>4</v>
      </c>
      <c r="AB901" s="30" t="s">
        <v>85</v>
      </c>
      <c r="AC901" s="1" t="s">
        <v>92</v>
      </c>
      <c r="AD901" s="26">
        <v>0.09</v>
      </c>
      <c r="AE901" s="31">
        <v>80.315999999999988</v>
      </c>
      <c r="AF901">
        <v>5</v>
      </c>
    </row>
    <row r="902" spans="10:32" x14ac:dyDescent="0.3">
      <c r="J902" s="19">
        <v>895</v>
      </c>
      <c r="K902" s="20">
        <v>44314</v>
      </c>
      <c r="L902" s="19">
        <v>4</v>
      </c>
      <c r="M902" s="59">
        <f t="shared" si="27"/>
        <v>4</v>
      </c>
      <c r="N902" s="59">
        <f t="shared" si="28"/>
        <v>2021</v>
      </c>
      <c r="O902" s="21">
        <v>87</v>
      </c>
      <c r="P902" s="22" t="s">
        <v>101</v>
      </c>
      <c r="Q902" s="19">
        <v>12</v>
      </c>
      <c r="R902" s="23">
        <v>43</v>
      </c>
      <c r="S902" s="24">
        <v>96</v>
      </c>
      <c r="T902" s="25">
        <v>4128</v>
      </c>
      <c r="U902" s="26">
        <v>7.0000000000000007E-2</v>
      </c>
      <c r="V902" s="25"/>
      <c r="W902" s="25">
        <v>3839.04</v>
      </c>
      <c r="X902" s="27">
        <v>44315</v>
      </c>
      <c r="Y902" s="28">
        <v>44315</v>
      </c>
      <c r="Z902" s="29">
        <v>895</v>
      </c>
      <c r="AA902" s="30">
        <v>2</v>
      </c>
      <c r="AB902" s="30" t="s">
        <v>82</v>
      </c>
      <c r="AC902" s="1" t="s">
        <v>92</v>
      </c>
      <c r="AD902" s="26">
        <v>0.06</v>
      </c>
      <c r="AE902" s="31">
        <v>230.3424</v>
      </c>
      <c r="AF902">
        <v>6</v>
      </c>
    </row>
    <row r="903" spans="10:32" x14ac:dyDescent="0.3">
      <c r="J903" s="19">
        <v>896</v>
      </c>
      <c r="K903" s="20">
        <v>44314</v>
      </c>
      <c r="L903" s="19">
        <v>4</v>
      </c>
      <c r="M903" s="59">
        <f t="shared" si="27"/>
        <v>4</v>
      </c>
      <c r="N903" s="59">
        <f t="shared" si="28"/>
        <v>2021</v>
      </c>
      <c r="O903" s="21">
        <v>42</v>
      </c>
      <c r="P903" s="22" t="s">
        <v>151</v>
      </c>
      <c r="Q903" s="19">
        <v>6</v>
      </c>
      <c r="R903" s="23">
        <v>18</v>
      </c>
      <c r="S903" s="24">
        <v>105</v>
      </c>
      <c r="T903" s="25">
        <v>1890</v>
      </c>
      <c r="U903" s="26">
        <v>7.0000000000000007E-2</v>
      </c>
      <c r="V903" s="25"/>
      <c r="W903" s="25">
        <v>1757.7</v>
      </c>
      <c r="X903" s="27">
        <v>44336</v>
      </c>
      <c r="Y903" s="28">
        <v>44336</v>
      </c>
      <c r="Z903" s="29">
        <v>896</v>
      </c>
      <c r="AA903" s="30">
        <v>2</v>
      </c>
      <c r="AB903" s="30" t="s">
        <v>82</v>
      </c>
      <c r="AC903" s="1" t="s">
        <v>83</v>
      </c>
      <c r="AD903" s="26">
        <v>7.0000000000000007E-2</v>
      </c>
      <c r="AE903" s="31">
        <v>123.03900000000002</v>
      </c>
      <c r="AF903">
        <v>7</v>
      </c>
    </row>
    <row r="904" spans="10:32" x14ac:dyDescent="0.3">
      <c r="J904" s="19">
        <v>897</v>
      </c>
      <c r="K904" s="20">
        <v>44314</v>
      </c>
      <c r="L904" s="19">
        <v>4</v>
      </c>
      <c r="M904" s="59">
        <f t="shared" ref="M904:M967" si="29">MONTH(K904)</f>
        <v>4</v>
      </c>
      <c r="N904" s="59">
        <f t="shared" si="28"/>
        <v>2021</v>
      </c>
      <c r="O904" s="21">
        <v>31</v>
      </c>
      <c r="P904" s="22" t="s">
        <v>144</v>
      </c>
      <c r="Q904" s="19">
        <v>11</v>
      </c>
      <c r="R904" s="23">
        <v>32</v>
      </c>
      <c r="S904" s="24">
        <v>100</v>
      </c>
      <c r="T904" s="25">
        <v>3200</v>
      </c>
      <c r="U904" s="26">
        <v>0.09</v>
      </c>
      <c r="V904" s="25"/>
      <c r="W904" s="25">
        <v>2912</v>
      </c>
      <c r="X904" s="27">
        <v>44321</v>
      </c>
      <c r="Y904" s="28">
        <v>44321</v>
      </c>
      <c r="Z904" s="29">
        <v>897</v>
      </c>
      <c r="AA904" s="30">
        <v>6</v>
      </c>
      <c r="AB904" s="30" t="s">
        <v>79</v>
      </c>
      <c r="AC904" s="1" t="s">
        <v>80</v>
      </c>
      <c r="AD904" s="26">
        <v>0.1</v>
      </c>
      <c r="AE904" s="31">
        <v>291.2</v>
      </c>
      <c r="AF904">
        <v>1</v>
      </c>
    </row>
    <row r="905" spans="10:32" x14ac:dyDescent="0.3">
      <c r="J905" s="19">
        <v>898</v>
      </c>
      <c r="K905" s="20">
        <v>44315</v>
      </c>
      <c r="L905" s="19">
        <v>4</v>
      </c>
      <c r="M905" s="59">
        <f t="shared" si="29"/>
        <v>4</v>
      </c>
      <c r="N905" s="59">
        <f t="shared" ref="N905:N968" si="30">YEAR(K905)</f>
        <v>2021</v>
      </c>
      <c r="O905" s="21">
        <v>7</v>
      </c>
      <c r="P905" s="22" t="s">
        <v>161</v>
      </c>
      <c r="Q905" s="19">
        <v>10</v>
      </c>
      <c r="R905" s="23">
        <v>35</v>
      </c>
      <c r="S905" s="24">
        <v>113</v>
      </c>
      <c r="T905" s="25">
        <v>3955</v>
      </c>
      <c r="U905" s="26">
        <v>0.05</v>
      </c>
      <c r="V905" s="25"/>
      <c r="W905" s="25">
        <v>3757.25</v>
      </c>
      <c r="X905" s="27">
        <v>44322</v>
      </c>
      <c r="Y905" s="28"/>
      <c r="Z905" s="29">
        <v>898</v>
      </c>
      <c r="AA905" s="30">
        <v>1</v>
      </c>
      <c r="AB905" s="30" t="s">
        <v>108</v>
      </c>
      <c r="AC905" s="1" t="s">
        <v>109</v>
      </c>
      <c r="AD905" s="26">
        <v>0.09</v>
      </c>
      <c r="AE905" s="31">
        <v>338.15249999999997</v>
      </c>
      <c r="AF905">
        <v>2</v>
      </c>
    </row>
    <row r="906" spans="10:32" x14ac:dyDescent="0.3">
      <c r="J906" s="19">
        <v>899</v>
      </c>
      <c r="K906" s="20">
        <v>44315</v>
      </c>
      <c r="L906" s="19">
        <v>4</v>
      </c>
      <c r="M906" s="59">
        <f t="shared" si="29"/>
        <v>4</v>
      </c>
      <c r="N906" s="59">
        <f t="shared" si="30"/>
        <v>2021</v>
      </c>
      <c r="O906" s="21">
        <v>54</v>
      </c>
      <c r="P906" s="22" t="s">
        <v>138</v>
      </c>
      <c r="Q906" s="19">
        <v>8</v>
      </c>
      <c r="R906" s="23">
        <v>48</v>
      </c>
      <c r="S906" s="24">
        <v>102</v>
      </c>
      <c r="T906" s="25">
        <v>4896</v>
      </c>
      <c r="U906" s="26">
        <v>0.15</v>
      </c>
      <c r="V906" s="25"/>
      <c r="W906" s="25">
        <v>4161.6000000000004</v>
      </c>
      <c r="X906" s="27">
        <v>44319</v>
      </c>
      <c r="Y906" s="28">
        <v>44319</v>
      </c>
      <c r="Z906" s="29">
        <v>899</v>
      </c>
      <c r="AA906" s="30">
        <v>1</v>
      </c>
      <c r="AB906" s="30" t="s">
        <v>108</v>
      </c>
      <c r="AC906" s="1" t="s">
        <v>92</v>
      </c>
      <c r="AD906" s="26">
        <v>0.09</v>
      </c>
      <c r="AE906" s="31">
        <v>374.54400000000004</v>
      </c>
      <c r="AF906">
        <v>3</v>
      </c>
    </row>
    <row r="907" spans="10:32" x14ac:dyDescent="0.3">
      <c r="J907" s="19">
        <v>900</v>
      </c>
      <c r="K907" s="20">
        <v>44315</v>
      </c>
      <c r="L907" s="19">
        <v>4</v>
      </c>
      <c r="M907" s="59">
        <f t="shared" si="29"/>
        <v>4</v>
      </c>
      <c r="N907" s="59">
        <f t="shared" si="30"/>
        <v>2021</v>
      </c>
      <c r="O907" s="21">
        <v>22</v>
      </c>
      <c r="P907" s="22" t="s">
        <v>112</v>
      </c>
      <c r="Q907" s="19">
        <v>11</v>
      </c>
      <c r="R907" s="23">
        <v>35</v>
      </c>
      <c r="S907" s="24">
        <v>111</v>
      </c>
      <c r="T907" s="25">
        <v>3885</v>
      </c>
      <c r="U907" s="26">
        <v>0.06</v>
      </c>
      <c r="V907" s="25"/>
      <c r="W907" s="25">
        <v>3651.9</v>
      </c>
      <c r="X907" s="27">
        <v>44322</v>
      </c>
      <c r="Y907" s="28">
        <v>44322</v>
      </c>
      <c r="Z907" s="29">
        <v>900</v>
      </c>
      <c r="AA907" s="30">
        <v>5</v>
      </c>
      <c r="AB907" s="30" t="s">
        <v>100</v>
      </c>
      <c r="AC907" s="1" t="s">
        <v>90</v>
      </c>
      <c r="AD907" s="26">
        <v>0.1</v>
      </c>
      <c r="AE907" s="31">
        <v>365.19000000000005</v>
      </c>
      <c r="AF907">
        <v>4</v>
      </c>
    </row>
    <row r="908" spans="10:32" x14ac:dyDescent="0.3">
      <c r="J908" s="19">
        <v>901</v>
      </c>
      <c r="K908" s="20">
        <v>44315</v>
      </c>
      <c r="L908" s="19">
        <v>4</v>
      </c>
      <c r="M908" s="59">
        <f t="shared" si="29"/>
        <v>4</v>
      </c>
      <c r="N908" s="59">
        <f t="shared" si="30"/>
        <v>2021</v>
      </c>
      <c r="O908" s="21">
        <v>39</v>
      </c>
      <c r="P908" s="22" t="s">
        <v>96</v>
      </c>
      <c r="Q908" s="19">
        <v>10</v>
      </c>
      <c r="R908" s="23">
        <v>46</v>
      </c>
      <c r="S908" s="24">
        <v>112</v>
      </c>
      <c r="T908" s="25">
        <v>5152</v>
      </c>
      <c r="U908" s="26">
        <v>0.02</v>
      </c>
      <c r="V908" s="25"/>
      <c r="W908" s="25">
        <v>5048.96</v>
      </c>
      <c r="X908" s="27">
        <v>44330</v>
      </c>
      <c r="Y908" s="28">
        <v>44330</v>
      </c>
      <c r="Z908" s="29">
        <v>901</v>
      </c>
      <c r="AA908" s="30">
        <v>4</v>
      </c>
      <c r="AB908" s="30" t="s">
        <v>85</v>
      </c>
      <c r="AC908" s="1" t="s">
        <v>105</v>
      </c>
      <c r="AD908" s="26">
        <v>0.05</v>
      </c>
      <c r="AE908" s="31">
        <v>252.44800000000001</v>
      </c>
      <c r="AF908">
        <v>5</v>
      </c>
    </row>
    <row r="909" spans="10:32" x14ac:dyDescent="0.3">
      <c r="J909" s="19">
        <v>902</v>
      </c>
      <c r="K909" s="20">
        <v>44316</v>
      </c>
      <c r="L909" s="19">
        <v>4</v>
      </c>
      <c r="M909" s="59">
        <f t="shared" si="29"/>
        <v>4</v>
      </c>
      <c r="N909" s="59">
        <f t="shared" si="30"/>
        <v>2021</v>
      </c>
      <c r="O909" s="21">
        <v>100</v>
      </c>
      <c r="P909" s="22" t="s">
        <v>96</v>
      </c>
      <c r="Q909" s="19">
        <v>3</v>
      </c>
      <c r="R909" s="23">
        <v>31</v>
      </c>
      <c r="S909" s="24">
        <v>109</v>
      </c>
      <c r="T909" s="25">
        <v>3379</v>
      </c>
      <c r="U909" s="26">
        <v>0.08</v>
      </c>
      <c r="V909" s="25"/>
      <c r="W909" s="25">
        <v>3108.68</v>
      </c>
      <c r="X909" s="27">
        <v>44344</v>
      </c>
      <c r="Y909" s="28">
        <v>44344</v>
      </c>
      <c r="Z909" s="29">
        <v>902</v>
      </c>
      <c r="AA909" s="30">
        <v>6</v>
      </c>
      <c r="AB909" s="30" t="s">
        <v>79</v>
      </c>
      <c r="AC909" s="1" t="s">
        <v>113</v>
      </c>
      <c r="AD909" s="26">
        <v>7.0000000000000007E-2</v>
      </c>
      <c r="AE909" s="31">
        <v>217.60760000000002</v>
      </c>
      <c r="AF909">
        <v>6</v>
      </c>
    </row>
    <row r="910" spans="10:32" x14ac:dyDescent="0.3">
      <c r="J910" s="19">
        <v>903</v>
      </c>
      <c r="K910" s="20">
        <v>44316</v>
      </c>
      <c r="L910" s="19">
        <v>4</v>
      </c>
      <c r="M910" s="59">
        <f t="shared" si="29"/>
        <v>4</v>
      </c>
      <c r="N910" s="59">
        <f t="shared" si="30"/>
        <v>2021</v>
      </c>
      <c r="O910" s="21">
        <v>28</v>
      </c>
      <c r="P910" s="22" t="s">
        <v>145</v>
      </c>
      <c r="Q910" s="19">
        <v>8</v>
      </c>
      <c r="R910" s="23">
        <v>40</v>
      </c>
      <c r="S910" s="24">
        <v>103</v>
      </c>
      <c r="T910" s="25">
        <v>4120</v>
      </c>
      <c r="U910" s="26">
        <v>0.08</v>
      </c>
      <c r="V910" s="25"/>
      <c r="W910" s="25">
        <v>3790.4</v>
      </c>
      <c r="X910" s="27">
        <v>44328</v>
      </c>
      <c r="Y910" s="28">
        <v>44328</v>
      </c>
      <c r="Z910" s="29">
        <v>903</v>
      </c>
      <c r="AA910" s="30">
        <v>6</v>
      </c>
      <c r="AB910" s="30" t="s">
        <v>79</v>
      </c>
      <c r="AC910" s="1" t="s">
        <v>113</v>
      </c>
      <c r="AD910" s="26">
        <v>7.0000000000000007E-2</v>
      </c>
      <c r="AE910" s="31">
        <v>265.32800000000003</v>
      </c>
      <c r="AF910">
        <v>7</v>
      </c>
    </row>
    <row r="911" spans="10:32" x14ac:dyDescent="0.3">
      <c r="J911" s="19">
        <v>904</v>
      </c>
      <c r="K911" s="20">
        <v>44316</v>
      </c>
      <c r="L911" s="19">
        <v>4</v>
      </c>
      <c r="M911" s="59">
        <f t="shared" si="29"/>
        <v>4</v>
      </c>
      <c r="N911" s="59">
        <f t="shared" si="30"/>
        <v>2021</v>
      </c>
      <c r="O911" s="21">
        <v>65</v>
      </c>
      <c r="P911" s="22" t="s">
        <v>123</v>
      </c>
      <c r="Q911" s="19">
        <v>14</v>
      </c>
      <c r="R911" s="23">
        <v>20</v>
      </c>
      <c r="S911" s="24">
        <v>90</v>
      </c>
      <c r="T911" s="25">
        <v>1800</v>
      </c>
      <c r="U911" s="26">
        <v>0.01</v>
      </c>
      <c r="V911" s="25"/>
      <c r="W911" s="25">
        <v>1782</v>
      </c>
      <c r="X911" s="27">
        <v>44337</v>
      </c>
      <c r="Y911" s="28">
        <v>44337</v>
      </c>
      <c r="Z911" s="29">
        <v>904</v>
      </c>
      <c r="AA911" s="30">
        <v>5</v>
      </c>
      <c r="AB911" s="30" t="s">
        <v>100</v>
      </c>
      <c r="AC911" s="1" t="s">
        <v>90</v>
      </c>
      <c r="AD911" s="26">
        <v>0.08</v>
      </c>
      <c r="AE911" s="31">
        <v>142.56</v>
      </c>
      <c r="AF911">
        <v>1</v>
      </c>
    </row>
    <row r="912" spans="10:32" x14ac:dyDescent="0.3">
      <c r="J912" s="19">
        <v>905</v>
      </c>
      <c r="K912" s="20">
        <v>44318</v>
      </c>
      <c r="L912" s="19">
        <v>5</v>
      </c>
      <c r="M912" s="59">
        <f t="shared" si="29"/>
        <v>5</v>
      </c>
      <c r="N912" s="59">
        <f t="shared" si="30"/>
        <v>2021</v>
      </c>
      <c r="O912" s="21">
        <v>20</v>
      </c>
      <c r="P912" s="22" t="s">
        <v>99</v>
      </c>
      <c r="Q912" s="19">
        <v>6</v>
      </c>
      <c r="R912" s="23">
        <v>11</v>
      </c>
      <c r="S912" s="24">
        <v>105</v>
      </c>
      <c r="T912" s="24">
        <v>1155</v>
      </c>
      <c r="U912" s="32">
        <v>0.04</v>
      </c>
      <c r="V912" s="24"/>
      <c r="W912" s="24">
        <v>1108.8</v>
      </c>
      <c r="X912" s="27">
        <v>44338</v>
      </c>
      <c r="Y912" s="27"/>
      <c r="Z912" s="29">
        <v>905</v>
      </c>
      <c r="AA912" s="30">
        <v>6</v>
      </c>
      <c r="AB912" s="30" t="s">
        <v>79</v>
      </c>
      <c r="AC912" s="1" t="s">
        <v>83</v>
      </c>
      <c r="AD912" s="32">
        <v>0.1</v>
      </c>
      <c r="AE912" s="31">
        <v>110.88</v>
      </c>
      <c r="AF912">
        <v>2</v>
      </c>
    </row>
    <row r="913" spans="10:32" x14ac:dyDescent="0.3">
      <c r="J913" s="19">
        <v>906</v>
      </c>
      <c r="K913" s="20">
        <v>44318</v>
      </c>
      <c r="L913" s="19">
        <v>5</v>
      </c>
      <c r="M913" s="59">
        <f t="shared" si="29"/>
        <v>5</v>
      </c>
      <c r="N913" s="59">
        <f t="shared" si="30"/>
        <v>2021</v>
      </c>
      <c r="O913" s="21">
        <v>83</v>
      </c>
      <c r="P913" s="22" t="s">
        <v>159</v>
      </c>
      <c r="Q913" s="19">
        <v>2</v>
      </c>
      <c r="R913" s="23">
        <v>29</v>
      </c>
      <c r="S913" s="24">
        <v>109</v>
      </c>
      <c r="T913" s="25">
        <v>3161</v>
      </c>
      <c r="U913" s="26">
        <v>0.11</v>
      </c>
      <c r="V913" s="25"/>
      <c r="W913" s="25">
        <v>2813.29</v>
      </c>
      <c r="X913" s="27">
        <v>44341</v>
      </c>
      <c r="Y913" s="28">
        <v>44341</v>
      </c>
      <c r="Z913" s="29">
        <v>906</v>
      </c>
      <c r="AA913" s="30">
        <v>7</v>
      </c>
      <c r="AB913" s="30" t="s">
        <v>97</v>
      </c>
      <c r="AC913" s="1" t="s">
        <v>128</v>
      </c>
      <c r="AD913" s="26">
        <v>0.06</v>
      </c>
      <c r="AE913" s="31">
        <v>168.79739999999998</v>
      </c>
      <c r="AF913">
        <v>3</v>
      </c>
    </row>
    <row r="914" spans="10:32" x14ac:dyDescent="0.3">
      <c r="J914" s="19">
        <v>907</v>
      </c>
      <c r="K914" s="20">
        <v>44319</v>
      </c>
      <c r="L914" s="19">
        <v>5</v>
      </c>
      <c r="M914" s="59">
        <f t="shared" si="29"/>
        <v>5</v>
      </c>
      <c r="N914" s="59">
        <f t="shared" si="30"/>
        <v>2021</v>
      </c>
      <c r="O914" s="21">
        <v>17</v>
      </c>
      <c r="P914" s="22" t="s">
        <v>126</v>
      </c>
      <c r="Q914" s="19">
        <v>13</v>
      </c>
      <c r="R914" s="23">
        <v>15</v>
      </c>
      <c r="S914" s="24">
        <v>110</v>
      </c>
      <c r="T914" s="25">
        <v>1650</v>
      </c>
      <c r="U914" s="26">
        <v>0.13</v>
      </c>
      <c r="V914" s="25"/>
      <c r="W914" s="25">
        <v>1435.5</v>
      </c>
      <c r="X914" s="27">
        <v>44340</v>
      </c>
      <c r="Y914" s="28">
        <v>44340</v>
      </c>
      <c r="Z914" s="29">
        <v>907</v>
      </c>
      <c r="AA914" s="30">
        <v>4</v>
      </c>
      <c r="AB914" s="30" t="s">
        <v>85</v>
      </c>
      <c r="AC914" s="1" t="s">
        <v>88</v>
      </c>
      <c r="AD914" s="26">
        <v>0.06</v>
      </c>
      <c r="AE914" s="31">
        <v>86.13</v>
      </c>
      <c r="AF914">
        <v>4</v>
      </c>
    </row>
    <row r="915" spans="10:32" x14ac:dyDescent="0.3">
      <c r="J915" s="19">
        <v>908</v>
      </c>
      <c r="K915" s="20">
        <v>44319</v>
      </c>
      <c r="L915" s="19">
        <v>5</v>
      </c>
      <c r="M915" s="59">
        <f t="shared" si="29"/>
        <v>5</v>
      </c>
      <c r="N915" s="59">
        <f t="shared" si="30"/>
        <v>2021</v>
      </c>
      <c r="O915" s="21">
        <v>95</v>
      </c>
      <c r="P915" s="22" t="s">
        <v>96</v>
      </c>
      <c r="Q915" s="19">
        <v>8</v>
      </c>
      <c r="R915" s="23">
        <v>12</v>
      </c>
      <c r="S915" s="24">
        <v>103</v>
      </c>
      <c r="T915" s="25">
        <v>1236</v>
      </c>
      <c r="U915" s="26">
        <v>0.1</v>
      </c>
      <c r="V915" s="25"/>
      <c r="W915" s="25">
        <v>1112.4000000000001</v>
      </c>
      <c r="X915" s="27">
        <v>44329</v>
      </c>
      <c r="Y915" s="28">
        <v>44329</v>
      </c>
      <c r="Z915" s="29">
        <v>908</v>
      </c>
      <c r="AA915" s="30">
        <v>7</v>
      </c>
      <c r="AB915" s="30" t="s">
        <v>97</v>
      </c>
      <c r="AC915" s="1" t="s">
        <v>109</v>
      </c>
      <c r="AD915" s="26">
        <v>0.09</v>
      </c>
      <c r="AE915" s="31">
        <v>100.116</v>
      </c>
      <c r="AF915">
        <v>5</v>
      </c>
    </row>
    <row r="916" spans="10:32" x14ac:dyDescent="0.3">
      <c r="J916" s="19">
        <v>909</v>
      </c>
      <c r="K916" s="20">
        <v>44319</v>
      </c>
      <c r="L916" s="19">
        <v>5</v>
      </c>
      <c r="M916" s="59">
        <f t="shared" si="29"/>
        <v>5</v>
      </c>
      <c r="N916" s="59">
        <f t="shared" si="30"/>
        <v>2021</v>
      </c>
      <c r="O916" s="21">
        <v>64</v>
      </c>
      <c r="P916" s="22" t="s">
        <v>137</v>
      </c>
      <c r="Q916" s="19">
        <v>1</v>
      </c>
      <c r="R916" s="23">
        <v>40</v>
      </c>
      <c r="S916" s="24">
        <v>92</v>
      </c>
      <c r="T916" s="25">
        <v>3680</v>
      </c>
      <c r="U916" s="26">
        <v>0.1</v>
      </c>
      <c r="V916" s="25"/>
      <c r="W916" s="25">
        <v>3312</v>
      </c>
      <c r="X916" s="27">
        <v>44339</v>
      </c>
      <c r="Y916" s="28">
        <v>44339</v>
      </c>
      <c r="Z916" s="29">
        <v>909</v>
      </c>
      <c r="AA916" s="30">
        <v>2</v>
      </c>
      <c r="AB916" s="30" t="s">
        <v>82</v>
      </c>
      <c r="AC916" s="1" t="s">
        <v>109</v>
      </c>
      <c r="AD916" s="26">
        <v>7.0000000000000007E-2</v>
      </c>
      <c r="AE916" s="31">
        <v>231.84000000000003</v>
      </c>
      <c r="AF916">
        <v>6</v>
      </c>
    </row>
    <row r="917" spans="10:32" x14ac:dyDescent="0.3">
      <c r="J917" s="19">
        <v>910</v>
      </c>
      <c r="K917" s="20">
        <v>44321</v>
      </c>
      <c r="L917" s="19">
        <v>5</v>
      </c>
      <c r="M917" s="59">
        <f t="shared" si="29"/>
        <v>5</v>
      </c>
      <c r="N917" s="59">
        <f t="shared" si="30"/>
        <v>2021</v>
      </c>
      <c r="O917" s="21">
        <v>12</v>
      </c>
      <c r="P917" s="22" t="s">
        <v>107</v>
      </c>
      <c r="Q917" s="19">
        <v>6</v>
      </c>
      <c r="R917" s="23">
        <v>23</v>
      </c>
      <c r="S917" s="24">
        <v>104</v>
      </c>
      <c r="T917" s="25">
        <v>2392</v>
      </c>
      <c r="U917" s="26">
        <v>0.14000000000000001</v>
      </c>
      <c r="V917" s="25"/>
      <c r="W917" s="25">
        <v>2057.12</v>
      </c>
      <c r="X917" s="27">
        <v>44332</v>
      </c>
      <c r="Y917" s="28">
        <v>44332</v>
      </c>
      <c r="Z917" s="29">
        <v>910</v>
      </c>
      <c r="AA917" s="30">
        <v>6</v>
      </c>
      <c r="AB917" s="30" t="s">
        <v>79</v>
      </c>
      <c r="AC917" s="1" t="s">
        <v>128</v>
      </c>
      <c r="AD917" s="26">
        <v>0.05</v>
      </c>
      <c r="AE917" s="31">
        <v>102.85599999999999</v>
      </c>
      <c r="AF917">
        <v>7</v>
      </c>
    </row>
    <row r="918" spans="10:32" x14ac:dyDescent="0.3">
      <c r="J918" s="19">
        <v>911</v>
      </c>
      <c r="K918" s="20">
        <v>44321</v>
      </c>
      <c r="L918" s="19">
        <v>5</v>
      </c>
      <c r="M918" s="59">
        <f t="shared" si="29"/>
        <v>5</v>
      </c>
      <c r="N918" s="59">
        <f t="shared" si="30"/>
        <v>2021</v>
      </c>
      <c r="O918" s="21">
        <v>67</v>
      </c>
      <c r="P918" s="22" t="s">
        <v>165</v>
      </c>
      <c r="Q918" s="19">
        <v>3</v>
      </c>
      <c r="R918" s="23">
        <v>12</v>
      </c>
      <c r="S918" s="24">
        <v>92</v>
      </c>
      <c r="T918" s="25">
        <v>1104</v>
      </c>
      <c r="U918" s="26">
        <v>0.05</v>
      </c>
      <c r="V918" s="25"/>
      <c r="W918" s="25">
        <v>1048.8</v>
      </c>
      <c r="X918" s="27">
        <v>44346</v>
      </c>
      <c r="Y918" s="28">
        <v>44346</v>
      </c>
      <c r="Z918" s="29">
        <v>911</v>
      </c>
      <c r="AA918" s="30">
        <v>1</v>
      </c>
      <c r="AB918" s="30" t="s">
        <v>108</v>
      </c>
      <c r="AC918" s="1" t="s">
        <v>105</v>
      </c>
      <c r="AD918" s="26">
        <v>0.09</v>
      </c>
      <c r="AE918" s="31">
        <v>94.391999999999996</v>
      </c>
      <c r="AF918">
        <v>1</v>
      </c>
    </row>
    <row r="919" spans="10:32" x14ac:dyDescent="0.3">
      <c r="J919" s="19">
        <v>912</v>
      </c>
      <c r="K919" s="20">
        <v>44322</v>
      </c>
      <c r="L919" s="19">
        <v>5</v>
      </c>
      <c r="M919" s="59">
        <f t="shared" si="29"/>
        <v>5</v>
      </c>
      <c r="N919" s="59">
        <f t="shared" si="30"/>
        <v>2021</v>
      </c>
      <c r="O919" s="21">
        <v>50</v>
      </c>
      <c r="P919" s="22" t="s">
        <v>140</v>
      </c>
      <c r="Q919" s="19">
        <v>4</v>
      </c>
      <c r="R919" s="23">
        <v>11</v>
      </c>
      <c r="S919" s="24">
        <v>119</v>
      </c>
      <c r="T919" s="25">
        <v>1309</v>
      </c>
      <c r="U919" s="26">
        <v>0.14000000000000001</v>
      </c>
      <c r="V919" s="25"/>
      <c r="W919" s="25">
        <v>1125.74</v>
      </c>
      <c r="X919" s="27">
        <v>44323</v>
      </c>
      <c r="Y919" s="28">
        <v>44323</v>
      </c>
      <c r="Z919" s="29">
        <v>912</v>
      </c>
      <c r="AA919" s="30">
        <v>4</v>
      </c>
      <c r="AB919" s="30" t="s">
        <v>85</v>
      </c>
      <c r="AC919" s="1" t="s">
        <v>105</v>
      </c>
      <c r="AD919" s="26">
        <v>0.1</v>
      </c>
      <c r="AE919" s="31">
        <v>112.57400000000001</v>
      </c>
      <c r="AF919">
        <v>2</v>
      </c>
    </row>
    <row r="920" spans="10:32" x14ac:dyDescent="0.3">
      <c r="J920" s="19">
        <v>913</v>
      </c>
      <c r="K920" s="20">
        <v>44322</v>
      </c>
      <c r="L920" s="19">
        <v>5</v>
      </c>
      <c r="M920" s="59">
        <f t="shared" si="29"/>
        <v>5</v>
      </c>
      <c r="N920" s="59">
        <f t="shared" si="30"/>
        <v>2021</v>
      </c>
      <c r="O920" s="21">
        <v>86</v>
      </c>
      <c r="P920" s="22" t="s">
        <v>149</v>
      </c>
      <c r="Q920" s="19">
        <v>7</v>
      </c>
      <c r="R920" s="23">
        <v>18</v>
      </c>
      <c r="S920" s="24">
        <v>102</v>
      </c>
      <c r="T920" s="25">
        <v>1836</v>
      </c>
      <c r="U920" s="26">
        <v>0.06</v>
      </c>
      <c r="V920" s="25"/>
      <c r="W920" s="25">
        <v>1725.84</v>
      </c>
      <c r="X920" s="27">
        <v>44322</v>
      </c>
      <c r="Y920" s="28">
        <v>44322</v>
      </c>
      <c r="Z920" s="29">
        <v>913</v>
      </c>
      <c r="AA920" s="30">
        <v>1</v>
      </c>
      <c r="AB920" s="30" t="s">
        <v>108</v>
      </c>
      <c r="AC920" s="1" t="s">
        <v>83</v>
      </c>
      <c r="AD920" s="26">
        <v>0.1</v>
      </c>
      <c r="AE920" s="31">
        <v>172.584</v>
      </c>
      <c r="AF920">
        <v>3</v>
      </c>
    </row>
    <row r="921" spans="10:32" x14ac:dyDescent="0.3">
      <c r="J921" s="19">
        <v>914</v>
      </c>
      <c r="K921" s="20">
        <v>44323</v>
      </c>
      <c r="L921" s="19">
        <v>5</v>
      </c>
      <c r="M921" s="59">
        <f t="shared" si="29"/>
        <v>5</v>
      </c>
      <c r="N921" s="59">
        <f t="shared" si="30"/>
        <v>2021</v>
      </c>
      <c r="O921" s="21">
        <v>86</v>
      </c>
      <c r="P921" s="22" t="s">
        <v>149</v>
      </c>
      <c r="Q921" s="19">
        <v>9</v>
      </c>
      <c r="R921" s="23">
        <v>40</v>
      </c>
      <c r="S921" s="24">
        <v>107</v>
      </c>
      <c r="T921" s="25">
        <v>4280</v>
      </c>
      <c r="U921" s="26">
        <v>0.12</v>
      </c>
      <c r="V921" s="25"/>
      <c r="W921" s="25">
        <v>3766.4</v>
      </c>
      <c r="X921" s="27">
        <v>44342</v>
      </c>
      <c r="Y921" s="28">
        <v>44342</v>
      </c>
      <c r="Z921" s="29">
        <v>914</v>
      </c>
      <c r="AA921" s="30">
        <v>3</v>
      </c>
      <c r="AB921" s="30" t="s">
        <v>87</v>
      </c>
      <c r="AC921" s="1" t="s">
        <v>109</v>
      </c>
      <c r="AD921" s="26">
        <v>0.06</v>
      </c>
      <c r="AE921" s="31">
        <v>225.98400000000001</v>
      </c>
      <c r="AF921">
        <v>4</v>
      </c>
    </row>
    <row r="922" spans="10:32" x14ac:dyDescent="0.3">
      <c r="J922" s="19">
        <v>915</v>
      </c>
      <c r="K922" s="20">
        <v>44323</v>
      </c>
      <c r="L922" s="19">
        <v>5</v>
      </c>
      <c r="M922" s="59">
        <f t="shared" si="29"/>
        <v>5</v>
      </c>
      <c r="N922" s="59">
        <f t="shared" si="30"/>
        <v>2021</v>
      </c>
      <c r="O922" s="21">
        <v>42</v>
      </c>
      <c r="P922" s="22" t="s">
        <v>151</v>
      </c>
      <c r="Q922" s="19">
        <v>10</v>
      </c>
      <c r="R922" s="23">
        <v>20</v>
      </c>
      <c r="S922" s="24">
        <v>115</v>
      </c>
      <c r="T922" s="25">
        <v>2300</v>
      </c>
      <c r="U922" s="26">
        <v>0.05</v>
      </c>
      <c r="V922" s="25"/>
      <c r="W922" s="25">
        <v>2185</v>
      </c>
      <c r="X922" s="27">
        <v>44342</v>
      </c>
      <c r="Y922" s="28">
        <v>44342</v>
      </c>
      <c r="Z922" s="29">
        <v>915</v>
      </c>
      <c r="AA922" s="30">
        <v>5</v>
      </c>
      <c r="AB922" s="30" t="s">
        <v>100</v>
      </c>
      <c r="AC922" s="1" t="s">
        <v>95</v>
      </c>
      <c r="AD922" s="26">
        <v>0.05</v>
      </c>
      <c r="AE922" s="31">
        <v>109.25</v>
      </c>
      <c r="AF922">
        <v>5</v>
      </c>
    </row>
    <row r="923" spans="10:32" x14ac:dyDescent="0.3">
      <c r="J923" s="19">
        <v>916</v>
      </c>
      <c r="K923" s="20">
        <v>44324</v>
      </c>
      <c r="L923" s="19">
        <v>5</v>
      </c>
      <c r="M923" s="59">
        <f t="shared" si="29"/>
        <v>5</v>
      </c>
      <c r="N923" s="59">
        <f t="shared" si="30"/>
        <v>2021</v>
      </c>
      <c r="O923" s="21">
        <v>58</v>
      </c>
      <c r="P923" s="22" t="s">
        <v>131</v>
      </c>
      <c r="Q923" s="19">
        <v>15</v>
      </c>
      <c r="R923" s="23">
        <v>16</v>
      </c>
      <c r="S923" s="24">
        <v>116</v>
      </c>
      <c r="T923" s="25">
        <v>1856</v>
      </c>
      <c r="U923" s="26">
        <v>0.14000000000000001</v>
      </c>
      <c r="V923" s="25"/>
      <c r="W923" s="25">
        <v>1596.1599999999999</v>
      </c>
      <c r="X923" s="27">
        <v>44354</v>
      </c>
      <c r="Y923" s="28">
        <v>44354</v>
      </c>
      <c r="Z923" s="29">
        <v>916</v>
      </c>
      <c r="AA923" s="30">
        <v>3</v>
      </c>
      <c r="AB923" s="30" t="s">
        <v>87</v>
      </c>
      <c r="AC923" s="1" t="s">
        <v>83</v>
      </c>
      <c r="AD923" s="26">
        <v>0.1</v>
      </c>
      <c r="AE923" s="31">
        <v>159.61599999999999</v>
      </c>
      <c r="AF923">
        <v>6</v>
      </c>
    </row>
    <row r="924" spans="10:32" x14ac:dyDescent="0.3">
      <c r="J924" s="19">
        <v>917</v>
      </c>
      <c r="K924" s="20">
        <v>44324</v>
      </c>
      <c r="L924" s="19">
        <v>5</v>
      </c>
      <c r="M924" s="59">
        <f t="shared" si="29"/>
        <v>5</v>
      </c>
      <c r="N924" s="59">
        <f t="shared" si="30"/>
        <v>2021</v>
      </c>
      <c r="O924" s="21">
        <v>30</v>
      </c>
      <c r="P924" s="22" t="s">
        <v>155</v>
      </c>
      <c r="Q924" s="19">
        <v>6</v>
      </c>
      <c r="R924" s="23">
        <v>36</v>
      </c>
      <c r="S924" s="24">
        <v>119</v>
      </c>
      <c r="T924" s="25">
        <v>4284</v>
      </c>
      <c r="U924" s="26">
        <v>0.04</v>
      </c>
      <c r="V924" s="25"/>
      <c r="W924" s="25">
        <v>4112.6400000000003</v>
      </c>
      <c r="X924" s="27">
        <v>44326</v>
      </c>
      <c r="Y924" s="28">
        <v>44326</v>
      </c>
      <c r="Z924" s="29">
        <v>917</v>
      </c>
      <c r="AA924" s="30">
        <v>2</v>
      </c>
      <c r="AB924" s="30" t="s">
        <v>82</v>
      </c>
      <c r="AC924" s="1" t="s">
        <v>92</v>
      </c>
      <c r="AD924" s="26">
        <v>0.09</v>
      </c>
      <c r="AE924" s="31">
        <v>370.13760000000002</v>
      </c>
      <c r="AF924">
        <v>7</v>
      </c>
    </row>
    <row r="925" spans="10:32" x14ac:dyDescent="0.3">
      <c r="J925" s="19">
        <v>918</v>
      </c>
      <c r="K925" s="20">
        <v>44326</v>
      </c>
      <c r="L925" s="19">
        <v>5</v>
      </c>
      <c r="M925" s="59">
        <f t="shared" si="29"/>
        <v>5</v>
      </c>
      <c r="N925" s="59">
        <f t="shared" si="30"/>
        <v>2021</v>
      </c>
      <c r="O925" s="21">
        <v>99</v>
      </c>
      <c r="P925" s="22" t="s">
        <v>143</v>
      </c>
      <c r="Q925" s="19">
        <v>15</v>
      </c>
      <c r="R925" s="23">
        <v>37</v>
      </c>
      <c r="S925" s="24">
        <v>119</v>
      </c>
      <c r="T925" s="25">
        <v>4403</v>
      </c>
      <c r="U925" s="26">
        <v>0.08</v>
      </c>
      <c r="V925" s="25"/>
      <c r="W925" s="25">
        <v>4050.76</v>
      </c>
      <c r="X925" s="27">
        <v>44347</v>
      </c>
      <c r="Y925" s="28">
        <v>44347</v>
      </c>
      <c r="Z925" s="29">
        <v>918</v>
      </c>
      <c r="AA925" s="30">
        <v>3</v>
      </c>
      <c r="AB925" s="30" t="s">
        <v>87</v>
      </c>
      <c r="AC925" s="1" t="s">
        <v>88</v>
      </c>
      <c r="AD925" s="26">
        <v>0.05</v>
      </c>
      <c r="AE925" s="31">
        <v>202.53800000000001</v>
      </c>
      <c r="AF925">
        <v>1</v>
      </c>
    </row>
    <row r="926" spans="10:32" x14ac:dyDescent="0.3">
      <c r="J926" s="19">
        <v>919</v>
      </c>
      <c r="K926" s="20">
        <v>44327</v>
      </c>
      <c r="L926" s="19">
        <v>5</v>
      </c>
      <c r="M926" s="59">
        <f t="shared" si="29"/>
        <v>5</v>
      </c>
      <c r="N926" s="59">
        <f t="shared" si="30"/>
        <v>2021</v>
      </c>
      <c r="O926" s="21">
        <v>1</v>
      </c>
      <c r="P926" s="22" t="s">
        <v>152</v>
      </c>
      <c r="Q926" s="19">
        <v>4</v>
      </c>
      <c r="R926" s="23">
        <v>43</v>
      </c>
      <c r="S926" s="24">
        <v>91</v>
      </c>
      <c r="T926" s="25">
        <v>3913</v>
      </c>
      <c r="U926" s="26">
        <v>0.06</v>
      </c>
      <c r="V926" s="25"/>
      <c r="W926" s="25">
        <v>3678.22</v>
      </c>
      <c r="X926" s="27">
        <v>44355</v>
      </c>
      <c r="Y926" s="28">
        <v>44355</v>
      </c>
      <c r="Z926" s="29">
        <v>919</v>
      </c>
      <c r="AA926" s="30">
        <v>3</v>
      </c>
      <c r="AB926" s="30" t="s">
        <v>87</v>
      </c>
      <c r="AC926" s="1" t="s">
        <v>92</v>
      </c>
      <c r="AD926" s="26">
        <v>7.0000000000000007E-2</v>
      </c>
      <c r="AE926" s="31">
        <v>257.47540000000004</v>
      </c>
      <c r="AF926">
        <v>2</v>
      </c>
    </row>
    <row r="927" spans="10:32" x14ac:dyDescent="0.3">
      <c r="J927" s="19">
        <v>920</v>
      </c>
      <c r="K927" s="20">
        <v>44327</v>
      </c>
      <c r="L927" s="19">
        <v>5</v>
      </c>
      <c r="M927" s="59">
        <f t="shared" si="29"/>
        <v>5</v>
      </c>
      <c r="N927" s="59">
        <f t="shared" si="30"/>
        <v>2021</v>
      </c>
      <c r="O927" s="21">
        <v>29</v>
      </c>
      <c r="P927" s="22" t="s">
        <v>157</v>
      </c>
      <c r="Q927" s="19">
        <v>12</v>
      </c>
      <c r="R927" s="23">
        <v>21</v>
      </c>
      <c r="S927" s="24">
        <v>115</v>
      </c>
      <c r="T927" s="25">
        <v>2415</v>
      </c>
      <c r="U927" s="26">
        <v>0.02</v>
      </c>
      <c r="V927" s="25"/>
      <c r="W927" s="25">
        <v>2366.6999999999998</v>
      </c>
      <c r="X927" s="27">
        <v>44337</v>
      </c>
      <c r="Y927" s="28">
        <v>44337</v>
      </c>
      <c r="Z927" s="29">
        <v>920</v>
      </c>
      <c r="AA927" s="30">
        <v>2</v>
      </c>
      <c r="AB927" s="30" t="s">
        <v>82</v>
      </c>
      <c r="AC927" s="1" t="s">
        <v>92</v>
      </c>
      <c r="AD927" s="26">
        <v>0.05</v>
      </c>
      <c r="AE927" s="31">
        <v>118.33499999999999</v>
      </c>
      <c r="AF927">
        <v>3</v>
      </c>
    </row>
    <row r="928" spans="10:32" x14ac:dyDescent="0.3">
      <c r="J928" s="19">
        <v>921</v>
      </c>
      <c r="K928" s="20">
        <v>44327</v>
      </c>
      <c r="L928" s="19">
        <v>5</v>
      </c>
      <c r="M928" s="59">
        <f t="shared" si="29"/>
        <v>5</v>
      </c>
      <c r="N928" s="59">
        <f t="shared" si="30"/>
        <v>2021</v>
      </c>
      <c r="O928" s="21">
        <v>79</v>
      </c>
      <c r="P928" s="22" t="s">
        <v>91</v>
      </c>
      <c r="Q928" s="19">
        <v>15</v>
      </c>
      <c r="R928" s="23">
        <v>48</v>
      </c>
      <c r="S928" s="24">
        <v>106</v>
      </c>
      <c r="T928" s="25">
        <v>5088</v>
      </c>
      <c r="U928" s="26">
        <v>0.11</v>
      </c>
      <c r="V928" s="25"/>
      <c r="W928" s="25">
        <v>4528.32</v>
      </c>
      <c r="X928" s="27">
        <v>44356</v>
      </c>
      <c r="Y928" s="28">
        <v>44356</v>
      </c>
      <c r="Z928" s="29">
        <v>921</v>
      </c>
      <c r="AA928" s="30">
        <v>3</v>
      </c>
      <c r="AB928" s="30" t="s">
        <v>87</v>
      </c>
      <c r="AC928" s="1" t="s">
        <v>105</v>
      </c>
      <c r="AD928" s="26">
        <v>0.09</v>
      </c>
      <c r="AE928" s="31">
        <v>407.54879999999997</v>
      </c>
      <c r="AF928">
        <v>4</v>
      </c>
    </row>
    <row r="929" spans="10:32" x14ac:dyDescent="0.3">
      <c r="J929" s="19">
        <v>922</v>
      </c>
      <c r="K929" s="20">
        <v>44327</v>
      </c>
      <c r="L929" s="19">
        <v>5</v>
      </c>
      <c r="M929" s="59">
        <f t="shared" si="29"/>
        <v>5</v>
      </c>
      <c r="N929" s="59">
        <f t="shared" si="30"/>
        <v>2021</v>
      </c>
      <c r="O929" s="21">
        <v>44</v>
      </c>
      <c r="P929" s="22" t="s">
        <v>130</v>
      </c>
      <c r="Q929" s="19">
        <v>8</v>
      </c>
      <c r="R929" s="23">
        <v>25</v>
      </c>
      <c r="S929" s="24">
        <v>117</v>
      </c>
      <c r="T929" s="25">
        <v>2925</v>
      </c>
      <c r="U929" s="26">
        <v>7.0000000000000007E-2</v>
      </c>
      <c r="V929" s="25"/>
      <c r="W929" s="25">
        <v>2720.25</v>
      </c>
      <c r="X929" s="27">
        <v>44340</v>
      </c>
      <c r="Y929" s="28">
        <v>44340</v>
      </c>
      <c r="Z929" s="29">
        <v>922</v>
      </c>
      <c r="AA929" s="30">
        <v>5</v>
      </c>
      <c r="AB929" s="30" t="s">
        <v>100</v>
      </c>
      <c r="AC929" s="1" t="s">
        <v>95</v>
      </c>
      <c r="AD929" s="26">
        <v>7.0000000000000007E-2</v>
      </c>
      <c r="AE929" s="31">
        <v>190.41750000000002</v>
      </c>
      <c r="AF929">
        <v>5</v>
      </c>
    </row>
    <row r="930" spans="10:32" x14ac:dyDescent="0.3">
      <c r="J930" s="19">
        <v>923</v>
      </c>
      <c r="K930" s="20">
        <v>44328</v>
      </c>
      <c r="L930" s="19">
        <v>5</v>
      </c>
      <c r="M930" s="59">
        <f t="shared" si="29"/>
        <v>5</v>
      </c>
      <c r="N930" s="59">
        <f t="shared" si="30"/>
        <v>2021</v>
      </c>
      <c r="O930" s="21">
        <v>27</v>
      </c>
      <c r="P930" s="22" t="s">
        <v>160</v>
      </c>
      <c r="Q930" s="19">
        <v>2</v>
      </c>
      <c r="R930" s="23">
        <v>45</v>
      </c>
      <c r="S930" s="24">
        <v>100</v>
      </c>
      <c r="T930" s="25">
        <v>4500</v>
      </c>
      <c r="U930" s="26">
        <v>0.08</v>
      </c>
      <c r="V930" s="25"/>
      <c r="W930" s="25">
        <v>4140</v>
      </c>
      <c r="X930" s="27">
        <v>44346</v>
      </c>
      <c r="Y930" s="28">
        <v>44346</v>
      </c>
      <c r="Z930" s="29">
        <v>923</v>
      </c>
      <c r="AA930" s="30">
        <v>1</v>
      </c>
      <c r="AB930" s="30" t="s">
        <v>108</v>
      </c>
      <c r="AC930" s="1" t="s">
        <v>128</v>
      </c>
      <c r="AD930" s="26">
        <v>0.06</v>
      </c>
      <c r="AE930" s="31">
        <v>248.39999999999998</v>
      </c>
      <c r="AF930">
        <v>6</v>
      </c>
    </row>
    <row r="931" spans="10:32" x14ac:dyDescent="0.3">
      <c r="J931" s="19">
        <v>924</v>
      </c>
      <c r="K931" s="20">
        <v>44328</v>
      </c>
      <c r="L931" s="19">
        <v>5</v>
      </c>
      <c r="M931" s="59">
        <f t="shared" si="29"/>
        <v>5</v>
      </c>
      <c r="N931" s="59">
        <f t="shared" si="30"/>
        <v>2021</v>
      </c>
      <c r="O931" s="21">
        <v>9</v>
      </c>
      <c r="P931" s="22" t="s">
        <v>94</v>
      </c>
      <c r="Q931" s="19">
        <v>12</v>
      </c>
      <c r="R931" s="23">
        <v>24</v>
      </c>
      <c r="S931" s="24">
        <v>106</v>
      </c>
      <c r="T931" s="25">
        <v>2544</v>
      </c>
      <c r="U931" s="26">
        <v>0.01</v>
      </c>
      <c r="V931" s="25"/>
      <c r="W931" s="25">
        <v>2518.56</v>
      </c>
      <c r="X931" s="27">
        <v>44354</v>
      </c>
      <c r="Y931" s="28">
        <v>44354</v>
      </c>
      <c r="Z931" s="29">
        <v>924</v>
      </c>
      <c r="AA931" s="30">
        <v>6</v>
      </c>
      <c r="AB931" s="30" t="s">
        <v>79</v>
      </c>
      <c r="AC931" s="1" t="s">
        <v>128</v>
      </c>
      <c r="AD931" s="26">
        <v>0.09</v>
      </c>
      <c r="AE931" s="31">
        <v>226.6704</v>
      </c>
      <c r="AF931">
        <v>7</v>
      </c>
    </row>
    <row r="932" spans="10:32" x14ac:dyDescent="0.3">
      <c r="J932" s="19">
        <v>925</v>
      </c>
      <c r="K932" s="20">
        <v>44329</v>
      </c>
      <c r="L932" s="19">
        <v>5</v>
      </c>
      <c r="M932" s="59">
        <f t="shared" si="29"/>
        <v>5</v>
      </c>
      <c r="N932" s="59">
        <f t="shared" si="30"/>
        <v>2021</v>
      </c>
      <c r="O932" s="21">
        <v>32</v>
      </c>
      <c r="P932" s="22" t="s">
        <v>136</v>
      </c>
      <c r="Q932" s="19">
        <v>7</v>
      </c>
      <c r="R932" s="23">
        <v>48</v>
      </c>
      <c r="S932" s="24">
        <v>113</v>
      </c>
      <c r="T932" s="25">
        <v>5424</v>
      </c>
      <c r="U932" s="26">
        <v>0.01</v>
      </c>
      <c r="V932" s="25"/>
      <c r="W932" s="25">
        <v>5369.76</v>
      </c>
      <c r="X932" s="27">
        <v>44357</v>
      </c>
      <c r="Y932" s="28">
        <v>44357</v>
      </c>
      <c r="Z932" s="29">
        <v>925</v>
      </c>
      <c r="AA932" s="30">
        <v>6</v>
      </c>
      <c r="AB932" s="30" t="s">
        <v>79</v>
      </c>
      <c r="AC932" s="1" t="s">
        <v>83</v>
      </c>
      <c r="AD932" s="26">
        <v>0.09</v>
      </c>
      <c r="AE932" s="31">
        <v>483.27839999999998</v>
      </c>
      <c r="AF932">
        <v>1</v>
      </c>
    </row>
    <row r="933" spans="10:32" x14ac:dyDescent="0.3">
      <c r="J933" s="19">
        <v>926</v>
      </c>
      <c r="K933" s="20">
        <v>44330</v>
      </c>
      <c r="L933" s="19">
        <v>5</v>
      </c>
      <c r="M933" s="59">
        <f t="shared" si="29"/>
        <v>5</v>
      </c>
      <c r="N933" s="59">
        <f t="shared" si="30"/>
        <v>2021</v>
      </c>
      <c r="O933" s="21">
        <v>97</v>
      </c>
      <c r="P933" s="22" t="s">
        <v>125</v>
      </c>
      <c r="Q933" s="19">
        <v>2</v>
      </c>
      <c r="R933" s="23">
        <v>30</v>
      </c>
      <c r="S933" s="24">
        <v>99</v>
      </c>
      <c r="T933" s="25">
        <v>2970</v>
      </c>
      <c r="U933" s="26">
        <v>0</v>
      </c>
      <c r="V933" s="25"/>
      <c r="W933" s="25">
        <v>2970</v>
      </c>
      <c r="X933" s="27">
        <v>44336</v>
      </c>
      <c r="Y933" s="28">
        <v>44336</v>
      </c>
      <c r="Z933" s="29">
        <v>926</v>
      </c>
      <c r="AA933" s="30">
        <v>4</v>
      </c>
      <c r="AB933" s="30" t="s">
        <v>85</v>
      </c>
      <c r="AC933" s="1" t="s">
        <v>80</v>
      </c>
      <c r="AD933" s="26">
        <v>0.1</v>
      </c>
      <c r="AE933" s="31">
        <v>297</v>
      </c>
      <c r="AF933">
        <v>2</v>
      </c>
    </row>
    <row r="934" spans="10:32" x14ac:dyDescent="0.3">
      <c r="J934" s="19">
        <v>927</v>
      </c>
      <c r="K934" s="20">
        <v>44331</v>
      </c>
      <c r="L934" s="19">
        <v>5</v>
      </c>
      <c r="M934" s="59">
        <f t="shared" si="29"/>
        <v>5</v>
      </c>
      <c r="N934" s="59">
        <f t="shared" si="30"/>
        <v>2021</v>
      </c>
      <c r="O934" s="21">
        <v>42</v>
      </c>
      <c r="P934" s="22" t="s">
        <v>151</v>
      </c>
      <c r="Q934" s="19">
        <v>12</v>
      </c>
      <c r="R934" s="23">
        <v>48</v>
      </c>
      <c r="S934" s="24">
        <v>108</v>
      </c>
      <c r="T934" s="25">
        <v>5184</v>
      </c>
      <c r="U934" s="26">
        <v>0.09</v>
      </c>
      <c r="V934" s="25"/>
      <c r="W934" s="25">
        <v>4717.4399999999996</v>
      </c>
      <c r="X934" s="27">
        <v>44359</v>
      </c>
      <c r="Y934" s="28">
        <v>44359</v>
      </c>
      <c r="Z934" s="29">
        <v>927</v>
      </c>
      <c r="AA934" s="30">
        <v>5</v>
      </c>
      <c r="AB934" s="30" t="s">
        <v>100</v>
      </c>
      <c r="AC934" s="1" t="s">
        <v>128</v>
      </c>
      <c r="AD934" s="26">
        <v>7.0000000000000007E-2</v>
      </c>
      <c r="AE934" s="31">
        <v>330.2208</v>
      </c>
      <c r="AF934">
        <v>3</v>
      </c>
    </row>
    <row r="935" spans="10:32" x14ac:dyDescent="0.3">
      <c r="J935" s="19">
        <v>928</v>
      </c>
      <c r="K935" s="20">
        <v>44331</v>
      </c>
      <c r="L935" s="19">
        <v>5</v>
      </c>
      <c r="M935" s="59">
        <f t="shared" si="29"/>
        <v>5</v>
      </c>
      <c r="N935" s="59">
        <f t="shared" si="30"/>
        <v>2021</v>
      </c>
      <c r="O935" s="21">
        <v>44</v>
      </c>
      <c r="P935" s="22" t="s">
        <v>130</v>
      </c>
      <c r="Q935" s="19">
        <v>10</v>
      </c>
      <c r="R935" s="23">
        <v>19</v>
      </c>
      <c r="S935" s="24">
        <v>91</v>
      </c>
      <c r="T935" s="25">
        <v>1729</v>
      </c>
      <c r="U935" s="26">
        <v>0.04</v>
      </c>
      <c r="V935" s="25"/>
      <c r="W935" s="25">
        <v>1659.84</v>
      </c>
      <c r="X935" s="27">
        <v>44352</v>
      </c>
      <c r="Y935" s="28">
        <v>44352</v>
      </c>
      <c r="Z935" s="29">
        <v>928</v>
      </c>
      <c r="AA935" s="30">
        <v>4</v>
      </c>
      <c r="AB935" s="30" t="s">
        <v>85</v>
      </c>
      <c r="AC935" s="1" t="s">
        <v>88</v>
      </c>
      <c r="AD935" s="26">
        <v>0.1</v>
      </c>
      <c r="AE935" s="31">
        <v>165.98400000000001</v>
      </c>
      <c r="AF935">
        <v>4</v>
      </c>
    </row>
    <row r="936" spans="10:32" x14ac:dyDescent="0.3">
      <c r="J936" s="19">
        <v>929</v>
      </c>
      <c r="K936" s="20">
        <v>44332</v>
      </c>
      <c r="L936" s="19">
        <v>5</v>
      </c>
      <c r="M936" s="59">
        <f t="shared" si="29"/>
        <v>5</v>
      </c>
      <c r="N936" s="59">
        <f t="shared" si="30"/>
        <v>2021</v>
      </c>
      <c r="O936" s="21">
        <v>85</v>
      </c>
      <c r="P936" s="22" t="s">
        <v>117</v>
      </c>
      <c r="Q936" s="19">
        <v>10</v>
      </c>
      <c r="R936" s="23">
        <v>18</v>
      </c>
      <c r="S936" s="24">
        <v>94</v>
      </c>
      <c r="T936" s="25">
        <v>1692</v>
      </c>
      <c r="U936" s="26">
        <v>0.01</v>
      </c>
      <c r="V936" s="25"/>
      <c r="W936" s="25">
        <v>1675.08</v>
      </c>
      <c r="X936" s="27">
        <v>44360</v>
      </c>
      <c r="Y936" s="28">
        <v>44360</v>
      </c>
      <c r="Z936" s="29">
        <v>929</v>
      </c>
      <c r="AA936" s="30">
        <v>7</v>
      </c>
      <c r="AB936" s="30" t="s">
        <v>97</v>
      </c>
      <c r="AC936" s="1" t="s">
        <v>95</v>
      </c>
      <c r="AD936" s="26">
        <v>0.08</v>
      </c>
      <c r="AE936" s="31">
        <v>134.00639999999999</v>
      </c>
      <c r="AF936">
        <v>5</v>
      </c>
    </row>
    <row r="937" spans="10:32" x14ac:dyDescent="0.3">
      <c r="J937" s="19">
        <v>930</v>
      </c>
      <c r="K937" s="20">
        <v>44332</v>
      </c>
      <c r="L937" s="19">
        <v>5</v>
      </c>
      <c r="M937" s="59">
        <f t="shared" si="29"/>
        <v>5</v>
      </c>
      <c r="N937" s="59">
        <f t="shared" si="30"/>
        <v>2021</v>
      </c>
      <c r="O937" s="21">
        <v>62</v>
      </c>
      <c r="P937" s="22" t="s">
        <v>96</v>
      </c>
      <c r="Q937" s="19">
        <v>5</v>
      </c>
      <c r="R937" s="23">
        <v>43</v>
      </c>
      <c r="S937" s="24">
        <v>95</v>
      </c>
      <c r="T937" s="25">
        <v>4085</v>
      </c>
      <c r="U937" s="26">
        <v>0.02</v>
      </c>
      <c r="V937" s="25"/>
      <c r="W937" s="25">
        <v>4003.3</v>
      </c>
      <c r="X937" s="27">
        <v>44340</v>
      </c>
      <c r="Y937" s="28">
        <v>44340</v>
      </c>
      <c r="Z937" s="29">
        <v>930</v>
      </c>
      <c r="AA937" s="30">
        <v>2</v>
      </c>
      <c r="AB937" s="30" t="s">
        <v>82</v>
      </c>
      <c r="AC937" s="1" t="s">
        <v>83</v>
      </c>
      <c r="AD937" s="26">
        <v>0.06</v>
      </c>
      <c r="AE937" s="31">
        <v>240.19800000000001</v>
      </c>
      <c r="AF937">
        <v>6</v>
      </c>
    </row>
    <row r="938" spans="10:32" x14ac:dyDescent="0.3">
      <c r="J938" s="19">
        <v>931</v>
      </c>
      <c r="K938" s="20">
        <v>44332</v>
      </c>
      <c r="L938" s="19">
        <v>5</v>
      </c>
      <c r="M938" s="59">
        <f t="shared" si="29"/>
        <v>5</v>
      </c>
      <c r="N938" s="59">
        <f t="shared" si="30"/>
        <v>2021</v>
      </c>
      <c r="O938" s="21">
        <v>75</v>
      </c>
      <c r="P938" s="22" t="s">
        <v>96</v>
      </c>
      <c r="Q938" s="19">
        <v>10</v>
      </c>
      <c r="R938" s="23">
        <v>38</v>
      </c>
      <c r="S938" s="24">
        <v>104</v>
      </c>
      <c r="T938" s="25">
        <v>3952</v>
      </c>
      <c r="U938" s="26">
        <v>0.14000000000000001</v>
      </c>
      <c r="V938" s="25"/>
      <c r="W938" s="25">
        <v>3398.72</v>
      </c>
      <c r="X938" s="27">
        <v>44341</v>
      </c>
      <c r="Y938" s="28">
        <v>44341</v>
      </c>
      <c r="Z938" s="29">
        <v>931</v>
      </c>
      <c r="AA938" s="30">
        <v>1</v>
      </c>
      <c r="AB938" s="30" t="s">
        <v>108</v>
      </c>
      <c r="AC938" s="1" t="s">
        <v>88</v>
      </c>
      <c r="AD938" s="26">
        <v>0.06</v>
      </c>
      <c r="AE938" s="31">
        <v>203.92319999999998</v>
      </c>
      <c r="AF938">
        <v>7</v>
      </c>
    </row>
    <row r="939" spans="10:32" x14ac:dyDescent="0.3">
      <c r="J939" s="19">
        <v>932</v>
      </c>
      <c r="K939" s="20">
        <v>44334</v>
      </c>
      <c r="L939" s="19">
        <v>5</v>
      </c>
      <c r="M939" s="59">
        <f t="shared" si="29"/>
        <v>5</v>
      </c>
      <c r="N939" s="59">
        <f t="shared" si="30"/>
        <v>2021</v>
      </c>
      <c r="O939" s="21">
        <v>47</v>
      </c>
      <c r="P939" s="22" t="s">
        <v>101</v>
      </c>
      <c r="Q939" s="19">
        <v>12</v>
      </c>
      <c r="R939" s="23">
        <v>10</v>
      </c>
      <c r="S939" s="24">
        <v>104</v>
      </c>
      <c r="T939" s="25">
        <v>1040</v>
      </c>
      <c r="U939" s="26">
        <v>0.14000000000000001</v>
      </c>
      <c r="V939" s="25"/>
      <c r="W939" s="25">
        <v>894.4</v>
      </c>
      <c r="X939" s="27">
        <v>44350</v>
      </c>
      <c r="Y939" s="28">
        <v>44350</v>
      </c>
      <c r="Z939" s="29">
        <v>932</v>
      </c>
      <c r="AA939" s="30">
        <v>2</v>
      </c>
      <c r="AB939" s="30" t="s">
        <v>82</v>
      </c>
      <c r="AC939" s="1" t="s">
        <v>92</v>
      </c>
      <c r="AD939" s="26">
        <v>0.06</v>
      </c>
      <c r="AE939" s="31">
        <v>53.663999999999994</v>
      </c>
      <c r="AF939">
        <v>1</v>
      </c>
    </row>
    <row r="940" spans="10:32" x14ac:dyDescent="0.3">
      <c r="J940" s="19">
        <v>933</v>
      </c>
      <c r="K940" s="20">
        <v>44335</v>
      </c>
      <c r="L940" s="19">
        <v>5</v>
      </c>
      <c r="M940" s="59">
        <f t="shared" si="29"/>
        <v>5</v>
      </c>
      <c r="N940" s="59">
        <f t="shared" si="30"/>
        <v>2021</v>
      </c>
      <c r="O940" s="21">
        <v>24</v>
      </c>
      <c r="P940" s="22" t="s">
        <v>133</v>
      </c>
      <c r="Q940" s="19">
        <v>5</v>
      </c>
      <c r="R940" s="23">
        <v>23</v>
      </c>
      <c r="S940" s="24">
        <v>90</v>
      </c>
      <c r="T940" s="25">
        <v>2070</v>
      </c>
      <c r="U940" s="26">
        <v>0.15</v>
      </c>
      <c r="V940" s="25"/>
      <c r="W940" s="25">
        <v>1759.5</v>
      </c>
      <c r="X940" s="27">
        <v>44345</v>
      </c>
      <c r="Y940" s="28">
        <v>44345</v>
      </c>
      <c r="Z940" s="29">
        <v>933</v>
      </c>
      <c r="AA940" s="30">
        <v>2</v>
      </c>
      <c r="AB940" s="30" t="s">
        <v>82</v>
      </c>
      <c r="AC940" s="1" t="s">
        <v>113</v>
      </c>
      <c r="AD940" s="26">
        <v>0.08</v>
      </c>
      <c r="AE940" s="31">
        <v>140.76</v>
      </c>
      <c r="AF940">
        <v>2</v>
      </c>
    </row>
    <row r="941" spans="10:32" x14ac:dyDescent="0.3">
      <c r="J941" s="19">
        <v>934</v>
      </c>
      <c r="K941" s="20">
        <v>44335</v>
      </c>
      <c r="L941" s="19">
        <v>5</v>
      </c>
      <c r="M941" s="59">
        <f t="shared" si="29"/>
        <v>5</v>
      </c>
      <c r="N941" s="59">
        <f t="shared" si="30"/>
        <v>2021</v>
      </c>
      <c r="O941" s="21">
        <v>38</v>
      </c>
      <c r="P941" s="22" t="s">
        <v>132</v>
      </c>
      <c r="Q941" s="19">
        <v>7</v>
      </c>
      <c r="R941" s="23">
        <v>37</v>
      </c>
      <c r="S941" s="24">
        <v>91</v>
      </c>
      <c r="T941" s="25">
        <v>3367</v>
      </c>
      <c r="U941" s="26">
        <v>7.0000000000000007E-2</v>
      </c>
      <c r="V941" s="25"/>
      <c r="W941" s="25">
        <v>3131.31</v>
      </c>
      <c r="X941" s="27">
        <v>44337</v>
      </c>
      <c r="Y941" s="28">
        <v>44337</v>
      </c>
      <c r="Z941" s="29">
        <v>934</v>
      </c>
      <c r="AA941" s="30">
        <v>7</v>
      </c>
      <c r="AB941" s="30" t="s">
        <v>97</v>
      </c>
      <c r="AC941" s="1" t="s">
        <v>128</v>
      </c>
      <c r="AD941" s="26">
        <v>7.0000000000000007E-2</v>
      </c>
      <c r="AE941" s="31">
        <v>219.19170000000003</v>
      </c>
      <c r="AF941">
        <v>3</v>
      </c>
    </row>
    <row r="942" spans="10:32" x14ac:dyDescent="0.3">
      <c r="J942" s="19">
        <v>935</v>
      </c>
      <c r="K942" s="20">
        <v>44336</v>
      </c>
      <c r="L942" s="19">
        <v>5</v>
      </c>
      <c r="M942" s="59">
        <f t="shared" si="29"/>
        <v>5</v>
      </c>
      <c r="N942" s="59">
        <f t="shared" si="30"/>
        <v>2021</v>
      </c>
      <c r="O942" s="21">
        <v>91</v>
      </c>
      <c r="P942" s="22" t="s">
        <v>121</v>
      </c>
      <c r="Q942" s="19">
        <v>6</v>
      </c>
      <c r="R942" s="23">
        <v>15</v>
      </c>
      <c r="S942" s="24">
        <v>91</v>
      </c>
      <c r="T942" s="25">
        <v>1365</v>
      </c>
      <c r="U942" s="26">
        <v>0</v>
      </c>
      <c r="V942" s="25"/>
      <c r="W942" s="25">
        <v>1365</v>
      </c>
      <c r="X942" s="27">
        <v>44346</v>
      </c>
      <c r="Y942" s="28">
        <v>44346</v>
      </c>
      <c r="Z942" s="29">
        <v>935</v>
      </c>
      <c r="AA942" s="30">
        <v>1</v>
      </c>
      <c r="AB942" s="30" t="s">
        <v>108</v>
      </c>
      <c r="AC942" s="1" t="s">
        <v>105</v>
      </c>
      <c r="AD942" s="26">
        <v>0.06</v>
      </c>
      <c r="AE942" s="31">
        <v>81.899999999999991</v>
      </c>
      <c r="AF942">
        <v>4</v>
      </c>
    </row>
    <row r="943" spans="10:32" x14ac:dyDescent="0.3">
      <c r="J943" s="19">
        <v>936</v>
      </c>
      <c r="K943" s="20">
        <v>44337</v>
      </c>
      <c r="L943" s="19">
        <v>5</v>
      </c>
      <c r="M943" s="59">
        <f t="shared" si="29"/>
        <v>5</v>
      </c>
      <c r="N943" s="59">
        <f t="shared" si="30"/>
        <v>2021</v>
      </c>
      <c r="O943" s="21">
        <v>77</v>
      </c>
      <c r="P943" s="22" t="s">
        <v>124</v>
      </c>
      <c r="Q943" s="19">
        <v>8</v>
      </c>
      <c r="R943" s="23">
        <v>19</v>
      </c>
      <c r="S943" s="24">
        <v>119</v>
      </c>
      <c r="T943" s="25">
        <v>2261</v>
      </c>
      <c r="U943" s="26">
        <v>0.14000000000000001</v>
      </c>
      <c r="V943" s="25"/>
      <c r="W943" s="25">
        <v>1944.46</v>
      </c>
      <c r="X943" s="27">
        <v>44350</v>
      </c>
      <c r="Y943" s="28">
        <v>44350</v>
      </c>
      <c r="Z943" s="29">
        <v>936</v>
      </c>
      <c r="AA943" s="30">
        <v>2</v>
      </c>
      <c r="AB943" s="30" t="s">
        <v>82</v>
      </c>
      <c r="AC943" s="1" t="s">
        <v>105</v>
      </c>
      <c r="AD943" s="26">
        <v>0.08</v>
      </c>
      <c r="AE943" s="31">
        <v>155.55680000000001</v>
      </c>
      <c r="AF943">
        <v>5</v>
      </c>
    </row>
    <row r="944" spans="10:32" x14ac:dyDescent="0.3">
      <c r="J944" s="19">
        <v>937</v>
      </c>
      <c r="K944" s="20">
        <v>44337</v>
      </c>
      <c r="L944" s="19">
        <v>5</v>
      </c>
      <c r="M944" s="59">
        <f t="shared" si="29"/>
        <v>5</v>
      </c>
      <c r="N944" s="59">
        <f t="shared" si="30"/>
        <v>2021</v>
      </c>
      <c r="O944" s="21">
        <v>18</v>
      </c>
      <c r="P944" s="22" t="s">
        <v>142</v>
      </c>
      <c r="Q944" s="19">
        <v>13</v>
      </c>
      <c r="R944" s="23">
        <v>23</v>
      </c>
      <c r="S944" s="24">
        <v>102</v>
      </c>
      <c r="T944" s="25">
        <v>2346</v>
      </c>
      <c r="U944" s="26">
        <v>0.08</v>
      </c>
      <c r="V944" s="25"/>
      <c r="W944" s="25">
        <v>2158.3200000000002</v>
      </c>
      <c r="X944" s="27">
        <v>44355</v>
      </c>
      <c r="Y944" s="28">
        <v>44355</v>
      </c>
      <c r="Z944" s="29">
        <v>937</v>
      </c>
      <c r="AA944" s="30">
        <v>5</v>
      </c>
      <c r="AB944" s="30" t="s">
        <v>100</v>
      </c>
      <c r="AC944" s="1" t="s">
        <v>128</v>
      </c>
      <c r="AD944" s="26">
        <v>0.1</v>
      </c>
      <c r="AE944" s="31">
        <v>215.83200000000002</v>
      </c>
      <c r="AF944">
        <v>6</v>
      </c>
    </row>
    <row r="945" spans="10:32" x14ac:dyDescent="0.3">
      <c r="J945" s="19">
        <v>938</v>
      </c>
      <c r="K945" s="20">
        <v>44337</v>
      </c>
      <c r="L945" s="19">
        <v>5</v>
      </c>
      <c r="M945" s="59">
        <f t="shared" si="29"/>
        <v>5</v>
      </c>
      <c r="N945" s="59">
        <f t="shared" si="30"/>
        <v>2021</v>
      </c>
      <c r="O945" s="21">
        <v>81</v>
      </c>
      <c r="P945" s="22" t="s">
        <v>162</v>
      </c>
      <c r="Q945" s="19">
        <v>15</v>
      </c>
      <c r="R945" s="23">
        <v>48</v>
      </c>
      <c r="S945" s="24">
        <v>113</v>
      </c>
      <c r="T945" s="25">
        <v>5424</v>
      </c>
      <c r="U945" s="26">
        <v>7.0000000000000007E-2</v>
      </c>
      <c r="V945" s="25"/>
      <c r="W945" s="25">
        <v>5044.32</v>
      </c>
      <c r="X945" s="27">
        <v>44337</v>
      </c>
      <c r="Y945" s="28">
        <v>44337</v>
      </c>
      <c r="Z945" s="29">
        <v>938</v>
      </c>
      <c r="AA945" s="30">
        <v>6</v>
      </c>
      <c r="AB945" s="30" t="s">
        <v>79</v>
      </c>
      <c r="AC945" s="1" t="s">
        <v>105</v>
      </c>
      <c r="AD945" s="26">
        <v>0.06</v>
      </c>
      <c r="AE945" s="31">
        <v>302.6592</v>
      </c>
      <c r="AF945">
        <v>7</v>
      </c>
    </row>
    <row r="946" spans="10:32" x14ac:dyDescent="0.3">
      <c r="J946" s="19">
        <v>939</v>
      </c>
      <c r="K946" s="20">
        <v>44338</v>
      </c>
      <c r="L946" s="19">
        <v>5</v>
      </c>
      <c r="M946" s="59">
        <f t="shared" si="29"/>
        <v>5</v>
      </c>
      <c r="N946" s="59">
        <f t="shared" si="30"/>
        <v>2021</v>
      </c>
      <c r="O946" s="21">
        <v>27</v>
      </c>
      <c r="P946" s="22" t="s">
        <v>160</v>
      </c>
      <c r="Q946" s="19">
        <v>14</v>
      </c>
      <c r="R946" s="23">
        <v>36</v>
      </c>
      <c r="S946" s="24">
        <v>102</v>
      </c>
      <c r="T946" s="25">
        <v>3672</v>
      </c>
      <c r="U946" s="26">
        <v>0.11</v>
      </c>
      <c r="V946" s="25"/>
      <c r="W946" s="25">
        <v>3268.08</v>
      </c>
      <c r="X946" s="27">
        <v>44351</v>
      </c>
      <c r="Y946" s="28">
        <v>44351</v>
      </c>
      <c r="Z946" s="29">
        <v>939</v>
      </c>
      <c r="AA946" s="30">
        <v>7</v>
      </c>
      <c r="AB946" s="30" t="s">
        <v>97</v>
      </c>
      <c r="AC946" s="1" t="s">
        <v>109</v>
      </c>
      <c r="AD946" s="26">
        <v>0.08</v>
      </c>
      <c r="AE946" s="31">
        <v>261.44639999999998</v>
      </c>
      <c r="AF946">
        <v>1</v>
      </c>
    </row>
    <row r="947" spans="10:32" x14ac:dyDescent="0.3">
      <c r="J947" s="19">
        <v>940</v>
      </c>
      <c r="K947" s="20">
        <v>44338</v>
      </c>
      <c r="L947" s="19">
        <v>5</v>
      </c>
      <c r="M947" s="59">
        <f t="shared" si="29"/>
        <v>5</v>
      </c>
      <c r="N947" s="59">
        <f t="shared" si="30"/>
        <v>2021</v>
      </c>
      <c r="O947" s="21">
        <v>3</v>
      </c>
      <c r="P947" s="22" t="s">
        <v>150</v>
      </c>
      <c r="Q947" s="19">
        <v>3</v>
      </c>
      <c r="R947" s="23">
        <v>49</v>
      </c>
      <c r="S947" s="24">
        <v>111</v>
      </c>
      <c r="T947" s="25">
        <v>5439</v>
      </c>
      <c r="U947" s="26">
        <v>0.09</v>
      </c>
      <c r="V947" s="25"/>
      <c r="W947" s="25">
        <v>4949.49</v>
      </c>
      <c r="X947" s="27">
        <v>44348</v>
      </c>
      <c r="Y947" s="28">
        <v>44348</v>
      </c>
      <c r="Z947" s="29">
        <v>940</v>
      </c>
      <c r="AA947" s="30">
        <v>5</v>
      </c>
      <c r="AB947" s="30" t="s">
        <v>100</v>
      </c>
      <c r="AC947" s="1" t="s">
        <v>80</v>
      </c>
      <c r="AD947" s="26">
        <v>0.08</v>
      </c>
      <c r="AE947" s="31">
        <v>395.95920000000001</v>
      </c>
      <c r="AF947">
        <v>2</v>
      </c>
    </row>
    <row r="948" spans="10:32" x14ac:dyDescent="0.3">
      <c r="J948" s="19">
        <v>941</v>
      </c>
      <c r="K948" s="20">
        <v>44338</v>
      </c>
      <c r="L948" s="19">
        <v>5</v>
      </c>
      <c r="M948" s="59">
        <f t="shared" si="29"/>
        <v>5</v>
      </c>
      <c r="N948" s="59">
        <f t="shared" si="30"/>
        <v>2021</v>
      </c>
      <c r="O948" s="21">
        <v>22</v>
      </c>
      <c r="P948" s="22" t="s">
        <v>112</v>
      </c>
      <c r="Q948" s="19">
        <v>11</v>
      </c>
      <c r="R948" s="23">
        <v>33</v>
      </c>
      <c r="S948" s="24">
        <v>91</v>
      </c>
      <c r="T948" s="25">
        <v>3003</v>
      </c>
      <c r="U948" s="26">
        <v>7.0000000000000007E-2</v>
      </c>
      <c r="V948" s="25"/>
      <c r="W948" s="25">
        <v>2792.79</v>
      </c>
      <c r="X948" s="27">
        <v>44366</v>
      </c>
      <c r="Y948" s="28">
        <v>44366</v>
      </c>
      <c r="Z948" s="29">
        <v>941</v>
      </c>
      <c r="AA948" s="30">
        <v>3</v>
      </c>
      <c r="AB948" s="30" t="s">
        <v>87</v>
      </c>
      <c r="AC948" s="1" t="s">
        <v>92</v>
      </c>
      <c r="AD948" s="26">
        <v>0.1</v>
      </c>
      <c r="AE948" s="31">
        <v>279.279</v>
      </c>
      <c r="AF948">
        <v>3</v>
      </c>
    </row>
    <row r="949" spans="10:32" x14ac:dyDescent="0.3">
      <c r="J949" s="19">
        <v>942</v>
      </c>
      <c r="K949" s="20">
        <v>44339</v>
      </c>
      <c r="L949" s="19">
        <v>5</v>
      </c>
      <c r="M949" s="59">
        <f t="shared" si="29"/>
        <v>5</v>
      </c>
      <c r="N949" s="59">
        <f t="shared" si="30"/>
        <v>2021</v>
      </c>
      <c r="O949" s="21">
        <v>55</v>
      </c>
      <c r="P949" s="22" t="s">
        <v>106</v>
      </c>
      <c r="Q949" s="19">
        <v>6</v>
      </c>
      <c r="R949" s="23">
        <v>11</v>
      </c>
      <c r="S949" s="24">
        <v>111</v>
      </c>
      <c r="T949" s="25">
        <v>1221</v>
      </c>
      <c r="U949" s="26">
        <v>0.1</v>
      </c>
      <c r="V949" s="25"/>
      <c r="W949" s="25">
        <v>1098.9000000000001</v>
      </c>
      <c r="X949" s="27">
        <v>44356</v>
      </c>
      <c r="Y949" s="28">
        <v>44356</v>
      </c>
      <c r="Z949" s="29">
        <v>942</v>
      </c>
      <c r="AA949" s="30">
        <v>6</v>
      </c>
      <c r="AB949" s="30" t="s">
        <v>79</v>
      </c>
      <c r="AC949" s="1" t="s">
        <v>92</v>
      </c>
      <c r="AD949" s="26">
        <v>0.05</v>
      </c>
      <c r="AE949" s="31">
        <v>54.945000000000007</v>
      </c>
      <c r="AF949">
        <v>4</v>
      </c>
    </row>
    <row r="950" spans="10:32" x14ac:dyDescent="0.3">
      <c r="J950" s="19">
        <v>943</v>
      </c>
      <c r="K950" s="20">
        <v>44339</v>
      </c>
      <c r="L950" s="19">
        <v>5</v>
      </c>
      <c r="M950" s="59">
        <f t="shared" si="29"/>
        <v>5</v>
      </c>
      <c r="N950" s="59">
        <f t="shared" si="30"/>
        <v>2021</v>
      </c>
      <c r="O950" s="21">
        <v>59</v>
      </c>
      <c r="P950" s="22" t="s">
        <v>156</v>
      </c>
      <c r="Q950" s="19">
        <v>2</v>
      </c>
      <c r="R950" s="23">
        <v>45</v>
      </c>
      <c r="S950" s="24">
        <v>117</v>
      </c>
      <c r="T950" s="25">
        <v>5265</v>
      </c>
      <c r="U950" s="26">
        <v>0.02</v>
      </c>
      <c r="V950" s="25"/>
      <c r="W950" s="25">
        <v>5159.7</v>
      </c>
      <c r="X950" s="27">
        <v>44343</v>
      </c>
      <c r="Y950" s="28">
        <v>44343</v>
      </c>
      <c r="Z950" s="29">
        <v>943</v>
      </c>
      <c r="AA950" s="30">
        <v>5</v>
      </c>
      <c r="AB950" s="30" t="s">
        <v>100</v>
      </c>
      <c r="AC950" s="1" t="s">
        <v>92</v>
      </c>
      <c r="AD950" s="26">
        <v>0.09</v>
      </c>
      <c r="AE950" s="31">
        <v>464.37299999999999</v>
      </c>
      <c r="AF950">
        <v>5</v>
      </c>
    </row>
    <row r="951" spans="10:32" x14ac:dyDescent="0.3">
      <c r="J951" s="19">
        <v>944</v>
      </c>
      <c r="K951" s="20">
        <v>44339</v>
      </c>
      <c r="L951" s="19">
        <v>5</v>
      </c>
      <c r="M951" s="59">
        <f t="shared" si="29"/>
        <v>5</v>
      </c>
      <c r="N951" s="59">
        <f t="shared" si="30"/>
        <v>2021</v>
      </c>
      <c r="O951" s="21">
        <v>10</v>
      </c>
      <c r="P951" s="22" t="s">
        <v>148</v>
      </c>
      <c r="Q951" s="19">
        <v>11</v>
      </c>
      <c r="R951" s="23">
        <v>35</v>
      </c>
      <c r="S951" s="24">
        <v>117</v>
      </c>
      <c r="T951" s="25">
        <v>4095</v>
      </c>
      <c r="U951" s="26">
        <v>0.09</v>
      </c>
      <c r="V951" s="25"/>
      <c r="W951" s="25">
        <v>3726.45</v>
      </c>
      <c r="X951" s="27">
        <v>44353</v>
      </c>
      <c r="Y951" s="28">
        <v>44353</v>
      </c>
      <c r="Z951" s="29">
        <v>944</v>
      </c>
      <c r="AA951" s="30">
        <v>4</v>
      </c>
      <c r="AB951" s="30" t="s">
        <v>85</v>
      </c>
      <c r="AC951" s="1" t="s">
        <v>128</v>
      </c>
      <c r="AD951" s="26">
        <v>0.05</v>
      </c>
      <c r="AE951" s="31">
        <v>186.32249999999999</v>
      </c>
      <c r="AF951">
        <v>6</v>
      </c>
    </row>
    <row r="952" spans="10:32" x14ac:dyDescent="0.3">
      <c r="J952" s="19">
        <v>945</v>
      </c>
      <c r="K952" s="20">
        <v>44339</v>
      </c>
      <c r="L952" s="19">
        <v>5</v>
      </c>
      <c r="M952" s="59">
        <f t="shared" si="29"/>
        <v>5</v>
      </c>
      <c r="N952" s="59">
        <f t="shared" si="30"/>
        <v>2021</v>
      </c>
      <c r="O952" s="21">
        <v>98</v>
      </c>
      <c r="P952" s="22" t="s">
        <v>84</v>
      </c>
      <c r="Q952" s="19">
        <v>3</v>
      </c>
      <c r="R952" s="23">
        <v>14</v>
      </c>
      <c r="S952" s="24">
        <v>120</v>
      </c>
      <c r="T952" s="25">
        <v>1680</v>
      </c>
      <c r="U952" s="26">
        <v>0.1</v>
      </c>
      <c r="V952" s="25"/>
      <c r="W952" s="25">
        <v>1512</v>
      </c>
      <c r="X952" s="27">
        <v>44352</v>
      </c>
      <c r="Y952" s="28">
        <v>44352</v>
      </c>
      <c r="Z952" s="29">
        <v>945</v>
      </c>
      <c r="AA952" s="30">
        <v>7</v>
      </c>
      <c r="AB952" s="30" t="s">
        <v>97</v>
      </c>
      <c r="AC952" s="1" t="s">
        <v>113</v>
      </c>
      <c r="AD952" s="26">
        <v>0.09</v>
      </c>
      <c r="AE952" s="31">
        <v>136.07999999999998</v>
      </c>
      <c r="AF952">
        <v>7</v>
      </c>
    </row>
    <row r="953" spans="10:32" x14ac:dyDescent="0.3">
      <c r="J953" s="19">
        <v>946</v>
      </c>
      <c r="K953" s="20">
        <v>44339</v>
      </c>
      <c r="L953" s="19">
        <v>5</v>
      </c>
      <c r="M953" s="59">
        <f t="shared" si="29"/>
        <v>5</v>
      </c>
      <c r="N953" s="59">
        <f t="shared" si="30"/>
        <v>2021</v>
      </c>
      <c r="O953" s="21">
        <v>60</v>
      </c>
      <c r="P953" s="22" t="s">
        <v>141</v>
      </c>
      <c r="Q953" s="19">
        <v>8</v>
      </c>
      <c r="R953" s="23">
        <v>26</v>
      </c>
      <c r="S953" s="24">
        <v>112</v>
      </c>
      <c r="T953" s="25">
        <v>2912</v>
      </c>
      <c r="U953" s="26">
        <v>0</v>
      </c>
      <c r="V953" s="25"/>
      <c r="W953" s="25">
        <v>2912</v>
      </c>
      <c r="X953" s="27">
        <v>44349</v>
      </c>
      <c r="Y953" s="28">
        <v>44349</v>
      </c>
      <c r="Z953" s="29">
        <v>946</v>
      </c>
      <c r="AA953" s="30">
        <v>6</v>
      </c>
      <c r="AB953" s="30" t="s">
        <v>79</v>
      </c>
      <c r="AC953" s="1" t="s">
        <v>80</v>
      </c>
      <c r="AD953" s="26">
        <v>0.09</v>
      </c>
      <c r="AE953" s="31">
        <v>262.08</v>
      </c>
      <c r="AF953">
        <v>1</v>
      </c>
    </row>
    <row r="954" spans="10:32" x14ac:dyDescent="0.3">
      <c r="J954" s="19">
        <v>947</v>
      </c>
      <c r="K954" s="20">
        <v>44340</v>
      </c>
      <c r="L954" s="19">
        <v>5</v>
      </c>
      <c r="M954" s="59">
        <f t="shared" si="29"/>
        <v>5</v>
      </c>
      <c r="N954" s="59">
        <f t="shared" si="30"/>
        <v>2021</v>
      </c>
      <c r="O954" s="21">
        <v>48</v>
      </c>
      <c r="P954" s="22" t="s">
        <v>120</v>
      </c>
      <c r="Q954" s="19">
        <v>3</v>
      </c>
      <c r="R954" s="23">
        <v>20</v>
      </c>
      <c r="S954" s="24">
        <v>116</v>
      </c>
      <c r="T954" s="25">
        <v>2320</v>
      </c>
      <c r="U954" s="26">
        <v>0.04</v>
      </c>
      <c r="V954" s="25"/>
      <c r="W954" s="25">
        <v>2227.1999999999998</v>
      </c>
      <c r="X954" s="27">
        <v>44359</v>
      </c>
      <c r="Y954" s="28">
        <v>44359</v>
      </c>
      <c r="Z954" s="29">
        <v>947</v>
      </c>
      <c r="AA954" s="30">
        <v>1</v>
      </c>
      <c r="AB954" s="30" t="s">
        <v>108</v>
      </c>
      <c r="AC954" s="1" t="s">
        <v>80</v>
      </c>
      <c r="AD954" s="26">
        <v>0.1</v>
      </c>
      <c r="AE954" s="31">
        <v>222.72</v>
      </c>
      <c r="AF954">
        <v>2</v>
      </c>
    </row>
    <row r="955" spans="10:32" x14ac:dyDescent="0.3">
      <c r="J955" s="19">
        <v>948</v>
      </c>
      <c r="K955" s="20">
        <v>44340</v>
      </c>
      <c r="L955" s="19">
        <v>5</v>
      </c>
      <c r="M955" s="59">
        <f t="shared" si="29"/>
        <v>5</v>
      </c>
      <c r="N955" s="59">
        <f t="shared" si="30"/>
        <v>2021</v>
      </c>
      <c r="O955" s="21">
        <v>62</v>
      </c>
      <c r="P955" s="22" t="s">
        <v>96</v>
      </c>
      <c r="Q955" s="19">
        <v>1</v>
      </c>
      <c r="R955" s="23">
        <v>37</v>
      </c>
      <c r="S955" s="24">
        <v>102</v>
      </c>
      <c r="T955" s="25">
        <v>3774</v>
      </c>
      <c r="U955" s="26">
        <v>0.13</v>
      </c>
      <c r="V955" s="25"/>
      <c r="W955" s="25">
        <v>3283.38</v>
      </c>
      <c r="X955" s="27">
        <v>44362</v>
      </c>
      <c r="Y955" s="28">
        <v>44362</v>
      </c>
      <c r="Z955" s="29">
        <v>948</v>
      </c>
      <c r="AA955" s="30">
        <v>3</v>
      </c>
      <c r="AB955" s="30" t="s">
        <v>87</v>
      </c>
      <c r="AC955" s="1" t="s">
        <v>92</v>
      </c>
      <c r="AD955" s="26">
        <v>0.06</v>
      </c>
      <c r="AE955" s="31">
        <v>197.00280000000001</v>
      </c>
      <c r="AF955">
        <v>3</v>
      </c>
    </row>
    <row r="956" spans="10:32" x14ac:dyDescent="0.3">
      <c r="J956" s="19">
        <v>949</v>
      </c>
      <c r="K956" s="20">
        <v>44341</v>
      </c>
      <c r="L956" s="19">
        <v>5</v>
      </c>
      <c r="M956" s="59">
        <f t="shared" si="29"/>
        <v>5</v>
      </c>
      <c r="N956" s="59">
        <f t="shared" si="30"/>
        <v>2021</v>
      </c>
      <c r="O956" s="21">
        <v>84</v>
      </c>
      <c r="P956" s="22" t="s">
        <v>106</v>
      </c>
      <c r="Q956" s="19">
        <v>9</v>
      </c>
      <c r="R956" s="23">
        <v>39</v>
      </c>
      <c r="S956" s="24">
        <v>95</v>
      </c>
      <c r="T956" s="25">
        <v>3705</v>
      </c>
      <c r="U956" s="26">
        <v>7.0000000000000007E-2</v>
      </c>
      <c r="V956" s="25"/>
      <c r="W956" s="25">
        <v>3445.65</v>
      </c>
      <c r="X956" s="27">
        <v>44370</v>
      </c>
      <c r="Y956" s="28">
        <v>44370</v>
      </c>
      <c r="Z956" s="29">
        <v>949</v>
      </c>
      <c r="AA956" s="30">
        <v>2</v>
      </c>
      <c r="AB956" s="30" t="s">
        <v>82</v>
      </c>
      <c r="AC956" s="1" t="s">
        <v>95</v>
      </c>
      <c r="AD956" s="26">
        <v>0.1</v>
      </c>
      <c r="AE956" s="31">
        <v>344.56500000000005</v>
      </c>
      <c r="AF956">
        <v>4</v>
      </c>
    </row>
    <row r="957" spans="10:32" x14ac:dyDescent="0.3">
      <c r="J957" s="19">
        <v>950</v>
      </c>
      <c r="K957" s="20">
        <v>44341</v>
      </c>
      <c r="L957" s="19">
        <v>5</v>
      </c>
      <c r="M957" s="59">
        <f t="shared" si="29"/>
        <v>5</v>
      </c>
      <c r="N957" s="59">
        <f t="shared" si="30"/>
        <v>2021</v>
      </c>
      <c r="O957" s="21">
        <v>13</v>
      </c>
      <c r="P957" s="22" t="s">
        <v>134</v>
      </c>
      <c r="Q957" s="19">
        <v>2</v>
      </c>
      <c r="R957" s="23">
        <v>26</v>
      </c>
      <c r="S957" s="24">
        <v>116</v>
      </c>
      <c r="T957" s="25">
        <v>3016</v>
      </c>
      <c r="U957" s="26">
        <v>0.14000000000000001</v>
      </c>
      <c r="V957" s="25"/>
      <c r="W957" s="25">
        <v>2593.7599999999998</v>
      </c>
      <c r="X957" s="27">
        <v>44365</v>
      </c>
      <c r="Y957" s="28">
        <v>44365</v>
      </c>
      <c r="Z957" s="29">
        <v>950</v>
      </c>
      <c r="AA957" s="30">
        <v>1</v>
      </c>
      <c r="AB957" s="30" t="s">
        <v>108</v>
      </c>
      <c r="AC957" s="1" t="s">
        <v>90</v>
      </c>
      <c r="AD957" s="26">
        <v>0.09</v>
      </c>
      <c r="AE957" s="31">
        <v>233.43839999999997</v>
      </c>
      <c r="AF957">
        <v>5</v>
      </c>
    </row>
    <row r="958" spans="10:32" x14ac:dyDescent="0.3">
      <c r="J958" s="19">
        <v>951</v>
      </c>
      <c r="K958" s="20">
        <v>44342</v>
      </c>
      <c r="L958" s="19">
        <v>5</v>
      </c>
      <c r="M958" s="59">
        <f t="shared" si="29"/>
        <v>5</v>
      </c>
      <c r="N958" s="59">
        <f t="shared" si="30"/>
        <v>2021</v>
      </c>
      <c r="O958" s="21">
        <v>42</v>
      </c>
      <c r="P958" s="22" t="s">
        <v>151</v>
      </c>
      <c r="Q958" s="19">
        <v>10</v>
      </c>
      <c r="R958" s="23">
        <v>12</v>
      </c>
      <c r="S958" s="24">
        <v>94</v>
      </c>
      <c r="T958" s="25">
        <v>1128</v>
      </c>
      <c r="U958" s="26">
        <v>0.06</v>
      </c>
      <c r="V958" s="25"/>
      <c r="W958" s="25">
        <v>1060.32</v>
      </c>
      <c r="X958" s="27">
        <v>44370</v>
      </c>
      <c r="Y958" s="28">
        <v>44370</v>
      </c>
      <c r="Z958" s="29">
        <v>951</v>
      </c>
      <c r="AA958" s="30">
        <v>7</v>
      </c>
      <c r="AB958" s="30" t="s">
        <v>97</v>
      </c>
      <c r="AC958" s="1" t="s">
        <v>90</v>
      </c>
      <c r="AD958" s="26">
        <v>0.06</v>
      </c>
      <c r="AE958" s="31">
        <v>63.619199999999992</v>
      </c>
      <c r="AF958">
        <v>6</v>
      </c>
    </row>
    <row r="959" spans="10:32" x14ac:dyDescent="0.3">
      <c r="J959" s="19">
        <v>952</v>
      </c>
      <c r="K959" s="20">
        <v>44342</v>
      </c>
      <c r="L959" s="19">
        <v>5</v>
      </c>
      <c r="M959" s="59">
        <f t="shared" si="29"/>
        <v>5</v>
      </c>
      <c r="N959" s="59">
        <f t="shared" si="30"/>
        <v>2021</v>
      </c>
      <c r="O959" s="21">
        <v>60</v>
      </c>
      <c r="P959" s="22" t="s">
        <v>141</v>
      </c>
      <c r="Q959" s="19">
        <v>2</v>
      </c>
      <c r="R959" s="23">
        <v>42</v>
      </c>
      <c r="S959" s="24">
        <v>99</v>
      </c>
      <c r="T959" s="25">
        <v>4158</v>
      </c>
      <c r="U959" s="26">
        <v>0.01</v>
      </c>
      <c r="V959" s="25"/>
      <c r="W959" s="25">
        <v>4116.42</v>
      </c>
      <c r="X959" s="27">
        <v>44369</v>
      </c>
      <c r="Y959" s="28">
        <v>44369</v>
      </c>
      <c r="Z959" s="29">
        <v>952</v>
      </c>
      <c r="AA959" s="30">
        <v>1</v>
      </c>
      <c r="AB959" s="30" t="s">
        <v>108</v>
      </c>
      <c r="AC959" s="1" t="s">
        <v>80</v>
      </c>
      <c r="AD959" s="26">
        <v>7.0000000000000007E-2</v>
      </c>
      <c r="AE959" s="31">
        <v>288.14940000000001</v>
      </c>
      <c r="AF959">
        <v>7</v>
      </c>
    </row>
    <row r="960" spans="10:32" x14ac:dyDescent="0.3">
      <c r="J960" s="19">
        <v>953</v>
      </c>
      <c r="K960" s="20">
        <v>44343</v>
      </c>
      <c r="L960" s="19">
        <v>5</v>
      </c>
      <c r="M960" s="59">
        <f t="shared" si="29"/>
        <v>5</v>
      </c>
      <c r="N960" s="59">
        <f t="shared" si="30"/>
        <v>2021</v>
      </c>
      <c r="O960" s="21">
        <v>98</v>
      </c>
      <c r="P960" s="22" t="s">
        <v>84</v>
      </c>
      <c r="Q960" s="19">
        <v>6</v>
      </c>
      <c r="R960" s="23">
        <v>42</v>
      </c>
      <c r="S960" s="24">
        <v>98</v>
      </c>
      <c r="T960" s="25">
        <v>4116</v>
      </c>
      <c r="U960" s="26">
        <v>0.02</v>
      </c>
      <c r="V960" s="25"/>
      <c r="W960" s="25">
        <v>4033.68</v>
      </c>
      <c r="X960" s="27">
        <v>44364</v>
      </c>
      <c r="Y960" s="28">
        <v>44364</v>
      </c>
      <c r="Z960" s="29">
        <v>953</v>
      </c>
      <c r="AA960" s="30">
        <v>4</v>
      </c>
      <c r="AB960" s="30" t="s">
        <v>85</v>
      </c>
      <c r="AC960" s="1" t="s">
        <v>92</v>
      </c>
      <c r="AD960" s="26">
        <v>0.1</v>
      </c>
      <c r="AE960" s="31">
        <v>403.36799999999999</v>
      </c>
      <c r="AF960">
        <v>1</v>
      </c>
    </row>
    <row r="961" spans="10:32" x14ac:dyDescent="0.3">
      <c r="J961" s="19">
        <v>954</v>
      </c>
      <c r="K961" s="20">
        <v>44343</v>
      </c>
      <c r="L961" s="19">
        <v>5</v>
      </c>
      <c r="M961" s="59">
        <f t="shared" si="29"/>
        <v>5</v>
      </c>
      <c r="N961" s="59">
        <f t="shared" si="30"/>
        <v>2021</v>
      </c>
      <c r="O961" s="21">
        <v>74</v>
      </c>
      <c r="P961" s="22" t="s">
        <v>96</v>
      </c>
      <c r="Q961" s="19">
        <v>4</v>
      </c>
      <c r="R961" s="23">
        <v>25</v>
      </c>
      <c r="S961" s="24">
        <v>96</v>
      </c>
      <c r="T961" s="25">
        <v>2400</v>
      </c>
      <c r="U961" s="26">
        <v>0.15</v>
      </c>
      <c r="V961" s="25"/>
      <c r="W961" s="25">
        <v>2040</v>
      </c>
      <c r="X961" s="27">
        <v>44366</v>
      </c>
      <c r="Y961" s="28">
        <v>44366</v>
      </c>
      <c r="Z961" s="29">
        <v>954</v>
      </c>
      <c r="AA961" s="30">
        <v>2</v>
      </c>
      <c r="AB961" s="30" t="s">
        <v>82</v>
      </c>
      <c r="AC961" s="1" t="s">
        <v>88</v>
      </c>
      <c r="AD961" s="26">
        <v>0.05</v>
      </c>
      <c r="AE961" s="31">
        <v>102</v>
      </c>
      <c r="AF961">
        <v>2</v>
      </c>
    </row>
    <row r="962" spans="10:32" x14ac:dyDescent="0.3">
      <c r="J962" s="19">
        <v>955</v>
      </c>
      <c r="K962" s="20">
        <v>44343</v>
      </c>
      <c r="L962" s="19">
        <v>5</v>
      </c>
      <c r="M962" s="59">
        <f t="shared" si="29"/>
        <v>5</v>
      </c>
      <c r="N962" s="59">
        <f t="shared" si="30"/>
        <v>2021</v>
      </c>
      <c r="O962" s="21">
        <v>90</v>
      </c>
      <c r="P962" s="22" t="s">
        <v>119</v>
      </c>
      <c r="Q962" s="19">
        <v>13</v>
      </c>
      <c r="R962" s="23">
        <v>50</v>
      </c>
      <c r="S962" s="24">
        <v>109</v>
      </c>
      <c r="T962" s="25">
        <v>5450</v>
      </c>
      <c r="U962" s="26">
        <v>0.04</v>
      </c>
      <c r="V962" s="25"/>
      <c r="W962" s="25">
        <v>5232</v>
      </c>
      <c r="X962" s="27">
        <v>44373</v>
      </c>
      <c r="Y962" s="28">
        <v>44373</v>
      </c>
      <c r="Z962" s="29">
        <v>955</v>
      </c>
      <c r="AA962" s="30">
        <v>1</v>
      </c>
      <c r="AB962" s="30" t="s">
        <v>108</v>
      </c>
      <c r="AC962" s="1" t="s">
        <v>90</v>
      </c>
      <c r="AD962" s="26">
        <v>0.08</v>
      </c>
      <c r="AE962" s="31">
        <v>418.56</v>
      </c>
      <c r="AF962">
        <v>3</v>
      </c>
    </row>
    <row r="963" spans="10:32" x14ac:dyDescent="0.3">
      <c r="J963" s="19">
        <v>956</v>
      </c>
      <c r="K963" s="20">
        <v>44343</v>
      </c>
      <c r="L963" s="19">
        <v>5</v>
      </c>
      <c r="M963" s="59">
        <f t="shared" si="29"/>
        <v>5</v>
      </c>
      <c r="N963" s="59">
        <f t="shared" si="30"/>
        <v>2021</v>
      </c>
      <c r="O963" s="21">
        <v>91</v>
      </c>
      <c r="P963" s="22" t="s">
        <v>121</v>
      </c>
      <c r="Q963" s="19">
        <v>7</v>
      </c>
      <c r="R963" s="23">
        <v>43</v>
      </c>
      <c r="S963" s="24">
        <v>111</v>
      </c>
      <c r="T963" s="25">
        <v>4773</v>
      </c>
      <c r="U963" s="26">
        <v>0.14000000000000001</v>
      </c>
      <c r="V963" s="25"/>
      <c r="W963" s="25">
        <v>4104.78</v>
      </c>
      <c r="X963" s="27">
        <v>44358</v>
      </c>
      <c r="Y963" s="28">
        <v>44358</v>
      </c>
      <c r="Z963" s="29">
        <v>956</v>
      </c>
      <c r="AA963" s="30">
        <v>2</v>
      </c>
      <c r="AB963" s="30" t="s">
        <v>82</v>
      </c>
      <c r="AC963" s="1" t="s">
        <v>113</v>
      </c>
      <c r="AD963" s="26">
        <v>0.1</v>
      </c>
      <c r="AE963" s="31">
        <v>410.47800000000001</v>
      </c>
      <c r="AF963">
        <v>4</v>
      </c>
    </row>
    <row r="964" spans="10:32" x14ac:dyDescent="0.3">
      <c r="J964" s="19">
        <v>957</v>
      </c>
      <c r="K964" s="20">
        <v>44343</v>
      </c>
      <c r="L964" s="19">
        <v>5</v>
      </c>
      <c r="M964" s="59">
        <f t="shared" si="29"/>
        <v>5</v>
      </c>
      <c r="N964" s="59">
        <f t="shared" si="30"/>
        <v>2021</v>
      </c>
      <c r="O964" s="21">
        <v>49</v>
      </c>
      <c r="P964" s="22" t="s">
        <v>96</v>
      </c>
      <c r="Q964" s="19">
        <v>13</v>
      </c>
      <c r="R964" s="23">
        <v>46</v>
      </c>
      <c r="S964" s="24">
        <v>112</v>
      </c>
      <c r="T964" s="25">
        <v>5152</v>
      </c>
      <c r="U964" s="26">
        <v>0.14000000000000001</v>
      </c>
      <c r="V964" s="25"/>
      <c r="W964" s="25">
        <v>4430.72</v>
      </c>
      <c r="X964" s="27">
        <v>44343</v>
      </c>
      <c r="Y964" s="28">
        <v>44343</v>
      </c>
      <c r="Z964" s="29">
        <v>957</v>
      </c>
      <c r="AA964" s="30">
        <v>1</v>
      </c>
      <c r="AB964" s="30" t="s">
        <v>108</v>
      </c>
      <c r="AC964" s="1" t="s">
        <v>105</v>
      </c>
      <c r="AD964" s="26">
        <v>0.06</v>
      </c>
      <c r="AE964" s="31">
        <v>265.84320000000002</v>
      </c>
      <c r="AF964">
        <v>5</v>
      </c>
    </row>
    <row r="965" spans="10:32" x14ac:dyDescent="0.3">
      <c r="J965" s="19">
        <v>958</v>
      </c>
      <c r="K965" s="20">
        <v>44343</v>
      </c>
      <c r="L965" s="19">
        <v>5</v>
      </c>
      <c r="M965" s="59">
        <f t="shared" si="29"/>
        <v>5</v>
      </c>
      <c r="N965" s="59">
        <f t="shared" si="30"/>
        <v>2021</v>
      </c>
      <c r="O965" s="21">
        <v>87</v>
      </c>
      <c r="P965" s="22" t="s">
        <v>101</v>
      </c>
      <c r="Q965" s="19">
        <v>14</v>
      </c>
      <c r="R965" s="23">
        <v>36</v>
      </c>
      <c r="S965" s="24">
        <v>104</v>
      </c>
      <c r="T965" s="25">
        <v>3744</v>
      </c>
      <c r="U965" s="26">
        <v>0.1</v>
      </c>
      <c r="V965" s="25"/>
      <c r="W965" s="25">
        <v>3369.6</v>
      </c>
      <c r="X965" s="27">
        <v>44364</v>
      </c>
      <c r="Y965" s="28">
        <v>44364</v>
      </c>
      <c r="Z965" s="29">
        <v>958</v>
      </c>
      <c r="AA965" s="30">
        <v>4</v>
      </c>
      <c r="AB965" s="30" t="s">
        <v>85</v>
      </c>
      <c r="AC965" s="1" t="s">
        <v>95</v>
      </c>
      <c r="AD965" s="26">
        <v>0.08</v>
      </c>
      <c r="AE965" s="31">
        <v>269.56799999999998</v>
      </c>
      <c r="AF965">
        <v>6</v>
      </c>
    </row>
    <row r="966" spans="10:32" x14ac:dyDescent="0.3">
      <c r="J966" s="19">
        <v>959</v>
      </c>
      <c r="K966" s="20">
        <v>44345</v>
      </c>
      <c r="L966" s="19">
        <v>5</v>
      </c>
      <c r="M966" s="59">
        <f t="shared" si="29"/>
        <v>5</v>
      </c>
      <c r="N966" s="59">
        <f t="shared" si="30"/>
        <v>2021</v>
      </c>
      <c r="O966" s="21">
        <v>23</v>
      </c>
      <c r="P966" s="22" t="s">
        <v>164</v>
      </c>
      <c r="Q966" s="19">
        <v>13</v>
      </c>
      <c r="R966" s="23">
        <v>50</v>
      </c>
      <c r="S966" s="24">
        <v>97</v>
      </c>
      <c r="T966" s="25">
        <v>4850</v>
      </c>
      <c r="U966" s="26">
        <v>0.03</v>
      </c>
      <c r="V966" s="25"/>
      <c r="W966" s="25">
        <v>4704.5</v>
      </c>
      <c r="X966" s="27">
        <v>44351</v>
      </c>
      <c r="Y966" s="28">
        <v>44351</v>
      </c>
      <c r="Z966" s="29">
        <v>959</v>
      </c>
      <c r="AA966" s="30">
        <v>6</v>
      </c>
      <c r="AB966" s="30" t="s">
        <v>79</v>
      </c>
      <c r="AC966" s="1" t="s">
        <v>105</v>
      </c>
      <c r="AD966" s="26">
        <v>0.05</v>
      </c>
      <c r="AE966" s="31">
        <v>235.22500000000002</v>
      </c>
      <c r="AF966">
        <v>7</v>
      </c>
    </row>
    <row r="967" spans="10:32" x14ac:dyDescent="0.3">
      <c r="J967" s="19">
        <v>960</v>
      </c>
      <c r="K967" s="20">
        <v>44347</v>
      </c>
      <c r="L967" s="19">
        <v>5</v>
      </c>
      <c r="M967" s="59">
        <f t="shared" si="29"/>
        <v>5</v>
      </c>
      <c r="N967" s="59">
        <f t="shared" si="30"/>
        <v>2021</v>
      </c>
      <c r="O967" s="21">
        <v>8</v>
      </c>
      <c r="P967" s="22" t="s">
        <v>96</v>
      </c>
      <c r="Q967" s="19">
        <v>1</v>
      </c>
      <c r="R967" s="23">
        <v>23</v>
      </c>
      <c r="S967" s="24">
        <v>111</v>
      </c>
      <c r="T967" s="25">
        <v>2553</v>
      </c>
      <c r="U967" s="26">
        <v>0.1</v>
      </c>
      <c r="V967" s="25"/>
      <c r="W967" s="25">
        <v>2297.6999999999998</v>
      </c>
      <c r="X967" s="27">
        <v>44372</v>
      </c>
      <c r="Y967" s="28">
        <v>44372</v>
      </c>
      <c r="Z967" s="29">
        <v>960</v>
      </c>
      <c r="AA967" s="30">
        <v>2</v>
      </c>
      <c r="AB967" s="30" t="s">
        <v>82</v>
      </c>
      <c r="AC967" s="1" t="s">
        <v>88</v>
      </c>
      <c r="AD967" s="26">
        <v>0.06</v>
      </c>
      <c r="AE967" s="31">
        <v>137.86199999999999</v>
      </c>
      <c r="AF967">
        <v>1</v>
      </c>
    </row>
    <row r="968" spans="10:32" x14ac:dyDescent="0.3">
      <c r="J968" s="19">
        <v>961</v>
      </c>
      <c r="K968" s="20">
        <v>44349</v>
      </c>
      <c r="L968" s="19">
        <v>6</v>
      </c>
      <c r="M968" s="59">
        <f t="shared" ref="M968:M1019" si="31">MONTH(K968)</f>
        <v>6</v>
      </c>
      <c r="N968" s="59">
        <f t="shared" si="30"/>
        <v>2021</v>
      </c>
      <c r="O968" s="21">
        <v>26</v>
      </c>
      <c r="P968" s="22" t="s">
        <v>154</v>
      </c>
      <c r="Q968" s="19">
        <v>2</v>
      </c>
      <c r="R968" s="23">
        <v>32</v>
      </c>
      <c r="S968" s="24">
        <v>100</v>
      </c>
      <c r="T968" s="25">
        <v>3200</v>
      </c>
      <c r="U968" s="26">
        <v>0</v>
      </c>
      <c r="V968" s="25"/>
      <c r="W968" s="25">
        <v>3200</v>
      </c>
      <c r="X968" s="27">
        <v>44364</v>
      </c>
      <c r="Y968" s="28">
        <v>44364</v>
      </c>
      <c r="Z968" s="29">
        <v>961</v>
      </c>
      <c r="AA968" s="30">
        <v>3</v>
      </c>
      <c r="AB968" s="30" t="s">
        <v>87</v>
      </c>
      <c r="AC968" s="1" t="s">
        <v>113</v>
      </c>
      <c r="AD968" s="26">
        <v>0.06</v>
      </c>
      <c r="AE968" s="31">
        <v>192</v>
      </c>
      <c r="AF968">
        <v>2</v>
      </c>
    </row>
    <row r="969" spans="10:32" x14ac:dyDescent="0.3">
      <c r="J969" s="19">
        <v>962</v>
      </c>
      <c r="K969" s="20">
        <v>44349</v>
      </c>
      <c r="L969" s="19">
        <v>6</v>
      </c>
      <c r="M969" s="59">
        <f t="shared" si="31"/>
        <v>6</v>
      </c>
      <c r="N969" s="59">
        <f t="shared" ref="N969:N1019" si="32">YEAR(K969)</f>
        <v>2021</v>
      </c>
      <c r="O969" s="21">
        <v>41</v>
      </c>
      <c r="P969" s="22" t="s">
        <v>127</v>
      </c>
      <c r="Q969" s="19">
        <v>3</v>
      </c>
      <c r="R969" s="23">
        <v>31</v>
      </c>
      <c r="S969" s="24">
        <v>111</v>
      </c>
      <c r="T969" s="25">
        <v>3441</v>
      </c>
      <c r="U969" s="26">
        <v>0.09</v>
      </c>
      <c r="V969" s="25"/>
      <c r="W969" s="25">
        <v>3131.31</v>
      </c>
      <c r="X969" s="27">
        <v>44378</v>
      </c>
      <c r="Y969" s="28">
        <v>44378</v>
      </c>
      <c r="Z969" s="29">
        <v>962</v>
      </c>
      <c r="AA969" s="30">
        <v>2</v>
      </c>
      <c r="AB969" s="30" t="s">
        <v>82</v>
      </c>
      <c r="AC969" s="1" t="s">
        <v>105</v>
      </c>
      <c r="AD969" s="26">
        <v>0.05</v>
      </c>
      <c r="AE969" s="31">
        <v>156.56550000000001</v>
      </c>
      <c r="AF969">
        <v>3</v>
      </c>
    </row>
    <row r="970" spans="10:32" x14ac:dyDescent="0.3">
      <c r="J970" s="19">
        <v>963</v>
      </c>
      <c r="K970" s="20">
        <v>44350</v>
      </c>
      <c r="L970" s="19">
        <v>6</v>
      </c>
      <c r="M970" s="59">
        <f t="shared" si="31"/>
        <v>6</v>
      </c>
      <c r="N970" s="59">
        <f t="shared" si="32"/>
        <v>2021</v>
      </c>
      <c r="O970" s="21">
        <v>43</v>
      </c>
      <c r="P970" s="22" t="s">
        <v>158</v>
      </c>
      <c r="Q970" s="19">
        <v>5</v>
      </c>
      <c r="R970" s="23">
        <v>42</v>
      </c>
      <c r="S970" s="24">
        <v>91</v>
      </c>
      <c r="T970" s="25">
        <v>3822</v>
      </c>
      <c r="U970" s="26">
        <v>7.0000000000000007E-2</v>
      </c>
      <c r="V970" s="25"/>
      <c r="W970" s="25">
        <v>3554.46</v>
      </c>
      <c r="X970" s="27">
        <v>44376</v>
      </c>
      <c r="Y970" s="28">
        <v>44376</v>
      </c>
      <c r="Z970" s="29">
        <v>963</v>
      </c>
      <c r="AA970" s="30">
        <v>1</v>
      </c>
      <c r="AB970" s="30" t="s">
        <v>108</v>
      </c>
      <c r="AC970" s="1" t="s">
        <v>105</v>
      </c>
      <c r="AD970" s="26">
        <v>0.1</v>
      </c>
      <c r="AE970" s="31">
        <v>355.44600000000003</v>
      </c>
      <c r="AF970">
        <v>4</v>
      </c>
    </row>
    <row r="971" spans="10:32" x14ac:dyDescent="0.3">
      <c r="J971" s="19">
        <v>964</v>
      </c>
      <c r="K971" s="20">
        <v>44350</v>
      </c>
      <c r="L971" s="19">
        <v>6</v>
      </c>
      <c r="M971" s="59">
        <f t="shared" si="31"/>
        <v>6</v>
      </c>
      <c r="N971" s="59">
        <f t="shared" si="32"/>
        <v>2021</v>
      </c>
      <c r="O971" s="21">
        <v>25</v>
      </c>
      <c r="P971" s="22" t="s">
        <v>122</v>
      </c>
      <c r="Q971" s="19">
        <v>5</v>
      </c>
      <c r="R971" s="23">
        <v>20</v>
      </c>
      <c r="S971" s="24">
        <v>94</v>
      </c>
      <c r="T971" s="25">
        <v>1880</v>
      </c>
      <c r="U971" s="26">
        <v>0.08</v>
      </c>
      <c r="V971" s="25"/>
      <c r="W971" s="25">
        <v>1729.6</v>
      </c>
      <c r="X971" s="27">
        <v>44368</v>
      </c>
      <c r="Y971" s="28">
        <v>44368</v>
      </c>
      <c r="Z971" s="29">
        <v>964</v>
      </c>
      <c r="AA971" s="30">
        <v>1</v>
      </c>
      <c r="AB971" s="30" t="s">
        <v>108</v>
      </c>
      <c r="AC971" s="1" t="s">
        <v>92</v>
      </c>
      <c r="AD971" s="26">
        <v>0.08</v>
      </c>
      <c r="AE971" s="31">
        <v>138.36799999999999</v>
      </c>
      <c r="AF971">
        <v>5</v>
      </c>
    </row>
    <row r="972" spans="10:32" x14ac:dyDescent="0.3">
      <c r="J972" s="19">
        <v>965</v>
      </c>
      <c r="K972" s="20">
        <v>44351</v>
      </c>
      <c r="L972" s="19">
        <v>6</v>
      </c>
      <c r="M972" s="59">
        <f t="shared" si="31"/>
        <v>6</v>
      </c>
      <c r="N972" s="59">
        <f t="shared" si="32"/>
        <v>2021</v>
      </c>
      <c r="O972" s="21">
        <v>67</v>
      </c>
      <c r="P972" s="22" t="s">
        <v>165</v>
      </c>
      <c r="Q972" s="19">
        <v>10</v>
      </c>
      <c r="R972" s="23">
        <v>21</v>
      </c>
      <c r="S972" s="24">
        <v>114</v>
      </c>
      <c r="T972" s="25">
        <v>2394</v>
      </c>
      <c r="U972" s="26">
        <v>0.09</v>
      </c>
      <c r="V972" s="25"/>
      <c r="W972" s="25">
        <v>2178.54</v>
      </c>
      <c r="X972" s="27">
        <v>44362</v>
      </c>
      <c r="Y972" s="28">
        <v>44362</v>
      </c>
      <c r="Z972" s="29">
        <v>965</v>
      </c>
      <c r="AA972" s="30">
        <v>6</v>
      </c>
      <c r="AB972" s="30" t="s">
        <v>79</v>
      </c>
      <c r="AC972" s="1" t="s">
        <v>80</v>
      </c>
      <c r="AD972" s="26">
        <v>0.1</v>
      </c>
      <c r="AE972" s="31">
        <v>217.85400000000001</v>
      </c>
      <c r="AF972">
        <v>6</v>
      </c>
    </row>
    <row r="973" spans="10:32" x14ac:dyDescent="0.3">
      <c r="J973" s="19">
        <v>966</v>
      </c>
      <c r="K973" s="20">
        <v>44352</v>
      </c>
      <c r="L973" s="19">
        <v>6</v>
      </c>
      <c r="M973" s="59">
        <f t="shared" si="31"/>
        <v>6</v>
      </c>
      <c r="N973" s="59">
        <f t="shared" si="32"/>
        <v>2021</v>
      </c>
      <c r="O973" s="21">
        <v>3</v>
      </c>
      <c r="P973" s="22" t="s">
        <v>150</v>
      </c>
      <c r="Q973" s="19">
        <v>2</v>
      </c>
      <c r="R973" s="23">
        <v>35</v>
      </c>
      <c r="S973" s="24">
        <v>114</v>
      </c>
      <c r="T973" s="25">
        <v>3990</v>
      </c>
      <c r="U973" s="26">
        <v>0.02</v>
      </c>
      <c r="V973" s="25"/>
      <c r="W973" s="25">
        <v>3910.2</v>
      </c>
      <c r="X973" s="27">
        <v>44364</v>
      </c>
      <c r="Y973" s="28">
        <v>44364</v>
      </c>
      <c r="Z973" s="29">
        <v>966</v>
      </c>
      <c r="AA973" s="30">
        <v>6</v>
      </c>
      <c r="AB973" s="30" t="s">
        <v>79</v>
      </c>
      <c r="AC973" s="1" t="s">
        <v>80</v>
      </c>
      <c r="AD973" s="26">
        <v>0.05</v>
      </c>
      <c r="AE973" s="31">
        <v>195.51</v>
      </c>
      <c r="AF973">
        <v>7</v>
      </c>
    </row>
    <row r="974" spans="10:32" x14ac:dyDescent="0.3">
      <c r="J974" s="19">
        <v>967</v>
      </c>
      <c r="K974" s="20">
        <v>44352</v>
      </c>
      <c r="L974" s="19">
        <v>6</v>
      </c>
      <c r="M974" s="59">
        <f t="shared" si="31"/>
        <v>6</v>
      </c>
      <c r="N974" s="59">
        <f t="shared" si="32"/>
        <v>2021</v>
      </c>
      <c r="O974" s="21">
        <v>57</v>
      </c>
      <c r="P974" s="22" t="s">
        <v>148</v>
      </c>
      <c r="Q974" s="19">
        <v>3</v>
      </c>
      <c r="R974" s="23">
        <v>14</v>
      </c>
      <c r="S974" s="24">
        <v>91</v>
      </c>
      <c r="T974" s="25">
        <v>1274</v>
      </c>
      <c r="U974" s="26">
        <v>0.15</v>
      </c>
      <c r="V974" s="25"/>
      <c r="W974" s="25">
        <v>1082.9000000000001</v>
      </c>
      <c r="X974" s="27">
        <v>44378</v>
      </c>
      <c r="Y974" s="28">
        <v>44378</v>
      </c>
      <c r="Z974" s="29">
        <v>967</v>
      </c>
      <c r="AA974" s="30">
        <v>1</v>
      </c>
      <c r="AB974" s="30" t="s">
        <v>108</v>
      </c>
      <c r="AC974" s="1" t="s">
        <v>88</v>
      </c>
      <c r="AD974" s="26">
        <v>0.08</v>
      </c>
      <c r="AE974" s="31">
        <v>86.632000000000005</v>
      </c>
      <c r="AF974">
        <v>1</v>
      </c>
    </row>
    <row r="975" spans="10:32" x14ac:dyDescent="0.3">
      <c r="J975" s="19">
        <v>968</v>
      </c>
      <c r="K975" s="20">
        <v>44352</v>
      </c>
      <c r="L975" s="19">
        <v>6</v>
      </c>
      <c r="M975" s="59">
        <f t="shared" si="31"/>
        <v>6</v>
      </c>
      <c r="N975" s="59">
        <f t="shared" si="32"/>
        <v>2021</v>
      </c>
      <c r="O975" s="21">
        <v>19</v>
      </c>
      <c r="P975" s="22" t="s">
        <v>96</v>
      </c>
      <c r="Q975" s="19">
        <v>14</v>
      </c>
      <c r="R975" s="23">
        <v>40</v>
      </c>
      <c r="S975" s="24">
        <v>105</v>
      </c>
      <c r="T975" s="25">
        <v>4200</v>
      </c>
      <c r="U975" s="26">
        <v>7.0000000000000007E-2</v>
      </c>
      <c r="V975" s="25"/>
      <c r="W975" s="25">
        <v>3906</v>
      </c>
      <c r="X975" s="27">
        <v>44370</v>
      </c>
      <c r="Y975" s="28">
        <v>44370</v>
      </c>
      <c r="Z975" s="29">
        <v>968</v>
      </c>
      <c r="AA975" s="30">
        <v>4</v>
      </c>
      <c r="AB975" s="30" t="s">
        <v>85</v>
      </c>
      <c r="AC975" s="1" t="s">
        <v>90</v>
      </c>
      <c r="AD975" s="26">
        <v>0.05</v>
      </c>
      <c r="AE975" s="31">
        <v>195.3</v>
      </c>
      <c r="AF975">
        <v>2</v>
      </c>
    </row>
    <row r="976" spans="10:32" x14ac:dyDescent="0.3">
      <c r="J976" s="19">
        <v>969</v>
      </c>
      <c r="K976" s="20">
        <v>44352</v>
      </c>
      <c r="L976" s="19">
        <v>6</v>
      </c>
      <c r="M976" s="59">
        <f t="shared" si="31"/>
        <v>6</v>
      </c>
      <c r="N976" s="59">
        <f t="shared" si="32"/>
        <v>2021</v>
      </c>
      <c r="O976" s="21">
        <v>51</v>
      </c>
      <c r="P976" s="22" t="s">
        <v>114</v>
      </c>
      <c r="Q976" s="19">
        <v>4</v>
      </c>
      <c r="R976" s="23">
        <v>50</v>
      </c>
      <c r="S976" s="24">
        <v>102</v>
      </c>
      <c r="T976" s="25">
        <v>5100</v>
      </c>
      <c r="U976" s="26">
        <v>0.14000000000000001</v>
      </c>
      <c r="V976" s="25"/>
      <c r="W976" s="25">
        <v>4386</v>
      </c>
      <c r="X976" s="27">
        <v>44365</v>
      </c>
      <c r="Y976" s="28">
        <v>44365</v>
      </c>
      <c r="Z976" s="29">
        <v>969</v>
      </c>
      <c r="AA976" s="30">
        <v>7</v>
      </c>
      <c r="AB976" s="30" t="s">
        <v>97</v>
      </c>
      <c r="AC976" s="1" t="s">
        <v>95</v>
      </c>
      <c r="AD976" s="26">
        <v>0.06</v>
      </c>
      <c r="AE976" s="31">
        <v>263.15999999999997</v>
      </c>
      <c r="AF976">
        <v>3</v>
      </c>
    </row>
    <row r="977" spans="10:32" x14ac:dyDescent="0.3">
      <c r="J977" s="19">
        <v>970</v>
      </c>
      <c r="K977" s="20">
        <v>44353</v>
      </c>
      <c r="L977" s="19">
        <v>6</v>
      </c>
      <c r="M977" s="59">
        <f t="shared" si="31"/>
        <v>6</v>
      </c>
      <c r="N977" s="59">
        <f t="shared" si="32"/>
        <v>2021</v>
      </c>
      <c r="O977" s="21">
        <v>1</v>
      </c>
      <c r="P977" s="22" t="s">
        <v>152</v>
      </c>
      <c r="Q977" s="19">
        <v>10</v>
      </c>
      <c r="R977" s="23">
        <v>32</v>
      </c>
      <c r="S977" s="24">
        <v>114</v>
      </c>
      <c r="T977" s="25">
        <v>3648</v>
      </c>
      <c r="U977" s="26">
        <v>0.06</v>
      </c>
      <c r="V977" s="25"/>
      <c r="W977" s="25">
        <v>3429.12</v>
      </c>
      <c r="X977" s="27">
        <v>44354</v>
      </c>
      <c r="Y977" s="28">
        <v>44354</v>
      </c>
      <c r="Z977" s="29">
        <v>970</v>
      </c>
      <c r="AA977" s="30">
        <v>4</v>
      </c>
      <c r="AB977" s="30" t="s">
        <v>85</v>
      </c>
      <c r="AC977" s="1" t="s">
        <v>109</v>
      </c>
      <c r="AD977" s="26">
        <v>0.05</v>
      </c>
      <c r="AE977" s="31">
        <v>171.45600000000002</v>
      </c>
      <c r="AF977">
        <v>4</v>
      </c>
    </row>
    <row r="978" spans="10:32" x14ac:dyDescent="0.3">
      <c r="J978" s="19">
        <v>971</v>
      </c>
      <c r="K978" s="20">
        <v>44354</v>
      </c>
      <c r="L978" s="19">
        <v>6</v>
      </c>
      <c r="M978" s="59">
        <f t="shared" si="31"/>
        <v>6</v>
      </c>
      <c r="N978" s="59">
        <f t="shared" si="32"/>
        <v>2021</v>
      </c>
      <c r="O978" s="21">
        <v>19</v>
      </c>
      <c r="P978" s="22" t="s">
        <v>96</v>
      </c>
      <c r="Q978" s="19">
        <v>10</v>
      </c>
      <c r="R978" s="23">
        <v>48</v>
      </c>
      <c r="S978" s="24">
        <v>107</v>
      </c>
      <c r="T978" s="25">
        <v>5136</v>
      </c>
      <c r="U978" s="26">
        <v>0.04</v>
      </c>
      <c r="V978" s="25"/>
      <c r="W978" s="25">
        <v>4930.5600000000004</v>
      </c>
      <c r="X978" s="27">
        <v>44377</v>
      </c>
      <c r="Y978" s="28">
        <v>44377</v>
      </c>
      <c r="Z978" s="29">
        <v>971</v>
      </c>
      <c r="AA978" s="30">
        <v>7</v>
      </c>
      <c r="AB978" s="30" t="s">
        <v>97</v>
      </c>
      <c r="AC978" s="1" t="s">
        <v>90</v>
      </c>
      <c r="AD978" s="26">
        <v>0.08</v>
      </c>
      <c r="AE978" s="31">
        <v>394.44480000000004</v>
      </c>
      <c r="AF978">
        <v>5</v>
      </c>
    </row>
    <row r="979" spans="10:32" x14ac:dyDescent="0.3">
      <c r="J979" s="19">
        <v>972</v>
      </c>
      <c r="K979" s="20">
        <v>44354</v>
      </c>
      <c r="L979" s="19">
        <v>6</v>
      </c>
      <c r="M979" s="59">
        <f t="shared" si="31"/>
        <v>6</v>
      </c>
      <c r="N979" s="59">
        <f t="shared" si="32"/>
        <v>2021</v>
      </c>
      <c r="O979" s="21">
        <v>33</v>
      </c>
      <c r="P979" s="22" t="s">
        <v>135</v>
      </c>
      <c r="Q979" s="19">
        <v>13</v>
      </c>
      <c r="R979" s="23">
        <v>23</v>
      </c>
      <c r="S979" s="24">
        <v>116</v>
      </c>
      <c r="T979" s="25">
        <v>2668</v>
      </c>
      <c r="U979" s="26">
        <v>0.08</v>
      </c>
      <c r="V979" s="25"/>
      <c r="W979" s="25">
        <v>2454.56</v>
      </c>
      <c r="X979" s="27">
        <v>44379</v>
      </c>
      <c r="Y979" s="28">
        <v>44379</v>
      </c>
      <c r="Z979" s="29">
        <v>972</v>
      </c>
      <c r="AA979" s="30">
        <v>6</v>
      </c>
      <c r="AB979" s="30" t="s">
        <v>79</v>
      </c>
      <c r="AC979" s="1" t="s">
        <v>83</v>
      </c>
      <c r="AD979" s="26">
        <v>0.08</v>
      </c>
      <c r="AE979" s="31">
        <v>196.3648</v>
      </c>
      <c r="AF979">
        <v>6</v>
      </c>
    </row>
    <row r="980" spans="10:32" x14ac:dyDescent="0.3">
      <c r="J980" s="19">
        <v>973</v>
      </c>
      <c r="K980" s="20">
        <v>44354</v>
      </c>
      <c r="L980" s="19">
        <v>6</v>
      </c>
      <c r="M980" s="59">
        <f t="shared" si="31"/>
        <v>6</v>
      </c>
      <c r="N980" s="59">
        <f t="shared" si="32"/>
        <v>2021</v>
      </c>
      <c r="O980" s="21">
        <v>22</v>
      </c>
      <c r="P980" s="22" t="s">
        <v>112</v>
      </c>
      <c r="Q980" s="19">
        <v>15</v>
      </c>
      <c r="R980" s="23">
        <v>33</v>
      </c>
      <c r="S980" s="24">
        <v>103</v>
      </c>
      <c r="T980" s="25">
        <v>3399</v>
      </c>
      <c r="U980" s="26">
        <v>0.08</v>
      </c>
      <c r="V980" s="25"/>
      <c r="W980" s="25">
        <v>3127.08</v>
      </c>
      <c r="X980" s="27">
        <v>44373</v>
      </c>
      <c r="Y980" s="28">
        <v>44373</v>
      </c>
      <c r="Z980" s="29">
        <v>973</v>
      </c>
      <c r="AA980" s="30">
        <v>7</v>
      </c>
      <c r="AB980" s="30" t="s">
        <v>97</v>
      </c>
      <c r="AC980" s="1" t="s">
        <v>92</v>
      </c>
      <c r="AD980" s="26">
        <v>0.1</v>
      </c>
      <c r="AE980" s="31">
        <v>312.70800000000003</v>
      </c>
      <c r="AF980">
        <v>7</v>
      </c>
    </row>
    <row r="981" spans="10:32" x14ac:dyDescent="0.3">
      <c r="J981" s="19">
        <v>974</v>
      </c>
      <c r="K981" s="20">
        <v>44354</v>
      </c>
      <c r="L981" s="19">
        <v>6</v>
      </c>
      <c r="M981" s="59">
        <f t="shared" si="31"/>
        <v>6</v>
      </c>
      <c r="N981" s="59">
        <f t="shared" si="32"/>
        <v>2021</v>
      </c>
      <c r="O981" s="21">
        <v>84</v>
      </c>
      <c r="P981" s="22" t="s">
        <v>106</v>
      </c>
      <c r="Q981" s="19">
        <v>13</v>
      </c>
      <c r="R981" s="23">
        <v>15</v>
      </c>
      <c r="S981" s="24">
        <v>120</v>
      </c>
      <c r="T981" s="25">
        <v>1800</v>
      </c>
      <c r="U981" s="26">
        <v>0.08</v>
      </c>
      <c r="V981" s="25"/>
      <c r="W981" s="25">
        <v>1656</v>
      </c>
      <c r="X981" s="27">
        <v>44365</v>
      </c>
      <c r="Y981" s="28">
        <v>44365</v>
      </c>
      <c r="Z981" s="29">
        <v>974</v>
      </c>
      <c r="AA981" s="30">
        <v>3</v>
      </c>
      <c r="AB981" s="30" t="s">
        <v>87</v>
      </c>
      <c r="AC981" s="1" t="s">
        <v>80</v>
      </c>
      <c r="AD981" s="26">
        <v>0.08</v>
      </c>
      <c r="AE981" s="31">
        <v>132.47999999999999</v>
      </c>
      <c r="AF981">
        <v>1</v>
      </c>
    </row>
    <row r="982" spans="10:32" x14ac:dyDescent="0.3">
      <c r="J982" s="19">
        <v>975</v>
      </c>
      <c r="K982" s="20">
        <v>44354</v>
      </c>
      <c r="L982" s="19">
        <v>6</v>
      </c>
      <c r="M982" s="59">
        <f t="shared" si="31"/>
        <v>6</v>
      </c>
      <c r="N982" s="59">
        <f t="shared" si="32"/>
        <v>2021</v>
      </c>
      <c r="O982" s="21">
        <v>89</v>
      </c>
      <c r="P982" s="22" t="s">
        <v>111</v>
      </c>
      <c r="Q982" s="19">
        <v>9</v>
      </c>
      <c r="R982" s="23">
        <v>34</v>
      </c>
      <c r="S982" s="24">
        <v>101</v>
      </c>
      <c r="T982" s="25">
        <v>3434</v>
      </c>
      <c r="U982" s="26">
        <v>0.11</v>
      </c>
      <c r="V982" s="25"/>
      <c r="W982" s="25">
        <v>3056.26</v>
      </c>
      <c r="X982" s="27">
        <v>44372</v>
      </c>
      <c r="Y982" s="28">
        <v>44372</v>
      </c>
      <c r="Z982" s="29">
        <v>975</v>
      </c>
      <c r="AA982" s="30">
        <v>1</v>
      </c>
      <c r="AB982" s="30" t="s">
        <v>108</v>
      </c>
      <c r="AC982" s="1" t="s">
        <v>128</v>
      </c>
      <c r="AD982" s="26">
        <v>0.09</v>
      </c>
      <c r="AE982" s="31">
        <v>275.0634</v>
      </c>
      <c r="AF982">
        <v>2</v>
      </c>
    </row>
    <row r="983" spans="10:32" x14ac:dyDescent="0.3">
      <c r="J983" s="19">
        <v>976</v>
      </c>
      <c r="K983" s="20">
        <v>44354</v>
      </c>
      <c r="L983" s="19">
        <v>6</v>
      </c>
      <c r="M983" s="59">
        <f t="shared" si="31"/>
        <v>6</v>
      </c>
      <c r="N983" s="59">
        <f t="shared" si="32"/>
        <v>2021</v>
      </c>
      <c r="O983" s="21">
        <v>43</v>
      </c>
      <c r="P983" s="22" t="s">
        <v>158</v>
      </c>
      <c r="Q983" s="19">
        <v>3</v>
      </c>
      <c r="R983" s="23">
        <v>35</v>
      </c>
      <c r="S983" s="24">
        <v>91</v>
      </c>
      <c r="T983" s="25">
        <v>3185</v>
      </c>
      <c r="U983" s="26">
        <v>0.02</v>
      </c>
      <c r="V983" s="25"/>
      <c r="W983" s="25">
        <v>3121.3</v>
      </c>
      <c r="X983" s="27">
        <v>44380</v>
      </c>
      <c r="Y983" s="28">
        <v>44380</v>
      </c>
      <c r="Z983" s="29">
        <v>976</v>
      </c>
      <c r="AA983" s="30">
        <v>3</v>
      </c>
      <c r="AB983" s="30" t="s">
        <v>87</v>
      </c>
      <c r="AC983" s="1" t="s">
        <v>90</v>
      </c>
      <c r="AD983" s="26">
        <v>7.0000000000000007E-2</v>
      </c>
      <c r="AE983" s="31">
        <v>218.49100000000004</v>
      </c>
      <c r="AF983">
        <v>3</v>
      </c>
    </row>
    <row r="984" spans="10:32" x14ac:dyDescent="0.3">
      <c r="J984" s="19">
        <v>977</v>
      </c>
      <c r="K984" s="20">
        <v>44355</v>
      </c>
      <c r="L984" s="19">
        <v>6</v>
      </c>
      <c r="M984" s="59">
        <f t="shared" si="31"/>
        <v>6</v>
      </c>
      <c r="N984" s="59">
        <f t="shared" si="32"/>
        <v>2021</v>
      </c>
      <c r="O984" s="21">
        <v>26</v>
      </c>
      <c r="P984" s="22" t="s">
        <v>154</v>
      </c>
      <c r="Q984" s="19">
        <v>14</v>
      </c>
      <c r="R984" s="23">
        <v>23</v>
      </c>
      <c r="S984" s="24">
        <v>114</v>
      </c>
      <c r="T984" s="25">
        <v>2622</v>
      </c>
      <c r="U984" s="26">
        <v>0.11</v>
      </c>
      <c r="V984" s="25"/>
      <c r="W984" s="25">
        <v>2333.58</v>
      </c>
      <c r="X984" s="27">
        <v>44357</v>
      </c>
      <c r="Y984" s="28">
        <v>44357</v>
      </c>
      <c r="Z984" s="29">
        <v>977</v>
      </c>
      <c r="AA984" s="30">
        <v>2</v>
      </c>
      <c r="AB984" s="30" t="s">
        <v>82</v>
      </c>
      <c r="AC984" s="1" t="s">
        <v>128</v>
      </c>
      <c r="AD984" s="26">
        <v>0.06</v>
      </c>
      <c r="AE984" s="31">
        <v>140.01479999999998</v>
      </c>
      <c r="AF984">
        <v>4</v>
      </c>
    </row>
    <row r="985" spans="10:32" x14ac:dyDescent="0.3">
      <c r="J985" s="19">
        <v>978</v>
      </c>
      <c r="K985" s="20">
        <v>44355</v>
      </c>
      <c r="L985" s="19">
        <v>6</v>
      </c>
      <c r="M985" s="59">
        <f t="shared" si="31"/>
        <v>6</v>
      </c>
      <c r="N985" s="59">
        <f t="shared" si="32"/>
        <v>2021</v>
      </c>
      <c r="O985" s="21">
        <v>71</v>
      </c>
      <c r="P985" s="22" t="s">
        <v>78</v>
      </c>
      <c r="Q985" s="19">
        <v>8</v>
      </c>
      <c r="R985" s="23">
        <v>29</v>
      </c>
      <c r="S985" s="24">
        <v>106</v>
      </c>
      <c r="T985" s="25">
        <v>3074</v>
      </c>
      <c r="U985" s="26">
        <v>0.11</v>
      </c>
      <c r="V985" s="25"/>
      <c r="W985" s="25">
        <v>2735.86</v>
      </c>
      <c r="X985" s="27">
        <v>44355</v>
      </c>
      <c r="Y985" s="28">
        <v>44355</v>
      </c>
      <c r="Z985" s="29">
        <v>978</v>
      </c>
      <c r="AA985" s="30">
        <v>5</v>
      </c>
      <c r="AB985" s="30" t="s">
        <v>100</v>
      </c>
      <c r="AC985" s="1" t="s">
        <v>83</v>
      </c>
      <c r="AD985" s="26">
        <v>7.0000000000000007E-2</v>
      </c>
      <c r="AE985" s="31">
        <v>191.51020000000003</v>
      </c>
      <c r="AF985">
        <v>5</v>
      </c>
    </row>
    <row r="986" spans="10:32" x14ac:dyDescent="0.3">
      <c r="J986" s="19">
        <v>979</v>
      </c>
      <c r="K986" s="20">
        <v>44355</v>
      </c>
      <c r="L986" s="19">
        <v>6</v>
      </c>
      <c r="M986" s="59">
        <f t="shared" si="31"/>
        <v>6</v>
      </c>
      <c r="N986" s="59">
        <f t="shared" si="32"/>
        <v>2021</v>
      </c>
      <c r="O986" s="21">
        <v>76</v>
      </c>
      <c r="P986" s="22" t="s">
        <v>163</v>
      </c>
      <c r="Q986" s="19">
        <v>6</v>
      </c>
      <c r="R986" s="23">
        <v>29</v>
      </c>
      <c r="S986" s="24">
        <v>117</v>
      </c>
      <c r="T986" s="25">
        <v>3393</v>
      </c>
      <c r="U986" s="26">
        <v>0.03</v>
      </c>
      <c r="V986" s="25"/>
      <c r="W986" s="25">
        <v>3291.21</v>
      </c>
      <c r="X986" s="27">
        <v>44355</v>
      </c>
      <c r="Y986" s="28">
        <v>44355</v>
      </c>
      <c r="Z986" s="29">
        <v>979</v>
      </c>
      <c r="AA986" s="30">
        <v>4</v>
      </c>
      <c r="AB986" s="30" t="s">
        <v>85</v>
      </c>
      <c r="AC986" s="1" t="s">
        <v>95</v>
      </c>
      <c r="AD986" s="26">
        <v>0.05</v>
      </c>
      <c r="AE986" s="31">
        <v>164.56050000000002</v>
      </c>
      <c r="AF986">
        <v>6</v>
      </c>
    </row>
    <row r="987" spans="10:32" x14ac:dyDescent="0.3">
      <c r="J987" s="19">
        <v>980</v>
      </c>
      <c r="K987" s="20">
        <v>44356</v>
      </c>
      <c r="L987" s="19">
        <v>6</v>
      </c>
      <c r="M987" s="59">
        <f t="shared" si="31"/>
        <v>6</v>
      </c>
      <c r="N987" s="59">
        <f t="shared" si="32"/>
        <v>2021</v>
      </c>
      <c r="O987" s="21">
        <v>58</v>
      </c>
      <c r="P987" s="22" t="s">
        <v>131</v>
      </c>
      <c r="Q987" s="19">
        <v>8</v>
      </c>
      <c r="R987" s="23">
        <v>20</v>
      </c>
      <c r="S987" s="24">
        <v>96</v>
      </c>
      <c r="T987" s="25">
        <v>1920</v>
      </c>
      <c r="U987" s="26">
        <v>0.08</v>
      </c>
      <c r="V987" s="25"/>
      <c r="W987" s="25">
        <v>1766.4</v>
      </c>
      <c r="X987" s="27">
        <v>44375</v>
      </c>
      <c r="Y987" s="28">
        <v>44375</v>
      </c>
      <c r="Z987" s="29">
        <v>980</v>
      </c>
      <c r="AA987" s="30">
        <v>7</v>
      </c>
      <c r="AB987" s="30" t="s">
        <v>97</v>
      </c>
      <c r="AC987" s="1" t="s">
        <v>92</v>
      </c>
      <c r="AD987" s="26">
        <v>0.08</v>
      </c>
      <c r="AE987" s="31">
        <v>141.31200000000001</v>
      </c>
      <c r="AF987">
        <v>7</v>
      </c>
    </row>
    <row r="988" spans="10:32" x14ac:dyDescent="0.3">
      <c r="J988" s="19">
        <v>981</v>
      </c>
      <c r="K988" s="20">
        <v>44358</v>
      </c>
      <c r="L988" s="19">
        <v>6</v>
      </c>
      <c r="M988" s="59">
        <f t="shared" si="31"/>
        <v>6</v>
      </c>
      <c r="N988" s="59">
        <f t="shared" si="32"/>
        <v>2021</v>
      </c>
      <c r="O988" s="21">
        <v>70</v>
      </c>
      <c r="P988" s="22" t="s">
        <v>126</v>
      </c>
      <c r="Q988" s="19">
        <v>1</v>
      </c>
      <c r="R988" s="23">
        <v>41</v>
      </c>
      <c r="S988" s="24">
        <v>102</v>
      </c>
      <c r="T988" s="25">
        <v>4182</v>
      </c>
      <c r="U988" s="26">
        <v>0.15</v>
      </c>
      <c r="V988" s="25"/>
      <c r="W988" s="25">
        <v>3554.7</v>
      </c>
      <c r="X988" s="27">
        <v>44366</v>
      </c>
      <c r="Y988" s="28">
        <v>44366</v>
      </c>
      <c r="Z988" s="29">
        <v>981</v>
      </c>
      <c r="AA988" s="30">
        <v>6</v>
      </c>
      <c r="AB988" s="30" t="s">
        <v>79</v>
      </c>
      <c r="AC988" s="1" t="s">
        <v>109</v>
      </c>
      <c r="AD988" s="26">
        <v>0.05</v>
      </c>
      <c r="AE988" s="31">
        <v>177.73500000000001</v>
      </c>
      <c r="AF988">
        <v>1</v>
      </c>
    </row>
    <row r="989" spans="10:32" x14ac:dyDescent="0.3">
      <c r="J989" s="19">
        <v>982</v>
      </c>
      <c r="K989" s="20">
        <v>44358</v>
      </c>
      <c r="L989" s="19">
        <v>6</v>
      </c>
      <c r="M989" s="59">
        <f t="shared" si="31"/>
        <v>6</v>
      </c>
      <c r="N989" s="59">
        <f t="shared" si="32"/>
        <v>2021</v>
      </c>
      <c r="O989" s="21">
        <v>34</v>
      </c>
      <c r="P989" s="22" t="s">
        <v>118</v>
      </c>
      <c r="Q989" s="19">
        <v>2</v>
      </c>
      <c r="R989" s="23">
        <v>38</v>
      </c>
      <c r="S989" s="24">
        <v>97</v>
      </c>
      <c r="T989" s="25">
        <v>3686</v>
      </c>
      <c r="U989" s="26">
        <v>7.0000000000000007E-2</v>
      </c>
      <c r="V989" s="25"/>
      <c r="W989" s="25">
        <v>3427.98</v>
      </c>
      <c r="X989" s="27">
        <v>44364</v>
      </c>
      <c r="Y989" s="28">
        <v>44364</v>
      </c>
      <c r="Z989" s="29">
        <v>982</v>
      </c>
      <c r="AA989" s="30">
        <v>1</v>
      </c>
      <c r="AB989" s="30" t="s">
        <v>108</v>
      </c>
      <c r="AC989" s="1" t="s">
        <v>95</v>
      </c>
      <c r="AD989" s="26">
        <v>7.0000000000000007E-2</v>
      </c>
      <c r="AE989" s="31">
        <v>239.95860000000002</v>
      </c>
      <c r="AF989">
        <v>2</v>
      </c>
    </row>
    <row r="990" spans="10:32" x14ac:dyDescent="0.3">
      <c r="J990" s="19">
        <v>983</v>
      </c>
      <c r="K990" s="20">
        <v>44358</v>
      </c>
      <c r="L990" s="19">
        <v>6</v>
      </c>
      <c r="M990" s="59">
        <f t="shared" si="31"/>
        <v>6</v>
      </c>
      <c r="N990" s="59">
        <f t="shared" si="32"/>
        <v>2021</v>
      </c>
      <c r="O990" s="21">
        <v>72</v>
      </c>
      <c r="P990" s="22" t="s">
        <v>96</v>
      </c>
      <c r="Q990" s="19">
        <v>3</v>
      </c>
      <c r="R990" s="23">
        <v>25</v>
      </c>
      <c r="S990" s="24">
        <v>91</v>
      </c>
      <c r="T990" s="25">
        <v>2275</v>
      </c>
      <c r="U990" s="26">
        <v>7.0000000000000007E-2</v>
      </c>
      <c r="V990" s="25"/>
      <c r="W990" s="25">
        <v>2115.75</v>
      </c>
      <c r="X990" s="27">
        <v>44373</v>
      </c>
      <c r="Y990" s="28">
        <v>44373</v>
      </c>
      <c r="Z990" s="29">
        <v>983</v>
      </c>
      <c r="AA990" s="30">
        <v>1</v>
      </c>
      <c r="AB990" s="30" t="s">
        <v>108</v>
      </c>
      <c r="AC990" s="1" t="s">
        <v>83</v>
      </c>
      <c r="AD990" s="26">
        <v>0.05</v>
      </c>
      <c r="AE990" s="31">
        <v>105.78750000000001</v>
      </c>
      <c r="AF990">
        <v>3</v>
      </c>
    </row>
    <row r="991" spans="10:32" x14ac:dyDescent="0.3">
      <c r="J991" s="19">
        <v>984</v>
      </c>
      <c r="K991" s="20">
        <v>44358</v>
      </c>
      <c r="L991" s="19">
        <v>6</v>
      </c>
      <c r="M991" s="59">
        <f t="shared" si="31"/>
        <v>6</v>
      </c>
      <c r="N991" s="59">
        <f t="shared" si="32"/>
        <v>2021</v>
      </c>
      <c r="O991" s="21">
        <v>74</v>
      </c>
      <c r="P991" s="22" t="s">
        <v>96</v>
      </c>
      <c r="Q991" s="19">
        <v>10</v>
      </c>
      <c r="R991" s="23">
        <v>13</v>
      </c>
      <c r="S991" s="24">
        <v>115</v>
      </c>
      <c r="T991" s="25">
        <v>1495</v>
      </c>
      <c r="U991" s="26">
        <v>0.04</v>
      </c>
      <c r="V991" s="25"/>
      <c r="W991" s="25">
        <v>1435.2</v>
      </c>
      <c r="X991" s="27">
        <v>44373</v>
      </c>
      <c r="Y991" s="28">
        <v>44373</v>
      </c>
      <c r="Z991" s="29">
        <v>984</v>
      </c>
      <c r="AA991" s="30">
        <v>4</v>
      </c>
      <c r="AB991" s="30" t="s">
        <v>85</v>
      </c>
      <c r="AC991" s="1" t="s">
        <v>113</v>
      </c>
      <c r="AD991" s="26">
        <v>0.05</v>
      </c>
      <c r="AE991" s="31">
        <v>71.760000000000005</v>
      </c>
      <c r="AF991">
        <v>4</v>
      </c>
    </row>
    <row r="992" spans="10:32" x14ac:dyDescent="0.3">
      <c r="J992" s="19">
        <v>985</v>
      </c>
      <c r="K992" s="20">
        <v>44358</v>
      </c>
      <c r="L992" s="19">
        <v>6</v>
      </c>
      <c r="M992" s="59">
        <f t="shared" si="31"/>
        <v>6</v>
      </c>
      <c r="N992" s="59">
        <f t="shared" si="32"/>
        <v>2021</v>
      </c>
      <c r="O992" s="21">
        <v>44</v>
      </c>
      <c r="P992" s="22" t="s">
        <v>130</v>
      </c>
      <c r="Q992" s="19">
        <v>4</v>
      </c>
      <c r="R992" s="23">
        <v>26</v>
      </c>
      <c r="S992" s="24">
        <v>114</v>
      </c>
      <c r="T992" s="25">
        <v>2964</v>
      </c>
      <c r="U992" s="26">
        <v>0.09</v>
      </c>
      <c r="V992" s="25"/>
      <c r="W992" s="25">
        <v>2697.24</v>
      </c>
      <c r="X992" s="27">
        <v>44366</v>
      </c>
      <c r="Y992" s="28">
        <v>44366</v>
      </c>
      <c r="Z992" s="29">
        <v>985</v>
      </c>
      <c r="AA992" s="30">
        <v>6</v>
      </c>
      <c r="AB992" s="30" t="s">
        <v>79</v>
      </c>
      <c r="AC992" s="1" t="s">
        <v>113</v>
      </c>
      <c r="AD992" s="26">
        <v>0.06</v>
      </c>
      <c r="AE992" s="31">
        <v>161.83439999999999</v>
      </c>
      <c r="AF992">
        <v>5</v>
      </c>
    </row>
    <row r="993" spans="10:32" x14ac:dyDescent="0.3">
      <c r="J993" s="19">
        <v>986</v>
      </c>
      <c r="K993" s="20">
        <v>44358</v>
      </c>
      <c r="L993" s="19">
        <v>6</v>
      </c>
      <c r="M993" s="59">
        <f t="shared" si="31"/>
        <v>6</v>
      </c>
      <c r="N993" s="59">
        <f t="shared" si="32"/>
        <v>2021</v>
      </c>
      <c r="O993" s="21">
        <v>47</v>
      </c>
      <c r="P993" s="22" t="s">
        <v>101</v>
      </c>
      <c r="Q993" s="19">
        <v>7</v>
      </c>
      <c r="R993" s="23">
        <v>32</v>
      </c>
      <c r="S993" s="24">
        <v>98</v>
      </c>
      <c r="T993" s="25">
        <v>3136</v>
      </c>
      <c r="U993" s="26">
        <v>0.08</v>
      </c>
      <c r="V993" s="25"/>
      <c r="W993" s="25">
        <v>2885.12</v>
      </c>
      <c r="X993" s="27">
        <v>44379</v>
      </c>
      <c r="Y993" s="28">
        <v>44379</v>
      </c>
      <c r="Z993" s="29">
        <v>986</v>
      </c>
      <c r="AA993" s="30">
        <v>3</v>
      </c>
      <c r="AB993" s="30" t="s">
        <v>87</v>
      </c>
      <c r="AC993" s="1" t="s">
        <v>88</v>
      </c>
      <c r="AD993" s="26">
        <v>7.0000000000000007E-2</v>
      </c>
      <c r="AE993" s="31">
        <v>201.95840000000001</v>
      </c>
      <c r="AF993">
        <v>6</v>
      </c>
    </row>
    <row r="994" spans="10:32" x14ac:dyDescent="0.3">
      <c r="J994" s="19">
        <v>987</v>
      </c>
      <c r="K994" s="20">
        <v>44360</v>
      </c>
      <c r="L994" s="19">
        <v>6</v>
      </c>
      <c r="M994" s="59">
        <f t="shared" si="31"/>
        <v>6</v>
      </c>
      <c r="N994" s="59">
        <f t="shared" si="32"/>
        <v>2021</v>
      </c>
      <c r="O994" s="21">
        <v>43</v>
      </c>
      <c r="P994" s="22" t="s">
        <v>158</v>
      </c>
      <c r="Q994" s="19">
        <v>8</v>
      </c>
      <c r="R994" s="23">
        <v>15</v>
      </c>
      <c r="S994" s="24">
        <v>95</v>
      </c>
      <c r="T994" s="25">
        <v>1425</v>
      </c>
      <c r="U994" s="26">
        <v>0.11</v>
      </c>
      <c r="V994" s="25"/>
      <c r="W994" s="25">
        <v>1268.25</v>
      </c>
      <c r="X994" s="27">
        <v>44387</v>
      </c>
      <c r="Y994" s="28">
        <v>44387</v>
      </c>
      <c r="Z994" s="29">
        <v>987</v>
      </c>
      <c r="AA994" s="30">
        <v>2</v>
      </c>
      <c r="AB994" s="30" t="s">
        <v>82</v>
      </c>
      <c r="AC994" s="1" t="s">
        <v>83</v>
      </c>
      <c r="AD994" s="26">
        <v>0.09</v>
      </c>
      <c r="AE994" s="31">
        <v>114.1425</v>
      </c>
      <c r="AF994">
        <v>7</v>
      </c>
    </row>
    <row r="995" spans="10:32" x14ac:dyDescent="0.3">
      <c r="J995" s="19">
        <v>988</v>
      </c>
      <c r="K995" s="20">
        <v>44360</v>
      </c>
      <c r="L995" s="19">
        <v>6</v>
      </c>
      <c r="M995" s="59">
        <f t="shared" si="31"/>
        <v>6</v>
      </c>
      <c r="N995" s="59">
        <f t="shared" si="32"/>
        <v>2021</v>
      </c>
      <c r="O995" s="21">
        <v>73</v>
      </c>
      <c r="P995" s="22" t="s">
        <v>96</v>
      </c>
      <c r="Q995" s="19">
        <v>6</v>
      </c>
      <c r="R995" s="23">
        <v>30</v>
      </c>
      <c r="S995" s="24">
        <v>97</v>
      </c>
      <c r="T995" s="25">
        <v>2910</v>
      </c>
      <c r="U995" s="26">
        <v>0.09</v>
      </c>
      <c r="V995" s="25"/>
      <c r="W995" s="25">
        <v>2648.1</v>
      </c>
      <c r="X995" s="27">
        <v>44385</v>
      </c>
      <c r="Y995" s="28">
        <v>44385</v>
      </c>
      <c r="Z995" s="29">
        <v>988</v>
      </c>
      <c r="AA995" s="30">
        <v>3</v>
      </c>
      <c r="AB995" s="30" t="s">
        <v>87</v>
      </c>
      <c r="AC995" s="1" t="s">
        <v>80</v>
      </c>
      <c r="AD995" s="26">
        <v>0.1</v>
      </c>
      <c r="AE995" s="31">
        <v>264.81</v>
      </c>
      <c r="AF995">
        <v>1</v>
      </c>
    </row>
    <row r="996" spans="10:32" x14ac:dyDescent="0.3">
      <c r="J996" s="19">
        <v>989</v>
      </c>
      <c r="K996" s="20">
        <v>44361</v>
      </c>
      <c r="L996" s="19">
        <v>6</v>
      </c>
      <c r="M996" s="59">
        <f t="shared" si="31"/>
        <v>6</v>
      </c>
      <c r="N996" s="59">
        <f t="shared" si="32"/>
        <v>2021</v>
      </c>
      <c r="O996" s="21">
        <v>93</v>
      </c>
      <c r="P996" s="22" t="s">
        <v>91</v>
      </c>
      <c r="Q996" s="19">
        <v>12</v>
      </c>
      <c r="R996" s="23">
        <v>12</v>
      </c>
      <c r="S996" s="24">
        <v>96</v>
      </c>
      <c r="T996" s="25">
        <v>1152</v>
      </c>
      <c r="U996" s="26">
        <v>0.03</v>
      </c>
      <c r="V996" s="25"/>
      <c r="W996" s="25">
        <v>1117.44</v>
      </c>
      <c r="X996" s="27">
        <v>44376</v>
      </c>
      <c r="Y996" s="28">
        <v>44376</v>
      </c>
      <c r="Z996" s="29">
        <v>989</v>
      </c>
      <c r="AA996" s="30">
        <v>2</v>
      </c>
      <c r="AB996" s="30" t="s">
        <v>82</v>
      </c>
      <c r="AC996" s="1" t="s">
        <v>95</v>
      </c>
      <c r="AD996" s="26">
        <v>0.06</v>
      </c>
      <c r="AE996" s="31">
        <v>67.046400000000006</v>
      </c>
      <c r="AF996">
        <v>2</v>
      </c>
    </row>
    <row r="997" spans="10:32" x14ac:dyDescent="0.3">
      <c r="J997" s="19">
        <v>990</v>
      </c>
      <c r="K997" s="20">
        <v>44361</v>
      </c>
      <c r="L997" s="19">
        <v>6</v>
      </c>
      <c r="M997" s="59">
        <f t="shared" si="31"/>
        <v>6</v>
      </c>
      <c r="N997" s="59">
        <f t="shared" si="32"/>
        <v>2021</v>
      </c>
      <c r="O997" s="21">
        <v>6</v>
      </c>
      <c r="P997" s="22" t="s">
        <v>147</v>
      </c>
      <c r="Q997" s="19">
        <v>8</v>
      </c>
      <c r="R997" s="23">
        <v>36</v>
      </c>
      <c r="S997" s="24">
        <v>92</v>
      </c>
      <c r="T997" s="25">
        <v>3312</v>
      </c>
      <c r="U997" s="26">
        <v>0.15</v>
      </c>
      <c r="V997" s="25"/>
      <c r="W997" s="25">
        <v>2815.2</v>
      </c>
      <c r="X997" s="27">
        <v>44390</v>
      </c>
      <c r="Y997" s="28">
        <v>44390</v>
      </c>
      <c r="Z997" s="29">
        <v>990</v>
      </c>
      <c r="AA997" s="30">
        <v>7</v>
      </c>
      <c r="AB997" s="30" t="s">
        <v>97</v>
      </c>
      <c r="AC997" s="1" t="s">
        <v>95</v>
      </c>
      <c r="AD997" s="26">
        <v>0.09</v>
      </c>
      <c r="AE997" s="31">
        <v>253.36799999999997</v>
      </c>
      <c r="AF997">
        <v>3</v>
      </c>
    </row>
    <row r="998" spans="10:32" x14ac:dyDescent="0.3">
      <c r="J998" s="19">
        <v>991</v>
      </c>
      <c r="K998" s="20">
        <v>44362</v>
      </c>
      <c r="L998" s="19">
        <v>6</v>
      </c>
      <c r="M998" s="59">
        <f t="shared" si="31"/>
        <v>6</v>
      </c>
      <c r="N998" s="59">
        <f t="shared" si="32"/>
        <v>2021</v>
      </c>
      <c r="O998" s="21">
        <v>11</v>
      </c>
      <c r="P998" s="22" t="s">
        <v>119</v>
      </c>
      <c r="Q998" s="19">
        <v>10</v>
      </c>
      <c r="R998" s="23">
        <v>50</v>
      </c>
      <c r="S998" s="24">
        <v>118</v>
      </c>
      <c r="T998" s="25">
        <v>5900</v>
      </c>
      <c r="U998" s="26">
        <v>0.13</v>
      </c>
      <c r="V998" s="25"/>
      <c r="W998" s="25">
        <v>5133</v>
      </c>
      <c r="X998" s="27">
        <v>44366</v>
      </c>
      <c r="Y998" s="28">
        <v>44366</v>
      </c>
      <c r="Z998" s="29">
        <v>991</v>
      </c>
      <c r="AA998" s="30">
        <v>1</v>
      </c>
      <c r="AB998" s="30" t="s">
        <v>108</v>
      </c>
      <c r="AC998" s="1" t="s">
        <v>95</v>
      </c>
      <c r="AD998" s="26">
        <v>0.09</v>
      </c>
      <c r="AE998" s="31">
        <v>461.96999999999997</v>
      </c>
      <c r="AF998">
        <v>4</v>
      </c>
    </row>
    <row r="999" spans="10:32" x14ac:dyDescent="0.3">
      <c r="J999" s="19">
        <v>992</v>
      </c>
      <c r="K999" s="20">
        <v>44363</v>
      </c>
      <c r="L999" s="19">
        <v>6</v>
      </c>
      <c r="M999" s="59">
        <f t="shared" si="31"/>
        <v>6</v>
      </c>
      <c r="N999" s="59">
        <f t="shared" si="32"/>
        <v>2021</v>
      </c>
      <c r="O999" s="21">
        <v>42</v>
      </c>
      <c r="P999" s="22" t="s">
        <v>151</v>
      </c>
      <c r="Q999" s="19">
        <v>12</v>
      </c>
      <c r="R999" s="23">
        <v>12</v>
      </c>
      <c r="S999" s="24">
        <v>111</v>
      </c>
      <c r="T999" s="25">
        <v>1332</v>
      </c>
      <c r="U999" s="26">
        <v>0.11</v>
      </c>
      <c r="V999" s="25"/>
      <c r="W999" s="25">
        <v>1185.48</v>
      </c>
      <c r="X999" s="27">
        <v>44366</v>
      </c>
      <c r="Y999" s="28">
        <v>44366</v>
      </c>
      <c r="Z999" s="29">
        <v>992</v>
      </c>
      <c r="AA999" s="30">
        <v>7</v>
      </c>
      <c r="AB999" s="30" t="s">
        <v>97</v>
      </c>
      <c r="AC999" s="1" t="s">
        <v>92</v>
      </c>
      <c r="AD999" s="26">
        <v>0.09</v>
      </c>
      <c r="AE999" s="31">
        <v>106.6932</v>
      </c>
      <c r="AF999">
        <v>5</v>
      </c>
    </row>
    <row r="1000" spans="10:32" x14ac:dyDescent="0.3">
      <c r="J1000" s="19">
        <v>993</v>
      </c>
      <c r="K1000" s="20">
        <v>44364</v>
      </c>
      <c r="L1000" s="19">
        <v>6</v>
      </c>
      <c r="M1000" s="59">
        <f t="shared" si="31"/>
        <v>6</v>
      </c>
      <c r="N1000" s="59">
        <f t="shared" si="32"/>
        <v>2021</v>
      </c>
      <c r="O1000" s="21">
        <v>60</v>
      </c>
      <c r="P1000" s="22" t="s">
        <v>141</v>
      </c>
      <c r="Q1000" s="19">
        <v>6</v>
      </c>
      <c r="R1000" s="23">
        <v>24</v>
      </c>
      <c r="S1000" s="24">
        <v>107</v>
      </c>
      <c r="T1000" s="25">
        <v>2568</v>
      </c>
      <c r="U1000" s="26">
        <v>0.05</v>
      </c>
      <c r="V1000" s="25"/>
      <c r="W1000" s="25">
        <v>2439.6</v>
      </c>
      <c r="X1000" s="27">
        <v>44365</v>
      </c>
      <c r="Y1000" s="28">
        <v>44365</v>
      </c>
      <c r="Z1000" s="29">
        <v>993</v>
      </c>
      <c r="AA1000" s="30">
        <v>7</v>
      </c>
      <c r="AB1000" s="30" t="s">
        <v>97</v>
      </c>
      <c r="AC1000" s="1" t="s">
        <v>128</v>
      </c>
      <c r="AD1000" s="26">
        <v>0.06</v>
      </c>
      <c r="AE1000" s="31">
        <v>146.37599999999998</v>
      </c>
      <c r="AF1000">
        <v>6</v>
      </c>
    </row>
    <row r="1001" spans="10:32" x14ac:dyDescent="0.3">
      <c r="J1001" s="19">
        <v>994</v>
      </c>
      <c r="K1001" s="20">
        <v>44364</v>
      </c>
      <c r="L1001" s="19">
        <v>6</v>
      </c>
      <c r="M1001" s="59">
        <f t="shared" si="31"/>
        <v>6</v>
      </c>
      <c r="N1001" s="59">
        <f t="shared" si="32"/>
        <v>2021</v>
      </c>
      <c r="O1001" s="21">
        <v>79</v>
      </c>
      <c r="P1001" s="22" t="s">
        <v>91</v>
      </c>
      <c r="Q1001" s="19">
        <v>7</v>
      </c>
      <c r="R1001" s="23">
        <v>13</v>
      </c>
      <c r="S1001" s="24">
        <v>117</v>
      </c>
      <c r="T1001" s="25">
        <v>1521</v>
      </c>
      <c r="U1001" s="26">
        <v>7.0000000000000007E-2</v>
      </c>
      <c r="V1001" s="25"/>
      <c r="W1001" s="25">
        <v>1414.53</v>
      </c>
      <c r="X1001" s="27">
        <v>44382</v>
      </c>
      <c r="Y1001" s="28">
        <v>44382</v>
      </c>
      <c r="Z1001" s="29">
        <v>994</v>
      </c>
      <c r="AA1001" s="30">
        <v>5</v>
      </c>
      <c r="AB1001" s="30" t="s">
        <v>100</v>
      </c>
      <c r="AC1001" s="1" t="s">
        <v>109</v>
      </c>
      <c r="AD1001" s="26">
        <v>0.08</v>
      </c>
      <c r="AE1001" s="31">
        <v>113.16240000000001</v>
      </c>
      <c r="AF1001">
        <v>7</v>
      </c>
    </row>
    <row r="1002" spans="10:32" x14ac:dyDescent="0.3">
      <c r="J1002" s="19">
        <v>995</v>
      </c>
      <c r="K1002" s="20">
        <v>44364</v>
      </c>
      <c r="L1002" s="19">
        <v>6</v>
      </c>
      <c r="M1002" s="59">
        <f t="shared" si="31"/>
        <v>6</v>
      </c>
      <c r="N1002" s="59">
        <f t="shared" si="32"/>
        <v>2021</v>
      </c>
      <c r="O1002" s="21">
        <v>21</v>
      </c>
      <c r="P1002" s="22" t="s">
        <v>146</v>
      </c>
      <c r="Q1002" s="19">
        <v>10</v>
      </c>
      <c r="R1002" s="23">
        <v>14</v>
      </c>
      <c r="S1002" s="24">
        <v>119</v>
      </c>
      <c r="T1002" s="25">
        <v>1666</v>
      </c>
      <c r="U1002" s="26">
        <v>0.13</v>
      </c>
      <c r="V1002" s="25"/>
      <c r="W1002" s="25">
        <v>1449.42</v>
      </c>
      <c r="X1002" s="27">
        <v>44374</v>
      </c>
      <c r="Y1002" s="28">
        <v>44374</v>
      </c>
      <c r="Z1002" s="29">
        <v>995</v>
      </c>
      <c r="AA1002" s="30">
        <v>5</v>
      </c>
      <c r="AB1002" s="30" t="s">
        <v>100</v>
      </c>
      <c r="AC1002" s="1" t="s">
        <v>95</v>
      </c>
      <c r="AD1002" s="26">
        <v>0.06</v>
      </c>
      <c r="AE1002" s="31">
        <v>86.965199999999996</v>
      </c>
      <c r="AF1002">
        <v>1</v>
      </c>
    </row>
    <row r="1003" spans="10:32" x14ac:dyDescent="0.3">
      <c r="J1003" s="19">
        <v>996</v>
      </c>
      <c r="K1003" s="20">
        <v>44364</v>
      </c>
      <c r="L1003" s="19">
        <v>6</v>
      </c>
      <c r="M1003" s="59">
        <f t="shared" si="31"/>
        <v>6</v>
      </c>
      <c r="N1003" s="59">
        <f t="shared" si="32"/>
        <v>2021</v>
      </c>
      <c r="O1003" s="21">
        <v>77</v>
      </c>
      <c r="P1003" s="22" t="s">
        <v>124</v>
      </c>
      <c r="Q1003" s="19">
        <v>11</v>
      </c>
      <c r="R1003" s="23">
        <v>16</v>
      </c>
      <c r="S1003" s="24">
        <v>113</v>
      </c>
      <c r="T1003" s="25">
        <v>1808</v>
      </c>
      <c r="U1003" s="26">
        <v>0.03</v>
      </c>
      <c r="V1003" s="25"/>
      <c r="W1003" s="25">
        <v>1753.76</v>
      </c>
      <c r="X1003" s="27">
        <v>44364</v>
      </c>
      <c r="Y1003" s="28">
        <v>44364</v>
      </c>
      <c r="Z1003" s="29">
        <v>996</v>
      </c>
      <c r="AA1003" s="30">
        <v>5</v>
      </c>
      <c r="AB1003" s="30" t="s">
        <v>100</v>
      </c>
      <c r="AC1003" s="1" t="s">
        <v>83</v>
      </c>
      <c r="AD1003" s="26">
        <v>0.09</v>
      </c>
      <c r="AE1003" s="31">
        <v>157.83840000000001</v>
      </c>
      <c r="AF1003">
        <v>2</v>
      </c>
    </row>
    <row r="1004" spans="10:32" x14ac:dyDescent="0.3">
      <c r="J1004" s="19">
        <v>997</v>
      </c>
      <c r="K1004" s="20">
        <v>44365</v>
      </c>
      <c r="L1004" s="19">
        <v>6</v>
      </c>
      <c r="M1004" s="59">
        <f t="shared" si="31"/>
        <v>6</v>
      </c>
      <c r="N1004" s="59">
        <f t="shared" si="32"/>
        <v>2021</v>
      </c>
      <c r="O1004" s="21">
        <v>28</v>
      </c>
      <c r="P1004" s="22" t="s">
        <v>145</v>
      </c>
      <c r="Q1004" s="19">
        <v>7</v>
      </c>
      <c r="R1004" s="23">
        <v>33</v>
      </c>
      <c r="S1004" s="24">
        <v>97</v>
      </c>
      <c r="T1004" s="24">
        <v>3201</v>
      </c>
      <c r="U1004" s="32">
        <v>0.11</v>
      </c>
      <c r="V1004" s="24"/>
      <c r="W1004" s="24">
        <v>2848.89</v>
      </c>
      <c r="X1004" s="27">
        <v>44373</v>
      </c>
      <c r="Y1004" s="27">
        <v>44373</v>
      </c>
      <c r="Z1004" s="29">
        <v>997</v>
      </c>
      <c r="AA1004" s="30">
        <v>3</v>
      </c>
      <c r="AB1004" s="30" t="s">
        <v>87</v>
      </c>
      <c r="AC1004" s="1" t="s">
        <v>109</v>
      </c>
      <c r="AD1004" s="32">
        <v>7.0000000000000007E-2</v>
      </c>
      <c r="AE1004" s="31">
        <v>199.42230000000001</v>
      </c>
      <c r="AF1004">
        <v>3</v>
      </c>
    </row>
    <row r="1005" spans="10:32" x14ac:dyDescent="0.3">
      <c r="J1005" s="19">
        <v>998</v>
      </c>
      <c r="K1005" s="20">
        <v>44365</v>
      </c>
      <c r="L1005" s="19">
        <v>6</v>
      </c>
      <c r="M1005" s="59">
        <f t="shared" si="31"/>
        <v>6</v>
      </c>
      <c r="N1005" s="59">
        <f t="shared" si="32"/>
        <v>2021</v>
      </c>
      <c r="O1005" s="21">
        <v>97</v>
      </c>
      <c r="P1005" s="22" t="s">
        <v>125</v>
      </c>
      <c r="Q1005" s="19">
        <v>4</v>
      </c>
      <c r="R1005" s="23">
        <v>13</v>
      </c>
      <c r="S1005" s="24">
        <v>99</v>
      </c>
      <c r="T1005" s="25">
        <v>1287</v>
      </c>
      <c r="U1005" s="26">
        <v>0.06</v>
      </c>
      <c r="V1005" s="25"/>
      <c r="W1005" s="25">
        <v>1209.78</v>
      </c>
      <c r="X1005" s="27">
        <v>44382</v>
      </c>
      <c r="Y1005" s="28">
        <v>44382</v>
      </c>
      <c r="Z1005" s="29">
        <v>998</v>
      </c>
      <c r="AA1005" s="30">
        <v>3</v>
      </c>
      <c r="AB1005" s="30" t="s">
        <v>87</v>
      </c>
      <c r="AC1005" s="1" t="s">
        <v>88</v>
      </c>
      <c r="AD1005" s="26">
        <v>7.0000000000000007E-2</v>
      </c>
      <c r="AE1005" s="31">
        <v>84.684600000000003</v>
      </c>
      <c r="AF1005">
        <v>4</v>
      </c>
    </row>
    <row r="1006" spans="10:32" x14ac:dyDescent="0.3">
      <c r="J1006" s="19">
        <v>999</v>
      </c>
      <c r="K1006" s="20">
        <v>44365</v>
      </c>
      <c r="L1006" s="19">
        <v>6</v>
      </c>
      <c r="M1006" s="59">
        <f t="shared" si="31"/>
        <v>6</v>
      </c>
      <c r="N1006" s="59">
        <f t="shared" si="32"/>
        <v>2021</v>
      </c>
      <c r="O1006" s="21">
        <v>8</v>
      </c>
      <c r="P1006" s="22" t="s">
        <v>96</v>
      </c>
      <c r="Q1006" s="19">
        <v>8</v>
      </c>
      <c r="R1006" s="23">
        <v>21</v>
      </c>
      <c r="S1006" s="24">
        <v>93</v>
      </c>
      <c r="T1006" s="25">
        <v>1953</v>
      </c>
      <c r="U1006" s="26">
        <v>0.03</v>
      </c>
      <c r="V1006" s="25"/>
      <c r="W1006" s="25">
        <v>1894.41</v>
      </c>
      <c r="X1006" s="27">
        <v>44392</v>
      </c>
      <c r="Y1006" s="28">
        <v>44392</v>
      </c>
      <c r="Z1006" s="29">
        <v>999</v>
      </c>
      <c r="AA1006" s="30">
        <v>5</v>
      </c>
      <c r="AB1006" s="30" t="s">
        <v>100</v>
      </c>
      <c r="AC1006" s="1" t="s">
        <v>128</v>
      </c>
      <c r="AD1006" s="26">
        <v>7.0000000000000007E-2</v>
      </c>
      <c r="AE1006" s="31">
        <v>132.60870000000003</v>
      </c>
      <c r="AF1006">
        <v>5</v>
      </c>
    </row>
    <row r="1007" spans="10:32" x14ac:dyDescent="0.3">
      <c r="J1007" s="19">
        <v>1000</v>
      </c>
      <c r="K1007" s="20">
        <v>44366</v>
      </c>
      <c r="L1007" s="19">
        <v>6</v>
      </c>
      <c r="M1007" s="59">
        <f t="shared" si="31"/>
        <v>6</v>
      </c>
      <c r="N1007" s="59">
        <f t="shared" si="32"/>
        <v>2021</v>
      </c>
      <c r="O1007" s="21">
        <v>1</v>
      </c>
      <c r="P1007" s="22" t="s">
        <v>152</v>
      </c>
      <c r="Q1007" s="19">
        <v>12</v>
      </c>
      <c r="R1007" s="23">
        <v>41</v>
      </c>
      <c r="S1007" s="24">
        <v>92</v>
      </c>
      <c r="T1007" s="25">
        <v>3772</v>
      </c>
      <c r="U1007" s="26">
        <v>0.1</v>
      </c>
      <c r="V1007" s="25"/>
      <c r="W1007" s="25">
        <v>3394.8</v>
      </c>
      <c r="X1007" s="27">
        <v>44393</v>
      </c>
      <c r="Y1007" s="28">
        <v>44393</v>
      </c>
      <c r="Z1007" s="29">
        <v>1000</v>
      </c>
      <c r="AA1007" s="30">
        <v>7</v>
      </c>
      <c r="AB1007" s="30" t="s">
        <v>97</v>
      </c>
      <c r="AC1007" s="1" t="s">
        <v>92</v>
      </c>
      <c r="AD1007" s="26">
        <v>0.08</v>
      </c>
      <c r="AE1007" s="31">
        <v>271.584</v>
      </c>
      <c r="AF1007">
        <v>6</v>
      </c>
    </row>
    <row r="1008" spans="10:32" x14ac:dyDescent="0.3">
      <c r="J1008" s="19">
        <v>1001</v>
      </c>
      <c r="K1008" s="20">
        <v>44367</v>
      </c>
      <c r="L1008" s="19">
        <v>6</v>
      </c>
      <c r="M1008" s="59">
        <f t="shared" si="31"/>
        <v>6</v>
      </c>
      <c r="N1008" s="59">
        <f t="shared" si="32"/>
        <v>2021</v>
      </c>
      <c r="O1008" s="21">
        <v>98</v>
      </c>
      <c r="P1008" s="22" t="s">
        <v>84</v>
      </c>
      <c r="Q1008" s="19">
        <v>9</v>
      </c>
      <c r="R1008" s="23">
        <v>47</v>
      </c>
      <c r="S1008" s="24">
        <v>108</v>
      </c>
      <c r="T1008" s="25">
        <v>5076</v>
      </c>
      <c r="U1008" s="26">
        <v>0</v>
      </c>
      <c r="V1008" s="25"/>
      <c r="W1008" s="25">
        <v>5076</v>
      </c>
      <c r="X1008" s="27">
        <v>44397</v>
      </c>
      <c r="Y1008" s="28">
        <v>44397</v>
      </c>
      <c r="Z1008" s="29">
        <v>1001</v>
      </c>
      <c r="AA1008" s="30">
        <v>2</v>
      </c>
      <c r="AB1008" s="30" t="s">
        <v>82</v>
      </c>
      <c r="AC1008" s="1" t="s">
        <v>90</v>
      </c>
      <c r="AD1008" s="26">
        <v>0.05</v>
      </c>
      <c r="AE1008" s="31">
        <v>253.8</v>
      </c>
      <c r="AF1008">
        <v>7</v>
      </c>
    </row>
    <row r="1009" spans="10:32" x14ac:dyDescent="0.3">
      <c r="J1009" s="19">
        <v>1002</v>
      </c>
      <c r="K1009" s="20">
        <v>44369</v>
      </c>
      <c r="L1009" s="19">
        <v>6</v>
      </c>
      <c r="M1009" s="59">
        <f t="shared" si="31"/>
        <v>6</v>
      </c>
      <c r="N1009" s="59">
        <f t="shared" si="32"/>
        <v>2021</v>
      </c>
      <c r="O1009" s="21">
        <v>28</v>
      </c>
      <c r="P1009" s="22" t="s">
        <v>145</v>
      </c>
      <c r="Q1009" s="19">
        <v>13</v>
      </c>
      <c r="R1009" s="23">
        <v>27</v>
      </c>
      <c r="S1009" s="24">
        <v>105</v>
      </c>
      <c r="T1009" s="25">
        <v>2835</v>
      </c>
      <c r="U1009" s="26">
        <v>0.01</v>
      </c>
      <c r="V1009" s="25"/>
      <c r="W1009" s="25">
        <v>2806.65</v>
      </c>
      <c r="X1009" s="27">
        <v>44385</v>
      </c>
      <c r="Y1009" s="28">
        <v>44385</v>
      </c>
      <c r="Z1009" s="29">
        <v>1002</v>
      </c>
      <c r="AA1009" s="30">
        <v>7</v>
      </c>
      <c r="AB1009" s="30" t="s">
        <v>97</v>
      </c>
      <c r="AC1009" s="1" t="s">
        <v>80</v>
      </c>
      <c r="AD1009" s="26">
        <v>0.06</v>
      </c>
      <c r="AE1009" s="31">
        <v>168.399</v>
      </c>
      <c r="AF1009">
        <v>1</v>
      </c>
    </row>
    <row r="1010" spans="10:32" x14ac:dyDescent="0.3">
      <c r="J1010" s="19">
        <v>1003</v>
      </c>
      <c r="K1010" s="20">
        <v>44369</v>
      </c>
      <c r="L1010" s="19">
        <v>6</v>
      </c>
      <c r="M1010" s="59">
        <f t="shared" si="31"/>
        <v>6</v>
      </c>
      <c r="N1010" s="59">
        <f t="shared" si="32"/>
        <v>2021</v>
      </c>
      <c r="O1010" s="21">
        <v>11</v>
      </c>
      <c r="P1010" s="22" t="s">
        <v>119</v>
      </c>
      <c r="Q1010" s="19">
        <v>8</v>
      </c>
      <c r="R1010" s="23">
        <v>41</v>
      </c>
      <c r="S1010" s="24">
        <v>107</v>
      </c>
      <c r="T1010" s="25">
        <v>4387</v>
      </c>
      <c r="U1010" s="26">
        <v>0</v>
      </c>
      <c r="V1010" s="25"/>
      <c r="W1010" s="25">
        <v>4387</v>
      </c>
      <c r="X1010" s="27">
        <v>44383</v>
      </c>
      <c r="Y1010" s="28">
        <v>44383</v>
      </c>
      <c r="Z1010" s="29">
        <v>1003</v>
      </c>
      <c r="AA1010" s="30">
        <v>4</v>
      </c>
      <c r="AB1010" s="30" t="s">
        <v>85</v>
      </c>
      <c r="AC1010" s="1" t="s">
        <v>80</v>
      </c>
      <c r="AD1010" s="26">
        <v>0.09</v>
      </c>
      <c r="AE1010" s="31">
        <v>394.83</v>
      </c>
      <c r="AF1010">
        <v>2</v>
      </c>
    </row>
    <row r="1011" spans="10:32" x14ac:dyDescent="0.3">
      <c r="J1011" s="19">
        <v>1004</v>
      </c>
      <c r="K1011" s="20">
        <v>44370</v>
      </c>
      <c r="L1011" s="19">
        <v>6</v>
      </c>
      <c r="M1011" s="59">
        <f t="shared" si="31"/>
        <v>6</v>
      </c>
      <c r="N1011" s="59">
        <f t="shared" si="32"/>
        <v>2021</v>
      </c>
      <c r="O1011" s="21">
        <v>62</v>
      </c>
      <c r="P1011" s="22" t="s">
        <v>96</v>
      </c>
      <c r="Q1011" s="19">
        <v>1</v>
      </c>
      <c r="R1011" s="23">
        <v>20</v>
      </c>
      <c r="S1011" s="24">
        <v>113</v>
      </c>
      <c r="T1011" s="25">
        <v>2260</v>
      </c>
      <c r="U1011" s="26">
        <v>0.05</v>
      </c>
      <c r="V1011" s="25"/>
      <c r="W1011" s="25">
        <v>2147</v>
      </c>
      <c r="X1011" s="27">
        <v>44394</v>
      </c>
      <c r="Y1011" s="28">
        <v>44394</v>
      </c>
      <c r="Z1011" s="29">
        <v>1004</v>
      </c>
      <c r="AA1011" s="30">
        <v>2</v>
      </c>
      <c r="AB1011" s="30" t="s">
        <v>82</v>
      </c>
      <c r="AC1011" s="1" t="s">
        <v>88</v>
      </c>
      <c r="AD1011" s="26">
        <v>0.06</v>
      </c>
      <c r="AE1011" s="31">
        <v>128.82</v>
      </c>
      <c r="AF1011">
        <v>3</v>
      </c>
    </row>
    <row r="1012" spans="10:32" x14ac:dyDescent="0.3">
      <c r="J1012" s="19">
        <v>1005</v>
      </c>
      <c r="K1012" s="20">
        <v>44371</v>
      </c>
      <c r="L1012" s="19">
        <v>6</v>
      </c>
      <c r="M1012" s="59">
        <f t="shared" si="31"/>
        <v>6</v>
      </c>
      <c r="N1012" s="59">
        <f t="shared" si="32"/>
        <v>2021</v>
      </c>
      <c r="O1012" s="21">
        <v>48</v>
      </c>
      <c r="P1012" s="22" t="s">
        <v>120</v>
      </c>
      <c r="Q1012" s="19">
        <v>7</v>
      </c>
      <c r="R1012" s="23">
        <v>39</v>
      </c>
      <c r="S1012" s="24">
        <v>105</v>
      </c>
      <c r="T1012" s="25">
        <v>4095</v>
      </c>
      <c r="U1012" s="26">
        <v>0.03</v>
      </c>
      <c r="V1012" s="25"/>
      <c r="W1012" s="25">
        <v>3972.15</v>
      </c>
      <c r="X1012" s="27">
        <v>44371</v>
      </c>
      <c r="Y1012" s="28">
        <v>44371</v>
      </c>
      <c r="Z1012" s="29">
        <v>1005</v>
      </c>
      <c r="AA1012" s="30">
        <v>6</v>
      </c>
      <c r="AB1012" s="30" t="s">
        <v>79</v>
      </c>
      <c r="AC1012" s="1" t="s">
        <v>90</v>
      </c>
      <c r="AD1012" s="26">
        <v>0.1</v>
      </c>
      <c r="AE1012" s="31">
        <v>397.21500000000003</v>
      </c>
      <c r="AF1012">
        <v>4</v>
      </c>
    </row>
    <row r="1013" spans="10:32" x14ac:dyDescent="0.3">
      <c r="J1013" s="19">
        <v>1006</v>
      </c>
      <c r="K1013" s="20">
        <v>44371</v>
      </c>
      <c r="L1013" s="19">
        <v>6</v>
      </c>
      <c r="M1013" s="59">
        <f t="shared" si="31"/>
        <v>6</v>
      </c>
      <c r="N1013" s="59">
        <f t="shared" si="32"/>
        <v>2021</v>
      </c>
      <c r="O1013" s="21">
        <v>62</v>
      </c>
      <c r="P1013" s="22" t="s">
        <v>96</v>
      </c>
      <c r="Q1013" s="19">
        <v>3</v>
      </c>
      <c r="R1013" s="23">
        <v>13</v>
      </c>
      <c r="S1013" s="24">
        <v>103</v>
      </c>
      <c r="T1013" s="25">
        <v>1339</v>
      </c>
      <c r="U1013" s="26">
        <v>0.14000000000000001</v>
      </c>
      <c r="V1013" s="25"/>
      <c r="W1013" s="25">
        <v>1151.54</v>
      </c>
      <c r="X1013" s="27">
        <v>44397</v>
      </c>
      <c r="Y1013" s="28">
        <v>44397</v>
      </c>
      <c r="Z1013" s="29">
        <v>1006</v>
      </c>
      <c r="AA1013" s="30">
        <v>6</v>
      </c>
      <c r="AB1013" s="30" t="s">
        <v>79</v>
      </c>
      <c r="AC1013" s="1" t="s">
        <v>92</v>
      </c>
      <c r="AD1013" s="26">
        <v>0.08</v>
      </c>
      <c r="AE1013" s="31">
        <v>92.123199999999997</v>
      </c>
      <c r="AF1013">
        <v>5</v>
      </c>
    </row>
    <row r="1014" spans="10:32" x14ac:dyDescent="0.3">
      <c r="J1014" s="19">
        <v>1007</v>
      </c>
      <c r="K1014" s="20">
        <v>44373</v>
      </c>
      <c r="L1014" s="19">
        <v>6</v>
      </c>
      <c r="M1014" s="59">
        <f t="shared" si="31"/>
        <v>6</v>
      </c>
      <c r="N1014" s="59">
        <f t="shared" si="32"/>
        <v>2021</v>
      </c>
      <c r="O1014" s="21">
        <v>70</v>
      </c>
      <c r="P1014" s="22" t="s">
        <v>126</v>
      </c>
      <c r="Q1014" s="19">
        <v>15</v>
      </c>
      <c r="R1014" s="23">
        <v>38</v>
      </c>
      <c r="S1014" s="24">
        <v>117</v>
      </c>
      <c r="T1014" s="25">
        <v>4446</v>
      </c>
      <c r="U1014" s="26">
        <v>0.02</v>
      </c>
      <c r="V1014" s="25"/>
      <c r="W1014" s="25">
        <v>4357.08</v>
      </c>
      <c r="X1014" s="27">
        <v>44390</v>
      </c>
      <c r="Y1014" s="28">
        <v>44390</v>
      </c>
      <c r="Z1014" s="29">
        <v>1007</v>
      </c>
      <c r="AA1014" s="30">
        <v>4</v>
      </c>
      <c r="AB1014" s="30" t="s">
        <v>85</v>
      </c>
      <c r="AC1014" s="1" t="s">
        <v>95</v>
      </c>
      <c r="AD1014" s="26">
        <v>0.05</v>
      </c>
      <c r="AE1014" s="31">
        <v>217.85400000000001</v>
      </c>
      <c r="AF1014">
        <v>6</v>
      </c>
    </row>
    <row r="1015" spans="10:32" x14ac:dyDescent="0.3">
      <c r="J1015" s="19">
        <v>1008</v>
      </c>
      <c r="K1015" s="20">
        <v>44374</v>
      </c>
      <c r="L1015" s="19">
        <v>6</v>
      </c>
      <c r="M1015" s="59">
        <f t="shared" si="31"/>
        <v>6</v>
      </c>
      <c r="N1015" s="59">
        <f t="shared" si="32"/>
        <v>2021</v>
      </c>
      <c r="O1015" s="21">
        <v>81</v>
      </c>
      <c r="P1015" s="22" t="s">
        <v>162</v>
      </c>
      <c r="Q1015" s="19">
        <v>4</v>
      </c>
      <c r="R1015" s="23">
        <v>20</v>
      </c>
      <c r="S1015" s="24">
        <v>111</v>
      </c>
      <c r="T1015" s="25">
        <v>2220</v>
      </c>
      <c r="U1015" s="26">
        <v>0.05</v>
      </c>
      <c r="V1015" s="25"/>
      <c r="W1015" s="25">
        <v>2109</v>
      </c>
      <c r="X1015" s="27">
        <v>44383</v>
      </c>
      <c r="Y1015" s="28">
        <v>44383</v>
      </c>
      <c r="Z1015" s="29">
        <v>1008</v>
      </c>
      <c r="AA1015" s="30">
        <v>5</v>
      </c>
      <c r="AB1015" s="30" t="s">
        <v>100</v>
      </c>
      <c r="AC1015" s="1" t="s">
        <v>128</v>
      </c>
      <c r="AD1015" s="26">
        <v>0.05</v>
      </c>
      <c r="AE1015" s="31">
        <v>105.45</v>
      </c>
      <c r="AF1015">
        <v>7</v>
      </c>
    </row>
    <row r="1016" spans="10:32" x14ac:dyDescent="0.3">
      <c r="J1016" s="19">
        <v>1009</v>
      </c>
      <c r="K1016" s="20">
        <v>44375</v>
      </c>
      <c r="L1016" s="19">
        <v>6</v>
      </c>
      <c r="M1016" s="59">
        <f t="shared" si="31"/>
        <v>6</v>
      </c>
      <c r="N1016" s="59">
        <f t="shared" si="32"/>
        <v>2021</v>
      </c>
      <c r="O1016" s="21">
        <v>42</v>
      </c>
      <c r="P1016" s="22" t="s">
        <v>151</v>
      </c>
      <c r="Q1016" s="19">
        <v>1</v>
      </c>
      <c r="R1016" s="23">
        <v>48</v>
      </c>
      <c r="S1016" s="24">
        <v>98</v>
      </c>
      <c r="T1016" s="25">
        <v>4704</v>
      </c>
      <c r="U1016" s="26">
        <v>7.0000000000000007E-2</v>
      </c>
      <c r="V1016" s="25"/>
      <c r="W1016" s="25">
        <v>4374.72</v>
      </c>
      <c r="X1016" s="27">
        <v>44384</v>
      </c>
      <c r="Y1016" s="28">
        <v>44384</v>
      </c>
      <c r="Z1016" s="29">
        <v>1009</v>
      </c>
      <c r="AA1016" s="30">
        <v>4</v>
      </c>
      <c r="AB1016" s="30" t="s">
        <v>85</v>
      </c>
      <c r="AC1016" s="1" t="s">
        <v>95</v>
      </c>
      <c r="AD1016" s="26">
        <v>0.1</v>
      </c>
      <c r="AE1016" s="31">
        <v>437.47200000000004</v>
      </c>
      <c r="AF1016">
        <v>1</v>
      </c>
    </row>
    <row r="1017" spans="10:32" x14ac:dyDescent="0.3">
      <c r="J1017" s="19">
        <v>1010</v>
      </c>
      <c r="K1017" s="20">
        <v>44375</v>
      </c>
      <c r="L1017" s="19">
        <v>6</v>
      </c>
      <c r="M1017" s="59">
        <f t="shared" si="31"/>
        <v>6</v>
      </c>
      <c r="N1017" s="59">
        <f t="shared" si="32"/>
        <v>2021</v>
      </c>
      <c r="O1017" s="21">
        <v>17</v>
      </c>
      <c r="P1017" s="22" t="s">
        <v>126</v>
      </c>
      <c r="Q1017" s="19">
        <v>5</v>
      </c>
      <c r="R1017" s="23">
        <v>35</v>
      </c>
      <c r="S1017" s="24">
        <v>114</v>
      </c>
      <c r="T1017" s="25">
        <v>3990</v>
      </c>
      <c r="U1017" s="26">
        <v>0.03</v>
      </c>
      <c r="V1017" s="25"/>
      <c r="W1017" s="25">
        <v>3870.3</v>
      </c>
      <c r="X1017" s="27">
        <v>44382</v>
      </c>
      <c r="Y1017" s="28">
        <v>44382</v>
      </c>
      <c r="Z1017" s="29">
        <v>1010</v>
      </c>
      <c r="AA1017" s="30">
        <v>1</v>
      </c>
      <c r="AB1017" s="30" t="s">
        <v>108</v>
      </c>
      <c r="AC1017" s="1" t="s">
        <v>95</v>
      </c>
      <c r="AD1017" s="26">
        <v>0.06</v>
      </c>
      <c r="AE1017" s="31">
        <v>232.21799999999999</v>
      </c>
      <c r="AF1017">
        <v>2</v>
      </c>
    </row>
    <row r="1018" spans="10:32" x14ac:dyDescent="0.3">
      <c r="J1018" s="19">
        <v>1011</v>
      </c>
      <c r="K1018" s="20">
        <v>44375</v>
      </c>
      <c r="L1018" s="19">
        <v>6</v>
      </c>
      <c r="M1018" s="59">
        <f t="shared" si="31"/>
        <v>6</v>
      </c>
      <c r="N1018" s="59">
        <f t="shared" si="32"/>
        <v>2021</v>
      </c>
      <c r="O1018" s="21">
        <v>60</v>
      </c>
      <c r="P1018" s="22" t="s">
        <v>141</v>
      </c>
      <c r="Q1018" s="19">
        <v>8</v>
      </c>
      <c r="R1018" s="23">
        <v>45</v>
      </c>
      <c r="S1018" s="24">
        <v>116</v>
      </c>
      <c r="T1018" s="25">
        <v>5220</v>
      </c>
      <c r="U1018" s="26">
        <v>7.0000000000000007E-2</v>
      </c>
      <c r="V1018" s="25"/>
      <c r="W1018" s="25">
        <v>4854.6000000000004</v>
      </c>
      <c r="X1018" s="27">
        <v>44400</v>
      </c>
      <c r="Y1018" s="28">
        <v>44400</v>
      </c>
      <c r="Z1018" s="29">
        <v>1011</v>
      </c>
      <c r="AA1018" s="30">
        <v>6</v>
      </c>
      <c r="AB1018" s="30" t="s">
        <v>79</v>
      </c>
      <c r="AC1018" s="1" t="s">
        <v>128</v>
      </c>
      <c r="AD1018" s="26">
        <v>0.08</v>
      </c>
      <c r="AE1018" s="31">
        <v>388.36800000000005</v>
      </c>
      <c r="AF1018">
        <v>3</v>
      </c>
    </row>
    <row r="1019" spans="10:32" x14ac:dyDescent="0.3">
      <c r="J1019" s="19">
        <v>1012</v>
      </c>
      <c r="K1019" s="20">
        <v>44376</v>
      </c>
      <c r="L1019" s="19">
        <v>6</v>
      </c>
      <c r="M1019" s="59">
        <f t="shared" si="31"/>
        <v>6</v>
      </c>
      <c r="N1019" s="59">
        <f t="shared" si="32"/>
        <v>2021</v>
      </c>
      <c r="O1019" s="21">
        <v>35</v>
      </c>
      <c r="P1019" s="22" t="s">
        <v>96</v>
      </c>
      <c r="Q1019" s="19">
        <v>11</v>
      </c>
      <c r="R1019" s="23">
        <v>30</v>
      </c>
      <c r="S1019" s="24">
        <v>114</v>
      </c>
      <c r="T1019" s="25">
        <v>3420</v>
      </c>
      <c r="U1019" s="26">
        <v>0.15</v>
      </c>
      <c r="V1019" s="25"/>
      <c r="W1019" s="25">
        <v>2907</v>
      </c>
      <c r="X1019" s="27">
        <v>44400</v>
      </c>
      <c r="Y1019" s="28">
        <v>44400</v>
      </c>
      <c r="Z1019" s="29">
        <v>1012</v>
      </c>
      <c r="AA1019" s="30">
        <v>4</v>
      </c>
      <c r="AB1019" s="30" t="s">
        <v>85</v>
      </c>
      <c r="AC1019" s="1" t="s">
        <v>88</v>
      </c>
      <c r="AD1019" s="26">
        <v>0.05</v>
      </c>
      <c r="AE1019" s="31">
        <v>145.35</v>
      </c>
      <c r="AF1019">
        <v>4</v>
      </c>
    </row>
  </sheetData>
  <mergeCells count="1">
    <mergeCell ref="B2:G4"/>
  </mergeCells>
  <conditionalFormatting sqref="X8:X1019">
    <cfRule type="expression" dxfId="144" priority="3">
      <formula>AND($Q8="",TODAY()=$P8)</formula>
    </cfRule>
    <cfRule type="expression" dxfId="143" priority="4">
      <formula>AND($Q8="",TODAY()&gt;$P8,$P8&lt;&gt;"")</formula>
    </cfRule>
  </conditionalFormatting>
  <conditionalFormatting sqref="D20:D3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{D9C4D24E-0EAD-45A0-BF4E-FCC9A489047E}</x14:id>
        </ext>
      </extLst>
    </cfRule>
  </conditionalFormatting>
  <dataValidations count="1">
    <dataValidation type="list" allowBlank="1" showInputMessage="1" showErrorMessage="1" sqref="AC8:AC1019" xr:uid="{0B291625-7D5C-483B-A4D4-9338487BDBDB}">
      <formula1>Vendedores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C4D24E-0EAD-45A0-BF4E-FCC9A489047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D20:D31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B1:I12"/>
  <sheetViews>
    <sheetView showGridLines="0" workbookViewId="0">
      <selection activeCell="H20" sqref="H20"/>
    </sheetView>
  </sheetViews>
  <sheetFormatPr defaultRowHeight="14.4" x14ac:dyDescent="0.3"/>
  <cols>
    <col min="1" max="1" width="4" customWidth="1"/>
    <col min="2" max="2" width="23" customWidth="1"/>
    <col min="3" max="3" width="19.88671875" customWidth="1"/>
    <col min="4" max="4" width="34.88671875" customWidth="1"/>
    <col min="5" max="6" width="2.88671875" customWidth="1"/>
    <col min="7" max="7" width="23.33203125" customWidth="1"/>
    <col min="8" max="8" width="28.5546875" customWidth="1"/>
    <col min="9" max="9" width="39" customWidth="1"/>
  </cols>
  <sheetData>
    <row r="1" spans="2:9" ht="12" customHeight="1" x14ac:dyDescent="0.3"/>
    <row r="2" spans="2:9" ht="24" customHeight="1" x14ac:dyDescent="0.3">
      <c r="B2" s="101" t="s">
        <v>166</v>
      </c>
      <c r="C2" s="101"/>
      <c r="D2" s="101"/>
    </row>
    <row r="3" spans="2:9" ht="24" customHeight="1" x14ac:dyDescent="0.3">
      <c r="B3" s="101"/>
      <c r="C3" s="101"/>
      <c r="D3" s="101"/>
    </row>
    <row r="4" spans="2:9" ht="24" customHeight="1" x14ac:dyDescent="0.3">
      <c r="B4" s="101"/>
      <c r="C4" s="101"/>
      <c r="D4" s="101"/>
    </row>
    <row r="6" spans="2:9" ht="16.8" x14ac:dyDescent="0.3">
      <c r="B6" s="7" t="s">
        <v>167</v>
      </c>
      <c r="G6" s="7" t="s">
        <v>1</v>
      </c>
    </row>
    <row r="7" spans="2:9" ht="16.8" x14ac:dyDescent="0.3">
      <c r="B7" s="15" t="s">
        <v>168</v>
      </c>
      <c r="G7" s="4" t="s">
        <v>169</v>
      </c>
      <c r="H7" s="4" t="s">
        <v>170</v>
      </c>
      <c r="I7" s="4" t="s">
        <v>171</v>
      </c>
    </row>
    <row r="8" spans="2:9" ht="16.8" x14ac:dyDescent="0.3">
      <c r="B8" s="14"/>
      <c r="G8" s="3" t="s">
        <v>172</v>
      </c>
      <c r="H8" s="16">
        <v>0.38</v>
      </c>
      <c r="I8" s="16">
        <v>0.38</v>
      </c>
    </row>
    <row r="9" spans="2:9" ht="16.8" x14ac:dyDescent="0.3">
      <c r="G9" s="3" t="s">
        <v>173</v>
      </c>
      <c r="H9" s="16">
        <v>0.35</v>
      </c>
      <c r="I9" s="16">
        <v>0.73</v>
      </c>
    </row>
    <row r="10" spans="2:9" ht="16.8" x14ac:dyDescent="0.3">
      <c r="G10" s="3" t="s">
        <v>174</v>
      </c>
      <c r="H10" s="16">
        <v>0.12</v>
      </c>
      <c r="I10" s="16">
        <v>0.85</v>
      </c>
    </row>
    <row r="11" spans="2:9" ht="16.8" x14ac:dyDescent="0.3">
      <c r="G11" s="3" t="s">
        <v>175</v>
      </c>
      <c r="H11" s="16">
        <v>0.1</v>
      </c>
      <c r="I11" s="16">
        <v>0.95</v>
      </c>
    </row>
    <row r="12" spans="2:9" ht="16.8" x14ac:dyDescent="0.3">
      <c r="G12" s="3" t="s">
        <v>176</v>
      </c>
      <c r="H12" s="16">
        <v>0.05</v>
      </c>
      <c r="I12" s="16">
        <v>1</v>
      </c>
    </row>
  </sheetData>
  <mergeCells count="1">
    <mergeCell ref="B2:D4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B1:H16"/>
  <sheetViews>
    <sheetView showGridLines="0" workbookViewId="0">
      <selection activeCell="C10" sqref="C10"/>
    </sheetView>
  </sheetViews>
  <sheetFormatPr defaultRowHeight="14.4" x14ac:dyDescent="0.3"/>
  <cols>
    <col min="1" max="1" width="2.44140625" customWidth="1"/>
    <col min="2" max="3" width="37.5546875" customWidth="1"/>
    <col min="4" max="4" width="44" customWidth="1"/>
    <col min="5" max="5" width="2.33203125" customWidth="1"/>
    <col min="6" max="6" width="2.5546875" customWidth="1"/>
    <col min="7" max="7" width="32.6640625" customWidth="1"/>
    <col min="8" max="8" width="17.6640625" customWidth="1"/>
  </cols>
  <sheetData>
    <row r="1" spans="2:8" ht="7.5" customHeight="1" x14ac:dyDescent="0.3"/>
    <row r="2" spans="2:8" ht="40.5" customHeight="1" x14ac:dyDescent="0.3">
      <c r="B2" s="101" t="s">
        <v>177</v>
      </c>
      <c r="C2" s="101"/>
      <c r="D2" s="101"/>
    </row>
    <row r="3" spans="2:8" ht="40.5" customHeight="1" x14ac:dyDescent="0.3">
      <c r="B3" s="101"/>
      <c r="C3" s="101"/>
      <c r="D3" s="101"/>
    </row>
    <row r="4" spans="2:8" ht="17.25" customHeight="1" x14ac:dyDescent="0.3">
      <c r="B4" s="101"/>
      <c r="C4" s="101"/>
      <c r="D4" s="101"/>
    </row>
    <row r="5" spans="2:8" ht="6.75" customHeight="1" x14ac:dyDescent="0.3"/>
    <row r="6" spans="2:8" ht="16.8" x14ac:dyDescent="0.3">
      <c r="B6" s="7" t="s">
        <v>1</v>
      </c>
      <c r="G6" s="7" t="s">
        <v>2</v>
      </c>
    </row>
    <row r="7" spans="2:8" ht="20.25" customHeight="1" x14ac:dyDescent="0.3">
      <c r="B7" s="4" t="s">
        <v>178</v>
      </c>
      <c r="C7" s="4" t="s">
        <v>179</v>
      </c>
      <c r="D7" s="4" t="s">
        <v>5</v>
      </c>
      <c r="G7" s="99" t="s">
        <v>6</v>
      </c>
      <c r="H7" s="100"/>
    </row>
    <row r="8" spans="2:8" ht="16.8" x14ac:dyDescent="0.3">
      <c r="B8" s="3" t="s">
        <v>180</v>
      </c>
      <c r="C8" s="5" t="s">
        <v>181</v>
      </c>
      <c r="D8" s="5">
        <f>IF(C8="Realizada",1,0)</f>
        <v>1</v>
      </c>
      <c r="G8" s="6" t="s">
        <v>179</v>
      </c>
      <c r="H8" s="6" t="s">
        <v>182</v>
      </c>
    </row>
    <row r="9" spans="2:8" ht="16.8" x14ac:dyDescent="0.3">
      <c r="B9" s="3" t="s">
        <v>183</v>
      </c>
      <c r="C9" s="5" t="s">
        <v>184</v>
      </c>
      <c r="D9" s="5">
        <f t="shared" ref="D9:D16" si="0">IF(C9="Realizada",1,0)</f>
        <v>0</v>
      </c>
      <c r="G9" s="2" t="s">
        <v>181</v>
      </c>
      <c r="H9" s="2">
        <v>1</v>
      </c>
    </row>
    <row r="10" spans="2:8" ht="16.8" x14ac:dyDescent="0.3">
      <c r="B10" s="3" t="s">
        <v>185</v>
      </c>
      <c r="C10" s="5"/>
      <c r="D10" s="5">
        <f t="shared" si="0"/>
        <v>0</v>
      </c>
      <c r="G10" s="2" t="s">
        <v>184</v>
      </c>
      <c r="H10" s="2">
        <v>0</v>
      </c>
    </row>
    <row r="11" spans="2:8" ht="16.8" x14ac:dyDescent="0.3">
      <c r="B11" s="3" t="s">
        <v>186</v>
      </c>
      <c r="C11" s="5"/>
      <c r="D11" s="5">
        <f t="shared" si="0"/>
        <v>0</v>
      </c>
    </row>
    <row r="12" spans="2:8" ht="16.8" x14ac:dyDescent="0.3">
      <c r="B12" s="3" t="s">
        <v>187</v>
      </c>
      <c r="C12" s="5"/>
      <c r="D12" s="5">
        <f t="shared" si="0"/>
        <v>0</v>
      </c>
    </row>
    <row r="13" spans="2:8" ht="16.8" x14ac:dyDescent="0.3">
      <c r="B13" s="3" t="s">
        <v>188</v>
      </c>
      <c r="C13" s="5"/>
      <c r="D13" s="5">
        <f t="shared" si="0"/>
        <v>0</v>
      </c>
    </row>
    <row r="14" spans="2:8" ht="16.8" x14ac:dyDescent="0.3">
      <c r="B14" s="3" t="s">
        <v>189</v>
      </c>
      <c r="C14" s="5"/>
      <c r="D14" s="5">
        <f t="shared" si="0"/>
        <v>0</v>
      </c>
    </row>
    <row r="15" spans="2:8" ht="16.8" x14ac:dyDescent="0.3">
      <c r="B15" s="3" t="s">
        <v>190</v>
      </c>
      <c r="C15" s="5"/>
      <c r="D15" s="5">
        <f t="shared" si="0"/>
        <v>0</v>
      </c>
    </row>
    <row r="16" spans="2:8" ht="16.8" x14ac:dyDescent="0.3">
      <c r="B16" s="3" t="s">
        <v>191</v>
      </c>
      <c r="C16" s="5"/>
      <c r="D16" s="5">
        <f t="shared" si="0"/>
        <v>0</v>
      </c>
    </row>
  </sheetData>
  <mergeCells count="2">
    <mergeCell ref="B2:D4"/>
    <mergeCell ref="G7:H7"/>
  </mergeCells>
  <conditionalFormatting sqref="D8:D16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prompt="Escolha uma opção na lista" sqref="C8:C16" xr:uid="{6A3912B7-D6BB-4377-B50C-C9C26357D95B}">
      <formula1>$G$9:$G$10</formula1>
    </dataValidation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966251CF-17FA-4CE5-8739-6262E777F8CC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TrafficLights1" iconId="0"/>
              <x14:cfIcon iconSet="3TrafficLights1" iconId="2"/>
            </x14:iconSet>
          </x14:cfRule>
          <xm:sqref>H9</xm:sqref>
        </x14:conditionalFormatting>
        <x14:conditionalFormatting xmlns:xm="http://schemas.microsoft.com/office/excel/2006/main">
          <x14:cfRule type="iconSet" priority="4" id="{79C60085-180F-49B2-9C8A-7DCB0A304139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TrafficLights1" iconId="0"/>
              <x14:cfIcon iconSet="3TrafficLights1" iconId="2"/>
            </x14:iconSet>
          </x14:cfRule>
          <xm:sqref>H10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86AD8-C62F-4E46-B539-6E1357AD236D}">
  <sheetPr codeName="Planilha8"/>
  <dimension ref="B1:AE1016"/>
  <sheetViews>
    <sheetView showGridLines="0" workbookViewId="0">
      <selection activeCell="E38" sqref="E38"/>
    </sheetView>
  </sheetViews>
  <sheetFormatPr defaultRowHeight="14.4" x14ac:dyDescent="0.3"/>
  <cols>
    <col min="1" max="1" width="2.44140625" customWidth="1"/>
    <col min="2" max="2" width="17.44140625" bestFit="1" customWidth="1"/>
    <col min="3" max="3" width="19.5546875" bestFit="1" customWidth="1"/>
    <col min="4" max="4" width="19.6640625" customWidth="1"/>
    <col min="5" max="5" width="16" customWidth="1"/>
    <col min="9" max="9" width="9.44140625" bestFit="1" customWidth="1"/>
    <col min="10" max="10" width="10.6640625" bestFit="1" customWidth="1"/>
    <col min="11" max="11" width="10.6640625" customWidth="1"/>
    <col min="12" max="12" width="16.44140625" bestFit="1" customWidth="1"/>
    <col min="13" max="13" width="20.33203125" bestFit="1" customWidth="1"/>
    <col min="14" max="14" width="20.6640625" bestFit="1" customWidth="1"/>
    <col min="15" max="15" width="17.109375" bestFit="1" customWidth="1"/>
    <col min="16" max="16" width="67.109375" bestFit="1" customWidth="1"/>
    <col min="17" max="17" width="17" bestFit="1" customWidth="1"/>
    <col min="18" max="18" width="14.109375" bestFit="1" customWidth="1"/>
    <col min="19" max="19" width="10.5546875" bestFit="1" customWidth="1"/>
    <col min="20" max="20" width="19.88671875" bestFit="1" customWidth="1"/>
    <col min="21" max="21" width="17" bestFit="1" customWidth="1"/>
    <col min="22" max="22" width="15.88671875" bestFit="1" customWidth="1"/>
    <col min="23" max="23" width="19.109375" bestFit="1" customWidth="1"/>
    <col min="24" max="25" width="16.44140625" bestFit="1" customWidth="1"/>
    <col min="26" max="26" width="20.109375" bestFit="1" customWidth="1"/>
    <col min="27" max="27" width="19.44140625" bestFit="1" customWidth="1"/>
    <col min="28" max="28" width="18" bestFit="1" customWidth="1"/>
    <col min="29" max="29" width="13.5546875" bestFit="1" customWidth="1"/>
    <col min="30" max="30" width="14" bestFit="1" customWidth="1"/>
    <col min="31" max="31" width="18" bestFit="1" customWidth="1"/>
  </cols>
  <sheetData>
    <row r="1" spans="2:31" ht="7.5" customHeight="1" x14ac:dyDescent="0.3"/>
    <row r="2" spans="2:31" ht="33.75" customHeight="1" x14ac:dyDescent="0.4">
      <c r="B2" s="101" t="s">
        <v>192</v>
      </c>
      <c r="C2" s="101"/>
      <c r="D2" s="101"/>
      <c r="E2" s="101"/>
      <c r="F2" s="101"/>
      <c r="I2" s="44" t="s">
        <v>1</v>
      </c>
      <c r="Z2" s="68"/>
    </row>
    <row r="3" spans="2:31" x14ac:dyDescent="0.3">
      <c r="I3" s="39" t="s">
        <v>55</v>
      </c>
      <c r="J3" s="39" t="s">
        <v>56</v>
      </c>
      <c r="K3" s="39" t="s">
        <v>203</v>
      </c>
      <c r="L3" s="39" t="s">
        <v>60</v>
      </c>
      <c r="M3" s="39" t="s">
        <v>193</v>
      </c>
      <c r="N3" s="39" t="s">
        <v>61</v>
      </c>
      <c r="O3" s="39" t="s">
        <v>62</v>
      </c>
      <c r="P3" s="39" t="s">
        <v>194</v>
      </c>
      <c r="Q3" s="39" t="s">
        <v>195</v>
      </c>
      <c r="R3" s="39" t="s">
        <v>196</v>
      </c>
      <c r="S3" s="39" t="s">
        <v>63</v>
      </c>
      <c r="T3" s="40" t="s">
        <v>64</v>
      </c>
      <c r="U3" s="40" t="s">
        <v>65</v>
      </c>
      <c r="V3" s="39" t="s">
        <v>66</v>
      </c>
      <c r="W3" s="39" t="s">
        <v>67</v>
      </c>
      <c r="X3" s="39" t="s">
        <v>68</v>
      </c>
      <c r="Y3" s="39" t="s">
        <v>69</v>
      </c>
      <c r="Z3" s="39" t="s">
        <v>70</v>
      </c>
      <c r="AA3" s="39" t="s">
        <v>73</v>
      </c>
      <c r="AB3" s="39" t="s">
        <v>74</v>
      </c>
      <c r="AC3" s="39" t="s">
        <v>75</v>
      </c>
      <c r="AD3" s="39" t="s">
        <v>76</v>
      </c>
      <c r="AE3" s="39" t="s">
        <v>591</v>
      </c>
    </row>
    <row r="4" spans="2:31" ht="16.8" x14ac:dyDescent="0.4">
      <c r="B4" s="36" t="s">
        <v>197</v>
      </c>
      <c r="C4" s="35"/>
      <c r="D4" s="35"/>
      <c r="I4">
        <v>1</v>
      </c>
      <c r="J4" s="41">
        <v>43831</v>
      </c>
      <c r="K4" s="66">
        <f t="shared" ref="K4:K67" si="0">YEAR(J4)</f>
        <v>2020</v>
      </c>
      <c r="L4">
        <v>71</v>
      </c>
      <c r="M4" t="s">
        <v>198</v>
      </c>
      <c r="N4" t="s">
        <v>199</v>
      </c>
      <c r="O4">
        <v>1</v>
      </c>
      <c r="P4" t="s">
        <v>200</v>
      </c>
      <c r="Q4" t="s">
        <v>201</v>
      </c>
      <c r="R4" t="s">
        <v>202</v>
      </c>
      <c r="S4">
        <v>37</v>
      </c>
      <c r="T4" s="42">
        <v>101</v>
      </c>
      <c r="U4" s="42">
        <v>3737</v>
      </c>
      <c r="V4" s="43">
        <v>0.02</v>
      </c>
      <c r="W4" s="42">
        <f>tVendas[[#This Row],[Valor Bruto]]*tVendas[[#This Row],[% Desconto]]</f>
        <v>74.739999999999995</v>
      </c>
      <c r="X4" s="42">
        <f>tVendas[[#This Row],[Valor Bruto]]-tVendas[[#This Row],[Valor Desconto]]</f>
        <v>3662.26</v>
      </c>
      <c r="Y4" s="41">
        <v>43842</v>
      </c>
      <c r="Z4" s="41">
        <v>43842</v>
      </c>
      <c r="AA4" t="s">
        <v>79</v>
      </c>
      <c r="AB4" t="s">
        <v>80</v>
      </c>
      <c r="AC4" s="43">
        <v>7.0000000000000007E-2</v>
      </c>
      <c r="AD4" s="42">
        <f>tVendas[[#This Row],[Valor Venda]]*tVendas[[#This Row],[% Comis.]]</f>
        <v>256.35820000000007</v>
      </c>
      <c r="AE4" s="57">
        <f>IF((tVendas[[#This Row],[Data Pagamento]]-tVendas[[#This Row],[Vencimento]])&lt;0,1,0)</f>
        <v>0</v>
      </c>
    </row>
    <row r="5" spans="2:31" ht="19.2" x14ac:dyDescent="0.4">
      <c r="B5" s="37" t="s">
        <v>203</v>
      </c>
      <c r="C5" s="38">
        <v>2021</v>
      </c>
      <c r="D5" s="35"/>
      <c r="I5">
        <v>2</v>
      </c>
      <c r="J5" s="41">
        <v>43831</v>
      </c>
      <c r="K5" s="66">
        <f t="shared" si="0"/>
        <v>2020</v>
      </c>
      <c r="L5">
        <v>52</v>
      </c>
      <c r="M5" t="s">
        <v>204</v>
      </c>
      <c r="N5" t="s">
        <v>96</v>
      </c>
      <c r="O5">
        <v>7</v>
      </c>
      <c r="P5" t="s">
        <v>205</v>
      </c>
      <c r="Q5" t="s">
        <v>206</v>
      </c>
      <c r="R5" t="s">
        <v>207</v>
      </c>
      <c r="S5">
        <v>47</v>
      </c>
      <c r="T5" s="42">
        <v>93</v>
      </c>
      <c r="U5" s="42">
        <v>4371</v>
      </c>
      <c r="V5" s="43">
        <v>0.04</v>
      </c>
      <c r="W5" s="42">
        <f>tVendas[[#This Row],[Valor Bruto]]*tVendas[[#This Row],[% Desconto]]</f>
        <v>174.84</v>
      </c>
      <c r="X5" s="42">
        <f>tVendas[[#This Row],[Valor Bruto]]-tVendas[[#This Row],[Valor Desconto]]</f>
        <v>4196.16</v>
      </c>
      <c r="Y5" s="41">
        <v>43833</v>
      </c>
      <c r="Z5" s="41">
        <v>43833</v>
      </c>
      <c r="AA5" t="s">
        <v>82</v>
      </c>
      <c r="AB5" t="s">
        <v>83</v>
      </c>
      <c r="AC5" s="43">
        <v>0.08</v>
      </c>
      <c r="AD5" s="42">
        <f>tVendas[[#This Row],[Valor Venda]]*tVendas[[#This Row],[% Comis.]]</f>
        <v>335.69279999999998</v>
      </c>
      <c r="AE5" s="57">
        <f>IF((tVendas[[#This Row],[Data Pagamento]]-tVendas[[#This Row],[Vencimento]])&lt;0,1,0)</f>
        <v>0</v>
      </c>
    </row>
    <row r="6" spans="2:31" ht="19.2" x14ac:dyDescent="0.4">
      <c r="B6" s="37" t="s">
        <v>73</v>
      </c>
      <c r="C6" s="37" t="s">
        <v>208</v>
      </c>
      <c r="D6" s="35"/>
      <c r="I6">
        <v>3</v>
      </c>
      <c r="J6" s="41">
        <v>43831</v>
      </c>
      <c r="K6" s="66">
        <f t="shared" si="0"/>
        <v>2020</v>
      </c>
      <c r="L6">
        <v>92</v>
      </c>
      <c r="M6" t="s">
        <v>209</v>
      </c>
      <c r="N6" t="s">
        <v>210</v>
      </c>
      <c r="O6">
        <v>12</v>
      </c>
      <c r="P6" t="s">
        <v>211</v>
      </c>
      <c r="Q6" t="s">
        <v>201</v>
      </c>
      <c r="R6" t="s">
        <v>212</v>
      </c>
      <c r="S6">
        <v>34</v>
      </c>
      <c r="T6" s="42">
        <v>116</v>
      </c>
      <c r="U6" s="42">
        <v>3944</v>
      </c>
      <c r="V6" s="43">
        <v>0.01</v>
      </c>
      <c r="W6" s="42">
        <f>tVendas[[#This Row],[Valor Bruto]]*tVendas[[#This Row],[% Desconto]]</f>
        <v>39.44</v>
      </c>
      <c r="X6" s="42">
        <f>tVendas[[#This Row],[Valor Bruto]]-tVendas[[#This Row],[Valor Desconto]]</f>
        <v>3904.56</v>
      </c>
      <c r="Y6" s="41">
        <v>43854</v>
      </c>
      <c r="Z6" s="41">
        <v>43854</v>
      </c>
      <c r="AA6" t="s">
        <v>85</v>
      </c>
      <c r="AB6" t="s">
        <v>83</v>
      </c>
      <c r="AC6" s="43">
        <v>7.0000000000000007E-2</v>
      </c>
      <c r="AD6" s="42">
        <f>tVendas[[#This Row],[Valor Venda]]*tVendas[[#This Row],[% Comis.]]</f>
        <v>273.31920000000002</v>
      </c>
      <c r="AE6" s="57">
        <f>IF((tVendas[[#This Row],[Data Pagamento]]-tVendas[[#This Row],[Vencimento]])&lt;0,1,0)</f>
        <v>0</v>
      </c>
    </row>
    <row r="7" spans="2:31" ht="19.2" x14ac:dyDescent="0.4">
      <c r="B7" s="37" t="s">
        <v>108</v>
      </c>
      <c r="C7" s="67">
        <f>SUMIFS(tVendas[Valor Venda],tVendas[Canal de Venda],B7,tVendas[Ano],$C$5)</f>
        <v>199833.64000000004</v>
      </c>
      <c r="D7" s="35"/>
      <c r="I7">
        <v>4</v>
      </c>
      <c r="J7" s="41">
        <v>43834</v>
      </c>
      <c r="K7" s="66">
        <f t="shared" si="0"/>
        <v>2020</v>
      </c>
      <c r="L7">
        <v>16</v>
      </c>
      <c r="M7" t="s">
        <v>213</v>
      </c>
      <c r="N7" t="s">
        <v>214</v>
      </c>
      <c r="O7">
        <v>14</v>
      </c>
      <c r="P7" t="s">
        <v>215</v>
      </c>
      <c r="Q7" t="s">
        <v>201</v>
      </c>
      <c r="R7" t="s">
        <v>216</v>
      </c>
      <c r="S7">
        <v>44</v>
      </c>
      <c r="T7" s="42">
        <v>113</v>
      </c>
      <c r="U7" s="42">
        <v>4972</v>
      </c>
      <c r="V7" s="43">
        <v>0.08</v>
      </c>
      <c r="W7" s="42">
        <f>tVendas[[#This Row],[Valor Bruto]]*tVendas[[#This Row],[% Desconto]]</f>
        <v>397.76</v>
      </c>
      <c r="X7" s="42">
        <f>tVendas[[#This Row],[Valor Bruto]]-tVendas[[#This Row],[Valor Desconto]]</f>
        <v>4574.24</v>
      </c>
      <c r="Y7" s="41">
        <v>44930</v>
      </c>
      <c r="Z7" s="41"/>
      <c r="AA7" t="s">
        <v>87</v>
      </c>
      <c r="AB7" t="s">
        <v>88</v>
      </c>
      <c r="AC7" s="43">
        <v>0.08</v>
      </c>
      <c r="AD7" s="42">
        <f>tVendas[[#This Row],[Valor Venda]]*tVendas[[#This Row],[% Comis.]]</f>
        <v>365.93919999999997</v>
      </c>
      <c r="AE7" s="57">
        <f>IF((tVendas[[#This Row],[Data Pagamento]]-tVendas[[#This Row],[Vencimento]])&lt;0,1,0)</f>
        <v>1</v>
      </c>
    </row>
    <row r="8" spans="2:31" ht="19.2" x14ac:dyDescent="0.4">
      <c r="B8" s="37" t="s">
        <v>82</v>
      </c>
      <c r="C8" s="67">
        <f>SUMIFS(tVendas[Valor Venda],tVendas[Canal de Venda],B8,tVendas[Ano],$C$5)</f>
        <v>119207.87999999999</v>
      </c>
      <c r="D8" s="35"/>
      <c r="I8">
        <v>5</v>
      </c>
      <c r="J8" s="41">
        <v>43835</v>
      </c>
      <c r="K8" s="66">
        <f t="shared" si="0"/>
        <v>2020</v>
      </c>
      <c r="L8">
        <v>66</v>
      </c>
      <c r="M8" t="s">
        <v>217</v>
      </c>
      <c r="N8" t="s">
        <v>96</v>
      </c>
      <c r="O8">
        <v>15</v>
      </c>
      <c r="P8" t="s">
        <v>218</v>
      </c>
      <c r="Q8" t="s">
        <v>206</v>
      </c>
      <c r="R8" t="s">
        <v>219</v>
      </c>
      <c r="S8">
        <v>24</v>
      </c>
      <c r="T8" s="42">
        <v>97</v>
      </c>
      <c r="U8" s="42">
        <v>2328</v>
      </c>
      <c r="V8" s="43">
        <v>0.02</v>
      </c>
      <c r="W8" s="42">
        <f>tVendas[[#This Row],[Valor Bruto]]*tVendas[[#This Row],[% Desconto]]</f>
        <v>46.56</v>
      </c>
      <c r="X8" s="42">
        <f>tVendas[[#This Row],[Valor Bruto]]-tVendas[[#This Row],[Valor Desconto]]</f>
        <v>2281.44</v>
      </c>
      <c r="Y8" s="41">
        <v>43842</v>
      </c>
      <c r="Z8" s="41">
        <v>43842</v>
      </c>
      <c r="AA8" t="s">
        <v>79</v>
      </c>
      <c r="AB8" t="s">
        <v>90</v>
      </c>
      <c r="AC8" s="43">
        <v>0.06</v>
      </c>
      <c r="AD8" s="42">
        <f>tVendas[[#This Row],[Valor Venda]]*tVendas[[#This Row],[% Comis.]]</f>
        <v>136.88640000000001</v>
      </c>
      <c r="AE8" s="57">
        <f>IF((tVendas[[#This Row],[Data Pagamento]]-tVendas[[#This Row],[Vencimento]])&lt;0,1,0)</f>
        <v>0</v>
      </c>
    </row>
    <row r="9" spans="2:31" ht="19.2" x14ac:dyDescent="0.4">
      <c r="B9" s="37" t="s">
        <v>87</v>
      </c>
      <c r="C9" s="67">
        <f>SUMIFS(tVendas[Valor Venda],tVendas[Canal de Venda],B9,tVendas[Ano],$C$5)</f>
        <v>145330.70000000001</v>
      </c>
      <c r="D9" s="35"/>
      <c r="I9">
        <v>6</v>
      </c>
      <c r="J9" s="41">
        <v>43836</v>
      </c>
      <c r="K9" s="66">
        <f t="shared" si="0"/>
        <v>2020</v>
      </c>
      <c r="L9">
        <v>93</v>
      </c>
      <c r="M9" t="s">
        <v>220</v>
      </c>
      <c r="N9" t="s">
        <v>148</v>
      </c>
      <c r="O9">
        <v>12</v>
      </c>
      <c r="P9" t="s">
        <v>221</v>
      </c>
      <c r="Q9" t="s">
        <v>201</v>
      </c>
      <c r="R9" t="s">
        <v>222</v>
      </c>
      <c r="S9">
        <v>11</v>
      </c>
      <c r="T9" s="42">
        <v>96</v>
      </c>
      <c r="U9" s="42">
        <v>1056</v>
      </c>
      <c r="V9" s="43">
        <v>0</v>
      </c>
      <c r="W9" s="42">
        <f>tVendas[[#This Row],[Valor Bruto]]*tVendas[[#This Row],[% Desconto]]</f>
        <v>0</v>
      </c>
      <c r="X9" s="42">
        <f>tVendas[[#This Row],[Valor Bruto]]-tVendas[[#This Row],[Valor Desconto]]</f>
        <v>1056</v>
      </c>
      <c r="Y9" s="41">
        <v>43857</v>
      </c>
      <c r="Z9" s="41">
        <v>43857</v>
      </c>
      <c r="AA9" t="s">
        <v>82</v>
      </c>
      <c r="AB9" t="s">
        <v>92</v>
      </c>
      <c r="AC9" s="43">
        <v>0.05</v>
      </c>
      <c r="AD9" s="42">
        <f>tVendas[[#This Row],[Valor Venda]]*tVendas[[#This Row],[% Comis.]]</f>
        <v>52.800000000000004</v>
      </c>
      <c r="AE9" s="57">
        <f>IF((tVendas[[#This Row],[Data Pagamento]]-tVendas[[#This Row],[Vencimento]])&lt;0,1,0)</f>
        <v>0</v>
      </c>
    </row>
    <row r="10" spans="2:31" ht="19.2" x14ac:dyDescent="0.4">
      <c r="B10" s="37" t="s">
        <v>85</v>
      </c>
      <c r="C10" s="67">
        <f>SUMIFS(tVendas[Valor Venda],tVendas[Canal de Venda],B10,tVendas[Ano],$C$5)</f>
        <v>122520.35</v>
      </c>
      <c r="D10" s="35"/>
      <c r="I10">
        <v>7</v>
      </c>
      <c r="J10" s="41">
        <v>43836</v>
      </c>
      <c r="K10" s="66">
        <f t="shared" si="0"/>
        <v>2020</v>
      </c>
      <c r="L10">
        <v>2</v>
      </c>
      <c r="M10" t="s">
        <v>223</v>
      </c>
      <c r="N10" t="s">
        <v>224</v>
      </c>
      <c r="O10">
        <v>10</v>
      </c>
      <c r="P10" t="s">
        <v>225</v>
      </c>
      <c r="Q10" t="s">
        <v>206</v>
      </c>
      <c r="R10" t="s">
        <v>226</v>
      </c>
      <c r="S10">
        <v>20</v>
      </c>
      <c r="T10" s="42">
        <v>112</v>
      </c>
      <c r="U10" s="42">
        <v>2240</v>
      </c>
      <c r="V10" s="43">
        <v>0.13</v>
      </c>
      <c r="W10" s="42">
        <f>tVendas[[#This Row],[Valor Bruto]]*tVendas[[#This Row],[% Desconto]]</f>
        <v>291.2</v>
      </c>
      <c r="X10" s="42">
        <f>tVendas[[#This Row],[Valor Bruto]]-tVendas[[#This Row],[Valor Desconto]]</f>
        <v>1948.8</v>
      </c>
      <c r="Y10" s="41">
        <v>43865</v>
      </c>
      <c r="Z10" s="41">
        <v>43865</v>
      </c>
      <c r="AA10" t="s">
        <v>85</v>
      </c>
      <c r="AB10" t="s">
        <v>88</v>
      </c>
      <c r="AC10" s="43">
        <v>0.05</v>
      </c>
      <c r="AD10" s="42">
        <f>tVendas[[#This Row],[Valor Venda]]*tVendas[[#This Row],[% Comis.]]</f>
        <v>97.44</v>
      </c>
      <c r="AE10" s="57">
        <f>IF((tVendas[[#This Row],[Data Pagamento]]-tVendas[[#This Row],[Vencimento]])&lt;0,1,0)</f>
        <v>0</v>
      </c>
    </row>
    <row r="11" spans="2:31" ht="19.2" x14ac:dyDescent="0.4">
      <c r="B11" s="37" t="s">
        <v>100</v>
      </c>
      <c r="C11" s="67">
        <f>SUMIFS(tVendas[Valor Venda],tVendas[Canal de Venda],B11,tVendas[Ano],$C$5)</f>
        <v>127318.46000000002</v>
      </c>
      <c r="D11" s="35"/>
      <c r="I11">
        <v>8</v>
      </c>
      <c r="J11" s="41">
        <v>43836</v>
      </c>
      <c r="K11" s="66">
        <f t="shared" si="0"/>
        <v>2020</v>
      </c>
      <c r="L11">
        <v>9</v>
      </c>
      <c r="M11" t="s">
        <v>227</v>
      </c>
      <c r="N11" t="s">
        <v>228</v>
      </c>
      <c r="O11">
        <v>15</v>
      </c>
      <c r="P11" t="s">
        <v>229</v>
      </c>
      <c r="Q11" t="s">
        <v>206</v>
      </c>
      <c r="R11" t="s">
        <v>230</v>
      </c>
      <c r="S11">
        <v>10</v>
      </c>
      <c r="T11" s="42">
        <v>92</v>
      </c>
      <c r="U11" s="42">
        <v>920</v>
      </c>
      <c r="V11" s="43">
        <v>0</v>
      </c>
      <c r="W11" s="42">
        <f>tVendas[[#This Row],[Valor Bruto]]*tVendas[[#This Row],[% Desconto]]</f>
        <v>0</v>
      </c>
      <c r="X11" s="42">
        <f>tVendas[[#This Row],[Valor Bruto]]-tVendas[[#This Row],[Valor Desconto]]</f>
        <v>920</v>
      </c>
      <c r="Y11" s="41">
        <v>43861</v>
      </c>
      <c r="Z11" s="41">
        <v>43861</v>
      </c>
      <c r="AA11" t="s">
        <v>85</v>
      </c>
      <c r="AB11" t="s">
        <v>95</v>
      </c>
      <c r="AC11" s="43">
        <v>0.04</v>
      </c>
      <c r="AD11" s="42">
        <f>tVendas[[#This Row],[Valor Venda]]*tVendas[[#This Row],[% Comis.]]</f>
        <v>36.800000000000004</v>
      </c>
      <c r="AE11" s="57">
        <f>IF((tVendas[[#This Row],[Data Pagamento]]-tVendas[[#This Row],[Vencimento]])&lt;0,1,0)</f>
        <v>0</v>
      </c>
    </row>
    <row r="12" spans="2:31" ht="19.2" x14ac:dyDescent="0.4">
      <c r="B12" s="37" t="s">
        <v>79</v>
      </c>
      <c r="C12" s="67">
        <f>SUMIFS(tVendas[Valor Venda],tVendas[Canal de Venda],B12,tVendas[Ano],$C$5)</f>
        <v>147066.06999999998</v>
      </c>
      <c r="D12" s="35"/>
      <c r="I12">
        <v>9</v>
      </c>
      <c r="J12" s="41">
        <v>43836</v>
      </c>
      <c r="K12" s="66">
        <f t="shared" si="0"/>
        <v>2020</v>
      </c>
      <c r="L12">
        <v>39</v>
      </c>
      <c r="M12" t="s">
        <v>231</v>
      </c>
      <c r="N12" t="s">
        <v>232</v>
      </c>
      <c r="O12">
        <v>12</v>
      </c>
      <c r="P12" t="s">
        <v>233</v>
      </c>
      <c r="Q12" t="s">
        <v>201</v>
      </c>
      <c r="R12" t="s">
        <v>234</v>
      </c>
      <c r="S12">
        <v>22</v>
      </c>
      <c r="T12" s="42">
        <v>99</v>
      </c>
      <c r="U12" s="42">
        <v>2178</v>
      </c>
      <c r="V12" s="43">
        <v>0.02</v>
      </c>
      <c r="W12" s="42">
        <f>tVendas[[#This Row],[Valor Bruto]]*tVendas[[#This Row],[% Desconto]]</f>
        <v>43.56</v>
      </c>
      <c r="X12" s="42">
        <f>tVendas[[#This Row],[Valor Bruto]]-tVendas[[#This Row],[Valor Desconto]]</f>
        <v>2134.44</v>
      </c>
      <c r="Y12" s="41">
        <v>43855</v>
      </c>
      <c r="Z12" s="41">
        <v>43855</v>
      </c>
      <c r="AA12" t="s">
        <v>97</v>
      </c>
      <c r="AB12" t="s">
        <v>92</v>
      </c>
      <c r="AC12" s="43">
        <v>0.06</v>
      </c>
      <c r="AD12" s="42">
        <f>tVendas[[#This Row],[Valor Venda]]*tVendas[[#This Row],[% Comis.]]</f>
        <v>128.06639999999999</v>
      </c>
      <c r="AE12" s="57">
        <f>IF((tVendas[[#This Row],[Data Pagamento]]-tVendas[[#This Row],[Vencimento]])&lt;0,1,0)</f>
        <v>0</v>
      </c>
    </row>
    <row r="13" spans="2:31" ht="19.2" x14ac:dyDescent="0.4">
      <c r="B13" s="37" t="s">
        <v>97</v>
      </c>
      <c r="C13" s="67">
        <f>SUMIFS(tVendas[Valor Venda],tVendas[Canal de Venda],B13,tVendas[Ano],$C$5)</f>
        <v>130711.51999999999</v>
      </c>
      <c r="D13" s="35"/>
      <c r="I13">
        <v>10</v>
      </c>
      <c r="J13" s="41">
        <v>43837</v>
      </c>
      <c r="K13" s="66">
        <f t="shared" si="0"/>
        <v>2020</v>
      </c>
      <c r="L13">
        <v>20</v>
      </c>
      <c r="M13" t="s">
        <v>235</v>
      </c>
      <c r="N13" t="s">
        <v>145</v>
      </c>
      <c r="O13">
        <v>10</v>
      </c>
      <c r="P13" t="s">
        <v>236</v>
      </c>
      <c r="Q13" t="s">
        <v>206</v>
      </c>
      <c r="R13" t="s">
        <v>237</v>
      </c>
      <c r="S13">
        <v>45</v>
      </c>
      <c r="T13" s="42">
        <v>107</v>
      </c>
      <c r="U13" s="42">
        <v>4815</v>
      </c>
      <c r="V13" s="43">
        <v>0.02</v>
      </c>
      <c r="W13" s="42">
        <f>tVendas[[#This Row],[Valor Bruto]]*tVendas[[#This Row],[% Desconto]]</f>
        <v>96.3</v>
      </c>
      <c r="X13" s="42">
        <f>tVendas[[#This Row],[Valor Bruto]]-tVendas[[#This Row],[Valor Desconto]]</f>
        <v>4718.7</v>
      </c>
      <c r="Y13" s="41">
        <v>43842</v>
      </c>
      <c r="Z13" s="41">
        <v>43842</v>
      </c>
      <c r="AA13" t="s">
        <v>100</v>
      </c>
      <c r="AB13" t="s">
        <v>83</v>
      </c>
      <c r="AC13" s="43">
        <v>0.08</v>
      </c>
      <c r="AD13" s="42">
        <f>tVendas[[#This Row],[Valor Venda]]*tVendas[[#This Row],[% Comis.]]</f>
        <v>377.49599999999998</v>
      </c>
      <c r="AE13" s="57">
        <f>IF((tVendas[[#This Row],[Data Pagamento]]-tVendas[[#This Row],[Vencimento]])&lt;0,1,0)</f>
        <v>0</v>
      </c>
    </row>
    <row r="14" spans="2:31" ht="16.8" x14ac:dyDescent="0.4">
      <c r="D14" s="35"/>
      <c r="I14">
        <v>11</v>
      </c>
      <c r="J14" s="41">
        <v>43837</v>
      </c>
      <c r="K14" s="66">
        <f t="shared" si="0"/>
        <v>2020</v>
      </c>
      <c r="L14">
        <v>87</v>
      </c>
      <c r="M14" t="s">
        <v>238</v>
      </c>
      <c r="N14" t="s">
        <v>132</v>
      </c>
      <c r="O14">
        <v>5</v>
      </c>
      <c r="P14" t="s">
        <v>239</v>
      </c>
      <c r="Q14" t="s">
        <v>206</v>
      </c>
      <c r="R14" t="s">
        <v>240</v>
      </c>
      <c r="S14">
        <v>14</v>
      </c>
      <c r="T14" s="42">
        <v>105</v>
      </c>
      <c r="U14" s="42">
        <v>1470</v>
      </c>
      <c r="V14" s="43">
        <v>0</v>
      </c>
      <c r="W14" s="42">
        <f>tVendas[[#This Row],[Valor Bruto]]*tVendas[[#This Row],[% Desconto]]</f>
        <v>0</v>
      </c>
      <c r="X14" s="42">
        <f>tVendas[[#This Row],[Valor Bruto]]-tVendas[[#This Row],[Valor Desconto]]</f>
        <v>1470</v>
      </c>
      <c r="Y14" s="41">
        <v>43843</v>
      </c>
      <c r="Z14" s="41">
        <v>43843</v>
      </c>
      <c r="AA14" t="s">
        <v>79</v>
      </c>
      <c r="AB14" t="s">
        <v>88</v>
      </c>
      <c r="AC14" s="43">
        <v>0.05</v>
      </c>
      <c r="AD14" s="42">
        <f>tVendas[[#This Row],[Valor Venda]]*tVendas[[#This Row],[% Comis.]]</f>
        <v>73.5</v>
      </c>
      <c r="AE14" s="57">
        <f>IF((tVendas[[#This Row],[Data Pagamento]]-tVendas[[#This Row],[Vencimento]])&lt;0,1,0)</f>
        <v>0</v>
      </c>
    </row>
    <row r="15" spans="2:31" ht="16.8" x14ac:dyDescent="0.4">
      <c r="B15" s="36" t="s">
        <v>241</v>
      </c>
      <c r="I15">
        <v>12</v>
      </c>
      <c r="J15" s="41">
        <v>43837</v>
      </c>
      <c r="K15" s="66">
        <f t="shared" si="0"/>
        <v>2020</v>
      </c>
      <c r="L15">
        <v>96</v>
      </c>
      <c r="M15" t="s">
        <v>242</v>
      </c>
      <c r="N15" t="s">
        <v>243</v>
      </c>
      <c r="O15">
        <v>10</v>
      </c>
      <c r="P15" t="s">
        <v>244</v>
      </c>
      <c r="Q15" t="s">
        <v>206</v>
      </c>
      <c r="R15" t="s">
        <v>202</v>
      </c>
      <c r="S15">
        <v>27</v>
      </c>
      <c r="T15" s="42">
        <v>105</v>
      </c>
      <c r="U15" s="42">
        <v>2835</v>
      </c>
      <c r="V15" s="43">
        <v>0.09</v>
      </c>
      <c r="W15" s="42">
        <f>tVendas[[#This Row],[Valor Bruto]]*tVendas[[#This Row],[% Desconto]]</f>
        <v>255.14999999999998</v>
      </c>
      <c r="X15" s="42">
        <f>tVendas[[#This Row],[Valor Bruto]]-tVendas[[#This Row],[Valor Desconto]]</f>
        <v>2579.85</v>
      </c>
      <c r="Y15" s="41">
        <v>43842</v>
      </c>
      <c r="Z15" s="41">
        <v>43842</v>
      </c>
      <c r="AA15" t="s">
        <v>87</v>
      </c>
      <c r="AB15" t="s">
        <v>105</v>
      </c>
      <c r="AC15" s="43">
        <v>0.06</v>
      </c>
      <c r="AD15" s="42">
        <f>tVendas[[#This Row],[Valor Venda]]*tVendas[[#This Row],[% Comis.]]</f>
        <v>154.791</v>
      </c>
      <c r="AE15" s="57">
        <f>IF((tVendas[[#This Row],[Data Pagamento]]-tVendas[[#This Row],[Vencimento]])&lt;0,1,0)</f>
        <v>0</v>
      </c>
    </row>
    <row r="16" spans="2:31" ht="19.2" x14ac:dyDescent="0.3">
      <c r="B16" s="67">
        <f>SUMIFS(tVendas[Valor Venda],tVendas[Vendedor],"Rebeca melo",tVendas[Ano],"2021",tVendas[Valor Venda],"&gt;3000")</f>
        <v>61197.169999999991</v>
      </c>
      <c r="I16">
        <v>13</v>
      </c>
      <c r="J16" s="41">
        <v>43839</v>
      </c>
      <c r="K16" s="66">
        <f t="shared" si="0"/>
        <v>2020</v>
      </c>
      <c r="L16">
        <v>55</v>
      </c>
      <c r="M16" t="s">
        <v>245</v>
      </c>
      <c r="N16" t="s">
        <v>246</v>
      </c>
      <c r="O16">
        <v>15</v>
      </c>
      <c r="P16" t="s">
        <v>247</v>
      </c>
      <c r="Q16" t="s">
        <v>206</v>
      </c>
      <c r="R16" t="s">
        <v>207</v>
      </c>
      <c r="S16">
        <v>18</v>
      </c>
      <c r="T16" s="42">
        <v>110</v>
      </c>
      <c r="U16" s="42">
        <v>1980</v>
      </c>
      <c r="V16" s="43">
        <v>0.14000000000000001</v>
      </c>
      <c r="W16" s="42">
        <f>tVendas[[#This Row],[Valor Bruto]]*tVendas[[#This Row],[% Desconto]]</f>
        <v>277.20000000000005</v>
      </c>
      <c r="X16" s="42">
        <f>tVendas[[#This Row],[Valor Bruto]]-tVendas[[#This Row],[Valor Desconto]]</f>
        <v>1702.8</v>
      </c>
      <c r="Y16" s="41">
        <v>43868</v>
      </c>
      <c r="Z16" s="41">
        <v>43868</v>
      </c>
      <c r="AA16" t="s">
        <v>100</v>
      </c>
      <c r="AB16" t="s">
        <v>80</v>
      </c>
      <c r="AC16" s="43">
        <v>0.05</v>
      </c>
      <c r="AD16" s="42">
        <f>tVendas[[#This Row],[Valor Venda]]*tVendas[[#This Row],[% Comis.]]</f>
        <v>85.14</v>
      </c>
      <c r="AE16" s="57">
        <f>IF((tVendas[[#This Row],[Data Pagamento]]-tVendas[[#This Row],[Vencimento]])&lt;0,1,0)</f>
        <v>0</v>
      </c>
    </row>
    <row r="17" spans="2:31" x14ac:dyDescent="0.3">
      <c r="I17">
        <v>14</v>
      </c>
      <c r="J17" s="41">
        <v>43839</v>
      </c>
      <c r="K17" s="66">
        <f t="shared" si="0"/>
        <v>2020</v>
      </c>
      <c r="L17">
        <v>73</v>
      </c>
      <c r="M17" t="s">
        <v>248</v>
      </c>
      <c r="N17" t="s">
        <v>156</v>
      </c>
      <c r="O17">
        <v>7</v>
      </c>
      <c r="P17" t="s">
        <v>249</v>
      </c>
      <c r="Q17" t="s">
        <v>206</v>
      </c>
      <c r="R17" t="s">
        <v>212</v>
      </c>
      <c r="S17">
        <v>31</v>
      </c>
      <c r="T17" s="42">
        <v>117</v>
      </c>
      <c r="U17" s="42">
        <v>3627</v>
      </c>
      <c r="V17" s="43">
        <v>0.02</v>
      </c>
      <c r="W17" s="42">
        <f>tVendas[[#This Row],[Valor Bruto]]*tVendas[[#This Row],[% Desconto]]</f>
        <v>72.540000000000006</v>
      </c>
      <c r="X17" s="42">
        <f>tVendas[[#This Row],[Valor Bruto]]-tVendas[[#This Row],[Valor Desconto]]</f>
        <v>3554.46</v>
      </c>
      <c r="Y17" s="41">
        <v>43839</v>
      </c>
      <c r="Z17" s="41">
        <v>43839</v>
      </c>
      <c r="AA17" t="s">
        <v>85</v>
      </c>
      <c r="AB17" t="s">
        <v>83</v>
      </c>
      <c r="AC17" s="43">
        <v>7.0000000000000007E-2</v>
      </c>
      <c r="AD17" s="42">
        <f>tVendas[[#This Row],[Valor Venda]]*tVendas[[#This Row],[% Comis.]]</f>
        <v>248.81220000000002</v>
      </c>
      <c r="AE17" s="57">
        <f>IF((tVendas[[#This Row],[Data Pagamento]]-tVendas[[#This Row],[Vencimento]])&lt;0,1,0)</f>
        <v>0</v>
      </c>
    </row>
    <row r="18" spans="2:31" ht="16.8" x14ac:dyDescent="0.4">
      <c r="B18" s="36" t="s">
        <v>250</v>
      </c>
      <c r="I18">
        <v>15</v>
      </c>
      <c r="J18" s="41">
        <v>43839</v>
      </c>
      <c r="K18" s="66">
        <f t="shared" si="0"/>
        <v>2020</v>
      </c>
      <c r="L18">
        <v>74</v>
      </c>
      <c r="M18" t="s">
        <v>251</v>
      </c>
      <c r="N18" t="s">
        <v>96</v>
      </c>
      <c r="O18">
        <v>14</v>
      </c>
      <c r="P18" t="s">
        <v>215</v>
      </c>
      <c r="Q18" t="s">
        <v>201</v>
      </c>
      <c r="R18" t="s">
        <v>216</v>
      </c>
      <c r="S18">
        <v>11</v>
      </c>
      <c r="T18" s="42">
        <v>114</v>
      </c>
      <c r="U18" s="42">
        <v>1254</v>
      </c>
      <c r="V18" s="43">
        <v>0.04</v>
      </c>
      <c r="W18" s="42">
        <f>tVendas[[#This Row],[Valor Bruto]]*tVendas[[#This Row],[% Desconto]]</f>
        <v>50.160000000000004</v>
      </c>
      <c r="X18" s="42">
        <f>tVendas[[#This Row],[Valor Bruto]]-tVendas[[#This Row],[Valor Desconto]]</f>
        <v>1203.8399999999999</v>
      </c>
      <c r="Y18" s="41">
        <v>43847</v>
      </c>
      <c r="Z18" s="41">
        <v>43847</v>
      </c>
      <c r="AA18" t="s">
        <v>85</v>
      </c>
      <c r="AB18" t="s">
        <v>90</v>
      </c>
      <c r="AC18" s="43">
        <v>0.05</v>
      </c>
      <c r="AD18" s="42">
        <f>tVendas[[#This Row],[Valor Venda]]*tVendas[[#This Row],[% Comis.]]</f>
        <v>60.192</v>
      </c>
      <c r="AE18" s="57">
        <f>IF((tVendas[[#This Row],[Data Pagamento]]-tVendas[[#This Row],[Vencimento]])&lt;0,1,0)</f>
        <v>0</v>
      </c>
    </row>
    <row r="19" spans="2:31" ht="19.2" x14ac:dyDescent="0.3">
      <c r="B19" s="11">
        <f>SUBTOTAL(9,AE4:AE1015)</f>
        <v>59</v>
      </c>
      <c r="I19">
        <v>16</v>
      </c>
      <c r="J19" s="41">
        <v>43841</v>
      </c>
      <c r="K19" s="66">
        <f t="shared" si="0"/>
        <v>2020</v>
      </c>
      <c r="L19">
        <v>12</v>
      </c>
      <c r="M19" t="s">
        <v>252</v>
      </c>
      <c r="N19" t="s">
        <v>253</v>
      </c>
      <c r="O19">
        <v>15</v>
      </c>
      <c r="P19" t="s">
        <v>218</v>
      </c>
      <c r="Q19" t="s">
        <v>206</v>
      </c>
      <c r="R19" t="s">
        <v>219</v>
      </c>
      <c r="S19">
        <v>25</v>
      </c>
      <c r="T19" s="42">
        <v>110</v>
      </c>
      <c r="U19" s="42">
        <v>2750</v>
      </c>
      <c r="V19" s="43">
        <v>0.01</v>
      </c>
      <c r="W19" s="42">
        <f>tVendas[[#This Row],[Valor Bruto]]*tVendas[[#This Row],[% Desconto]]</f>
        <v>27.5</v>
      </c>
      <c r="X19" s="42">
        <f>tVendas[[#This Row],[Valor Bruto]]-tVendas[[#This Row],[Valor Desconto]]</f>
        <v>2722.5</v>
      </c>
      <c r="Y19" s="41">
        <v>43843</v>
      </c>
      <c r="Z19" s="41">
        <v>43843</v>
      </c>
      <c r="AA19" t="s">
        <v>79</v>
      </c>
      <c r="AB19" t="s">
        <v>90</v>
      </c>
      <c r="AC19" s="43">
        <v>0.06</v>
      </c>
      <c r="AD19" s="42">
        <f>tVendas[[#This Row],[Valor Venda]]*tVendas[[#This Row],[% Comis.]]</f>
        <v>163.35</v>
      </c>
      <c r="AE19" s="57">
        <f>IF((tVendas[[#This Row],[Data Pagamento]]-tVendas[[#This Row],[Vencimento]])&lt;0,1,0)</f>
        <v>0</v>
      </c>
    </row>
    <row r="20" spans="2:31" x14ac:dyDescent="0.3">
      <c r="I20">
        <v>17</v>
      </c>
      <c r="J20" s="41">
        <v>43842</v>
      </c>
      <c r="K20" s="66">
        <f t="shared" si="0"/>
        <v>2020</v>
      </c>
      <c r="L20">
        <v>92</v>
      </c>
      <c r="M20" t="s">
        <v>209</v>
      </c>
      <c r="N20" t="s">
        <v>210</v>
      </c>
      <c r="O20">
        <v>8</v>
      </c>
      <c r="P20" t="s">
        <v>254</v>
      </c>
      <c r="Q20" t="s">
        <v>206</v>
      </c>
      <c r="R20" t="s">
        <v>222</v>
      </c>
      <c r="S20">
        <v>30</v>
      </c>
      <c r="T20" s="42">
        <v>108</v>
      </c>
      <c r="U20" s="42">
        <v>3240</v>
      </c>
      <c r="V20" s="43">
        <v>0.06</v>
      </c>
      <c r="W20" s="42">
        <f>tVendas[[#This Row],[Valor Bruto]]*tVendas[[#This Row],[% Desconto]]</f>
        <v>194.4</v>
      </c>
      <c r="X20" s="42">
        <f>tVendas[[#This Row],[Valor Bruto]]-tVendas[[#This Row],[Valor Desconto]]</f>
        <v>3045.6</v>
      </c>
      <c r="Y20" s="41">
        <v>43865</v>
      </c>
      <c r="Z20" s="41">
        <v>43865</v>
      </c>
      <c r="AA20" t="s">
        <v>108</v>
      </c>
      <c r="AB20" t="s">
        <v>109</v>
      </c>
      <c r="AC20" s="43">
        <v>7.0000000000000007E-2</v>
      </c>
      <c r="AD20" s="42">
        <f>tVendas[[#This Row],[Valor Venda]]*tVendas[[#This Row],[% Comis.]]</f>
        <v>213.19200000000001</v>
      </c>
      <c r="AE20" s="57">
        <f>IF((tVendas[[#This Row],[Data Pagamento]]-tVendas[[#This Row],[Vencimento]])&lt;0,1,0)</f>
        <v>0</v>
      </c>
    </row>
    <row r="21" spans="2:31" ht="16.8" x14ac:dyDescent="0.4">
      <c r="B21" s="36" t="s">
        <v>255</v>
      </c>
      <c r="I21">
        <v>18</v>
      </c>
      <c r="J21" s="41">
        <v>43845</v>
      </c>
      <c r="K21" s="66">
        <f t="shared" si="0"/>
        <v>2020</v>
      </c>
      <c r="L21">
        <v>37</v>
      </c>
      <c r="M21" t="s">
        <v>256</v>
      </c>
      <c r="N21" t="s">
        <v>164</v>
      </c>
      <c r="O21">
        <v>14</v>
      </c>
      <c r="P21" t="s">
        <v>257</v>
      </c>
      <c r="Q21" t="s">
        <v>201</v>
      </c>
      <c r="R21" t="s">
        <v>226</v>
      </c>
      <c r="S21">
        <v>21</v>
      </c>
      <c r="T21" s="42">
        <v>109</v>
      </c>
      <c r="U21" s="42">
        <v>2289</v>
      </c>
      <c r="V21" s="43">
        <v>0.1</v>
      </c>
      <c r="W21" s="42">
        <f>tVendas[[#This Row],[Valor Bruto]]*tVendas[[#This Row],[% Desconto]]</f>
        <v>228.9</v>
      </c>
      <c r="X21" s="42">
        <f>tVendas[[#This Row],[Valor Bruto]]-tVendas[[#This Row],[Valor Desconto]]</f>
        <v>2060.1</v>
      </c>
      <c r="Y21" s="41">
        <v>43873</v>
      </c>
      <c r="Z21" s="41">
        <v>43873</v>
      </c>
      <c r="AA21" t="s">
        <v>85</v>
      </c>
      <c r="AB21" t="s">
        <v>109</v>
      </c>
      <c r="AC21" s="43">
        <v>0.06</v>
      </c>
      <c r="AD21" s="42">
        <f>tVendas[[#This Row],[Valor Venda]]*tVendas[[#This Row],[% Comis.]]</f>
        <v>123.60599999999999</v>
      </c>
      <c r="AE21" s="57">
        <f>IF((tVendas[[#This Row],[Data Pagamento]]-tVendas[[#This Row],[Vencimento]])&lt;0,1,0)</f>
        <v>0</v>
      </c>
    </row>
    <row r="22" spans="2:31" x14ac:dyDescent="0.3">
      <c r="I22">
        <v>19</v>
      </c>
      <c r="J22" s="41">
        <v>43845</v>
      </c>
      <c r="K22" s="66">
        <f t="shared" si="0"/>
        <v>2020</v>
      </c>
      <c r="L22">
        <v>100</v>
      </c>
      <c r="M22" t="s">
        <v>258</v>
      </c>
      <c r="N22" t="s">
        <v>259</v>
      </c>
      <c r="O22">
        <v>10</v>
      </c>
      <c r="P22" t="s">
        <v>260</v>
      </c>
      <c r="Q22" t="s">
        <v>206</v>
      </c>
      <c r="R22" t="s">
        <v>230</v>
      </c>
      <c r="S22">
        <v>37</v>
      </c>
      <c r="T22" s="42">
        <v>99</v>
      </c>
      <c r="U22" s="42">
        <v>3663</v>
      </c>
      <c r="V22" s="43">
        <v>0.12</v>
      </c>
      <c r="W22" s="42">
        <f>tVendas[[#This Row],[Valor Bruto]]*tVendas[[#This Row],[% Desconto]]</f>
        <v>439.56</v>
      </c>
      <c r="X22" s="42">
        <f>tVendas[[#This Row],[Valor Bruto]]-tVendas[[#This Row],[Valor Desconto]]</f>
        <v>3223.44</v>
      </c>
      <c r="Y22" s="41">
        <v>43863</v>
      </c>
      <c r="Z22" s="41">
        <v>43863</v>
      </c>
      <c r="AA22" t="s">
        <v>87</v>
      </c>
      <c r="AB22" t="s">
        <v>105</v>
      </c>
      <c r="AC22" s="43">
        <v>7.0000000000000007E-2</v>
      </c>
      <c r="AD22" s="42">
        <f>tVendas[[#This Row],[Valor Venda]]*tVendas[[#This Row],[% Comis.]]</f>
        <v>225.64080000000001</v>
      </c>
      <c r="AE22" s="57">
        <f>IF((tVendas[[#This Row],[Data Pagamento]]-tVendas[[#This Row],[Vencimento]])&lt;0,1,0)</f>
        <v>0</v>
      </c>
    </row>
    <row r="23" spans="2:31" ht="19.2" x14ac:dyDescent="0.3">
      <c r="B23" s="37" t="s">
        <v>261</v>
      </c>
      <c r="C23" s="37" t="s">
        <v>74</v>
      </c>
      <c r="D23" s="37" t="s">
        <v>208</v>
      </c>
      <c r="I23">
        <v>20</v>
      </c>
      <c r="J23" s="41">
        <v>43845</v>
      </c>
      <c r="K23" s="66">
        <f t="shared" si="0"/>
        <v>2020</v>
      </c>
      <c r="L23">
        <v>94</v>
      </c>
      <c r="M23" t="s">
        <v>262</v>
      </c>
      <c r="N23" t="s">
        <v>259</v>
      </c>
      <c r="O23">
        <v>11</v>
      </c>
      <c r="P23" t="s">
        <v>263</v>
      </c>
      <c r="Q23" t="s">
        <v>201</v>
      </c>
      <c r="R23" t="s">
        <v>234</v>
      </c>
      <c r="S23">
        <v>39</v>
      </c>
      <c r="T23" s="42">
        <v>103</v>
      </c>
      <c r="U23" s="42">
        <v>4017</v>
      </c>
      <c r="V23" s="43">
        <v>0.15</v>
      </c>
      <c r="W23" s="42">
        <f>tVendas[[#This Row],[Valor Bruto]]*tVendas[[#This Row],[% Desconto]]</f>
        <v>602.54999999999995</v>
      </c>
      <c r="X23" s="42">
        <f>tVendas[[#This Row],[Valor Bruto]]-tVendas[[#This Row],[Valor Desconto]]</f>
        <v>3414.45</v>
      </c>
      <c r="Y23" s="41">
        <v>43860</v>
      </c>
      <c r="Z23" s="41">
        <v>43860</v>
      </c>
      <c r="AA23" t="s">
        <v>79</v>
      </c>
      <c r="AB23" t="s">
        <v>92</v>
      </c>
      <c r="AC23" s="43">
        <v>7.0000000000000007E-2</v>
      </c>
      <c r="AD23" s="42">
        <f>tVendas[[#This Row],[Valor Venda]]*tVendas[[#This Row],[% Comis.]]</f>
        <v>239.01150000000001</v>
      </c>
      <c r="AE23" s="57">
        <f>IF((tVendas[[#This Row],[Data Pagamento]]-tVendas[[#This Row],[Vencimento]])&lt;0,1,0)</f>
        <v>0</v>
      </c>
    </row>
    <row r="24" spans="2:31" ht="19.2" x14ac:dyDescent="0.3">
      <c r="B24" s="72">
        <v>1</v>
      </c>
      <c r="C24" s="11" t="str">
        <f>+B36</f>
        <v>Melissa Rocha</v>
      </c>
      <c r="D24" s="73">
        <f>+GETPIVOTDATA("Valor Venda",$B$35,"Vendedor","Melissa Rocha")</f>
        <v>310851.56000000006</v>
      </c>
      <c r="I24">
        <v>21</v>
      </c>
      <c r="J24" s="41">
        <v>43845</v>
      </c>
      <c r="K24" s="66">
        <f t="shared" si="0"/>
        <v>2020</v>
      </c>
      <c r="L24">
        <v>22</v>
      </c>
      <c r="M24" t="s">
        <v>264</v>
      </c>
      <c r="N24" t="s">
        <v>265</v>
      </c>
      <c r="O24">
        <v>11</v>
      </c>
      <c r="P24" t="s">
        <v>266</v>
      </c>
      <c r="Q24" t="s">
        <v>201</v>
      </c>
      <c r="R24" t="s">
        <v>237</v>
      </c>
      <c r="S24">
        <v>27</v>
      </c>
      <c r="T24" s="42">
        <v>115</v>
      </c>
      <c r="U24" s="42">
        <v>3105</v>
      </c>
      <c r="V24" s="43">
        <v>0.12</v>
      </c>
      <c r="W24" s="42">
        <f>tVendas[[#This Row],[Valor Bruto]]*tVendas[[#This Row],[% Desconto]]</f>
        <v>372.59999999999997</v>
      </c>
      <c r="X24" s="42">
        <f>tVendas[[#This Row],[Valor Bruto]]-tVendas[[#This Row],[Valor Desconto]]</f>
        <v>2732.4</v>
      </c>
      <c r="Y24" s="41">
        <v>43855</v>
      </c>
      <c r="Z24" s="41">
        <v>43855</v>
      </c>
      <c r="AA24" t="s">
        <v>108</v>
      </c>
      <c r="AB24" t="s">
        <v>88</v>
      </c>
      <c r="AC24" s="43">
        <v>0.06</v>
      </c>
      <c r="AD24" s="42">
        <f>tVendas[[#This Row],[Valor Venda]]*tVendas[[#This Row],[% Comis.]]</f>
        <v>163.94399999999999</v>
      </c>
      <c r="AE24" s="57">
        <f>IF((tVendas[[#This Row],[Data Pagamento]]-tVendas[[#This Row],[Vencimento]])&lt;0,1,0)</f>
        <v>0</v>
      </c>
    </row>
    <row r="25" spans="2:31" ht="19.2" x14ac:dyDescent="0.3">
      <c r="B25" s="72">
        <v>2</v>
      </c>
      <c r="C25" s="11" t="str">
        <f>+B37</f>
        <v>Isabella Cavalcanti</v>
      </c>
      <c r="D25" s="73">
        <f>+GETPIVOTDATA("Valor Venda",$B$35,"Vendedor","Isabella Cavalcanti")</f>
        <v>309174.45</v>
      </c>
      <c r="I25">
        <v>22</v>
      </c>
      <c r="J25" s="41">
        <v>43846</v>
      </c>
      <c r="K25" s="66">
        <f t="shared" si="0"/>
        <v>2020</v>
      </c>
      <c r="L25">
        <v>35</v>
      </c>
      <c r="M25" t="s">
        <v>267</v>
      </c>
      <c r="N25" t="s">
        <v>268</v>
      </c>
      <c r="O25">
        <v>15</v>
      </c>
      <c r="P25" t="s">
        <v>269</v>
      </c>
      <c r="Q25" t="s">
        <v>206</v>
      </c>
      <c r="R25" t="s">
        <v>240</v>
      </c>
      <c r="S25">
        <v>49</v>
      </c>
      <c r="T25" s="42">
        <v>105</v>
      </c>
      <c r="U25" s="42">
        <v>5145</v>
      </c>
      <c r="V25" s="43">
        <v>0.03</v>
      </c>
      <c r="W25" s="42">
        <f>tVendas[[#This Row],[Valor Bruto]]*tVendas[[#This Row],[% Desconto]]</f>
        <v>154.35</v>
      </c>
      <c r="X25" s="42">
        <f>tVendas[[#This Row],[Valor Bruto]]-tVendas[[#This Row],[Valor Desconto]]</f>
        <v>4990.6499999999996</v>
      </c>
      <c r="Y25" s="41">
        <v>43852</v>
      </c>
      <c r="Z25" s="41">
        <v>43852</v>
      </c>
      <c r="AA25" t="s">
        <v>82</v>
      </c>
      <c r="AB25" t="s">
        <v>88</v>
      </c>
      <c r="AC25" s="43">
        <v>0.08</v>
      </c>
      <c r="AD25" s="42">
        <f>tVendas[[#This Row],[Valor Venda]]*tVendas[[#This Row],[% Comis.]]</f>
        <v>399.25199999999995</v>
      </c>
      <c r="AE25" s="57">
        <f>IF((tVendas[[#This Row],[Data Pagamento]]-tVendas[[#This Row],[Vencimento]])&lt;0,1,0)</f>
        <v>0</v>
      </c>
    </row>
    <row r="26" spans="2:31" ht="19.2" x14ac:dyDescent="0.3">
      <c r="B26" s="72">
        <v>3</v>
      </c>
      <c r="C26" s="11" t="str">
        <f>+B38</f>
        <v>Cauã Barros</v>
      </c>
      <c r="D26" s="73">
        <f>+GETPIVOTDATA("Valor Venda",$B$35,"Vendedor","Cauã Barros")</f>
        <v>309111.53000000003</v>
      </c>
      <c r="I26">
        <v>23</v>
      </c>
      <c r="J26" s="41">
        <v>43846</v>
      </c>
      <c r="K26" s="66">
        <f t="shared" si="0"/>
        <v>2020</v>
      </c>
      <c r="L26">
        <v>88</v>
      </c>
      <c r="M26" t="s">
        <v>270</v>
      </c>
      <c r="N26" t="s">
        <v>271</v>
      </c>
      <c r="O26">
        <v>6</v>
      </c>
      <c r="P26" t="s">
        <v>272</v>
      </c>
      <c r="Q26" t="s">
        <v>201</v>
      </c>
      <c r="R26" t="s">
        <v>202</v>
      </c>
      <c r="S26">
        <v>29</v>
      </c>
      <c r="T26" s="42">
        <v>91</v>
      </c>
      <c r="U26" s="42">
        <v>2639</v>
      </c>
      <c r="V26" s="43">
        <v>0.1</v>
      </c>
      <c r="W26" s="42">
        <f>tVendas[[#This Row],[Valor Bruto]]*tVendas[[#This Row],[% Desconto]]</f>
        <v>263.90000000000003</v>
      </c>
      <c r="X26" s="42">
        <f>tVendas[[#This Row],[Valor Bruto]]-tVendas[[#This Row],[Valor Desconto]]</f>
        <v>2375.1</v>
      </c>
      <c r="Y26" s="41">
        <v>43873</v>
      </c>
      <c r="Z26" s="41">
        <v>43873</v>
      </c>
      <c r="AA26" t="s">
        <v>82</v>
      </c>
      <c r="AB26" t="s">
        <v>113</v>
      </c>
      <c r="AC26" s="43">
        <v>0.06</v>
      </c>
      <c r="AD26" s="42">
        <f>tVendas[[#This Row],[Valor Venda]]*tVendas[[#This Row],[% Comis.]]</f>
        <v>142.506</v>
      </c>
      <c r="AE26" s="57">
        <f>IF((tVendas[[#This Row],[Data Pagamento]]-tVendas[[#This Row],[Vencimento]])&lt;0,1,0)</f>
        <v>0</v>
      </c>
    </row>
    <row r="27" spans="2:31" ht="19.2" x14ac:dyDescent="0.3">
      <c r="B27" s="72">
        <v>4</v>
      </c>
      <c r="C27" s="11" t="str">
        <f>+B39</f>
        <v>Ana Fernandes</v>
      </c>
      <c r="D27" s="73">
        <f>+GETPIVOTDATA("Valor Venda",$B$35,"Vendedor","Ana Fernandes")</f>
        <v>303840.04000000015</v>
      </c>
      <c r="I27">
        <v>24</v>
      </c>
      <c r="J27" s="41">
        <v>43846</v>
      </c>
      <c r="K27" s="66">
        <f t="shared" si="0"/>
        <v>2020</v>
      </c>
      <c r="L27">
        <v>51</v>
      </c>
      <c r="M27" t="s">
        <v>273</v>
      </c>
      <c r="N27" t="s">
        <v>145</v>
      </c>
      <c r="O27">
        <v>4</v>
      </c>
      <c r="P27" t="s">
        <v>274</v>
      </c>
      <c r="Q27" t="s">
        <v>206</v>
      </c>
      <c r="R27" t="s">
        <v>207</v>
      </c>
      <c r="S27">
        <v>23</v>
      </c>
      <c r="T27" s="42">
        <v>90</v>
      </c>
      <c r="U27" s="42">
        <v>2070</v>
      </c>
      <c r="V27" s="43">
        <v>7.0000000000000007E-2</v>
      </c>
      <c r="W27" s="42">
        <f>tVendas[[#This Row],[Valor Bruto]]*tVendas[[#This Row],[% Desconto]]</f>
        <v>144.9</v>
      </c>
      <c r="X27" s="42">
        <f>tVendas[[#This Row],[Valor Bruto]]-tVendas[[#This Row],[Valor Desconto]]</f>
        <v>1925.1</v>
      </c>
      <c r="Y27" s="41">
        <v>43865</v>
      </c>
      <c r="Z27" s="41">
        <v>43865</v>
      </c>
      <c r="AA27" t="s">
        <v>100</v>
      </c>
      <c r="AB27" t="s">
        <v>83</v>
      </c>
      <c r="AC27" s="43">
        <v>0.05</v>
      </c>
      <c r="AD27" s="42">
        <f>tVendas[[#This Row],[Valor Venda]]*tVendas[[#This Row],[% Comis.]]</f>
        <v>96.254999999999995</v>
      </c>
      <c r="AE27" s="57">
        <f>IF((tVendas[[#This Row],[Data Pagamento]]-tVendas[[#This Row],[Vencimento]])&lt;0,1,0)</f>
        <v>0</v>
      </c>
    </row>
    <row r="28" spans="2:31" ht="19.2" x14ac:dyDescent="0.3">
      <c r="B28" s="72">
        <v>5</v>
      </c>
      <c r="C28" s="11" t="str">
        <f>+B40</f>
        <v>Ryan Azevedo</v>
      </c>
      <c r="D28" s="73">
        <f>+GETPIVOTDATA("Valor Venda",$B$35,"Vendedor","Ryan Azevedo")</f>
        <v>298939.51</v>
      </c>
      <c r="I28">
        <v>25</v>
      </c>
      <c r="J28" s="41">
        <v>43848</v>
      </c>
      <c r="K28" s="66">
        <f t="shared" si="0"/>
        <v>2020</v>
      </c>
      <c r="L28">
        <v>51</v>
      </c>
      <c r="M28" t="s">
        <v>273</v>
      </c>
      <c r="N28" t="s">
        <v>145</v>
      </c>
      <c r="O28">
        <v>3</v>
      </c>
      <c r="P28" t="s">
        <v>275</v>
      </c>
      <c r="Q28" t="s">
        <v>206</v>
      </c>
      <c r="R28" t="s">
        <v>212</v>
      </c>
      <c r="S28">
        <v>17</v>
      </c>
      <c r="T28" s="42">
        <v>116</v>
      </c>
      <c r="U28" s="42">
        <v>1972</v>
      </c>
      <c r="V28" s="43">
        <v>0.08</v>
      </c>
      <c r="W28" s="42">
        <f>tVendas[[#This Row],[Valor Bruto]]*tVendas[[#This Row],[% Desconto]]</f>
        <v>157.76</v>
      </c>
      <c r="X28" s="42">
        <f>tVendas[[#This Row],[Valor Bruto]]-tVendas[[#This Row],[Valor Desconto]]</f>
        <v>1814.24</v>
      </c>
      <c r="Y28" s="41">
        <v>43853</v>
      </c>
      <c r="Z28" s="41">
        <v>43853</v>
      </c>
      <c r="AA28" t="s">
        <v>100</v>
      </c>
      <c r="AB28" t="s">
        <v>92</v>
      </c>
      <c r="AC28" s="43">
        <v>0.05</v>
      </c>
      <c r="AD28" s="42">
        <f>tVendas[[#This Row],[Valor Venda]]*tVendas[[#This Row],[% Comis.]]</f>
        <v>90.712000000000003</v>
      </c>
      <c r="AE28" s="57">
        <f>IF((tVendas[[#This Row],[Data Pagamento]]-tVendas[[#This Row],[Vencimento]])&lt;0,1,0)</f>
        <v>0</v>
      </c>
    </row>
    <row r="29" spans="2:31" x14ac:dyDescent="0.3">
      <c r="I29">
        <v>26</v>
      </c>
      <c r="J29" s="41">
        <v>43848</v>
      </c>
      <c r="K29" s="66">
        <f t="shared" si="0"/>
        <v>2020</v>
      </c>
      <c r="L29">
        <v>61</v>
      </c>
      <c r="M29" t="s">
        <v>276</v>
      </c>
      <c r="N29" t="s">
        <v>277</v>
      </c>
      <c r="O29">
        <v>3</v>
      </c>
      <c r="P29" t="s">
        <v>278</v>
      </c>
      <c r="Q29" t="s">
        <v>206</v>
      </c>
      <c r="R29" t="s">
        <v>216</v>
      </c>
      <c r="S29">
        <v>28</v>
      </c>
      <c r="T29" s="42">
        <v>109</v>
      </c>
      <c r="U29" s="42">
        <v>3052</v>
      </c>
      <c r="V29" s="43">
        <v>0.09</v>
      </c>
      <c r="W29" s="42">
        <f>tVendas[[#This Row],[Valor Bruto]]*tVendas[[#This Row],[% Desconto]]</f>
        <v>274.68</v>
      </c>
      <c r="X29" s="42">
        <f>tVendas[[#This Row],[Valor Bruto]]-tVendas[[#This Row],[Valor Desconto]]</f>
        <v>2777.32</v>
      </c>
      <c r="Y29" s="41">
        <v>43869</v>
      </c>
      <c r="Z29" s="41">
        <v>43869</v>
      </c>
      <c r="AA29" t="s">
        <v>100</v>
      </c>
      <c r="AB29" t="s">
        <v>109</v>
      </c>
      <c r="AC29" s="43">
        <v>0.06</v>
      </c>
      <c r="AD29" s="42">
        <f>tVendas[[#This Row],[Valor Venda]]*tVendas[[#This Row],[% Comis.]]</f>
        <v>166.63920000000002</v>
      </c>
      <c r="AE29" s="57">
        <f>IF((tVendas[[#This Row],[Data Pagamento]]-tVendas[[#This Row],[Vencimento]])&lt;0,1,0)</f>
        <v>0</v>
      </c>
    </row>
    <row r="30" spans="2:31" ht="16.8" x14ac:dyDescent="0.4">
      <c r="B30" s="36" t="s">
        <v>279</v>
      </c>
      <c r="I30">
        <v>27</v>
      </c>
      <c r="J30" s="41">
        <v>43848</v>
      </c>
      <c r="K30" s="66">
        <f t="shared" si="0"/>
        <v>2020</v>
      </c>
      <c r="L30">
        <v>85</v>
      </c>
      <c r="M30" t="s">
        <v>280</v>
      </c>
      <c r="N30" t="s">
        <v>281</v>
      </c>
      <c r="O30">
        <v>14</v>
      </c>
      <c r="P30" t="s">
        <v>282</v>
      </c>
      <c r="Q30" t="s">
        <v>201</v>
      </c>
      <c r="R30" t="s">
        <v>219</v>
      </c>
      <c r="S30">
        <v>11</v>
      </c>
      <c r="T30" s="42">
        <v>101</v>
      </c>
      <c r="U30" s="42">
        <v>1111</v>
      </c>
      <c r="V30" s="43">
        <v>0.11</v>
      </c>
      <c r="W30" s="42">
        <f>tVendas[[#This Row],[Valor Bruto]]*tVendas[[#This Row],[% Desconto]]</f>
        <v>122.21</v>
      </c>
      <c r="X30" s="42">
        <f>tVendas[[#This Row],[Valor Bruto]]-tVendas[[#This Row],[Valor Desconto]]</f>
        <v>988.79</v>
      </c>
      <c r="Y30" s="41">
        <v>43878</v>
      </c>
      <c r="Z30" s="41">
        <v>43878</v>
      </c>
      <c r="AA30" t="s">
        <v>79</v>
      </c>
      <c r="AB30" t="s">
        <v>83</v>
      </c>
      <c r="AC30" s="43">
        <v>0.04</v>
      </c>
      <c r="AD30" s="42">
        <f>tVendas[[#This Row],[Valor Venda]]*tVendas[[#This Row],[% Comis.]]</f>
        <v>39.551600000000001</v>
      </c>
      <c r="AE30" s="57">
        <f>IF((tVendas[[#This Row],[Data Pagamento]]-tVendas[[#This Row],[Vencimento]])&lt;0,1,0)</f>
        <v>0</v>
      </c>
    </row>
    <row r="31" spans="2:31" ht="19.2" x14ac:dyDescent="0.3">
      <c r="B31" s="67">
        <f>AVERAGEIFS(tVendas[Valor Venda],tVendas[Marca],"klin")</f>
        <v>2905.240869565218</v>
      </c>
      <c r="I31">
        <v>28</v>
      </c>
      <c r="J31" s="41">
        <v>43849</v>
      </c>
      <c r="K31" s="66">
        <f t="shared" si="0"/>
        <v>2020</v>
      </c>
      <c r="L31">
        <v>34</v>
      </c>
      <c r="M31" t="s">
        <v>283</v>
      </c>
      <c r="N31" t="s">
        <v>284</v>
      </c>
      <c r="O31">
        <v>2</v>
      </c>
      <c r="P31" t="s">
        <v>285</v>
      </c>
      <c r="Q31" t="s">
        <v>206</v>
      </c>
      <c r="R31" t="s">
        <v>222</v>
      </c>
      <c r="S31">
        <v>27</v>
      </c>
      <c r="T31" s="42">
        <v>96</v>
      </c>
      <c r="U31" s="42">
        <v>2592</v>
      </c>
      <c r="V31" s="43">
        <v>0.13</v>
      </c>
      <c r="W31" s="42">
        <f>tVendas[[#This Row],[Valor Bruto]]*tVendas[[#This Row],[% Desconto]]</f>
        <v>336.96000000000004</v>
      </c>
      <c r="X31" s="42">
        <f>tVendas[[#This Row],[Valor Bruto]]-tVendas[[#This Row],[Valor Desconto]]</f>
        <v>2255.04</v>
      </c>
      <c r="Y31" s="41">
        <v>43868</v>
      </c>
      <c r="Z31" s="41">
        <v>43868</v>
      </c>
      <c r="AA31" t="s">
        <v>79</v>
      </c>
      <c r="AB31" t="s">
        <v>90</v>
      </c>
      <c r="AC31" s="43">
        <v>0.06</v>
      </c>
      <c r="AD31" s="42">
        <f>tVendas[[#This Row],[Valor Venda]]*tVendas[[#This Row],[% Comis.]]</f>
        <v>135.30240000000001</v>
      </c>
      <c r="AE31" s="57">
        <f>IF((tVendas[[#This Row],[Data Pagamento]]-tVendas[[#This Row],[Vencimento]])&lt;0,1,0)</f>
        <v>0</v>
      </c>
    </row>
    <row r="32" spans="2:31" x14ac:dyDescent="0.3">
      <c r="I32">
        <v>29</v>
      </c>
      <c r="J32" s="41">
        <v>43849</v>
      </c>
      <c r="K32" s="66">
        <f t="shared" si="0"/>
        <v>2020</v>
      </c>
      <c r="L32">
        <v>90</v>
      </c>
      <c r="M32" t="s">
        <v>286</v>
      </c>
      <c r="N32" t="s">
        <v>287</v>
      </c>
      <c r="O32">
        <v>9</v>
      </c>
      <c r="P32" t="s">
        <v>288</v>
      </c>
      <c r="Q32" t="s">
        <v>206</v>
      </c>
      <c r="R32" t="s">
        <v>226</v>
      </c>
      <c r="S32">
        <v>20</v>
      </c>
      <c r="T32" s="42">
        <v>95</v>
      </c>
      <c r="U32" s="42">
        <v>1900</v>
      </c>
      <c r="V32" s="43">
        <v>7.0000000000000007E-2</v>
      </c>
      <c r="W32" s="42">
        <f>tVendas[[#This Row],[Valor Bruto]]*tVendas[[#This Row],[% Desconto]]</f>
        <v>133</v>
      </c>
      <c r="X32" s="42">
        <f>tVendas[[#This Row],[Valor Bruto]]-tVendas[[#This Row],[Valor Desconto]]</f>
        <v>1767</v>
      </c>
      <c r="Y32" s="41">
        <v>43854</v>
      </c>
      <c r="Z32" s="41">
        <v>43854</v>
      </c>
      <c r="AA32" t="s">
        <v>97</v>
      </c>
      <c r="AB32" t="s">
        <v>105</v>
      </c>
      <c r="AC32" s="43">
        <v>0.05</v>
      </c>
      <c r="AD32" s="42">
        <f>tVendas[[#This Row],[Valor Venda]]*tVendas[[#This Row],[% Comis.]]</f>
        <v>88.350000000000009</v>
      </c>
      <c r="AE32" s="57">
        <f>IF((tVendas[[#This Row],[Data Pagamento]]-tVendas[[#This Row],[Vencimento]])&lt;0,1,0)</f>
        <v>0</v>
      </c>
    </row>
    <row r="33" spans="2:31" x14ac:dyDescent="0.3">
      <c r="I33">
        <v>30</v>
      </c>
      <c r="J33" s="41">
        <v>43850</v>
      </c>
      <c r="K33" s="66">
        <f t="shared" si="0"/>
        <v>2020</v>
      </c>
      <c r="L33">
        <v>48</v>
      </c>
      <c r="M33" t="s">
        <v>289</v>
      </c>
      <c r="N33" t="s">
        <v>96</v>
      </c>
      <c r="O33">
        <v>11</v>
      </c>
      <c r="P33" t="s">
        <v>290</v>
      </c>
      <c r="Q33" t="s">
        <v>201</v>
      </c>
      <c r="R33" t="s">
        <v>230</v>
      </c>
      <c r="S33">
        <v>19</v>
      </c>
      <c r="T33" s="42">
        <v>114</v>
      </c>
      <c r="U33" s="42">
        <v>2166</v>
      </c>
      <c r="V33" s="43">
        <v>0.05</v>
      </c>
      <c r="W33" s="42">
        <f>tVendas[[#This Row],[Valor Bruto]]*tVendas[[#This Row],[% Desconto]]</f>
        <v>108.30000000000001</v>
      </c>
      <c r="X33" s="42">
        <f>tVendas[[#This Row],[Valor Bruto]]-tVendas[[#This Row],[Valor Desconto]]</f>
        <v>2057.6999999999998</v>
      </c>
      <c r="Y33" s="41">
        <v>43879</v>
      </c>
      <c r="Z33" s="41">
        <v>43879</v>
      </c>
      <c r="AA33" t="s">
        <v>100</v>
      </c>
      <c r="AB33" t="s">
        <v>90</v>
      </c>
      <c r="AC33" s="43">
        <v>0.06</v>
      </c>
      <c r="AD33" s="42">
        <f>tVendas[[#This Row],[Valor Venda]]*tVendas[[#This Row],[% Comis.]]</f>
        <v>123.46199999999999</v>
      </c>
      <c r="AE33" s="57">
        <f>IF((tVendas[[#This Row],[Data Pagamento]]-tVendas[[#This Row],[Vencimento]])&lt;0,1,0)</f>
        <v>0</v>
      </c>
    </row>
    <row r="34" spans="2:31" x14ac:dyDescent="0.3">
      <c r="I34">
        <v>31</v>
      </c>
      <c r="J34" s="41">
        <v>43850</v>
      </c>
      <c r="K34" s="66">
        <f t="shared" si="0"/>
        <v>2020</v>
      </c>
      <c r="L34">
        <v>91</v>
      </c>
      <c r="M34" t="s">
        <v>291</v>
      </c>
      <c r="N34" t="s">
        <v>268</v>
      </c>
      <c r="O34">
        <v>4</v>
      </c>
      <c r="P34" t="s">
        <v>292</v>
      </c>
      <c r="Q34" t="s">
        <v>206</v>
      </c>
      <c r="R34" t="s">
        <v>234</v>
      </c>
      <c r="S34">
        <v>50</v>
      </c>
      <c r="T34" s="42">
        <v>96</v>
      </c>
      <c r="U34" s="42">
        <v>4800</v>
      </c>
      <c r="V34" s="43">
        <v>0.05</v>
      </c>
      <c r="W34" s="42">
        <f>tVendas[[#This Row],[Valor Bruto]]*tVendas[[#This Row],[% Desconto]]</f>
        <v>240</v>
      </c>
      <c r="X34" s="42">
        <f>tVendas[[#This Row],[Valor Bruto]]-tVendas[[#This Row],[Valor Desconto]]</f>
        <v>4560</v>
      </c>
      <c r="Y34" s="41">
        <v>43879</v>
      </c>
      <c r="Z34" s="41">
        <v>43879</v>
      </c>
      <c r="AA34" t="s">
        <v>87</v>
      </c>
      <c r="AB34" t="s">
        <v>80</v>
      </c>
      <c r="AC34" s="43">
        <v>0.08</v>
      </c>
      <c r="AD34" s="42">
        <f>tVendas[[#This Row],[Valor Venda]]*tVendas[[#This Row],[% Comis.]]</f>
        <v>364.8</v>
      </c>
      <c r="AE34" s="57">
        <f>IF((tVendas[[#This Row],[Data Pagamento]]-tVendas[[#This Row],[Vencimento]])&lt;0,1,0)</f>
        <v>0</v>
      </c>
    </row>
    <row r="35" spans="2:31" x14ac:dyDescent="0.3">
      <c r="B35" s="60" t="s">
        <v>592</v>
      </c>
      <c r="C35" t="s">
        <v>593</v>
      </c>
      <c r="I35">
        <v>32</v>
      </c>
      <c r="J35" s="41">
        <v>43850</v>
      </c>
      <c r="K35" s="66">
        <f t="shared" si="0"/>
        <v>2020</v>
      </c>
      <c r="L35">
        <v>25</v>
      </c>
      <c r="M35" t="s">
        <v>235</v>
      </c>
      <c r="N35" t="s">
        <v>132</v>
      </c>
      <c r="O35">
        <v>6</v>
      </c>
      <c r="P35" t="s">
        <v>293</v>
      </c>
      <c r="Q35" t="s">
        <v>201</v>
      </c>
      <c r="R35" t="s">
        <v>237</v>
      </c>
      <c r="S35">
        <v>20</v>
      </c>
      <c r="T35" s="42">
        <v>108</v>
      </c>
      <c r="U35" s="42">
        <v>2160</v>
      </c>
      <c r="V35" s="43">
        <v>0</v>
      </c>
      <c r="W35" s="42">
        <f>tVendas[[#This Row],[Valor Bruto]]*tVendas[[#This Row],[% Desconto]]</f>
        <v>0</v>
      </c>
      <c r="X35" s="42">
        <f>tVendas[[#This Row],[Valor Bruto]]-tVendas[[#This Row],[Valor Desconto]]</f>
        <v>2160</v>
      </c>
      <c r="Y35" s="41">
        <v>43862</v>
      </c>
      <c r="Z35" s="41">
        <v>43862</v>
      </c>
      <c r="AA35" t="s">
        <v>79</v>
      </c>
      <c r="AB35" t="s">
        <v>90</v>
      </c>
      <c r="AC35" s="43">
        <v>0.06</v>
      </c>
      <c r="AD35" s="42">
        <f>tVendas[[#This Row],[Valor Venda]]*tVendas[[#This Row],[% Comis.]]</f>
        <v>129.6</v>
      </c>
      <c r="AE35" s="57">
        <f>IF((tVendas[[#This Row],[Data Pagamento]]-tVendas[[#This Row],[Vencimento]])&lt;0,1,0)</f>
        <v>0</v>
      </c>
    </row>
    <row r="36" spans="2:31" x14ac:dyDescent="0.3">
      <c r="B36" s="71" t="s">
        <v>109</v>
      </c>
      <c r="C36" s="69">
        <v>310851.56000000006</v>
      </c>
      <c r="I36">
        <v>33</v>
      </c>
      <c r="J36" s="41">
        <v>43851</v>
      </c>
      <c r="K36" s="66">
        <f t="shared" si="0"/>
        <v>2020</v>
      </c>
      <c r="L36">
        <v>65</v>
      </c>
      <c r="M36" t="s">
        <v>294</v>
      </c>
      <c r="N36" t="s">
        <v>91</v>
      </c>
      <c r="O36">
        <v>15</v>
      </c>
      <c r="P36" t="s">
        <v>269</v>
      </c>
      <c r="Q36" t="s">
        <v>206</v>
      </c>
      <c r="R36" t="s">
        <v>240</v>
      </c>
      <c r="S36">
        <v>18</v>
      </c>
      <c r="T36" s="42">
        <v>102</v>
      </c>
      <c r="U36" s="42">
        <v>1836</v>
      </c>
      <c r="V36" s="43">
        <v>0.11</v>
      </c>
      <c r="W36" s="42">
        <f>tVendas[[#This Row],[Valor Bruto]]*tVendas[[#This Row],[% Desconto]]</f>
        <v>201.96</v>
      </c>
      <c r="X36" s="42">
        <f>tVendas[[#This Row],[Valor Bruto]]-tVendas[[#This Row],[Valor Desconto]]</f>
        <v>1634.04</v>
      </c>
      <c r="Y36" s="41">
        <v>43878</v>
      </c>
      <c r="Z36" s="41">
        <v>43878</v>
      </c>
      <c r="AA36" t="s">
        <v>87</v>
      </c>
      <c r="AB36" t="s">
        <v>80</v>
      </c>
      <c r="AC36" s="43">
        <v>0.05</v>
      </c>
      <c r="AD36" s="42">
        <f>tVendas[[#This Row],[Valor Venda]]*tVendas[[#This Row],[% Comis.]]</f>
        <v>81.701999999999998</v>
      </c>
      <c r="AE36" s="57">
        <f>IF((tVendas[[#This Row],[Data Pagamento]]-tVendas[[#This Row],[Vencimento]])&lt;0,1,0)</f>
        <v>0</v>
      </c>
    </row>
    <row r="37" spans="2:31" x14ac:dyDescent="0.3">
      <c r="B37" s="71" t="s">
        <v>95</v>
      </c>
      <c r="C37" s="69">
        <v>309174.45</v>
      </c>
      <c r="I37">
        <v>34</v>
      </c>
      <c r="J37" s="41">
        <v>43851</v>
      </c>
      <c r="K37" s="66">
        <f t="shared" si="0"/>
        <v>2020</v>
      </c>
      <c r="L37">
        <v>52</v>
      </c>
      <c r="M37" t="s">
        <v>204</v>
      </c>
      <c r="N37" t="s">
        <v>96</v>
      </c>
      <c r="O37">
        <v>15</v>
      </c>
      <c r="P37" t="s">
        <v>295</v>
      </c>
      <c r="Q37" t="s">
        <v>206</v>
      </c>
      <c r="R37" t="s">
        <v>202</v>
      </c>
      <c r="S37">
        <v>44</v>
      </c>
      <c r="T37" s="42">
        <v>106</v>
      </c>
      <c r="U37" s="42">
        <v>4664</v>
      </c>
      <c r="V37" s="43">
        <v>0.08</v>
      </c>
      <c r="W37" s="42">
        <f>tVendas[[#This Row],[Valor Bruto]]*tVendas[[#This Row],[% Desconto]]</f>
        <v>373.12</v>
      </c>
      <c r="X37" s="42">
        <f>tVendas[[#This Row],[Valor Bruto]]-tVendas[[#This Row],[Valor Desconto]]</f>
        <v>4290.88</v>
      </c>
      <c r="Y37" s="41">
        <v>43863</v>
      </c>
      <c r="Z37" s="41">
        <v>43863</v>
      </c>
      <c r="AA37" t="s">
        <v>108</v>
      </c>
      <c r="AB37" t="s">
        <v>90</v>
      </c>
      <c r="AC37" s="43">
        <v>0.08</v>
      </c>
      <c r="AD37" s="42">
        <f>tVendas[[#This Row],[Valor Venda]]*tVendas[[#This Row],[% Comis.]]</f>
        <v>343.2704</v>
      </c>
      <c r="AE37" s="57">
        <f>IF((tVendas[[#This Row],[Data Pagamento]]-tVendas[[#This Row],[Vencimento]])&lt;0,1,0)</f>
        <v>0</v>
      </c>
    </row>
    <row r="38" spans="2:31" x14ac:dyDescent="0.3">
      <c r="B38" s="71" t="s">
        <v>113</v>
      </c>
      <c r="C38" s="69">
        <v>309111.53000000003</v>
      </c>
      <c r="I38">
        <v>35</v>
      </c>
      <c r="J38" s="41">
        <v>43851</v>
      </c>
      <c r="K38" s="66">
        <f t="shared" si="0"/>
        <v>2020</v>
      </c>
      <c r="L38">
        <v>74</v>
      </c>
      <c r="M38" t="s">
        <v>251</v>
      </c>
      <c r="N38" t="s">
        <v>96</v>
      </c>
      <c r="O38">
        <v>11</v>
      </c>
      <c r="P38" t="s">
        <v>296</v>
      </c>
      <c r="Q38" t="s">
        <v>201</v>
      </c>
      <c r="R38" t="s">
        <v>207</v>
      </c>
      <c r="S38">
        <v>41</v>
      </c>
      <c r="T38" s="42">
        <v>105</v>
      </c>
      <c r="U38" s="42">
        <v>4305</v>
      </c>
      <c r="V38" s="43">
        <v>0.13</v>
      </c>
      <c r="W38" s="42">
        <f>tVendas[[#This Row],[Valor Bruto]]*tVendas[[#This Row],[% Desconto]]</f>
        <v>559.65</v>
      </c>
      <c r="X38" s="42">
        <f>tVendas[[#This Row],[Valor Bruto]]-tVendas[[#This Row],[Valor Desconto]]</f>
        <v>3745.35</v>
      </c>
      <c r="Y38" s="41">
        <v>43879</v>
      </c>
      <c r="Z38" s="41">
        <v>43879</v>
      </c>
      <c r="AA38" t="s">
        <v>79</v>
      </c>
      <c r="AB38" t="s">
        <v>113</v>
      </c>
      <c r="AC38" s="43">
        <v>7.0000000000000007E-2</v>
      </c>
      <c r="AD38" s="42">
        <f>tVendas[[#This Row],[Valor Venda]]*tVendas[[#This Row],[% Comis.]]</f>
        <v>262.17450000000002</v>
      </c>
      <c r="AE38" s="57">
        <f>IF((tVendas[[#This Row],[Data Pagamento]]-tVendas[[#This Row],[Vencimento]])&lt;0,1,0)</f>
        <v>0</v>
      </c>
    </row>
    <row r="39" spans="2:31" x14ac:dyDescent="0.3">
      <c r="B39" s="71" t="s">
        <v>105</v>
      </c>
      <c r="C39" s="69">
        <v>303840.04000000015</v>
      </c>
      <c r="I39">
        <v>36</v>
      </c>
      <c r="J39" s="41">
        <v>43852</v>
      </c>
      <c r="K39" s="66">
        <f t="shared" si="0"/>
        <v>2020</v>
      </c>
      <c r="L39">
        <v>77</v>
      </c>
      <c r="M39" t="s">
        <v>297</v>
      </c>
      <c r="N39" t="s">
        <v>298</v>
      </c>
      <c r="O39">
        <v>7</v>
      </c>
      <c r="P39" t="s">
        <v>249</v>
      </c>
      <c r="Q39" t="s">
        <v>206</v>
      </c>
      <c r="R39" t="s">
        <v>212</v>
      </c>
      <c r="S39">
        <v>19</v>
      </c>
      <c r="T39" s="42">
        <v>111</v>
      </c>
      <c r="U39" s="42">
        <v>2109</v>
      </c>
      <c r="V39" s="43">
        <v>0.08</v>
      </c>
      <c r="W39" s="42">
        <f>tVendas[[#This Row],[Valor Bruto]]*tVendas[[#This Row],[% Desconto]]</f>
        <v>168.72</v>
      </c>
      <c r="X39" s="42">
        <f>tVendas[[#This Row],[Valor Bruto]]-tVendas[[#This Row],[Valor Desconto]]</f>
        <v>1940.28</v>
      </c>
      <c r="Y39" s="41">
        <v>43866</v>
      </c>
      <c r="Z39" s="41">
        <v>43866</v>
      </c>
      <c r="AA39" t="s">
        <v>82</v>
      </c>
      <c r="AB39" t="s">
        <v>95</v>
      </c>
      <c r="AC39" s="43">
        <v>0.05</v>
      </c>
      <c r="AD39" s="42">
        <f>tVendas[[#This Row],[Valor Venda]]*tVendas[[#This Row],[% Comis.]]</f>
        <v>97.01400000000001</v>
      </c>
      <c r="AE39" s="57">
        <f>IF((tVendas[[#This Row],[Data Pagamento]]-tVendas[[#This Row],[Vencimento]])&lt;0,1,0)</f>
        <v>0</v>
      </c>
    </row>
    <row r="40" spans="2:31" x14ac:dyDescent="0.3">
      <c r="B40" s="71" t="s">
        <v>83</v>
      </c>
      <c r="C40" s="69">
        <v>298939.51</v>
      </c>
      <c r="I40">
        <v>37</v>
      </c>
      <c r="J40" s="41">
        <v>43852</v>
      </c>
      <c r="K40" s="66">
        <f t="shared" si="0"/>
        <v>2020</v>
      </c>
      <c r="L40">
        <v>72</v>
      </c>
      <c r="M40" t="s">
        <v>299</v>
      </c>
      <c r="N40" t="s">
        <v>300</v>
      </c>
      <c r="O40">
        <v>15</v>
      </c>
      <c r="P40" t="s">
        <v>301</v>
      </c>
      <c r="Q40" t="s">
        <v>206</v>
      </c>
      <c r="R40" t="s">
        <v>216</v>
      </c>
      <c r="S40">
        <v>14</v>
      </c>
      <c r="T40" s="42">
        <v>94</v>
      </c>
      <c r="U40" s="42">
        <v>1316</v>
      </c>
      <c r="V40" s="43">
        <v>0.09</v>
      </c>
      <c r="W40" s="42">
        <f>tVendas[[#This Row],[Valor Bruto]]*tVendas[[#This Row],[% Desconto]]</f>
        <v>118.44</v>
      </c>
      <c r="X40" s="42">
        <f>tVendas[[#This Row],[Valor Bruto]]-tVendas[[#This Row],[Valor Desconto]]</f>
        <v>1197.56</v>
      </c>
      <c r="Y40" s="41">
        <v>43870</v>
      </c>
      <c r="Z40" s="41">
        <v>43870</v>
      </c>
      <c r="AA40" t="s">
        <v>97</v>
      </c>
      <c r="AB40" t="s">
        <v>109</v>
      </c>
      <c r="AC40" s="43">
        <v>0.05</v>
      </c>
      <c r="AD40" s="42">
        <f>tVendas[[#This Row],[Valor Venda]]*tVendas[[#This Row],[% Comis.]]</f>
        <v>59.878</v>
      </c>
      <c r="AE40" s="57">
        <f>IF((tVendas[[#This Row],[Data Pagamento]]-tVendas[[#This Row],[Vencimento]])&lt;0,1,0)</f>
        <v>0</v>
      </c>
    </row>
    <row r="41" spans="2:31" x14ac:dyDescent="0.3">
      <c r="B41" s="71" t="s">
        <v>115</v>
      </c>
      <c r="C41" s="69">
        <v>1531917.0900000003</v>
      </c>
      <c r="I41">
        <v>38</v>
      </c>
      <c r="J41" s="41">
        <v>43853</v>
      </c>
      <c r="K41" s="66">
        <f t="shared" si="0"/>
        <v>2020</v>
      </c>
      <c r="L41">
        <v>97</v>
      </c>
      <c r="M41" t="s">
        <v>302</v>
      </c>
      <c r="N41" t="s">
        <v>303</v>
      </c>
      <c r="O41">
        <v>1</v>
      </c>
      <c r="P41" t="s">
        <v>304</v>
      </c>
      <c r="Q41" t="s">
        <v>201</v>
      </c>
      <c r="R41" t="s">
        <v>219</v>
      </c>
      <c r="S41">
        <v>16</v>
      </c>
      <c r="T41" s="42">
        <v>108</v>
      </c>
      <c r="U41" s="42">
        <v>1728</v>
      </c>
      <c r="V41" s="43">
        <v>0.08</v>
      </c>
      <c r="W41" s="42">
        <f>tVendas[[#This Row],[Valor Bruto]]*tVendas[[#This Row],[% Desconto]]</f>
        <v>138.24</v>
      </c>
      <c r="X41" s="42">
        <f>tVendas[[#This Row],[Valor Bruto]]-tVendas[[#This Row],[Valor Desconto]]</f>
        <v>1589.76</v>
      </c>
      <c r="Y41" s="41">
        <v>44958</v>
      </c>
      <c r="Z41" s="41"/>
      <c r="AA41" t="s">
        <v>85</v>
      </c>
      <c r="AB41" t="s">
        <v>109</v>
      </c>
      <c r="AC41" s="43">
        <v>0.05</v>
      </c>
      <c r="AD41" s="42">
        <f>tVendas[[#This Row],[Valor Venda]]*tVendas[[#This Row],[% Comis.]]</f>
        <v>79.488</v>
      </c>
      <c r="AE41" s="57">
        <f>IF((tVendas[[#This Row],[Data Pagamento]]-tVendas[[#This Row],[Vencimento]])&lt;0,1,0)</f>
        <v>1</v>
      </c>
    </row>
    <row r="42" spans="2:31" x14ac:dyDescent="0.3">
      <c r="I42">
        <v>39</v>
      </c>
      <c r="J42" s="41">
        <v>43853</v>
      </c>
      <c r="K42" s="66">
        <f t="shared" si="0"/>
        <v>2020</v>
      </c>
      <c r="L42">
        <v>82</v>
      </c>
      <c r="M42" t="s">
        <v>305</v>
      </c>
      <c r="N42" t="s">
        <v>306</v>
      </c>
      <c r="O42">
        <v>7</v>
      </c>
      <c r="P42" t="s">
        <v>307</v>
      </c>
      <c r="Q42" t="s">
        <v>206</v>
      </c>
      <c r="R42" t="s">
        <v>222</v>
      </c>
      <c r="S42">
        <v>41</v>
      </c>
      <c r="T42" s="42">
        <v>102</v>
      </c>
      <c r="U42" s="42">
        <v>4182</v>
      </c>
      <c r="V42" s="43">
        <v>0.04</v>
      </c>
      <c r="W42" s="42">
        <f>tVendas[[#This Row],[Valor Bruto]]*tVendas[[#This Row],[% Desconto]]</f>
        <v>167.28</v>
      </c>
      <c r="X42" s="42">
        <f>tVendas[[#This Row],[Valor Bruto]]-tVendas[[#This Row],[Valor Desconto]]</f>
        <v>4014.72</v>
      </c>
      <c r="Y42" s="41">
        <v>43878</v>
      </c>
      <c r="Z42" s="41">
        <v>43878</v>
      </c>
      <c r="AA42" t="s">
        <v>97</v>
      </c>
      <c r="AB42" t="s">
        <v>88</v>
      </c>
      <c r="AC42" s="43">
        <v>0.08</v>
      </c>
      <c r="AD42" s="42">
        <f>tVendas[[#This Row],[Valor Venda]]*tVendas[[#This Row],[% Comis.]]</f>
        <v>321.17759999999998</v>
      </c>
      <c r="AE42" s="57">
        <f>IF((tVendas[[#This Row],[Data Pagamento]]-tVendas[[#This Row],[Vencimento]])&lt;0,1,0)</f>
        <v>0</v>
      </c>
    </row>
    <row r="43" spans="2:31" x14ac:dyDescent="0.3">
      <c r="I43">
        <v>40</v>
      </c>
      <c r="J43" s="41">
        <v>43854</v>
      </c>
      <c r="K43" s="66">
        <f t="shared" si="0"/>
        <v>2020</v>
      </c>
      <c r="L43">
        <v>47</v>
      </c>
      <c r="M43" t="s">
        <v>308</v>
      </c>
      <c r="N43" t="s">
        <v>126</v>
      </c>
      <c r="O43">
        <v>2</v>
      </c>
      <c r="P43" t="s">
        <v>309</v>
      </c>
      <c r="Q43" t="s">
        <v>206</v>
      </c>
      <c r="R43" t="s">
        <v>226</v>
      </c>
      <c r="S43">
        <v>46</v>
      </c>
      <c r="T43" s="42">
        <v>107</v>
      </c>
      <c r="U43" s="42">
        <v>4922</v>
      </c>
      <c r="V43" s="43">
        <v>0.15</v>
      </c>
      <c r="W43" s="42">
        <f>tVendas[[#This Row],[Valor Bruto]]*tVendas[[#This Row],[% Desconto]]</f>
        <v>738.3</v>
      </c>
      <c r="X43" s="42">
        <f>tVendas[[#This Row],[Valor Bruto]]-tVendas[[#This Row],[Valor Desconto]]</f>
        <v>4183.7</v>
      </c>
      <c r="Y43" s="41">
        <v>43867</v>
      </c>
      <c r="Z43" s="41">
        <v>43867</v>
      </c>
      <c r="AA43" t="s">
        <v>79</v>
      </c>
      <c r="AB43" t="s">
        <v>83</v>
      </c>
      <c r="AC43" s="43">
        <v>0.08</v>
      </c>
      <c r="AD43" s="42">
        <f>tVendas[[#This Row],[Valor Venda]]*tVendas[[#This Row],[% Comis.]]</f>
        <v>334.69599999999997</v>
      </c>
      <c r="AE43" s="57">
        <f>IF((tVendas[[#This Row],[Data Pagamento]]-tVendas[[#This Row],[Vencimento]])&lt;0,1,0)</f>
        <v>0</v>
      </c>
    </row>
    <row r="44" spans="2:31" x14ac:dyDescent="0.3">
      <c r="I44">
        <v>41</v>
      </c>
      <c r="J44" s="41">
        <v>43854</v>
      </c>
      <c r="K44" s="66">
        <f t="shared" si="0"/>
        <v>2020</v>
      </c>
      <c r="L44">
        <v>77</v>
      </c>
      <c r="M44" t="s">
        <v>297</v>
      </c>
      <c r="N44" t="s">
        <v>298</v>
      </c>
      <c r="O44">
        <v>11</v>
      </c>
      <c r="P44" t="s">
        <v>290</v>
      </c>
      <c r="Q44" t="s">
        <v>201</v>
      </c>
      <c r="R44" t="s">
        <v>230</v>
      </c>
      <c r="S44">
        <v>38</v>
      </c>
      <c r="T44" s="42">
        <v>105</v>
      </c>
      <c r="U44" s="42">
        <v>3990</v>
      </c>
      <c r="V44" s="43">
        <v>0.05</v>
      </c>
      <c r="W44" s="42">
        <f>tVendas[[#This Row],[Valor Bruto]]*tVendas[[#This Row],[% Desconto]]</f>
        <v>199.5</v>
      </c>
      <c r="X44" s="42">
        <f>tVendas[[#This Row],[Valor Bruto]]-tVendas[[#This Row],[Valor Desconto]]</f>
        <v>3790.5</v>
      </c>
      <c r="Y44" s="41">
        <v>43881</v>
      </c>
      <c r="Z44" s="41">
        <v>43881</v>
      </c>
      <c r="AA44" t="s">
        <v>97</v>
      </c>
      <c r="AB44" t="s">
        <v>105</v>
      </c>
      <c r="AC44" s="43">
        <v>7.0000000000000007E-2</v>
      </c>
      <c r="AD44" s="42">
        <f>tVendas[[#This Row],[Valor Venda]]*tVendas[[#This Row],[% Comis.]]</f>
        <v>265.33500000000004</v>
      </c>
      <c r="AE44" s="57">
        <f>IF((tVendas[[#This Row],[Data Pagamento]]-tVendas[[#This Row],[Vencimento]])&lt;0,1,0)</f>
        <v>0</v>
      </c>
    </row>
    <row r="45" spans="2:31" x14ac:dyDescent="0.3">
      <c r="I45">
        <v>42</v>
      </c>
      <c r="J45" s="41">
        <v>43854</v>
      </c>
      <c r="K45" s="66">
        <f t="shared" si="0"/>
        <v>2020</v>
      </c>
      <c r="L45">
        <v>8</v>
      </c>
      <c r="M45" t="s">
        <v>310</v>
      </c>
      <c r="N45" t="s">
        <v>132</v>
      </c>
      <c r="O45">
        <v>5</v>
      </c>
      <c r="P45" t="s">
        <v>311</v>
      </c>
      <c r="Q45" t="s">
        <v>206</v>
      </c>
      <c r="R45" t="s">
        <v>234</v>
      </c>
      <c r="S45">
        <v>48</v>
      </c>
      <c r="T45" s="42">
        <v>111</v>
      </c>
      <c r="U45" s="42">
        <v>5328</v>
      </c>
      <c r="V45" s="43">
        <v>0.11</v>
      </c>
      <c r="W45" s="42">
        <f>tVendas[[#This Row],[Valor Bruto]]*tVendas[[#This Row],[% Desconto]]</f>
        <v>586.08000000000004</v>
      </c>
      <c r="X45" s="42">
        <f>tVendas[[#This Row],[Valor Bruto]]-tVendas[[#This Row],[Valor Desconto]]</f>
        <v>4741.92</v>
      </c>
      <c r="Y45" s="41">
        <v>43867</v>
      </c>
      <c r="Z45" s="41">
        <v>43867</v>
      </c>
      <c r="AA45" t="s">
        <v>97</v>
      </c>
      <c r="AB45" t="s">
        <v>95</v>
      </c>
      <c r="AC45" s="43">
        <v>0.08</v>
      </c>
      <c r="AD45" s="42">
        <f>tVendas[[#This Row],[Valor Venda]]*tVendas[[#This Row],[% Comis.]]</f>
        <v>379.35360000000003</v>
      </c>
      <c r="AE45" s="57">
        <f>IF((tVendas[[#This Row],[Data Pagamento]]-tVendas[[#This Row],[Vencimento]])&lt;0,1,0)</f>
        <v>0</v>
      </c>
    </row>
    <row r="46" spans="2:31" x14ac:dyDescent="0.3">
      <c r="I46">
        <v>43</v>
      </c>
      <c r="J46" s="41">
        <v>43854</v>
      </c>
      <c r="K46" s="66">
        <f t="shared" si="0"/>
        <v>2020</v>
      </c>
      <c r="L46">
        <v>41</v>
      </c>
      <c r="M46" t="s">
        <v>312</v>
      </c>
      <c r="N46" t="s">
        <v>122</v>
      </c>
      <c r="O46">
        <v>9</v>
      </c>
      <c r="P46" t="s">
        <v>313</v>
      </c>
      <c r="Q46" t="s">
        <v>206</v>
      </c>
      <c r="R46" t="s">
        <v>237</v>
      </c>
      <c r="S46">
        <v>33</v>
      </c>
      <c r="T46" s="42">
        <v>99</v>
      </c>
      <c r="U46" s="42">
        <v>3267</v>
      </c>
      <c r="V46" s="43">
        <v>0.02</v>
      </c>
      <c r="W46" s="42">
        <f>tVendas[[#This Row],[Valor Bruto]]*tVendas[[#This Row],[% Desconto]]</f>
        <v>65.34</v>
      </c>
      <c r="X46" s="42">
        <f>tVendas[[#This Row],[Valor Bruto]]-tVendas[[#This Row],[Valor Desconto]]</f>
        <v>3201.66</v>
      </c>
      <c r="Y46" s="41">
        <v>43877</v>
      </c>
      <c r="Z46" s="41">
        <v>43877</v>
      </c>
      <c r="AA46" t="s">
        <v>100</v>
      </c>
      <c r="AB46" t="s">
        <v>80</v>
      </c>
      <c r="AC46" s="43">
        <v>7.0000000000000007E-2</v>
      </c>
      <c r="AD46" s="42">
        <f>tVendas[[#This Row],[Valor Venda]]*tVendas[[#This Row],[% Comis.]]</f>
        <v>224.11620000000002</v>
      </c>
      <c r="AE46" s="57">
        <f>IF((tVendas[[#This Row],[Data Pagamento]]-tVendas[[#This Row],[Vencimento]])&lt;0,1,0)</f>
        <v>0</v>
      </c>
    </row>
    <row r="47" spans="2:31" x14ac:dyDescent="0.3">
      <c r="I47">
        <v>44</v>
      </c>
      <c r="J47" s="41">
        <v>43855</v>
      </c>
      <c r="K47" s="66">
        <f t="shared" si="0"/>
        <v>2020</v>
      </c>
      <c r="L47">
        <v>41</v>
      </c>
      <c r="M47" t="s">
        <v>312</v>
      </c>
      <c r="N47" t="s">
        <v>122</v>
      </c>
      <c r="O47">
        <v>8</v>
      </c>
      <c r="P47" t="s">
        <v>314</v>
      </c>
      <c r="Q47" t="s">
        <v>206</v>
      </c>
      <c r="R47" t="s">
        <v>240</v>
      </c>
      <c r="S47">
        <v>22</v>
      </c>
      <c r="T47" s="42">
        <v>117</v>
      </c>
      <c r="U47" s="42">
        <v>2574</v>
      </c>
      <c r="V47" s="43">
        <v>0.12</v>
      </c>
      <c r="W47" s="42">
        <f>tVendas[[#This Row],[Valor Bruto]]*tVendas[[#This Row],[% Desconto]]</f>
        <v>308.88</v>
      </c>
      <c r="X47" s="42">
        <f>tVendas[[#This Row],[Valor Bruto]]-tVendas[[#This Row],[Valor Desconto]]</f>
        <v>2265.12</v>
      </c>
      <c r="Y47" s="41">
        <v>43884</v>
      </c>
      <c r="Z47" s="41">
        <v>43884</v>
      </c>
      <c r="AA47" t="s">
        <v>97</v>
      </c>
      <c r="AB47" t="s">
        <v>88</v>
      </c>
      <c r="AC47" s="43">
        <v>0.06</v>
      </c>
      <c r="AD47" s="42">
        <f>tVendas[[#This Row],[Valor Venda]]*tVendas[[#This Row],[% Comis.]]</f>
        <v>135.90719999999999</v>
      </c>
      <c r="AE47" s="57">
        <f>IF((tVendas[[#This Row],[Data Pagamento]]-tVendas[[#This Row],[Vencimento]])&lt;0,1,0)</f>
        <v>0</v>
      </c>
    </row>
    <row r="48" spans="2:31" x14ac:dyDescent="0.3">
      <c r="I48">
        <v>45</v>
      </c>
      <c r="J48" s="41">
        <v>43855</v>
      </c>
      <c r="K48" s="66">
        <f t="shared" si="0"/>
        <v>2020</v>
      </c>
      <c r="L48">
        <v>55</v>
      </c>
      <c r="M48" t="s">
        <v>245</v>
      </c>
      <c r="N48" t="s">
        <v>246</v>
      </c>
      <c r="O48">
        <v>5</v>
      </c>
      <c r="P48" t="s">
        <v>315</v>
      </c>
      <c r="Q48" t="s">
        <v>206</v>
      </c>
      <c r="R48" t="s">
        <v>202</v>
      </c>
      <c r="S48">
        <v>31</v>
      </c>
      <c r="T48" s="42">
        <v>110</v>
      </c>
      <c r="U48" s="42">
        <v>3410</v>
      </c>
      <c r="V48" s="43">
        <v>0.04</v>
      </c>
      <c r="W48" s="42">
        <f>tVendas[[#This Row],[Valor Bruto]]*tVendas[[#This Row],[% Desconto]]</f>
        <v>136.4</v>
      </c>
      <c r="X48" s="42">
        <f>tVendas[[#This Row],[Valor Bruto]]-tVendas[[#This Row],[Valor Desconto]]</f>
        <v>3273.6</v>
      </c>
      <c r="Y48" s="41">
        <v>43858</v>
      </c>
      <c r="Z48" s="41">
        <v>43858</v>
      </c>
      <c r="AA48" t="s">
        <v>79</v>
      </c>
      <c r="AB48" t="s">
        <v>105</v>
      </c>
      <c r="AC48" s="43">
        <v>7.0000000000000007E-2</v>
      </c>
      <c r="AD48" s="42">
        <f>tVendas[[#This Row],[Valor Venda]]*tVendas[[#This Row],[% Comis.]]</f>
        <v>229.15200000000002</v>
      </c>
      <c r="AE48" s="57">
        <f>IF((tVendas[[#This Row],[Data Pagamento]]-tVendas[[#This Row],[Vencimento]])&lt;0,1,0)</f>
        <v>0</v>
      </c>
    </row>
    <row r="49" spans="9:31" x14ac:dyDescent="0.3">
      <c r="I49">
        <v>46</v>
      </c>
      <c r="J49" s="41">
        <v>43855</v>
      </c>
      <c r="K49" s="66">
        <f t="shared" si="0"/>
        <v>2020</v>
      </c>
      <c r="L49">
        <v>40</v>
      </c>
      <c r="M49" t="s">
        <v>316</v>
      </c>
      <c r="N49" t="s">
        <v>317</v>
      </c>
      <c r="O49">
        <v>5</v>
      </c>
      <c r="P49" t="s">
        <v>318</v>
      </c>
      <c r="Q49" t="s">
        <v>206</v>
      </c>
      <c r="R49" t="s">
        <v>207</v>
      </c>
      <c r="S49">
        <v>37</v>
      </c>
      <c r="T49" s="42">
        <v>90</v>
      </c>
      <c r="U49" s="42">
        <v>3330</v>
      </c>
      <c r="V49" s="43">
        <v>0.15</v>
      </c>
      <c r="W49" s="42">
        <f>tVendas[[#This Row],[Valor Bruto]]*tVendas[[#This Row],[% Desconto]]</f>
        <v>499.5</v>
      </c>
      <c r="X49" s="42">
        <f>tVendas[[#This Row],[Valor Bruto]]-tVendas[[#This Row],[Valor Desconto]]</f>
        <v>2830.5</v>
      </c>
      <c r="Y49" s="41">
        <v>43876</v>
      </c>
      <c r="Z49" s="41">
        <v>43876</v>
      </c>
      <c r="AA49" t="s">
        <v>108</v>
      </c>
      <c r="AB49" t="s">
        <v>92</v>
      </c>
      <c r="AC49" s="43">
        <v>0.06</v>
      </c>
      <c r="AD49" s="42">
        <f>tVendas[[#This Row],[Valor Venda]]*tVendas[[#This Row],[% Comis.]]</f>
        <v>169.82999999999998</v>
      </c>
      <c r="AE49" s="57">
        <f>IF((tVendas[[#This Row],[Data Pagamento]]-tVendas[[#This Row],[Vencimento]])&lt;0,1,0)</f>
        <v>0</v>
      </c>
    </row>
    <row r="50" spans="9:31" x14ac:dyDescent="0.3">
      <c r="I50">
        <v>47</v>
      </c>
      <c r="J50" s="41">
        <v>43855</v>
      </c>
      <c r="K50" s="66">
        <f t="shared" si="0"/>
        <v>2020</v>
      </c>
      <c r="L50">
        <v>47</v>
      </c>
      <c r="M50" t="s">
        <v>308</v>
      </c>
      <c r="N50" t="s">
        <v>126</v>
      </c>
      <c r="O50">
        <v>5</v>
      </c>
      <c r="P50" t="s">
        <v>319</v>
      </c>
      <c r="Q50" t="s">
        <v>206</v>
      </c>
      <c r="R50" t="s">
        <v>212</v>
      </c>
      <c r="S50">
        <v>45</v>
      </c>
      <c r="T50" s="42">
        <v>108</v>
      </c>
      <c r="U50" s="42">
        <v>4860</v>
      </c>
      <c r="V50" s="43">
        <v>0.11</v>
      </c>
      <c r="W50" s="42">
        <f>tVendas[[#This Row],[Valor Bruto]]*tVendas[[#This Row],[% Desconto]]</f>
        <v>534.6</v>
      </c>
      <c r="X50" s="42">
        <f>tVendas[[#This Row],[Valor Bruto]]-tVendas[[#This Row],[Valor Desconto]]</f>
        <v>4325.3999999999996</v>
      </c>
      <c r="Y50" s="41">
        <v>43860</v>
      </c>
      <c r="Z50" s="41">
        <v>43860</v>
      </c>
      <c r="AA50" t="s">
        <v>79</v>
      </c>
      <c r="AB50" t="s">
        <v>128</v>
      </c>
      <c r="AC50" s="43">
        <v>0.08</v>
      </c>
      <c r="AD50" s="42">
        <f>tVendas[[#This Row],[Valor Venda]]*tVendas[[#This Row],[% Comis.]]</f>
        <v>346.03199999999998</v>
      </c>
      <c r="AE50" s="57">
        <f>IF((tVendas[[#This Row],[Data Pagamento]]-tVendas[[#This Row],[Vencimento]])&lt;0,1,0)</f>
        <v>0</v>
      </c>
    </row>
    <row r="51" spans="9:31" x14ac:dyDescent="0.3">
      <c r="I51">
        <v>48</v>
      </c>
      <c r="J51" s="41">
        <v>43857</v>
      </c>
      <c r="K51" s="66">
        <f t="shared" si="0"/>
        <v>2020</v>
      </c>
      <c r="L51">
        <v>36</v>
      </c>
      <c r="M51" t="s">
        <v>320</v>
      </c>
      <c r="N51" t="s">
        <v>96</v>
      </c>
      <c r="O51">
        <v>13</v>
      </c>
      <c r="P51" t="s">
        <v>321</v>
      </c>
      <c r="Q51" t="s">
        <v>201</v>
      </c>
      <c r="R51" t="s">
        <v>216</v>
      </c>
      <c r="S51">
        <v>26</v>
      </c>
      <c r="T51" s="42">
        <v>93</v>
      </c>
      <c r="U51" s="42">
        <v>2418</v>
      </c>
      <c r="V51" s="43">
        <v>0.05</v>
      </c>
      <c r="W51" s="42">
        <f>tVendas[[#This Row],[Valor Bruto]]*tVendas[[#This Row],[% Desconto]]</f>
        <v>120.9</v>
      </c>
      <c r="X51" s="42">
        <f>tVendas[[#This Row],[Valor Bruto]]-tVendas[[#This Row],[Valor Desconto]]</f>
        <v>2297.1</v>
      </c>
      <c r="Y51" s="41">
        <v>43878</v>
      </c>
      <c r="Z51" s="41">
        <v>43878</v>
      </c>
      <c r="AA51" t="s">
        <v>97</v>
      </c>
      <c r="AB51" t="s">
        <v>92</v>
      </c>
      <c r="AC51" s="43">
        <v>0.06</v>
      </c>
      <c r="AD51" s="42">
        <f>tVendas[[#This Row],[Valor Venda]]*tVendas[[#This Row],[% Comis.]]</f>
        <v>137.82599999999999</v>
      </c>
      <c r="AE51" s="57">
        <f>IF((tVendas[[#This Row],[Data Pagamento]]-tVendas[[#This Row],[Vencimento]])&lt;0,1,0)</f>
        <v>0</v>
      </c>
    </row>
    <row r="52" spans="9:31" x14ac:dyDescent="0.3">
      <c r="I52">
        <v>49</v>
      </c>
      <c r="J52" s="41">
        <v>43859</v>
      </c>
      <c r="K52" s="66">
        <f t="shared" si="0"/>
        <v>2020</v>
      </c>
      <c r="L52">
        <v>44</v>
      </c>
      <c r="M52" t="s">
        <v>322</v>
      </c>
      <c r="N52" t="s">
        <v>96</v>
      </c>
      <c r="O52">
        <v>3</v>
      </c>
      <c r="P52" t="s">
        <v>323</v>
      </c>
      <c r="Q52" t="s">
        <v>206</v>
      </c>
      <c r="R52" t="s">
        <v>219</v>
      </c>
      <c r="S52">
        <v>44</v>
      </c>
      <c r="T52" s="42">
        <v>92</v>
      </c>
      <c r="U52" s="42">
        <v>4048</v>
      </c>
      <c r="V52" s="43">
        <v>0.04</v>
      </c>
      <c r="W52" s="42">
        <f>tVendas[[#This Row],[Valor Bruto]]*tVendas[[#This Row],[% Desconto]]</f>
        <v>161.92000000000002</v>
      </c>
      <c r="X52" s="42">
        <f>tVendas[[#This Row],[Valor Bruto]]-tVendas[[#This Row],[Valor Desconto]]</f>
        <v>3886.08</v>
      </c>
      <c r="Y52" s="41">
        <v>43889</v>
      </c>
      <c r="Z52" s="41">
        <v>43889</v>
      </c>
      <c r="AA52" t="s">
        <v>100</v>
      </c>
      <c r="AB52" t="s">
        <v>113</v>
      </c>
      <c r="AC52" s="43">
        <v>7.0000000000000007E-2</v>
      </c>
      <c r="AD52" s="42">
        <f>tVendas[[#This Row],[Valor Venda]]*tVendas[[#This Row],[% Comis.]]</f>
        <v>272.0256</v>
      </c>
      <c r="AE52" s="57">
        <f>IF((tVendas[[#This Row],[Data Pagamento]]-tVendas[[#This Row],[Vencimento]])&lt;0,1,0)</f>
        <v>0</v>
      </c>
    </row>
    <row r="53" spans="9:31" x14ac:dyDescent="0.3">
      <c r="I53">
        <v>50</v>
      </c>
      <c r="J53" s="41">
        <v>43859</v>
      </c>
      <c r="K53" s="66">
        <f t="shared" si="0"/>
        <v>2020</v>
      </c>
      <c r="L53">
        <v>58</v>
      </c>
      <c r="M53" t="s">
        <v>324</v>
      </c>
      <c r="N53" t="s">
        <v>126</v>
      </c>
      <c r="O53">
        <v>13</v>
      </c>
      <c r="P53" t="s">
        <v>325</v>
      </c>
      <c r="Q53" t="s">
        <v>201</v>
      </c>
      <c r="R53" t="s">
        <v>222</v>
      </c>
      <c r="S53">
        <v>26</v>
      </c>
      <c r="T53" s="42">
        <v>116</v>
      </c>
      <c r="U53" s="42">
        <v>3016</v>
      </c>
      <c r="V53" s="43">
        <v>0</v>
      </c>
      <c r="W53" s="42">
        <f>tVendas[[#This Row],[Valor Bruto]]*tVendas[[#This Row],[% Desconto]]</f>
        <v>0</v>
      </c>
      <c r="X53" s="42">
        <f>tVendas[[#This Row],[Valor Bruto]]-tVendas[[#This Row],[Valor Desconto]]</f>
        <v>3016</v>
      </c>
      <c r="Y53" s="41">
        <v>43884</v>
      </c>
      <c r="Z53" s="41">
        <v>43884</v>
      </c>
      <c r="AA53" t="s">
        <v>108</v>
      </c>
      <c r="AB53" t="s">
        <v>83</v>
      </c>
      <c r="AC53" s="43">
        <v>7.0000000000000007E-2</v>
      </c>
      <c r="AD53" s="42">
        <f>tVendas[[#This Row],[Valor Venda]]*tVendas[[#This Row],[% Comis.]]</f>
        <v>211.12000000000003</v>
      </c>
      <c r="AE53" s="57">
        <f>IF((tVendas[[#This Row],[Data Pagamento]]-tVendas[[#This Row],[Vencimento]])&lt;0,1,0)</f>
        <v>0</v>
      </c>
    </row>
    <row r="54" spans="9:31" x14ac:dyDescent="0.3">
      <c r="I54">
        <v>51</v>
      </c>
      <c r="J54" s="41">
        <v>43859</v>
      </c>
      <c r="K54" s="66">
        <f t="shared" si="0"/>
        <v>2020</v>
      </c>
      <c r="L54">
        <v>38</v>
      </c>
      <c r="M54" t="s">
        <v>326</v>
      </c>
      <c r="N54" t="s">
        <v>120</v>
      </c>
      <c r="O54">
        <v>10</v>
      </c>
      <c r="P54" t="s">
        <v>225</v>
      </c>
      <c r="Q54" t="s">
        <v>206</v>
      </c>
      <c r="R54" t="s">
        <v>226</v>
      </c>
      <c r="S54">
        <v>50</v>
      </c>
      <c r="T54" s="42">
        <v>91</v>
      </c>
      <c r="U54" s="42">
        <v>4550</v>
      </c>
      <c r="V54" s="43">
        <v>0.12</v>
      </c>
      <c r="W54" s="42">
        <f>tVendas[[#This Row],[Valor Bruto]]*tVendas[[#This Row],[% Desconto]]</f>
        <v>546</v>
      </c>
      <c r="X54" s="42">
        <f>tVendas[[#This Row],[Valor Bruto]]-tVendas[[#This Row],[Valor Desconto]]</f>
        <v>4004</v>
      </c>
      <c r="Y54" s="41">
        <v>43860</v>
      </c>
      <c r="Z54" s="41">
        <v>43860</v>
      </c>
      <c r="AA54" t="s">
        <v>97</v>
      </c>
      <c r="AB54" t="s">
        <v>80</v>
      </c>
      <c r="AC54" s="43">
        <v>0.08</v>
      </c>
      <c r="AD54" s="42">
        <f>tVendas[[#This Row],[Valor Venda]]*tVendas[[#This Row],[% Comis.]]</f>
        <v>320.32</v>
      </c>
      <c r="AE54" s="57">
        <f>IF((tVendas[[#This Row],[Data Pagamento]]-tVendas[[#This Row],[Vencimento]])&lt;0,1,0)</f>
        <v>0</v>
      </c>
    </row>
    <row r="55" spans="9:31" x14ac:dyDescent="0.3">
      <c r="I55">
        <v>52</v>
      </c>
      <c r="J55" s="41">
        <v>43859</v>
      </c>
      <c r="K55" s="66">
        <f t="shared" si="0"/>
        <v>2020</v>
      </c>
      <c r="L55">
        <v>94</v>
      </c>
      <c r="M55" t="s">
        <v>262</v>
      </c>
      <c r="N55" t="s">
        <v>259</v>
      </c>
      <c r="O55">
        <v>11</v>
      </c>
      <c r="P55" t="s">
        <v>290</v>
      </c>
      <c r="Q55" t="s">
        <v>201</v>
      </c>
      <c r="R55" t="s">
        <v>230</v>
      </c>
      <c r="S55">
        <v>30</v>
      </c>
      <c r="T55" s="42">
        <v>103</v>
      </c>
      <c r="U55" s="42">
        <v>3090</v>
      </c>
      <c r="V55" s="43">
        <v>0.06</v>
      </c>
      <c r="W55" s="42">
        <f>tVendas[[#This Row],[Valor Bruto]]*tVendas[[#This Row],[% Desconto]]</f>
        <v>185.4</v>
      </c>
      <c r="X55" s="42">
        <f>tVendas[[#This Row],[Valor Bruto]]-tVendas[[#This Row],[Valor Desconto]]</f>
        <v>2904.6</v>
      </c>
      <c r="Y55" s="41">
        <v>43871</v>
      </c>
      <c r="Z55" s="41">
        <v>43871</v>
      </c>
      <c r="AA55" t="s">
        <v>87</v>
      </c>
      <c r="AB55" t="s">
        <v>128</v>
      </c>
      <c r="AC55" s="43">
        <v>0.06</v>
      </c>
      <c r="AD55" s="42">
        <f>tVendas[[#This Row],[Valor Venda]]*tVendas[[#This Row],[% Comis.]]</f>
        <v>174.27599999999998</v>
      </c>
      <c r="AE55" s="57">
        <f>IF((tVendas[[#This Row],[Data Pagamento]]-tVendas[[#This Row],[Vencimento]])&lt;0,1,0)</f>
        <v>0</v>
      </c>
    </row>
    <row r="56" spans="9:31" x14ac:dyDescent="0.3">
      <c r="I56">
        <v>53</v>
      </c>
      <c r="J56" s="41">
        <v>43860</v>
      </c>
      <c r="K56" s="66">
        <f t="shared" si="0"/>
        <v>2020</v>
      </c>
      <c r="L56">
        <v>24</v>
      </c>
      <c r="M56" t="s">
        <v>327</v>
      </c>
      <c r="N56" t="s">
        <v>328</v>
      </c>
      <c r="O56">
        <v>10</v>
      </c>
      <c r="P56" t="s">
        <v>329</v>
      </c>
      <c r="Q56" t="s">
        <v>206</v>
      </c>
      <c r="R56" t="s">
        <v>234</v>
      </c>
      <c r="S56">
        <v>44</v>
      </c>
      <c r="T56" s="42">
        <v>94</v>
      </c>
      <c r="U56" s="42">
        <v>4136</v>
      </c>
      <c r="V56" s="43">
        <v>0.08</v>
      </c>
      <c r="W56" s="42">
        <f>tVendas[[#This Row],[Valor Bruto]]*tVendas[[#This Row],[% Desconto]]</f>
        <v>330.88</v>
      </c>
      <c r="X56" s="42">
        <f>tVendas[[#This Row],[Valor Bruto]]-tVendas[[#This Row],[Valor Desconto]]</f>
        <v>3805.12</v>
      </c>
      <c r="Y56" s="41">
        <v>43886</v>
      </c>
      <c r="Z56" s="41">
        <v>43886</v>
      </c>
      <c r="AA56" t="s">
        <v>79</v>
      </c>
      <c r="AB56" t="s">
        <v>95</v>
      </c>
      <c r="AC56" s="43">
        <v>7.0000000000000007E-2</v>
      </c>
      <c r="AD56" s="42">
        <f>tVendas[[#This Row],[Valor Venda]]*tVendas[[#This Row],[% Comis.]]</f>
        <v>266.35840000000002</v>
      </c>
      <c r="AE56" s="57">
        <f>IF((tVendas[[#This Row],[Data Pagamento]]-tVendas[[#This Row],[Vencimento]])&lt;0,1,0)</f>
        <v>0</v>
      </c>
    </row>
    <row r="57" spans="9:31" x14ac:dyDescent="0.3">
      <c r="I57">
        <v>54</v>
      </c>
      <c r="J57" s="41">
        <v>43861</v>
      </c>
      <c r="K57" s="66">
        <f t="shared" si="0"/>
        <v>2020</v>
      </c>
      <c r="L57">
        <v>93</v>
      </c>
      <c r="M57" t="s">
        <v>220</v>
      </c>
      <c r="N57" t="s">
        <v>148</v>
      </c>
      <c r="O57">
        <v>13</v>
      </c>
      <c r="P57" t="s">
        <v>330</v>
      </c>
      <c r="Q57" t="s">
        <v>201</v>
      </c>
      <c r="R57" t="s">
        <v>237</v>
      </c>
      <c r="S57">
        <v>41</v>
      </c>
      <c r="T57" s="42">
        <v>103</v>
      </c>
      <c r="U57" s="42">
        <v>4223</v>
      </c>
      <c r="V57" s="43">
        <v>0.1</v>
      </c>
      <c r="W57" s="42">
        <f>tVendas[[#This Row],[Valor Bruto]]*tVendas[[#This Row],[% Desconto]]</f>
        <v>422.3</v>
      </c>
      <c r="X57" s="42">
        <f>tVendas[[#This Row],[Valor Bruto]]-tVendas[[#This Row],[Valor Desconto]]</f>
        <v>3800.7</v>
      </c>
      <c r="Y57" s="41">
        <v>43869</v>
      </c>
      <c r="Z57" s="41">
        <v>43869</v>
      </c>
      <c r="AA57" t="s">
        <v>82</v>
      </c>
      <c r="AB57" t="s">
        <v>80</v>
      </c>
      <c r="AC57" s="43">
        <v>7.0000000000000007E-2</v>
      </c>
      <c r="AD57" s="42">
        <f>tVendas[[#This Row],[Valor Venda]]*tVendas[[#This Row],[% Comis.]]</f>
        <v>266.04900000000004</v>
      </c>
      <c r="AE57" s="57">
        <f>IF((tVendas[[#This Row],[Data Pagamento]]-tVendas[[#This Row],[Vencimento]])&lt;0,1,0)</f>
        <v>0</v>
      </c>
    </row>
    <row r="58" spans="9:31" x14ac:dyDescent="0.3">
      <c r="I58">
        <v>55</v>
      </c>
      <c r="J58" s="41">
        <v>43861</v>
      </c>
      <c r="K58" s="66">
        <f t="shared" si="0"/>
        <v>2020</v>
      </c>
      <c r="L58">
        <v>95</v>
      </c>
      <c r="M58" t="s">
        <v>331</v>
      </c>
      <c r="N58" t="s">
        <v>143</v>
      </c>
      <c r="O58">
        <v>5</v>
      </c>
      <c r="P58" t="s">
        <v>239</v>
      </c>
      <c r="Q58" t="s">
        <v>206</v>
      </c>
      <c r="R58" t="s">
        <v>240</v>
      </c>
      <c r="S58">
        <v>11</v>
      </c>
      <c r="T58" s="42">
        <v>105</v>
      </c>
      <c r="U58" s="42">
        <v>1155</v>
      </c>
      <c r="V58" s="43">
        <v>0.06</v>
      </c>
      <c r="W58" s="42">
        <f>tVendas[[#This Row],[Valor Bruto]]*tVendas[[#This Row],[% Desconto]]</f>
        <v>69.3</v>
      </c>
      <c r="X58" s="42">
        <f>tVendas[[#This Row],[Valor Bruto]]-tVendas[[#This Row],[Valor Desconto]]</f>
        <v>1085.7</v>
      </c>
      <c r="Y58" s="41">
        <v>43872</v>
      </c>
      <c r="Z58" s="41">
        <v>43872</v>
      </c>
      <c r="AA58" t="s">
        <v>85</v>
      </c>
      <c r="AB58" t="s">
        <v>88</v>
      </c>
      <c r="AC58" s="43">
        <v>0.05</v>
      </c>
      <c r="AD58" s="42">
        <f>tVendas[[#This Row],[Valor Venda]]*tVendas[[#This Row],[% Comis.]]</f>
        <v>54.285000000000004</v>
      </c>
      <c r="AE58" s="57">
        <f>IF((tVendas[[#This Row],[Data Pagamento]]-tVendas[[#This Row],[Vencimento]])&lt;0,1,0)</f>
        <v>0</v>
      </c>
    </row>
    <row r="59" spans="9:31" x14ac:dyDescent="0.3">
      <c r="I59">
        <v>56</v>
      </c>
      <c r="J59" s="41">
        <v>43861</v>
      </c>
      <c r="K59" s="66">
        <f t="shared" si="0"/>
        <v>2020</v>
      </c>
      <c r="L59">
        <v>13</v>
      </c>
      <c r="M59" t="s">
        <v>332</v>
      </c>
      <c r="N59" t="s">
        <v>132</v>
      </c>
      <c r="O59">
        <v>12</v>
      </c>
      <c r="P59" t="s">
        <v>333</v>
      </c>
      <c r="Q59" t="s">
        <v>201</v>
      </c>
      <c r="R59" t="s">
        <v>202</v>
      </c>
      <c r="S59">
        <v>45</v>
      </c>
      <c r="T59" s="42">
        <v>106</v>
      </c>
      <c r="U59" s="42">
        <v>4770</v>
      </c>
      <c r="V59" s="43">
        <v>0.12</v>
      </c>
      <c r="W59" s="42">
        <f>tVendas[[#This Row],[Valor Bruto]]*tVendas[[#This Row],[% Desconto]]</f>
        <v>572.4</v>
      </c>
      <c r="X59" s="42">
        <f>tVendas[[#This Row],[Valor Bruto]]-tVendas[[#This Row],[Valor Desconto]]</f>
        <v>4197.6000000000004</v>
      </c>
      <c r="Y59" s="41">
        <v>43886</v>
      </c>
      <c r="Z59" s="41">
        <v>43886</v>
      </c>
      <c r="AA59" t="s">
        <v>79</v>
      </c>
      <c r="AB59" t="s">
        <v>83</v>
      </c>
      <c r="AC59" s="43">
        <v>0.08</v>
      </c>
      <c r="AD59" s="42">
        <f>tVendas[[#This Row],[Valor Venda]]*tVendas[[#This Row],[% Comis.]]</f>
        <v>335.80800000000005</v>
      </c>
      <c r="AE59" s="57">
        <f>IF((tVendas[[#This Row],[Data Pagamento]]-tVendas[[#This Row],[Vencimento]])&lt;0,1,0)</f>
        <v>0</v>
      </c>
    </row>
    <row r="60" spans="9:31" x14ac:dyDescent="0.3">
      <c r="I60">
        <v>57</v>
      </c>
      <c r="J60" s="41">
        <v>43862</v>
      </c>
      <c r="K60" s="66">
        <f t="shared" si="0"/>
        <v>2020</v>
      </c>
      <c r="L60">
        <v>33</v>
      </c>
      <c r="M60" t="s">
        <v>334</v>
      </c>
      <c r="N60" t="s">
        <v>96</v>
      </c>
      <c r="O60">
        <v>6</v>
      </c>
      <c r="P60" t="s">
        <v>335</v>
      </c>
      <c r="Q60" t="s">
        <v>201</v>
      </c>
      <c r="R60" t="s">
        <v>207</v>
      </c>
      <c r="S60">
        <v>35</v>
      </c>
      <c r="T60" s="42">
        <v>101</v>
      </c>
      <c r="U60" s="42">
        <v>3535</v>
      </c>
      <c r="V60" s="43">
        <v>0.13</v>
      </c>
      <c r="W60" s="42">
        <f>tVendas[[#This Row],[Valor Bruto]]*tVendas[[#This Row],[% Desconto]]</f>
        <v>459.55</v>
      </c>
      <c r="X60" s="42">
        <f>tVendas[[#This Row],[Valor Bruto]]-tVendas[[#This Row],[Valor Desconto]]</f>
        <v>3075.45</v>
      </c>
      <c r="Y60" s="41">
        <v>43888</v>
      </c>
      <c r="Z60" s="41">
        <v>43888</v>
      </c>
      <c r="AA60" t="s">
        <v>85</v>
      </c>
      <c r="AB60" t="s">
        <v>90</v>
      </c>
      <c r="AC60" s="43">
        <v>7.0000000000000007E-2</v>
      </c>
      <c r="AD60" s="42">
        <f>tVendas[[#This Row],[Valor Venda]]*tVendas[[#This Row],[% Comis.]]</f>
        <v>215.28149999999999</v>
      </c>
      <c r="AE60" s="57">
        <f>IF((tVendas[[#This Row],[Data Pagamento]]-tVendas[[#This Row],[Vencimento]])&lt;0,1,0)</f>
        <v>0</v>
      </c>
    </row>
    <row r="61" spans="9:31" x14ac:dyDescent="0.3">
      <c r="I61">
        <v>58</v>
      </c>
      <c r="J61" s="41">
        <v>43862</v>
      </c>
      <c r="K61" s="66">
        <f t="shared" si="0"/>
        <v>2020</v>
      </c>
      <c r="L61">
        <v>52</v>
      </c>
      <c r="M61" t="s">
        <v>204</v>
      </c>
      <c r="N61" t="s">
        <v>96</v>
      </c>
      <c r="O61">
        <v>4</v>
      </c>
      <c r="P61" t="s">
        <v>336</v>
      </c>
      <c r="Q61" t="s">
        <v>206</v>
      </c>
      <c r="R61" t="s">
        <v>212</v>
      </c>
      <c r="S61">
        <v>15</v>
      </c>
      <c r="T61" s="42">
        <v>104</v>
      </c>
      <c r="U61" s="42">
        <v>1560</v>
      </c>
      <c r="V61" s="43">
        <v>0.12</v>
      </c>
      <c r="W61" s="42">
        <f>tVendas[[#This Row],[Valor Bruto]]*tVendas[[#This Row],[% Desconto]]</f>
        <v>187.2</v>
      </c>
      <c r="X61" s="42">
        <f>tVendas[[#This Row],[Valor Bruto]]-tVendas[[#This Row],[Valor Desconto]]</f>
        <v>1372.8</v>
      </c>
      <c r="Y61" s="41">
        <v>43882</v>
      </c>
      <c r="Z61" s="41">
        <v>43882</v>
      </c>
      <c r="AA61" t="s">
        <v>85</v>
      </c>
      <c r="AB61" t="s">
        <v>105</v>
      </c>
      <c r="AC61" s="43">
        <v>0.05</v>
      </c>
      <c r="AD61" s="42">
        <f>tVendas[[#This Row],[Valor Venda]]*tVendas[[#This Row],[% Comis.]]</f>
        <v>68.64</v>
      </c>
      <c r="AE61" s="57">
        <f>IF((tVendas[[#This Row],[Data Pagamento]]-tVendas[[#This Row],[Vencimento]])&lt;0,1,0)</f>
        <v>0</v>
      </c>
    </row>
    <row r="62" spans="9:31" x14ac:dyDescent="0.3">
      <c r="I62">
        <v>59</v>
      </c>
      <c r="J62" s="41">
        <v>43863</v>
      </c>
      <c r="K62" s="66">
        <f t="shared" si="0"/>
        <v>2020</v>
      </c>
      <c r="L62">
        <v>15</v>
      </c>
      <c r="M62" t="s">
        <v>337</v>
      </c>
      <c r="N62" t="s">
        <v>148</v>
      </c>
      <c r="O62">
        <v>7</v>
      </c>
      <c r="P62" t="s">
        <v>338</v>
      </c>
      <c r="Q62" t="s">
        <v>206</v>
      </c>
      <c r="R62" t="s">
        <v>216</v>
      </c>
      <c r="S62">
        <v>13</v>
      </c>
      <c r="T62" s="42">
        <v>116</v>
      </c>
      <c r="U62" s="42">
        <v>1508</v>
      </c>
      <c r="V62" s="43">
        <v>0.14000000000000001</v>
      </c>
      <c r="W62" s="42">
        <f>tVendas[[#This Row],[Valor Bruto]]*tVendas[[#This Row],[% Desconto]]</f>
        <v>211.12000000000003</v>
      </c>
      <c r="X62" s="42">
        <f>tVendas[[#This Row],[Valor Bruto]]-tVendas[[#This Row],[Valor Desconto]]</f>
        <v>1296.8799999999999</v>
      </c>
      <c r="Y62" s="41">
        <v>43891</v>
      </c>
      <c r="Z62" s="41">
        <v>43891</v>
      </c>
      <c r="AA62" t="s">
        <v>87</v>
      </c>
      <c r="AB62" t="s">
        <v>88</v>
      </c>
      <c r="AC62" s="43">
        <v>0.05</v>
      </c>
      <c r="AD62" s="42">
        <f>tVendas[[#This Row],[Valor Venda]]*tVendas[[#This Row],[% Comis.]]</f>
        <v>64.843999999999994</v>
      </c>
      <c r="AE62" s="57">
        <f>IF((tVendas[[#This Row],[Data Pagamento]]-tVendas[[#This Row],[Vencimento]])&lt;0,1,0)</f>
        <v>0</v>
      </c>
    </row>
    <row r="63" spans="9:31" x14ac:dyDescent="0.3">
      <c r="I63">
        <v>60</v>
      </c>
      <c r="J63" s="41">
        <v>43864</v>
      </c>
      <c r="K63" s="66">
        <f t="shared" si="0"/>
        <v>2020</v>
      </c>
      <c r="L63">
        <v>13</v>
      </c>
      <c r="M63" t="s">
        <v>332</v>
      </c>
      <c r="N63" t="s">
        <v>132</v>
      </c>
      <c r="O63">
        <v>15</v>
      </c>
      <c r="P63" t="s">
        <v>218</v>
      </c>
      <c r="Q63" t="s">
        <v>206</v>
      </c>
      <c r="R63" t="s">
        <v>219</v>
      </c>
      <c r="S63">
        <v>43</v>
      </c>
      <c r="T63" s="42">
        <v>98</v>
      </c>
      <c r="U63" s="42">
        <v>4214</v>
      </c>
      <c r="V63" s="43">
        <v>0.08</v>
      </c>
      <c r="W63" s="42">
        <f>tVendas[[#This Row],[Valor Bruto]]*tVendas[[#This Row],[% Desconto]]</f>
        <v>337.12</v>
      </c>
      <c r="X63" s="42">
        <f>tVendas[[#This Row],[Valor Bruto]]-tVendas[[#This Row],[Valor Desconto]]</f>
        <v>3876.88</v>
      </c>
      <c r="Y63" s="41">
        <v>43879</v>
      </c>
      <c r="Z63" s="41">
        <v>43879</v>
      </c>
      <c r="AA63" t="s">
        <v>108</v>
      </c>
      <c r="AB63" t="s">
        <v>92</v>
      </c>
      <c r="AC63" s="43">
        <v>7.0000000000000007E-2</v>
      </c>
      <c r="AD63" s="42">
        <f>tVendas[[#This Row],[Valor Venda]]*tVendas[[#This Row],[% Comis.]]</f>
        <v>271.38160000000005</v>
      </c>
      <c r="AE63" s="57">
        <f>IF((tVendas[[#This Row],[Data Pagamento]]-tVendas[[#This Row],[Vencimento]])&lt;0,1,0)</f>
        <v>0</v>
      </c>
    </row>
    <row r="64" spans="9:31" x14ac:dyDescent="0.3">
      <c r="I64">
        <v>61</v>
      </c>
      <c r="J64" s="41">
        <v>43864</v>
      </c>
      <c r="K64" s="66">
        <f t="shared" si="0"/>
        <v>2020</v>
      </c>
      <c r="L64">
        <v>89</v>
      </c>
      <c r="M64" t="s">
        <v>339</v>
      </c>
      <c r="N64" t="s">
        <v>340</v>
      </c>
      <c r="O64">
        <v>5</v>
      </c>
      <c r="P64" t="s">
        <v>341</v>
      </c>
      <c r="Q64" t="s">
        <v>206</v>
      </c>
      <c r="R64" t="s">
        <v>222</v>
      </c>
      <c r="S64">
        <v>28</v>
      </c>
      <c r="T64" s="42">
        <v>102</v>
      </c>
      <c r="U64" s="42">
        <v>2856</v>
      </c>
      <c r="V64" s="43">
        <v>0</v>
      </c>
      <c r="W64" s="42">
        <f>tVendas[[#This Row],[Valor Bruto]]*tVendas[[#This Row],[% Desconto]]</f>
        <v>0</v>
      </c>
      <c r="X64" s="42">
        <f>tVendas[[#This Row],[Valor Bruto]]-tVendas[[#This Row],[Valor Desconto]]</f>
        <v>2856</v>
      </c>
      <c r="Y64" s="41">
        <v>43890</v>
      </c>
      <c r="Z64" s="41">
        <v>43890</v>
      </c>
      <c r="AA64" t="s">
        <v>82</v>
      </c>
      <c r="AB64" t="s">
        <v>109</v>
      </c>
      <c r="AC64" s="43">
        <v>0.06</v>
      </c>
      <c r="AD64" s="42">
        <f>tVendas[[#This Row],[Valor Venda]]*tVendas[[#This Row],[% Comis.]]</f>
        <v>171.35999999999999</v>
      </c>
      <c r="AE64" s="57">
        <f>IF((tVendas[[#This Row],[Data Pagamento]]-tVendas[[#This Row],[Vencimento]])&lt;0,1,0)</f>
        <v>0</v>
      </c>
    </row>
    <row r="65" spans="9:31" x14ac:dyDescent="0.3">
      <c r="I65">
        <v>62</v>
      </c>
      <c r="J65" s="41">
        <v>43865</v>
      </c>
      <c r="K65" s="66">
        <f t="shared" si="0"/>
        <v>2020</v>
      </c>
      <c r="L65">
        <v>64</v>
      </c>
      <c r="M65" t="s">
        <v>342</v>
      </c>
      <c r="N65" t="s">
        <v>343</v>
      </c>
      <c r="O65">
        <v>6</v>
      </c>
      <c r="P65" t="s">
        <v>344</v>
      </c>
      <c r="Q65" t="s">
        <v>201</v>
      </c>
      <c r="R65" t="s">
        <v>226</v>
      </c>
      <c r="S65">
        <v>16</v>
      </c>
      <c r="T65" s="42">
        <v>112</v>
      </c>
      <c r="U65" s="42">
        <v>1792</v>
      </c>
      <c r="V65" s="43">
        <v>0.04</v>
      </c>
      <c r="W65" s="42">
        <f>tVendas[[#This Row],[Valor Bruto]]*tVendas[[#This Row],[% Desconto]]</f>
        <v>71.680000000000007</v>
      </c>
      <c r="X65" s="42">
        <f>tVendas[[#This Row],[Valor Bruto]]-tVendas[[#This Row],[Valor Desconto]]</f>
        <v>1720.32</v>
      </c>
      <c r="Y65" s="41">
        <v>43869</v>
      </c>
      <c r="Z65" s="41">
        <v>43869</v>
      </c>
      <c r="AA65" t="s">
        <v>85</v>
      </c>
      <c r="AB65" t="s">
        <v>113</v>
      </c>
      <c r="AC65" s="43">
        <v>0.05</v>
      </c>
      <c r="AD65" s="42">
        <f>tVendas[[#This Row],[Valor Venda]]*tVendas[[#This Row],[% Comis.]]</f>
        <v>86.016000000000005</v>
      </c>
      <c r="AE65" s="57">
        <f>IF((tVendas[[#This Row],[Data Pagamento]]-tVendas[[#This Row],[Vencimento]])&lt;0,1,0)</f>
        <v>0</v>
      </c>
    </row>
    <row r="66" spans="9:31" x14ac:dyDescent="0.3">
      <c r="I66">
        <v>63</v>
      </c>
      <c r="J66" s="41">
        <v>43865</v>
      </c>
      <c r="K66" s="66">
        <f t="shared" si="0"/>
        <v>2020</v>
      </c>
      <c r="L66">
        <v>54</v>
      </c>
      <c r="M66" t="s">
        <v>345</v>
      </c>
      <c r="N66" t="s">
        <v>346</v>
      </c>
      <c r="O66">
        <v>4</v>
      </c>
      <c r="P66" t="s">
        <v>347</v>
      </c>
      <c r="Q66" t="s">
        <v>206</v>
      </c>
      <c r="R66" t="s">
        <v>230</v>
      </c>
      <c r="S66">
        <v>42</v>
      </c>
      <c r="T66" s="42">
        <v>102</v>
      </c>
      <c r="U66" s="42">
        <v>4284</v>
      </c>
      <c r="V66" s="43">
        <v>0.05</v>
      </c>
      <c r="W66" s="42">
        <f>tVendas[[#This Row],[Valor Bruto]]*tVendas[[#This Row],[% Desconto]]</f>
        <v>214.20000000000002</v>
      </c>
      <c r="X66" s="42">
        <f>tVendas[[#This Row],[Valor Bruto]]-tVendas[[#This Row],[Valor Desconto]]</f>
        <v>4069.8</v>
      </c>
      <c r="Y66" s="41">
        <v>43885</v>
      </c>
      <c r="Z66" s="41">
        <v>43885</v>
      </c>
      <c r="AA66" t="s">
        <v>82</v>
      </c>
      <c r="AB66" t="s">
        <v>105</v>
      </c>
      <c r="AC66" s="43">
        <v>0.08</v>
      </c>
      <c r="AD66" s="42">
        <f>tVendas[[#This Row],[Valor Venda]]*tVendas[[#This Row],[% Comis.]]</f>
        <v>325.584</v>
      </c>
      <c r="AE66" s="57">
        <f>IF((tVendas[[#This Row],[Data Pagamento]]-tVendas[[#This Row],[Vencimento]])&lt;0,1,0)</f>
        <v>0</v>
      </c>
    </row>
    <row r="67" spans="9:31" x14ac:dyDescent="0.3">
      <c r="I67">
        <v>64</v>
      </c>
      <c r="J67" s="41">
        <v>43866</v>
      </c>
      <c r="K67" s="66">
        <f t="shared" si="0"/>
        <v>2020</v>
      </c>
      <c r="L67">
        <v>41</v>
      </c>
      <c r="M67" t="s">
        <v>312</v>
      </c>
      <c r="N67" t="s">
        <v>122</v>
      </c>
      <c r="O67">
        <v>14</v>
      </c>
      <c r="P67" t="s">
        <v>348</v>
      </c>
      <c r="Q67" t="s">
        <v>201</v>
      </c>
      <c r="R67" t="s">
        <v>234</v>
      </c>
      <c r="S67">
        <v>32</v>
      </c>
      <c r="T67" s="42">
        <v>110</v>
      </c>
      <c r="U67" s="42">
        <v>3520</v>
      </c>
      <c r="V67" s="43">
        <v>0</v>
      </c>
      <c r="W67" s="42">
        <f>tVendas[[#This Row],[Valor Bruto]]*tVendas[[#This Row],[% Desconto]]</f>
        <v>0</v>
      </c>
      <c r="X67" s="42">
        <f>tVendas[[#This Row],[Valor Bruto]]-tVendas[[#This Row],[Valor Desconto]]</f>
        <v>3520</v>
      </c>
      <c r="Y67" s="41">
        <v>43877</v>
      </c>
      <c r="Z67" s="41">
        <v>43877</v>
      </c>
      <c r="AA67" t="s">
        <v>85</v>
      </c>
      <c r="AB67" t="s">
        <v>105</v>
      </c>
      <c r="AC67" s="43">
        <v>7.0000000000000007E-2</v>
      </c>
      <c r="AD67" s="42">
        <f>tVendas[[#This Row],[Valor Venda]]*tVendas[[#This Row],[% Comis.]]</f>
        <v>246.40000000000003</v>
      </c>
      <c r="AE67" s="57">
        <f>IF((tVendas[[#This Row],[Data Pagamento]]-tVendas[[#This Row],[Vencimento]])&lt;0,1,0)</f>
        <v>0</v>
      </c>
    </row>
    <row r="68" spans="9:31" x14ac:dyDescent="0.3">
      <c r="I68">
        <v>65</v>
      </c>
      <c r="J68" s="41">
        <v>43866</v>
      </c>
      <c r="K68" s="66">
        <f t="shared" ref="K68:K131" si="1">YEAR(J68)</f>
        <v>2020</v>
      </c>
      <c r="L68">
        <v>65</v>
      </c>
      <c r="M68" t="s">
        <v>294</v>
      </c>
      <c r="N68" t="s">
        <v>91</v>
      </c>
      <c r="O68">
        <v>1</v>
      </c>
      <c r="P68" t="s">
        <v>349</v>
      </c>
      <c r="Q68" t="s">
        <v>201</v>
      </c>
      <c r="R68" t="s">
        <v>237</v>
      </c>
      <c r="S68">
        <v>17</v>
      </c>
      <c r="T68" s="42">
        <v>93</v>
      </c>
      <c r="U68" s="42">
        <v>1581</v>
      </c>
      <c r="V68" s="43">
        <v>0.02</v>
      </c>
      <c r="W68" s="42">
        <f>tVendas[[#This Row],[Valor Bruto]]*tVendas[[#This Row],[% Desconto]]</f>
        <v>31.62</v>
      </c>
      <c r="X68" s="42">
        <f>tVendas[[#This Row],[Valor Bruto]]-tVendas[[#This Row],[Valor Desconto]]</f>
        <v>1549.38</v>
      </c>
      <c r="Y68" s="41">
        <v>43871</v>
      </c>
      <c r="Z68" s="41">
        <v>43871</v>
      </c>
      <c r="AA68" t="s">
        <v>100</v>
      </c>
      <c r="AB68" t="s">
        <v>92</v>
      </c>
      <c r="AC68" s="43">
        <v>0.05</v>
      </c>
      <c r="AD68" s="42">
        <f>tVendas[[#This Row],[Valor Venda]]*tVendas[[#This Row],[% Comis.]]</f>
        <v>77.469000000000008</v>
      </c>
      <c r="AE68" s="57">
        <f>IF((tVendas[[#This Row],[Data Pagamento]]-tVendas[[#This Row],[Vencimento]])&lt;0,1,0)</f>
        <v>0</v>
      </c>
    </row>
    <row r="69" spans="9:31" x14ac:dyDescent="0.3">
      <c r="I69">
        <v>66</v>
      </c>
      <c r="J69" s="41">
        <v>43866</v>
      </c>
      <c r="K69" s="66">
        <f t="shared" si="1"/>
        <v>2020</v>
      </c>
      <c r="L69">
        <v>94</v>
      </c>
      <c r="M69" t="s">
        <v>262</v>
      </c>
      <c r="N69" t="s">
        <v>259</v>
      </c>
      <c r="O69">
        <v>10</v>
      </c>
      <c r="P69" t="s">
        <v>350</v>
      </c>
      <c r="Q69" t="s">
        <v>206</v>
      </c>
      <c r="R69" t="s">
        <v>240</v>
      </c>
      <c r="S69">
        <v>23</v>
      </c>
      <c r="T69" s="42">
        <v>107</v>
      </c>
      <c r="U69" s="42">
        <v>2461</v>
      </c>
      <c r="V69" s="43">
        <v>0.1</v>
      </c>
      <c r="W69" s="42">
        <f>tVendas[[#This Row],[Valor Bruto]]*tVendas[[#This Row],[% Desconto]]</f>
        <v>246.10000000000002</v>
      </c>
      <c r="X69" s="42">
        <f>tVendas[[#This Row],[Valor Bruto]]-tVendas[[#This Row],[Valor Desconto]]</f>
        <v>2214.9</v>
      </c>
      <c r="Y69" s="41">
        <v>43877</v>
      </c>
      <c r="Z69" s="41">
        <v>43877</v>
      </c>
      <c r="AA69" t="s">
        <v>108</v>
      </c>
      <c r="AB69" t="s">
        <v>83</v>
      </c>
      <c r="AC69" s="43">
        <v>0.06</v>
      </c>
      <c r="AD69" s="42">
        <f>tVendas[[#This Row],[Valor Venda]]*tVendas[[#This Row],[% Comis.]]</f>
        <v>132.89400000000001</v>
      </c>
      <c r="AE69" s="57">
        <f>IF((tVendas[[#This Row],[Data Pagamento]]-tVendas[[#This Row],[Vencimento]])&lt;0,1,0)</f>
        <v>0</v>
      </c>
    </row>
    <row r="70" spans="9:31" x14ac:dyDescent="0.3">
      <c r="I70">
        <v>67</v>
      </c>
      <c r="J70" s="41">
        <v>43866</v>
      </c>
      <c r="K70" s="66">
        <f t="shared" si="1"/>
        <v>2020</v>
      </c>
      <c r="L70">
        <v>47</v>
      </c>
      <c r="M70" t="s">
        <v>308</v>
      </c>
      <c r="N70" t="s">
        <v>126</v>
      </c>
      <c r="O70">
        <v>10</v>
      </c>
      <c r="P70" t="s">
        <v>244</v>
      </c>
      <c r="Q70" t="s">
        <v>206</v>
      </c>
      <c r="R70" t="s">
        <v>202</v>
      </c>
      <c r="S70">
        <v>35</v>
      </c>
      <c r="T70" s="42">
        <v>93</v>
      </c>
      <c r="U70" s="42">
        <v>3255</v>
      </c>
      <c r="V70" s="43">
        <v>0.14000000000000001</v>
      </c>
      <c r="W70" s="42">
        <f>tVendas[[#This Row],[Valor Bruto]]*tVendas[[#This Row],[% Desconto]]</f>
        <v>455.70000000000005</v>
      </c>
      <c r="X70" s="42">
        <f>tVendas[[#This Row],[Valor Bruto]]-tVendas[[#This Row],[Valor Desconto]]</f>
        <v>2799.3</v>
      </c>
      <c r="Y70" s="41">
        <v>43886</v>
      </c>
      <c r="Z70" s="41">
        <v>43886</v>
      </c>
      <c r="AA70" t="s">
        <v>100</v>
      </c>
      <c r="AB70" t="s">
        <v>113</v>
      </c>
      <c r="AC70" s="43">
        <v>0.06</v>
      </c>
      <c r="AD70" s="42">
        <f>tVendas[[#This Row],[Valor Venda]]*tVendas[[#This Row],[% Comis.]]</f>
        <v>167.958</v>
      </c>
      <c r="AE70" s="57">
        <f>IF((tVendas[[#This Row],[Data Pagamento]]-tVendas[[#This Row],[Vencimento]])&lt;0,1,0)</f>
        <v>0</v>
      </c>
    </row>
    <row r="71" spans="9:31" x14ac:dyDescent="0.3">
      <c r="I71">
        <v>68</v>
      </c>
      <c r="J71" s="41">
        <v>43866</v>
      </c>
      <c r="K71" s="66">
        <f t="shared" si="1"/>
        <v>2020</v>
      </c>
      <c r="L71">
        <v>69</v>
      </c>
      <c r="M71" t="s">
        <v>351</v>
      </c>
      <c r="N71" t="s">
        <v>91</v>
      </c>
      <c r="O71">
        <v>11</v>
      </c>
      <c r="P71" t="s">
        <v>296</v>
      </c>
      <c r="Q71" t="s">
        <v>201</v>
      </c>
      <c r="R71" t="s">
        <v>207</v>
      </c>
      <c r="S71">
        <v>45</v>
      </c>
      <c r="T71" s="42">
        <v>119</v>
      </c>
      <c r="U71" s="42">
        <v>5355</v>
      </c>
      <c r="V71" s="43">
        <v>0.05</v>
      </c>
      <c r="W71" s="42">
        <f>tVendas[[#This Row],[Valor Bruto]]*tVendas[[#This Row],[% Desconto]]</f>
        <v>267.75</v>
      </c>
      <c r="X71" s="42">
        <f>tVendas[[#This Row],[Valor Bruto]]-tVendas[[#This Row],[Valor Desconto]]</f>
        <v>5087.25</v>
      </c>
      <c r="Y71" s="41">
        <v>43885</v>
      </c>
      <c r="Z71" s="41">
        <v>43885</v>
      </c>
      <c r="AA71" t="s">
        <v>108</v>
      </c>
      <c r="AB71" t="s">
        <v>83</v>
      </c>
      <c r="AC71" s="43">
        <v>0.09</v>
      </c>
      <c r="AD71" s="42">
        <f>tVendas[[#This Row],[Valor Venda]]*tVendas[[#This Row],[% Comis.]]</f>
        <v>457.85249999999996</v>
      </c>
      <c r="AE71" s="57">
        <f>IF((tVendas[[#This Row],[Data Pagamento]]-tVendas[[#This Row],[Vencimento]])&lt;0,1,0)</f>
        <v>0</v>
      </c>
    </row>
    <row r="72" spans="9:31" x14ac:dyDescent="0.3">
      <c r="I72">
        <v>69</v>
      </c>
      <c r="J72" s="41">
        <v>43866</v>
      </c>
      <c r="K72" s="66">
        <f t="shared" si="1"/>
        <v>2020</v>
      </c>
      <c r="L72">
        <v>39</v>
      </c>
      <c r="M72" t="s">
        <v>231</v>
      </c>
      <c r="N72" t="s">
        <v>232</v>
      </c>
      <c r="O72">
        <v>4</v>
      </c>
      <c r="P72" t="s">
        <v>336</v>
      </c>
      <c r="Q72" t="s">
        <v>206</v>
      </c>
      <c r="R72" t="s">
        <v>212</v>
      </c>
      <c r="S72">
        <v>32</v>
      </c>
      <c r="T72" s="42">
        <v>117</v>
      </c>
      <c r="U72" s="42">
        <v>3744</v>
      </c>
      <c r="V72" s="43">
        <v>0.14000000000000001</v>
      </c>
      <c r="W72" s="42">
        <f>tVendas[[#This Row],[Valor Bruto]]*tVendas[[#This Row],[% Desconto]]</f>
        <v>524.16000000000008</v>
      </c>
      <c r="X72" s="42">
        <f>tVendas[[#This Row],[Valor Bruto]]-tVendas[[#This Row],[Valor Desconto]]</f>
        <v>3219.84</v>
      </c>
      <c r="Y72" s="41">
        <v>43884</v>
      </c>
      <c r="Z72" s="41">
        <v>43884</v>
      </c>
      <c r="AA72" t="s">
        <v>108</v>
      </c>
      <c r="AB72" t="s">
        <v>109</v>
      </c>
      <c r="AC72" s="43">
        <v>7.0000000000000007E-2</v>
      </c>
      <c r="AD72" s="42">
        <f>tVendas[[#This Row],[Valor Venda]]*tVendas[[#This Row],[% Comis.]]</f>
        <v>225.38880000000003</v>
      </c>
      <c r="AE72" s="57">
        <f>IF((tVendas[[#This Row],[Data Pagamento]]-tVendas[[#This Row],[Vencimento]])&lt;0,1,0)</f>
        <v>0</v>
      </c>
    </row>
    <row r="73" spans="9:31" x14ac:dyDescent="0.3">
      <c r="I73">
        <v>70</v>
      </c>
      <c r="J73" s="41">
        <v>43867</v>
      </c>
      <c r="K73" s="66">
        <f t="shared" si="1"/>
        <v>2020</v>
      </c>
      <c r="L73">
        <v>94</v>
      </c>
      <c r="M73" t="s">
        <v>262</v>
      </c>
      <c r="N73" t="s">
        <v>259</v>
      </c>
      <c r="O73">
        <v>15</v>
      </c>
      <c r="P73" t="s">
        <v>301</v>
      </c>
      <c r="Q73" t="s">
        <v>206</v>
      </c>
      <c r="R73" t="s">
        <v>216</v>
      </c>
      <c r="S73">
        <v>40</v>
      </c>
      <c r="T73" s="42">
        <v>99</v>
      </c>
      <c r="U73" s="42">
        <v>3960</v>
      </c>
      <c r="V73" s="43">
        <v>0.01</v>
      </c>
      <c r="W73" s="42">
        <f>tVendas[[#This Row],[Valor Bruto]]*tVendas[[#This Row],[% Desconto]]</f>
        <v>39.6</v>
      </c>
      <c r="X73" s="42">
        <f>tVendas[[#This Row],[Valor Bruto]]-tVendas[[#This Row],[Valor Desconto]]</f>
        <v>3920.4</v>
      </c>
      <c r="Y73" s="41">
        <v>43875</v>
      </c>
      <c r="Z73" s="41">
        <v>43875</v>
      </c>
      <c r="AA73" t="s">
        <v>87</v>
      </c>
      <c r="AB73" t="s">
        <v>92</v>
      </c>
      <c r="AC73" s="43">
        <v>7.0000000000000007E-2</v>
      </c>
      <c r="AD73" s="42">
        <f>tVendas[[#This Row],[Valor Venda]]*tVendas[[#This Row],[% Comis.]]</f>
        <v>274.42800000000005</v>
      </c>
      <c r="AE73" s="57">
        <f>IF((tVendas[[#This Row],[Data Pagamento]]-tVendas[[#This Row],[Vencimento]])&lt;0,1,0)</f>
        <v>0</v>
      </c>
    </row>
    <row r="74" spans="9:31" x14ac:dyDescent="0.3">
      <c r="I74">
        <v>71</v>
      </c>
      <c r="J74" s="41">
        <v>43867</v>
      </c>
      <c r="K74" s="66">
        <f t="shared" si="1"/>
        <v>2020</v>
      </c>
      <c r="L74">
        <v>17</v>
      </c>
      <c r="M74" t="s">
        <v>352</v>
      </c>
      <c r="N74" t="s">
        <v>259</v>
      </c>
      <c r="O74">
        <v>2</v>
      </c>
      <c r="P74" t="s">
        <v>353</v>
      </c>
      <c r="Q74" t="s">
        <v>206</v>
      </c>
      <c r="R74" t="s">
        <v>219</v>
      </c>
      <c r="S74">
        <v>43</v>
      </c>
      <c r="T74" s="42">
        <v>106</v>
      </c>
      <c r="U74" s="42">
        <v>4558</v>
      </c>
      <c r="V74" s="43">
        <v>0.08</v>
      </c>
      <c r="W74" s="42">
        <f>tVendas[[#This Row],[Valor Bruto]]*tVendas[[#This Row],[% Desconto]]</f>
        <v>364.64</v>
      </c>
      <c r="X74" s="42">
        <f>tVendas[[#This Row],[Valor Bruto]]-tVendas[[#This Row],[Valor Desconto]]</f>
        <v>4193.3599999999997</v>
      </c>
      <c r="Y74" s="41">
        <v>43880</v>
      </c>
      <c r="Z74" s="41">
        <v>43880</v>
      </c>
      <c r="AA74" t="s">
        <v>97</v>
      </c>
      <c r="AB74" t="s">
        <v>80</v>
      </c>
      <c r="AC74" s="43">
        <v>0.08</v>
      </c>
      <c r="AD74" s="42">
        <f>tVendas[[#This Row],[Valor Venda]]*tVendas[[#This Row],[% Comis.]]</f>
        <v>335.46879999999999</v>
      </c>
      <c r="AE74" s="57">
        <f>IF((tVendas[[#This Row],[Data Pagamento]]-tVendas[[#This Row],[Vencimento]])&lt;0,1,0)</f>
        <v>0</v>
      </c>
    </row>
    <row r="75" spans="9:31" x14ac:dyDescent="0.3">
      <c r="I75">
        <v>72</v>
      </c>
      <c r="J75" s="41">
        <v>43868</v>
      </c>
      <c r="K75" s="66">
        <f t="shared" si="1"/>
        <v>2020</v>
      </c>
      <c r="L75">
        <v>73</v>
      </c>
      <c r="M75" t="s">
        <v>248</v>
      </c>
      <c r="N75" t="s">
        <v>156</v>
      </c>
      <c r="O75">
        <v>5</v>
      </c>
      <c r="P75" t="s">
        <v>341</v>
      </c>
      <c r="Q75" t="s">
        <v>206</v>
      </c>
      <c r="R75" t="s">
        <v>222</v>
      </c>
      <c r="S75">
        <v>11</v>
      </c>
      <c r="T75" s="42">
        <v>120</v>
      </c>
      <c r="U75" s="42">
        <v>1320</v>
      </c>
      <c r="V75" s="43">
        <v>0.02</v>
      </c>
      <c r="W75" s="42">
        <f>tVendas[[#This Row],[Valor Bruto]]*tVendas[[#This Row],[% Desconto]]</f>
        <v>26.400000000000002</v>
      </c>
      <c r="X75" s="42">
        <f>tVendas[[#This Row],[Valor Bruto]]-tVendas[[#This Row],[Valor Desconto]]</f>
        <v>1293.5999999999999</v>
      </c>
      <c r="Y75" s="41">
        <v>43887</v>
      </c>
      <c r="Z75" s="41">
        <v>43887</v>
      </c>
      <c r="AA75" t="s">
        <v>85</v>
      </c>
      <c r="AB75" t="s">
        <v>88</v>
      </c>
      <c r="AC75" s="43">
        <v>0.05</v>
      </c>
      <c r="AD75" s="42">
        <f>tVendas[[#This Row],[Valor Venda]]*tVendas[[#This Row],[% Comis.]]</f>
        <v>64.679999999999993</v>
      </c>
      <c r="AE75" s="57">
        <f>IF((tVendas[[#This Row],[Data Pagamento]]-tVendas[[#This Row],[Vencimento]])&lt;0,1,0)</f>
        <v>0</v>
      </c>
    </row>
    <row r="76" spans="9:31" x14ac:dyDescent="0.3">
      <c r="I76">
        <v>73</v>
      </c>
      <c r="J76" s="41">
        <v>43868</v>
      </c>
      <c r="K76" s="66">
        <f t="shared" si="1"/>
        <v>2020</v>
      </c>
      <c r="L76">
        <v>63</v>
      </c>
      <c r="M76" t="s">
        <v>354</v>
      </c>
      <c r="N76" t="s">
        <v>259</v>
      </c>
      <c r="O76">
        <v>7</v>
      </c>
      <c r="P76" t="s">
        <v>355</v>
      </c>
      <c r="Q76" t="s">
        <v>206</v>
      </c>
      <c r="R76" t="s">
        <v>226</v>
      </c>
      <c r="S76">
        <v>30</v>
      </c>
      <c r="T76" s="42">
        <v>107</v>
      </c>
      <c r="U76" s="42">
        <v>3210</v>
      </c>
      <c r="V76" s="43">
        <v>0</v>
      </c>
      <c r="W76" s="42">
        <f>tVendas[[#This Row],[Valor Bruto]]*tVendas[[#This Row],[% Desconto]]</f>
        <v>0</v>
      </c>
      <c r="X76" s="42">
        <f>tVendas[[#This Row],[Valor Bruto]]-tVendas[[#This Row],[Valor Desconto]]</f>
        <v>3210</v>
      </c>
      <c r="Y76" s="41">
        <v>43879</v>
      </c>
      <c r="Z76" s="41">
        <v>43879</v>
      </c>
      <c r="AA76" t="s">
        <v>108</v>
      </c>
      <c r="AB76" t="s">
        <v>113</v>
      </c>
      <c r="AC76" s="43">
        <v>7.0000000000000007E-2</v>
      </c>
      <c r="AD76" s="42">
        <f>tVendas[[#This Row],[Valor Venda]]*tVendas[[#This Row],[% Comis.]]</f>
        <v>224.70000000000002</v>
      </c>
      <c r="AE76" s="57">
        <f>IF((tVendas[[#This Row],[Data Pagamento]]-tVendas[[#This Row],[Vencimento]])&lt;0,1,0)</f>
        <v>0</v>
      </c>
    </row>
    <row r="77" spans="9:31" x14ac:dyDescent="0.3">
      <c r="I77">
        <v>74</v>
      </c>
      <c r="J77" s="41">
        <v>43871</v>
      </c>
      <c r="K77" s="66">
        <f t="shared" si="1"/>
        <v>2020</v>
      </c>
      <c r="L77">
        <v>69</v>
      </c>
      <c r="M77" t="s">
        <v>351</v>
      </c>
      <c r="N77" t="s">
        <v>91</v>
      </c>
      <c r="O77">
        <v>9</v>
      </c>
      <c r="P77" t="s">
        <v>356</v>
      </c>
      <c r="Q77" t="s">
        <v>206</v>
      </c>
      <c r="R77" t="s">
        <v>230</v>
      </c>
      <c r="S77">
        <v>23</v>
      </c>
      <c r="T77" s="42">
        <v>94</v>
      </c>
      <c r="U77" s="42">
        <v>2162</v>
      </c>
      <c r="V77" s="43">
        <v>0.12</v>
      </c>
      <c r="W77" s="42">
        <f>tVendas[[#This Row],[Valor Bruto]]*tVendas[[#This Row],[% Desconto]]</f>
        <v>259.44</v>
      </c>
      <c r="X77" s="42">
        <f>tVendas[[#This Row],[Valor Bruto]]-tVendas[[#This Row],[Valor Desconto]]</f>
        <v>1902.56</v>
      </c>
      <c r="Y77" s="41">
        <v>43885</v>
      </c>
      <c r="Z77" s="41">
        <v>43885</v>
      </c>
      <c r="AA77" t="s">
        <v>87</v>
      </c>
      <c r="AB77" t="s">
        <v>88</v>
      </c>
      <c r="AC77" s="43">
        <v>0.05</v>
      </c>
      <c r="AD77" s="42">
        <f>tVendas[[#This Row],[Valor Venda]]*tVendas[[#This Row],[% Comis.]]</f>
        <v>95.128</v>
      </c>
      <c r="AE77" s="57">
        <f>IF((tVendas[[#This Row],[Data Pagamento]]-tVendas[[#This Row],[Vencimento]])&lt;0,1,0)</f>
        <v>0</v>
      </c>
    </row>
    <row r="78" spans="9:31" x14ac:dyDescent="0.3">
      <c r="I78">
        <v>75</v>
      </c>
      <c r="J78" s="41">
        <v>43871</v>
      </c>
      <c r="K78" s="66">
        <f t="shared" si="1"/>
        <v>2020</v>
      </c>
      <c r="L78">
        <v>19</v>
      </c>
      <c r="M78" t="s">
        <v>357</v>
      </c>
      <c r="N78" t="s">
        <v>84</v>
      </c>
      <c r="O78">
        <v>1</v>
      </c>
      <c r="P78" t="s">
        <v>358</v>
      </c>
      <c r="Q78" t="s">
        <v>201</v>
      </c>
      <c r="R78" t="s">
        <v>234</v>
      </c>
      <c r="S78">
        <v>34</v>
      </c>
      <c r="T78" s="42">
        <v>104</v>
      </c>
      <c r="U78" s="42">
        <v>3536</v>
      </c>
      <c r="V78" s="43">
        <v>0.1</v>
      </c>
      <c r="W78" s="42">
        <f>tVendas[[#This Row],[Valor Bruto]]*tVendas[[#This Row],[% Desconto]]</f>
        <v>353.6</v>
      </c>
      <c r="X78" s="42">
        <f>tVendas[[#This Row],[Valor Bruto]]-tVendas[[#This Row],[Valor Desconto]]</f>
        <v>3182.4</v>
      </c>
      <c r="Y78" s="41">
        <v>43885</v>
      </c>
      <c r="Z78" s="41"/>
      <c r="AA78" t="s">
        <v>82</v>
      </c>
      <c r="AB78" t="s">
        <v>109</v>
      </c>
      <c r="AC78" s="43">
        <v>7.0000000000000007E-2</v>
      </c>
      <c r="AD78" s="42">
        <f>tVendas[[#This Row],[Valor Venda]]*tVendas[[#This Row],[% Comis.]]</f>
        <v>222.76800000000003</v>
      </c>
      <c r="AE78" s="57">
        <f>IF((tVendas[[#This Row],[Data Pagamento]]-tVendas[[#This Row],[Vencimento]])&lt;0,1,0)</f>
        <v>1</v>
      </c>
    </row>
    <row r="79" spans="9:31" x14ac:dyDescent="0.3">
      <c r="I79">
        <v>76</v>
      </c>
      <c r="J79" s="41">
        <v>43872</v>
      </c>
      <c r="K79" s="66">
        <f t="shared" si="1"/>
        <v>2020</v>
      </c>
      <c r="L79">
        <v>87</v>
      </c>
      <c r="M79" t="s">
        <v>238</v>
      </c>
      <c r="N79" t="s">
        <v>132</v>
      </c>
      <c r="O79">
        <v>3</v>
      </c>
      <c r="P79" t="s">
        <v>359</v>
      </c>
      <c r="Q79" t="s">
        <v>206</v>
      </c>
      <c r="R79" t="s">
        <v>237</v>
      </c>
      <c r="S79">
        <v>42</v>
      </c>
      <c r="T79" s="42">
        <v>106</v>
      </c>
      <c r="U79" s="42">
        <v>4452</v>
      </c>
      <c r="V79" s="43">
        <v>0.06</v>
      </c>
      <c r="W79" s="42">
        <f>tVendas[[#This Row],[Valor Bruto]]*tVendas[[#This Row],[% Desconto]]</f>
        <v>267.12</v>
      </c>
      <c r="X79" s="42">
        <f>tVendas[[#This Row],[Valor Bruto]]-tVendas[[#This Row],[Valor Desconto]]</f>
        <v>4184.88</v>
      </c>
      <c r="Y79" s="41">
        <v>43902</v>
      </c>
      <c r="Z79" s="41">
        <v>43902</v>
      </c>
      <c r="AA79" t="s">
        <v>87</v>
      </c>
      <c r="AB79" t="s">
        <v>105</v>
      </c>
      <c r="AC79" s="43">
        <v>0.08</v>
      </c>
      <c r="AD79" s="42">
        <f>tVendas[[#This Row],[Valor Venda]]*tVendas[[#This Row],[% Comis.]]</f>
        <v>334.79040000000003</v>
      </c>
      <c r="AE79" s="57">
        <f>IF((tVendas[[#This Row],[Data Pagamento]]-tVendas[[#This Row],[Vencimento]])&lt;0,1,0)</f>
        <v>0</v>
      </c>
    </row>
    <row r="80" spans="9:31" x14ac:dyDescent="0.3">
      <c r="I80">
        <v>77</v>
      </c>
      <c r="J80" s="41">
        <v>43872</v>
      </c>
      <c r="K80" s="66">
        <f t="shared" si="1"/>
        <v>2020</v>
      </c>
      <c r="L80">
        <v>33</v>
      </c>
      <c r="M80" t="s">
        <v>334</v>
      </c>
      <c r="N80" t="s">
        <v>96</v>
      </c>
      <c r="O80">
        <v>12</v>
      </c>
      <c r="P80" t="s">
        <v>360</v>
      </c>
      <c r="Q80" t="s">
        <v>201</v>
      </c>
      <c r="R80" t="s">
        <v>240</v>
      </c>
      <c r="S80">
        <v>10</v>
      </c>
      <c r="T80" s="42">
        <v>91</v>
      </c>
      <c r="U80" s="42">
        <v>910</v>
      </c>
      <c r="V80" s="43">
        <v>0.1</v>
      </c>
      <c r="W80" s="42">
        <f>tVendas[[#This Row],[Valor Bruto]]*tVendas[[#This Row],[% Desconto]]</f>
        <v>91</v>
      </c>
      <c r="X80" s="42">
        <f>tVendas[[#This Row],[Valor Bruto]]-tVendas[[#This Row],[Valor Desconto]]</f>
        <v>819</v>
      </c>
      <c r="Y80" s="41">
        <v>43897</v>
      </c>
      <c r="Z80" s="41">
        <v>43897</v>
      </c>
      <c r="AA80" t="s">
        <v>85</v>
      </c>
      <c r="AB80" t="s">
        <v>113</v>
      </c>
      <c r="AC80" s="43">
        <v>0.04</v>
      </c>
      <c r="AD80" s="42">
        <f>tVendas[[#This Row],[Valor Venda]]*tVendas[[#This Row],[% Comis.]]</f>
        <v>32.76</v>
      </c>
      <c r="AE80" s="57">
        <f>IF((tVendas[[#This Row],[Data Pagamento]]-tVendas[[#This Row],[Vencimento]])&lt;0,1,0)</f>
        <v>0</v>
      </c>
    </row>
    <row r="81" spans="9:31" x14ac:dyDescent="0.3">
      <c r="I81">
        <v>78</v>
      </c>
      <c r="J81" s="41">
        <v>43875</v>
      </c>
      <c r="K81" s="66">
        <f t="shared" si="1"/>
        <v>2020</v>
      </c>
      <c r="L81">
        <v>9</v>
      </c>
      <c r="M81" t="s">
        <v>227</v>
      </c>
      <c r="N81" t="s">
        <v>228</v>
      </c>
      <c r="O81">
        <v>1</v>
      </c>
      <c r="P81" t="s">
        <v>200</v>
      </c>
      <c r="Q81" t="s">
        <v>201</v>
      </c>
      <c r="R81" t="s">
        <v>202</v>
      </c>
      <c r="S81">
        <v>34</v>
      </c>
      <c r="T81" s="42">
        <v>99</v>
      </c>
      <c r="U81" s="42">
        <v>3366</v>
      </c>
      <c r="V81" s="43">
        <v>0.14000000000000001</v>
      </c>
      <c r="W81" s="42">
        <f>tVendas[[#This Row],[Valor Bruto]]*tVendas[[#This Row],[% Desconto]]</f>
        <v>471.24000000000007</v>
      </c>
      <c r="X81" s="42">
        <f>tVendas[[#This Row],[Valor Bruto]]-tVendas[[#This Row],[Valor Desconto]]</f>
        <v>2894.7599999999998</v>
      </c>
      <c r="Y81" s="41">
        <v>43886</v>
      </c>
      <c r="Z81" s="41">
        <v>43886</v>
      </c>
      <c r="AA81" t="s">
        <v>108</v>
      </c>
      <c r="AB81" t="s">
        <v>90</v>
      </c>
      <c r="AC81" s="43">
        <v>0.06</v>
      </c>
      <c r="AD81" s="42">
        <f>tVendas[[#This Row],[Valor Venda]]*tVendas[[#This Row],[% Comis.]]</f>
        <v>173.68559999999997</v>
      </c>
      <c r="AE81" s="57">
        <f>IF((tVendas[[#This Row],[Data Pagamento]]-tVendas[[#This Row],[Vencimento]])&lt;0,1,0)</f>
        <v>0</v>
      </c>
    </row>
    <row r="82" spans="9:31" x14ac:dyDescent="0.3">
      <c r="I82">
        <v>79</v>
      </c>
      <c r="J82" s="41">
        <v>43876</v>
      </c>
      <c r="K82" s="66">
        <f t="shared" si="1"/>
        <v>2020</v>
      </c>
      <c r="L82">
        <v>50</v>
      </c>
      <c r="M82" t="s">
        <v>361</v>
      </c>
      <c r="N82" t="s">
        <v>362</v>
      </c>
      <c r="O82">
        <v>4</v>
      </c>
      <c r="P82" t="s">
        <v>274</v>
      </c>
      <c r="Q82" t="s">
        <v>206</v>
      </c>
      <c r="R82" t="s">
        <v>207</v>
      </c>
      <c r="S82">
        <v>13</v>
      </c>
      <c r="T82" s="42">
        <v>112</v>
      </c>
      <c r="U82" s="42">
        <v>1456</v>
      </c>
      <c r="V82" s="43">
        <v>0.05</v>
      </c>
      <c r="W82" s="42">
        <f>tVendas[[#This Row],[Valor Bruto]]*tVendas[[#This Row],[% Desconto]]</f>
        <v>72.8</v>
      </c>
      <c r="X82" s="42">
        <f>tVendas[[#This Row],[Valor Bruto]]-tVendas[[#This Row],[Valor Desconto]]</f>
        <v>1383.2</v>
      </c>
      <c r="Y82" s="41">
        <v>43892</v>
      </c>
      <c r="Z82" s="41">
        <v>43892</v>
      </c>
      <c r="AA82" t="s">
        <v>82</v>
      </c>
      <c r="AB82" t="s">
        <v>95</v>
      </c>
      <c r="AC82" s="43">
        <v>0.05</v>
      </c>
      <c r="AD82" s="42">
        <f>tVendas[[#This Row],[Valor Venda]]*tVendas[[#This Row],[% Comis.]]</f>
        <v>69.160000000000011</v>
      </c>
      <c r="AE82" s="57">
        <f>IF((tVendas[[#This Row],[Data Pagamento]]-tVendas[[#This Row],[Vencimento]])&lt;0,1,0)</f>
        <v>0</v>
      </c>
    </row>
    <row r="83" spans="9:31" x14ac:dyDescent="0.3">
      <c r="I83">
        <v>80</v>
      </c>
      <c r="J83" s="41">
        <v>43877</v>
      </c>
      <c r="K83" s="66">
        <f t="shared" si="1"/>
        <v>2020</v>
      </c>
      <c r="L83">
        <v>75</v>
      </c>
      <c r="M83" t="s">
        <v>363</v>
      </c>
      <c r="N83" t="s">
        <v>124</v>
      </c>
      <c r="O83">
        <v>2</v>
      </c>
      <c r="P83" t="s">
        <v>364</v>
      </c>
      <c r="Q83" t="s">
        <v>206</v>
      </c>
      <c r="R83" t="s">
        <v>212</v>
      </c>
      <c r="S83">
        <v>36</v>
      </c>
      <c r="T83" s="42">
        <v>105</v>
      </c>
      <c r="U83" s="42">
        <v>3780</v>
      </c>
      <c r="V83" s="43">
        <v>0.04</v>
      </c>
      <c r="W83" s="42">
        <f>tVendas[[#This Row],[Valor Bruto]]*tVendas[[#This Row],[% Desconto]]</f>
        <v>151.20000000000002</v>
      </c>
      <c r="X83" s="42">
        <f>tVendas[[#This Row],[Valor Bruto]]-tVendas[[#This Row],[Valor Desconto]]</f>
        <v>3628.8</v>
      </c>
      <c r="Y83" s="41">
        <v>43901</v>
      </c>
      <c r="Z83" s="41">
        <v>43901</v>
      </c>
      <c r="AA83" t="s">
        <v>108</v>
      </c>
      <c r="AB83" t="s">
        <v>109</v>
      </c>
      <c r="AC83" s="43">
        <v>7.0000000000000007E-2</v>
      </c>
      <c r="AD83" s="42">
        <f>tVendas[[#This Row],[Valor Venda]]*tVendas[[#This Row],[% Comis.]]</f>
        <v>254.01600000000005</v>
      </c>
      <c r="AE83" s="57">
        <f>IF((tVendas[[#This Row],[Data Pagamento]]-tVendas[[#This Row],[Vencimento]])&lt;0,1,0)</f>
        <v>0</v>
      </c>
    </row>
    <row r="84" spans="9:31" x14ac:dyDescent="0.3">
      <c r="I84">
        <v>81</v>
      </c>
      <c r="J84" s="41">
        <v>43877</v>
      </c>
      <c r="K84" s="66">
        <f t="shared" si="1"/>
        <v>2020</v>
      </c>
      <c r="L84">
        <v>40</v>
      </c>
      <c r="M84" t="s">
        <v>316</v>
      </c>
      <c r="N84" t="s">
        <v>317</v>
      </c>
      <c r="O84">
        <v>3</v>
      </c>
      <c r="P84" t="s">
        <v>278</v>
      </c>
      <c r="Q84" t="s">
        <v>206</v>
      </c>
      <c r="R84" t="s">
        <v>216</v>
      </c>
      <c r="S84">
        <v>17</v>
      </c>
      <c r="T84" s="42">
        <v>95</v>
      </c>
      <c r="U84" s="42">
        <v>1615</v>
      </c>
      <c r="V84" s="43">
        <v>0.1</v>
      </c>
      <c r="W84" s="42">
        <f>tVendas[[#This Row],[Valor Bruto]]*tVendas[[#This Row],[% Desconto]]</f>
        <v>161.5</v>
      </c>
      <c r="X84" s="42">
        <f>tVendas[[#This Row],[Valor Bruto]]-tVendas[[#This Row],[Valor Desconto]]</f>
        <v>1453.5</v>
      </c>
      <c r="Y84" s="41">
        <v>43884</v>
      </c>
      <c r="Z84" s="41">
        <v>43884</v>
      </c>
      <c r="AA84" t="s">
        <v>108</v>
      </c>
      <c r="AB84" t="s">
        <v>109</v>
      </c>
      <c r="AC84" s="43">
        <v>0.05</v>
      </c>
      <c r="AD84" s="42">
        <f>tVendas[[#This Row],[Valor Venda]]*tVendas[[#This Row],[% Comis.]]</f>
        <v>72.674999999999997</v>
      </c>
      <c r="AE84" s="57">
        <f>IF((tVendas[[#This Row],[Data Pagamento]]-tVendas[[#This Row],[Vencimento]])&lt;0,1,0)</f>
        <v>0</v>
      </c>
    </row>
    <row r="85" spans="9:31" x14ac:dyDescent="0.3">
      <c r="I85">
        <v>82</v>
      </c>
      <c r="J85" s="41">
        <v>43877</v>
      </c>
      <c r="K85" s="66">
        <f t="shared" si="1"/>
        <v>2020</v>
      </c>
      <c r="L85">
        <v>60</v>
      </c>
      <c r="M85" t="s">
        <v>365</v>
      </c>
      <c r="N85" t="s">
        <v>126</v>
      </c>
      <c r="O85">
        <v>1</v>
      </c>
      <c r="P85" t="s">
        <v>304</v>
      </c>
      <c r="Q85" t="s">
        <v>201</v>
      </c>
      <c r="R85" t="s">
        <v>219</v>
      </c>
      <c r="S85">
        <v>44</v>
      </c>
      <c r="T85" s="42">
        <v>97</v>
      </c>
      <c r="U85" s="42">
        <v>4268</v>
      </c>
      <c r="V85" s="43">
        <v>0.08</v>
      </c>
      <c r="W85" s="42">
        <f>tVendas[[#This Row],[Valor Bruto]]*tVendas[[#This Row],[% Desconto]]</f>
        <v>341.44</v>
      </c>
      <c r="X85" s="42">
        <f>tVendas[[#This Row],[Valor Bruto]]-tVendas[[#This Row],[Valor Desconto]]</f>
        <v>3926.56</v>
      </c>
      <c r="Y85" s="41">
        <v>43907</v>
      </c>
      <c r="Z85" s="41">
        <v>43907</v>
      </c>
      <c r="AA85" t="s">
        <v>108</v>
      </c>
      <c r="AB85" t="s">
        <v>95</v>
      </c>
      <c r="AC85" s="43">
        <v>7.0000000000000007E-2</v>
      </c>
      <c r="AD85" s="42">
        <f>tVendas[[#This Row],[Valor Venda]]*tVendas[[#This Row],[% Comis.]]</f>
        <v>274.85920000000004</v>
      </c>
      <c r="AE85" s="57">
        <f>IF((tVendas[[#This Row],[Data Pagamento]]-tVendas[[#This Row],[Vencimento]])&lt;0,1,0)</f>
        <v>0</v>
      </c>
    </row>
    <row r="86" spans="9:31" x14ac:dyDescent="0.3">
      <c r="I86">
        <v>83</v>
      </c>
      <c r="J86" s="41">
        <v>43879</v>
      </c>
      <c r="K86" s="66">
        <f t="shared" si="1"/>
        <v>2020</v>
      </c>
      <c r="L86">
        <v>95</v>
      </c>
      <c r="M86" t="s">
        <v>331</v>
      </c>
      <c r="N86" t="s">
        <v>143</v>
      </c>
      <c r="O86">
        <v>5</v>
      </c>
      <c r="P86" t="s">
        <v>341</v>
      </c>
      <c r="Q86" t="s">
        <v>206</v>
      </c>
      <c r="R86" t="s">
        <v>222</v>
      </c>
      <c r="S86">
        <v>35</v>
      </c>
      <c r="T86" s="42">
        <v>99</v>
      </c>
      <c r="U86" s="42">
        <v>3465</v>
      </c>
      <c r="V86" s="43">
        <v>0.15</v>
      </c>
      <c r="W86" s="42">
        <f>tVendas[[#This Row],[Valor Bruto]]*tVendas[[#This Row],[% Desconto]]</f>
        <v>519.75</v>
      </c>
      <c r="X86" s="42">
        <f>tVendas[[#This Row],[Valor Bruto]]-tVendas[[#This Row],[Valor Desconto]]</f>
        <v>2945.25</v>
      </c>
      <c r="Y86" s="41">
        <v>43909</v>
      </c>
      <c r="Z86" s="41">
        <v>43909</v>
      </c>
      <c r="AA86" t="s">
        <v>79</v>
      </c>
      <c r="AB86" t="s">
        <v>113</v>
      </c>
      <c r="AC86" s="43">
        <v>0.06</v>
      </c>
      <c r="AD86" s="42">
        <f>tVendas[[#This Row],[Valor Venda]]*tVendas[[#This Row],[% Comis.]]</f>
        <v>176.715</v>
      </c>
      <c r="AE86" s="57">
        <f>IF((tVendas[[#This Row],[Data Pagamento]]-tVendas[[#This Row],[Vencimento]])&lt;0,1,0)</f>
        <v>0</v>
      </c>
    </row>
    <row r="87" spans="9:31" x14ac:dyDescent="0.3">
      <c r="I87">
        <v>84</v>
      </c>
      <c r="J87" s="41">
        <v>43879</v>
      </c>
      <c r="K87" s="66">
        <f t="shared" si="1"/>
        <v>2020</v>
      </c>
      <c r="L87">
        <v>79</v>
      </c>
      <c r="M87" t="s">
        <v>366</v>
      </c>
      <c r="N87" t="s">
        <v>367</v>
      </c>
      <c r="O87">
        <v>12</v>
      </c>
      <c r="P87" t="s">
        <v>368</v>
      </c>
      <c r="Q87" t="s">
        <v>201</v>
      </c>
      <c r="R87" t="s">
        <v>226</v>
      </c>
      <c r="S87">
        <v>11</v>
      </c>
      <c r="T87" s="42">
        <v>102</v>
      </c>
      <c r="U87" s="42">
        <v>1122</v>
      </c>
      <c r="V87" s="43">
        <v>0.13</v>
      </c>
      <c r="W87" s="42">
        <f>tVendas[[#This Row],[Valor Bruto]]*tVendas[[#This Row],[% Desconto]]</f>
        <v>145.86000000000001</v>
      </c>
      <c r="X87" s="42">
        <f>tVendas[[#This Row],[Valor Bruto]]-tVendas[[#This Row],[Valor Desconto]]</f>
        <v>976.14</v>
      </c>
      <c r="Y87" s="41">
        <v>43907</v>
      </c>
      <c r="Z87" s="41">
        <v>43907</v>
      </c>
      <c r="AA87" t="s">
        <v>100</v>
      </c>
      <c r="AB87" t="s">
        <v>90</v>
      </c>
      <c r="AC87" s="43">
        <v>0.04</v>
      </c>
      <c r="AD87" s="42">
        <f>tVendas[[#This Row],[Valor Venda]]*tVendas[[#This Row],[% Comis.]]</f>
        <v>39.0456</v>
      </c>
      <c r="AE87" s="57">
        <f>IF((tVendas[[#This Row],[Data Pagamento]]-tVendas[[#This Row],[Vencimento]])&lt;0,1,0)</f>
        <v>0</v>
      </c>
    </row>
    <row r="88" spans="9:31" x14ac:dyDescent="0.3">
      <c r="I88">
        <v>85</v>
      </c>
      <c r="J88" s="41">
        <v>43879</v>
      </c>
      <c r="K88" s="66">
        <f t="shared" si="1"/>
        <v>2020</v>
      </c>
      <c r="L88">
        <v>60</v>
      </c>
      <c r="M88" t="s">
        <v>365</v>
      </c>
      <c r="N88" t="s">
        <v>126</v>
      </c>
      <c r="O88">
        <v>10</v>
      </c>
      <c r="P88" t="s">
        <v>260</v>
      </c>
      <c r="Q88" t="s">
        <v>206</v>
      </c>
      <c r="R88" t="s">
        <v>230</v>
      </c>
      <c r="S88">
        <v>27</v>
      </c>
      <c r="T88" s="42">
        <v>103</v>
      </c>
      <c r="U88" s="42">
        <v>2781</v>
      </c>
      <c r="V88" s="43">
        <v>0.08</v>
      </c>
      <c r="W88" s="42">
        <f>tVendas[[#This Row],[Valor Bruto]]*tVendas[[#This Row],[% Desconto]]</f>
        <v>222.48000000000002</v>
      </c>
      <c r="X88" s="42">
        <f>tVendas[[#This Row],[Valor Bruto]]-tVendas[[#This Row],[Valor Desconto]]</f>
        <v>2558.52</v>
      </c>
      <c r="Y88" s="41">
        <v>43885</v>
      </c>
      <c r="Z88" s="41">
        <v>43885</v>
      </c>
      <c r="AA88" t="s">
        <v>85</v>
      </c>
      <c r="AB88" t="s">
        <v>92</v>
      </c>
      <c r="AC88" s="43">
        <v>0.06</v>
      </c>
      <c r="AD88" s="42">
        <f>tVendas[[#This Row],[Valor Venda]]*tVendas[[#This Row],[% Comis.]]</f>
        <v>153.5112</v>
      </c>
      <c r="AE88" s="57">
        <f>IF((tVendas[[#This Row],[Data Pagamento]]-tVendas[[#This Row],[Vencimento]])&lt;0,1,0)</f>
        <v>0</v>
      </c>
    </row>
    <row r="89" spans="9:31" x14ac:dyDescent="0.3">
      <c r="I89">
        <v>86</v>
      </c>
      <c r="J89" s="41">
        <v>43879</v>
      </c>
      <c r="K89" s="66">
        <f t="shared" si="1"/>
        <v>2020</v>
      </c>
      <c r="L89">
        <v>47</v>
      </c>
      <c r="M89" t="s">
        <v>308</v>
      </c>
      <c r="N89" t="s">
        <v>126</v>
      </c>
      <c r="O89">
        <v>2</v>
      </c>
      <c r="P89" t="s">
        <v>369</v>
      </c>
      <c r="Q89" t="s">
        <v>206</v>
      </c>
      <c r="R89" t="s">
        <v>234</v>
      </c>
      <c r="S89">
        <v>14</v>
      </c>
      <c r="T89" s="42">
        <v>94</v>
      </c>
      <c r="U89" s="42">
        <v>1316</v>
      </c>
      <c r="V89" s="43">
        <v>0.08</v>
      </c>
      <c r="W89" s="42">
        <f>tVendas[[#This Row],[Valor Bruto]]*tVendas[[#This Row],[% Desconto]]</f>
        <v>105.28</v>
      </c>
      <c r="X89" s="42">
        <f>tVendas[[#This Row],[Valor Bruto]]-tVendas[[#This Row],[Valor Desconto]]</f>
        <v>1210.72</v>
      </c>
      <c r="Y89" s="41">
        <v>43905</v>
      </c>
      <c r="Z89" s="41">
        <v>43905</v>
      </c>
      <c r="AA89" t="s">
        <v>87</v>
      </c>
      <c r="AB89" t="s">
        <v>83</v>
      </c>
      <c r="AC89" s="43">
        <v>0.05</v>
      </c>
      <c r="AD89" s="42">
        <f>tVendas[[#This Row],[Valor Venda]]*tVendas[[#This Row],[% Comis.]]</f>
        <v>60.536000000000001</v>
      </c>
      <c r="AE89" s="57">
        <f>IF((tVendas[[#This Row],[Data Pagamento]]-tVendas[[#This Row],[Vencimento]])&lt;0,1,0)</f>
        <v>0</v>
      </c>
    </row>
    <row r="90" spans="9:31" x14ac:dyDescent="0.3">
      <c r="I90">
        <v>87</v>
      </c>
      <c r="J90" s="41">
        <v>43880</v>
      </c>
      <c r="K90" s="66">
        <f t="shared" si="1"/>
        <v>2020</v>
      </c>
      <c r="L90">
        <v>38</v>
      </c>
      <c r="M90" t="s">
        <v>326</v>
      </c>
      <c r="N90" t="s">
        <v>120</v>
      </c>
      <c r="O90">
        <v>2</v>
      </c>
      <c r="P90" t="s">
        <v>370</v>
      </c>
      <c r="Q90" t="s">
        <v>206</v>
      </c>
      <c r="R90" t="s">
        <v>237</v>
      </c>
      <c r="S90">
        <v>44</v>
      </c>
      <c r="T90" s="42">
        <v>118</v>
      </c>
      <c r="U90" s="42">
        <v>5192</v>
      </c>
      <c r="V90" s="43">
        <v>0.15</v>
      </c>
      <c r="W90" s="42">
        <f>tVendas[[#This Row],[Valor Bruto]]*tVendas[[#This Row],[% Desconto]]</f>
        <v>778.8</v>
      </c>
      <c r="X90" s="42">
        <f>tVendas[[#This Row],[Valor Bruto]]-tVendas[[#This Row],[Valor Desconto]]</f>
        <v>4413.2</v>
      </c>
      <c r="Y90" s="41">
        <v>43910</v>
      </c>
      <c r="Z90" s="41">
        <v>43910</v>
      </c>
      <c r="AA90" t="s">
        <v>82</v>
      </c>
      <c r="AB90" t="s">
        <v>88</v>
      </c>
      <c r="AC90" s="43">
        <v>0.08</v>
      </c>
      <c r="AD90" s="42">
        <f>tVendas[[#This Row],[Valor Venda]]*tVendas[[#This Row],[% Comis.]]</f>
        <v>353.05599999999998</v>
      </c>
      <c r="AE90" s="57">
        <f>IF((tVendas[[#This Row],[Data Pagamento]]-tVendas[[#This Row],[Vencimento]])&lt;0,1,0)</f>
        <v>0</v>
      </c>
    </row>
    <row r="91" spans="9:31" x14ac:dyDescent="0.3">
      <c r="I91">
        <v>88</v>
      </c>
      <c r="J91" s="41">
        <v>43880</v>
      </c>
      <c r="K91" s="66">
        <f t="shared" si="1"/>
        <v>2020</v>
      </c>
      <c r="L91">
        <v>47</v>
      </c>
      <c r="M91" t="s">
        <v>308</v>
      </c>
      <c r="N91" t="s">
        <v>126</v>
      </c>
      <c r="O91">
        <v>11</v>
      </c>
      <c r="P91" t="s">
        <v>371</v>
      </c>
      <c r="Q91" t="s">
        <v>201</v>
      </c>
      <c r="R91" t="s">
        <v>240</v>
      </c>
      <c r="S91">
        <v>44</v>
      </c>
      <c r="T91" s="42">
        <v>111</v>
      </c>
      <c r="U91" s="42">
        <v>4884</v>
      </c>
      <c r="V91" s="43">
        <v>0.03</v>
      </c>
      <c r="W91" s="42">
        <f>tVendas[[#This Row],[Valor Bruto]]*tVendas[[#This Row],[% Desconto]]</f>
        <v>146.51999999999998</v>
      </c>
      <c r="X91" s="42">
        <f>tVendas[[#This Row],[Valor Bruto]]-tVendas[[#This Row],[Valor Desconto]]</f>
        <v>4737.4799999999996</v>
      </c>
      <c r="Y91" s="41">
        <v>43908</v>
      </c>
      <c r="Z91" s="41">
        <v>43908</v>
      </c>
      <c r="AA91" t="s">
        <v>79</v>
      </c>
      <c r="AB91" t="s">
        <v>113</v>
      </c>
      <c r="AC91" s="43">
        <v>0.08</v>
      </c>
      <c r="AD91" s="42">
        <f>tVendas[[#This Row],[Valor Venda]]*tVendas[[#This Row],[% Comis.]]</f>
        <v>378.99839999999995</v>
      </c>
      <c r="AE91" s="57">
        <f>IF((tVendas[[#This Row],[Data Pagamento]]-tVendas[[#This Row],[Vencimento]])&lt;0,1,0)</f>
        <v>0</v>
      </c>
    </row>
    <row r="92" spans="9:31" x14ac:dyDescent="0.3">
      <c r="I92">
        <v>89</v>
      </c>
      <c r="J92" s="41">
        <v>43880</v>
      </c>
      <c r="K92" s="66">
        <f t="shared" si="1"/>
        <v>2020</v>
      </c>
      <c r="L92">
        <v>18</v>
      </c>
      <c r="M92" t="s">
        <v>372</v>
      </c>
      <c r="N92" t="s">
        <v>148</v>
      </c>
      <c r="O92">
        <v>8</v>
      </c>
      <c r="P92" t="s">
        <v>373</v>
      </c>
      <c r="Q92" t="s">
        <v>206</v>
      </c>
      <c r="R92" t="s">
        <v>202</v>
      </c>
      <c r="S92">
        <v>24</v>
      </c>
      <c r="T92" s="42">
        <v>116</v>
      </c>
      <c r="U92" s="42">
        <v>2784</v>
      </c>
      <c r="V92" s="43">
        <v>0.13</v>
      </c>
      <c r="W92" s="42">
        <f>tVendas[[#This Row],[Valor Bruto]]*tVendas[[#This Row],[% Desconto]]</f>
        <v>361.92</v>
      </c>
      <c r="X92" s="42">
        <f>tVendas[[#This Row],[Valor Bruto]]-tVendas[[#This Row],[Valor Desconto]]</f>
        <v>2422.08</v>
      </c>
      <c r="Y92" s="41">
        <v>43899</v>
      </c>
      <c r="Z92" s="41">
        <v>43899</v>
      </c>
      <c r="AA92" t="s">
        <v>85</v>
      </c>
      <c r="AB92" t="s">
        <v>92</v>
      </c>
      <c r="AC92" s="43">
        <v>0.06</v>
      </c>
      <c r="AD92" s="42">
        <f>tVendas[[#This Row],[Valor Venda]]*tVendas[[#This Row],[% Comis.]]</f>
        <v>145.32479999999998</v>
      </c>
      <c r="AE92" s="57">
        <f>IF((tVendas[[#This Row],[Data Pagamento]]-tVendas[[#This Row],[Vencimento]])&lt;0,1,0)</f>
        <v>0</v>
      </c>
    </row>
    <row r="93" spans="9:31" x14ac:dyDescent="0.3">
      <c r="I93">
        <v>90</v>
      </c>
      <c r="J93" s="41">
        <v>43880</v>
      </c>
      <c r="K93" s="66">
        <f t="shared" si="1"/>
        <v>2020</v>
      </c>
      <c r="L93">
        <v>99</v>
      </c>
      <c r="M93" t="s">
        <v>374</v>
      </c>
      <c r="N93" t="s">
        <v>303</v>
      </c>
      <c r="O93">
        <v>5</v>
      </c>
      <c r="P93" t="s">
        <v>318</v>
      </c>
      <c r="Q93" t="s">
        <v>206</v>
      </c>
      <c r="R93" t="s">
        <v>207</v>
      </c>
      <c r="S93">
        <v>47</v>
      </c>
      <c r="T93" s="42">
        <v>105</v>
      </c>
      <c r="U93" s="42">
        <v>4935</v>
      </c>
      <c r="V93" s="43">
        <v>0.02</v>
      </c>
      <c r="W93" s="42">
        <f>tVendas[[#This Row],[Valor Bruto]]*tVendas[[#This Row],[% Desconto]]</f>
        <v>98.7</v>
      </c>
      <c r="X93" s="42">
        <f>tVendas[[#This Row],[Valor Bruto]]-tVendas[[#This Row],[Valor Desconto]]</f>
        <v>4836.3</v>
      </c>
      <c r="Y93" s="41">
        <v>43880</v>
      </c>
      <c r="Z93" s="41">
        <v>43880</v>
      </c>
      <c r="AA93" t="s">
        <v>108</v>
      </c>
      <c r="AB93" t="s">
        <v>128</v>
      </c>
      <c r="AC93" s="43">
        <v>0.08</v>
      </c>
      <c r="AD93" s="42">
        <f>tVendas[[#This Row],[Valor Venda]]*tVendas[[#This Row],[% Comis.]]</f>
        <v>386.904</v>
      </c>
      <c r="AE93" s="57">
        <f>IF((tVendas[[#This Row],[Data Pagamento]]-tVendas[[#This Row],[Vencimento]])&lt;0,1,0)</f>
        <v>0</v>
      </c>
    </row>
    <row r="94" spans="9:31" x14ac:dyDescent="0.3">
      <c r="I94">
        <v>91</v>
      </c>
      <c r="J94" s="41">
        <v>43881</v>
      </c>
      <c r="K94" s="66">
        <f t="shared" si="1"/>
        <v>2020</v>
      </c>
      <c r="L94">
        <v>31</v>
      </c>
      <c r="M94" t="s">
        <v>375</v>
      </c>
      <c r="N94" t="s">
        <v>101</v>
      </c>
      <c r="O94">
        <v>7</v>
      </c>
      <c r="P94" t="s">
        <v>249</v>
      </c>
      <c r="Q94" t="s">
        <v>206</v>
      </c>
      <c r="R94" t="s">
        <v>212</v>
      </c>
      <c r="S94">
        <v>18</v>
      </c>
      <c r="T94" s="42">
        <v>100</v>
      </c>
      <c r="U94" s="42">
        <v>1800</v>
      </c>
      <c r="V94" s="43">
        <v>0.02</v>
      </c>
      <c r="W94" s="42">
        <f>tVendas[[#This Row],[Valor Bruto]]*tVendas[[#This Row],[% Desconto]]</f>
        <v>36</v>
      </c>
      <c r="X94" s="42">
        <f>tVendas[[#This Row],[Valor Bruto]]-tVendas[[#This Row],[Valor Desconto]]</f>
        <v>1764</v>
      </c>
      <c r="Y94" s="41">
        <v>43884</v>
      </c>
      <c r="Z94" s="41">
        <v>43884</v>
      </c>
      <c r="AA94" t="s">
        <v>82</v>
      </c>
      <c r="AB94" t="s">
        <v>80</v>
      </c>
      <c r="AC94" s="43">
        <v>0.05</v>
      </c>
      <c r="AD94" s="42">
        <f>tVendas[[#This Row],[Valor Venda]]*tVendas[[#This Row],[% Comis.]]</f>
        <v>88.2</v>
      </c>
      <c r="AE94" s="57">
        <f>IF((tVendas[[#This Row],[Data Pagamento]]-tVendas[[#This Row],[Vencimento]])&lt;0,1,0)</f>
        <v>0</v>
      </c>
    </row>
    <row r="95" spans="9:31" x14ac:dyDescent="0.3">
      <c r="I95">
        <v>92</v>
      </c>
      <c r="J95" s="41">
        <v>43882</v>
      </c>
      <c r="K95" s="66">
        <f t="shared" si="1"/>
        <v>2020</v>
      </c>
      <c r="L95">
        <v>61</v>
      </c>
      <c r="M95" t="s">
        <v>276</v>
      </c>
      <c r="N95" t="s">
        <v>277</v>
      </c>
      <c r="O95">
        <v>2</v>
      </c>
      <c r="P95" t="s">
        <v>376</v>
      </c>
      <c r="Q95" t="s">
        <v>206</v>
      </c>
      <c r="R95" t="s">
        <v>216</v>
      </c>
      <c r="S95">
        <v>37</v>
      </c>
      <c r="T95" s="42">
        <v>96</v>
      </c>
      <c r="U95" s="42">
        <v>3552</v>
      </c>
      <c r="V95" s="43">
        <v>0.15</v>
      </c>
      <c r="W95" s="42">
        <f>tVendas[[#This Row],[Valor Bruto]]*tVendas[[#This Row],[% Desconto]]</f>
        <v>532.79999999999995</v>
      </c>
      <c r="X95" s="42">
        <f>tVendas[[#This Row],[Valor Bruto]]-tVendas[[#This Row],[Valor Desconto]]</f>
        <v>3019.2</v>
      </c>
      <c r="Y95" s="41">
        <v>43882</v>
      </c>
      <c r="Z95" s="41">
        <v>43882</v>
      </c>
      <c r="AA95" t="s">
        <v>85</v>
      </c>
      <c r="AB95" t="s">
        <v>80</v>
      </c>
      <c r="AC95" s="43">
        <v>7.0000000000000007E-2</v>
      </c>
      <c r="AD95" s="42">
        <f>tVendas[[#This Row],[Valor Venda]]*tVendas[[#This Row],[% Comis.]]</f>
        <v>211.34399999999999</v>
      </c>
      <c r="AE95" s="57">
        <f>IF((tVendas[[#This Row],[Data Pagamento]]-tVendas[[#This Row],[Vencimento]])&lt;0,1,0)</f>
        <v>0</v>
      </c>
    </row>
    <row r="96" spans="9:31" x14ac:dyDescent="0.3">
      <c r="I96">
        <v>93</v>
      </c>
      <c r="J96" s="41">
        <v>43883</v>
      </c>
      <c r="K96" s="66">
        <f t="shared" si="1"/>
        <v>2020</v>
      </c>
      <c r="L96">
        <v>52</v>
      </c>
      <c r="M96" t="s">
        <v>204</v>
      </c>
      <c r="N96" t="s">
        <v>96</v>
      </c>
      <c r="O96">
        <v>15</v>
      </c>
      <c r="P96" t="s">
        <v>218</v>
      </c>
      <c r="Q96" t="s">
        <v>206</v>
      </c>
      <c r="R96" t="s">
        <v>219</v>
      </c>
      <c r="S96">
        <v>34</v>
      </c>
      <c r="T96" s="42">
        <v>112</v>
      </c>
      <c r="U96" s="42">
        <v>3808</v>
      </c>
      <c r="V96" s="43">
        <v>0.08</v>
      </c>
      <c r="W96" s="42">
        <f>tVendas[[#This Row],[Valor Bruto]]*tVendas[[#This Row],[% Desconto]]</f>
        <v>304.64</v>
      </c>
      <c r="X96" s="42">
        <f>tVendas[[#This Row],[Valor Bruto]]-tVendas[[#This Row],[Valor Desconto]]</f>
        <v>3503.36</v>
      </c>
      <c r="Y96" s="41">
        <v>43904</v>
      </c>
      <c r="Z96" s="41">
        <v>43904</v>
      </c>
      <c r="AA96" t="s">
        <v>87</v>
      </c>
      <c r="AB96" t="s">
        <v>113</v>
      </c>
      <c r="AC96" s="43">
        <v>7.0000000000000007E-2</v>
      </c>
      <c r="AD96" s="42">
        <f>tVendas[[#This Row],[Valor Venda]]*tVendas[[#This Row],[% Comis.]]</f>
        <v>245.23520000000002</v>
      </c>
      <c r="AE96" s="57">
        <f>IF((tVendas[[#This Row],[Data Pagamento]]-tVendas[[#This Row],[Vencimento]])&lt;0,1,0)</f>
        <v>0</v>
      </c>
    </row>
    <row r="97" spans="9:31" x14ac:dyDescent="0.3">
      <c r="I97">
        <v>94</v>
      </c>
      <c r="J97" s="41">
        <v>43883</v>
      </c>
      <c r="K97" s="66">
        <f t="shared" si="1"/>
        <v>2020</v>
      </c>
      <c r="L97">
        <v>41</v>
      </c>
      <c r="M97" t="s">
        <v>312</v>
      </c>
      <c r="N97" t="s">
        <v>122</v>
      </c>
      <c r="O97">
        <v>1</v>
      </c>
      <c r="P97" t="s">
        <v>377</v>
      </c>
      <c r="Q97" t="s">
        <v>201</v>
      </c>
      <c r="R97" t="s">
        <v>222</v>
      </c>
      <c r="S97">
        <v>41</v>
      </c>
      <c r="T97" s="42">
        <v>107</v>
      </c>
      <c r="U97" s="42">
        <v>4387</v>
      </c>
      <c r="V97" s="43">
        <v>7.0000000000000007E-2</v>
      </c>
      <c r="W97" s="42">
        <f>tVendas[[#This Row],[Valor Bruto]]*tVendas[[#This Row],[% Desconto]]</f>
        <v>307.09000000000003</v>
      </c>
      <c r="X97" s="42">
        <f>tVendas[[#This Row],[Valor Bruto]]-tVendas[[#This Row],[Valor Desconto]]</f>
        <v>4079.91</v>
      </c>
      <c r="Y97" s="41">
        <v>43890</v>
      </c>
      <c r="Z97" s="41">
        <v>43890</v>
      </c>
      <c r="AA97" t="s">
        <v>100</v>
      </c>
      <c r="AB97" t="s">
        <v>109</v>
      </c>
      <c r="AC97" s="43">
        <v>0.08</v>
      </c>
      <c r="AD97" s="42">
        <f>tVendas[[#This Row],[Valor Venda]]*tVendas[[#This Row],[% Comis.]]</f>
        <v>326.39280000000002</v>
      </c>
      <c r="AE97" s="57">
        <f>IF((tVendas[[#This Row],[Data Pagamento]]-tVendas[[#This Row],[Vencimento]])&lt;0,1,0)</f>
        <v>0</v>
      </c>
    </row>
    <row r="98" spans="9:31" x14ac:dyDescent="0.3">
      <c r="I98">
        <v>95</v>
      </c>
      <c r="J98" s="41">
        <v>43883</v>
      </c>
      <c r="K98" s="66">
        <f t="shared" si="1"/>
        <v>2020</v>
      </c>
      <c r="L98">
        <v>35</v>
      </c>
      <c r="M98" t="s">
        <v>267</v>
      </c>
      <c r="N98" t="s">
        <v>268</v>
      </c>
      <c r="O98">
        <v>15</v>
      </c>
      <c r="P98" t="s">
        <v>378</v>
      </c>
      <c r="Q98" t="s">
        <v>206</v>
      </c>
      <c r="R98" t="s">
        <v>226</v>
      </c>
      <c r="S98">
        <v>32</v>
      </c>
      <c r="T98" s="42">
        <v>118</v>
      </c>
      <c r="U98" s="42">
        <v>3776</v>
      </c>
      <c r="V98" s="43">
        <v>0.01</v>
      </c>
      <c r="W98" s="42">
        <f>tVendas[[#This Row],[Valor Bruto]]*tVendas[[#This Row],[% Desconto]]</f>
        <v>37.76</v>
      </c>
      <c r="X98" s="42">
        <f>tVendas[[#This Row],[Valor Bruto]]-tVendas[[#This Row],[Valor Desconto]]</f>
        <v>3738.24</v>
      </c>
      <c r="Y98" s="41">
        <v>43895</v>
      </c>
      <c r="Z98" s="41">
        <v>43895</v>
      </c>
      <c r="AA98" t="s">
        <v>79</v>
      </c>
      <c r="AB98" t="s">
        <v>83</v>
      </c>
      <c r="AC98" s="43">
        <v>7.0000000000000007E-2</v>
      </c>
      <c r="AD98" s="42">
        <f>tVendas[[#This Row],[Valor Venda]]*tVendas[[#This Row],[% Comis.]]</f>
        <v>261.67680000000001</v>
      </c>
      <c r="AE98" s="57">
        <f>IF((tVendas[[#This Row],[Data Pagamento]]-tVendas[[#This Row],[Vencimento]])&lt;0,1,0)</f>
        <v>0</v>
      </c>
    </row>
    <row r="99" spans="9:31" x14ac:dyDescent="0.3">
      <c r="I99">
        <v>96</v>
      </c>
      <c r="J99" s="41">
        <v>43884</v>
      </c>
      <c r="K99" s="66">
        <f t="shared" si="1"/>
        <v>2020</v>
      </c>
      <c r="L99">
        <v>89</v>
      </c>
      <c r="M99" t="s">
        <v>339</v>
      </c>
      <c r="N99" t="s">
        <v>340</v>
      </c>
      <c r="O99">
        <v>10</v>
      </c>
      <c r="P99" t="s">
        <v>260</v>
      </c>
      <c r="Q99" t="s">
        <v>206</v>
      </c>
      <c r="R99" t="s">
        <v>230</v>
      </c>
      <c r="S99">
        <v>44</v>
      </c>
      <c r="T99" s="42">
        <v>96</v>
      </c>
      <c r="U99" s="42">
        <v>4224</v>
      </c>
      <c r="V99" s="43">
        <v>0.13</v>
      </c>
      <c r="W99" s="42">
        <f>tVendas[[#This Row],[Valor Bruto]]*tVendas[[#This Row],[% Desconto]]</f>
        <v>549.12</v>
      </c>
      <c r="X99" s="42">
        <f>tVendas[[#This Row],[Valor Bruto]]-tVendas[[#This Row],[Valor Desconto]]</f>
        <v>3674.88</v>
      </c>
      <c r="Y99" s="41">
        <v>43885</v>
      </c>
      <c r="Z99" s="41">
        <v>43885</v>
      </c>
      <c r="AA99" t="s">
        <v>79</v>
      </c>
      <c r="AB99" t="s">
        <v>113</v>
      </c>
      <c r="AC99" s="43">
        <v>7.0000000000000007E-2</v>
      </c>
      <c r="AD99" s="42">
        <f>tVendas[[#This Row],[Valor Venda]]*tVendas[[#This Row],[% Comis.]]</f>
        <v>257.24160000000001</v>
      </c>
      <c r="AE99" s="57">
        <f>IF((tVendas[[#This Row],[Data Pagamento]]-tVendas[[#This Row],[Vencimento]])&lt;0,1,0)</f>
        <v>0</v>
      </c>
    </row>
    <row r="100" spans="9:31" x14ac:dyDescent="0.3">
      <c r="I100">
        <v>97</v>
      </c>
      <c r="J100" s="41">
        <v>43884</v>
      </c>
      <c r="K100" s="66">
        <f t="shared" si="1"/>
        <v>2020</v>
      </c>
      <c r="L100">
        <v>8</v>
      </c>
      <c r="M100" t="s">
        <v>310</v>
      </c>
      <c r="N100" t="s">
        <v>132</v>
      </c>
      <c r="O100">
        <v>9</v>
      </c>
      <c r="P100" t="s">
        <v>379</v>
      </c>
      <c r="Q100" t="s">
        <v>206</v>
      </c>
      <c r="R100" t="s">
        <v>234</v>
      </c>
      <c r="S100">
        <v>35</v>
      </c>
      <c r="T100" s="42">
        <v>90</v>
      </c>
      <c r="U100" s="42">
        <v>3150</v>
      </c>
      <c r="V100" s="43">
        <v>0.02</v>
      </c>
      <c r="W100" s="42">
        <f>tVendas[[#This Row],[Valor Bruto]]*tVendas[[#This Row],[% Desconto]]</f>
        <v>63</v>
      </c>
      <c r="X100" s="42">
        <f>tVendas[[#This Row],[Valor Bruto]]-tVendas[[#This Row],[Valor Desconto]]</f>
        <v>3087</v>
      </c>
      <c r="Y100" s="41">
        <v>43914</v>
      </c>
      <c r="Z100" s="41">
        <v>43914</v>
      </c>
      <c r="AA100" t="s">
        <v>79</v>
      </c>
      <c r="AB100" t="s">
        <v>80</v>
      </c>
      <c r="AC100" s="43">
        <v>7.0000000000000007E-2</v>
      </c>
      <c r="AD100" s="42">
        <f>tVendas[[#This Row],[Valor Venda]]*tVendas[[#This Row],[% Comis.]]</f>
        <v>216.09000000000003</v>
      </c>
      <c r="AE100" s="57">
        <f>IF((tVendas[[#This Row],[Data Pagamento]]-tVendas[[#This Row],[Vencimento]])&lt;0,1,0)</f>
        <v>0</v>
      </c>
    </row>
    <row r="101" spans="9:31" x14ac:dyDescent="0.3">
      <c r="I101">
        <v>98</v>
      </c>
      <c r="J101" s="41">
        <v>43884</v>
      </c>
      <c r="K101" s="66">
        <f t="shared" si="1"/>
        <v>2020</v>
      </c>
      <c r="L101">
        <v>28</v>
      </c>
      <c r="M101" t="s">
        <v>380</v>
      </c>
      <c r="N101" t="s">
        <v>114</v>
      </c>
      <c r="O101">
        <v>15</v>
      </c>
      <c r="P101" t="s">
        <v>381</v>
      </c>
      <c r="Q101" t="s">
        <v>206</v>
      </c>
      <c r="R101" t="s">
        <v>237</v>
      </c>
      <c r="S101">
        <v>14</v>
      </c>
      <c r="T101" s="42">
        <v>112</v>
      </c>
      <c r="U101" s="42">
        <v>1568</v>
      </c>
      <c r="V101" s="43">
        <v>0.14000000000000001</v>
      </c>
      <c r="W101" s="42">
        <f>tVendas[[#This Row],[Valor Bruto]]*tVendas[[#This Row],[% Desconto]]</f>
        <v>219.52</v>
      </c>
      <c r="X101" s="42">
        <f>tVendas[[#This Row],[Valor Bruto]]-tVendas[[#This Row],[Valor Desconto]]</f>
        <v>1348.48</v>
      </c>
      <c r="Y101" s="41">
        <v>43888</v>
      </c>
      <c r="Z101" s="41">
        <v>43888</v>
      </c>
      <c r="AA101" t="s">
        <v>79</v>
      </c>
      <c r="AB101" t="s">
        <v>109</v>
      </c>
      <c r="AC101" s="43">
        <v>0.05</v>
      </c>
      <c r="AD101" s="42">
        <f>tVendas[[#This Row],[Valor Venda]]*tVendas[[#This Row],[% Comis.]]</f>
        <v>67.424000000000007</v>
      </c>
      <c r="AE101" s="57">
        <f>IF((tVendas[[#This Row],[Data Pagamento]]-tVendas[[#This Row],[Vencimento]])&lt;0,1,0)</f>
        <v>0</v>
      </c>
    </row>
    <row r="102" spans="9:31" x14ac:dyDescent="0.3">
      <c r="I102">
        <v>99</v>
      </c>
      <c r="J102" s="41">
        <v>43884</v>
      </c>
      <c r="K102" s="66">
        <f t="shared" si="1"/>
        <v>2020</v>
      </c>
      <c r="L102">
        <v>31</v>
      </c>
      <c r="M102" t="s">
        <v>375</v>
      </c>
      <c r="N102" t="s">
        <v>101</v>
      </c>
      <c r="O102">
        <v>2</v>
      </c>
      <c r="P102" t="s">
        <v>382</v>
      </c>
      <c r="Q102" t="s">
        <v>206</v>
      </c>
      <c r="R102" t="s">
        <v>240</v>
      </c>
      <c r="S102">
        <v>13</v>
      </c>
      <c r="T102" s="42">
        <v>111</v>
      </c>
      <c r="U102" s="42">
        <v>1443</v>
      </c>
      <c r="V102" s="43">
        <v>0.02</v>
      </c>
      <c r="W102" s="42">
        <f>tVendas[[#This Row],[Valor Bruto]]*tVendas[[#This Row],[% Desconto]]</f>
        <v>28.86</v>
      </c>
      <c r="X102" s="42">
        <f>tVendas[[#This Row],[Valor Bruto]]-tVendas[[#This Row],[Valor Desconto]]</f>
        <v>1414.14</v>
      </c>
      <c r="Y102" s="41">
        <v>43886</v>
      </c>
      <c r="Z102" s="41">
        <v>43886</v>
      </c>
      <c r="AA102" t="s">
        <v>108</v>
      </c>
      <c r="AB102" t="s">
        <v>105</v>
      </c>
      <c r="AC102" s="43">
        <v>0.05</v>
      </c>
      <c r="AD102" s="42">
        <f>tVendas[[#This Row],[Valor Venda]]*tVendas[[#This Row],[% Comis.]]</f>
        <v>70.707000000000008</v>
      </c>
      <c r="AE102" s="57">
        <f>IF((tVendas[[#This Row],[Data Pagamento]]-tVendas[[#This Row],[Vencimento]])&lt;0,1,0)</f>
        <v>0</v>
      </c>
    </row>
    <row r="103" spans="9:31" x14ac:dyDescent="0.3">
      <c r="I103">
        <v>100</v>
      </c>
      <c r="J103" s="41">
        <v>43885</v>
      </c>
      <c r="K103" s="66">
        <f t="shared" si="1"/>
        <v>2020</v>
      </c>
      <c r="L103">
        <v>25</v>
      </c>
      <c r="M103" t="s">
        <v>235</v>
      </c>
      <c r="N103" t="s">
        <v>132</v>
      </c>
      <c r="O103">
        <v>6</v>
      </c>
      <c r="P103" t="s">
        <v>272</v>
      </c>
      <c r="Q103" t="s">
        <v>201</v>
      </c>
      <c r="R103" t="s">
        <v>202</v>
      </c>
      <c r="S103">
        <v>20</v>
      </c>
      <c r="T103" s="42">
        <v>116</v>
      </c>
      <c r="U103" s="42">
        <v>2320</v>
      </c>
      <c r="V103" s="43">
        <v>0.1</v>
      </c>
      <c r="W103" s="42">
        <f>tVendas[[#This Row],[Valor Bruto]]*tVendas[[#This Row],[% Desconto]]</f>
        <v>232</v>
      </c>
      <c r="X103" s="42">
        <f>tVendas[[#This Row],[Valor Bruto]]-tVendas[[#This Row],[Valor Desconto]]</f>
        <v>2088</v>
      </c>
      <c r="Y103" s="41">
        <v>43886</v>
      </c>
      <c r="Z103" s="41">
        <v>43886</v>
      </c>
      <c r="AA103" t="s">
        <v>82</v>
      </c>
      <c r="AB103" t="s">
        <v>113</v>
      </c>
      <c r="AC103" s="43">
        <v>0.06</v>
      </c>
      <c r="AD103" s="42">
        <f>tVendas[[#This Row],[Valor Venda]]*tVendas[[#This Row],[% Comis.]]</f>
        <v>125.28</v>
      </c>
      <c r="AE103" s="57">
        <f>IF((tVendas[[#This Row],[Data Pagamento]]-tVendas[[#This Row],[Vencimento]])&lt;0,1,0)</f>
        <v>0</v>
      </c>
    </row>
    <row r="104" spans="9:31" x14ac:dyDescent="0.3">
      <c r="I104">
        <v>101</v>
      </c>
      <c r="J104" s="41">
        <v>43886</v>
      </c>
      <c r="K104" s="66">
        <f t="shared" si="1"/>
        <v>2020</v>
      </c>
      <c r="L104">
        <v>85</v>
      </c>
      <c r="M104" t="s">
        <v>280</v>
      </c>
      <c r="N104" t="s">
        <v>281</v>
      </c>
      <c r="O104">
        <v>3</v>
      </c>
      <c r="P104" t="s">
        <v>383</v>
      </c>
      <c r="Q104" t="s">
        <v>206</v>
      </c>
      <c r="R104" t="s">
        <v>207</v>
      </c>
      <c r="S104">
        <v>27</v>
      </c>
      <c r="T104" s="42">
        <v>119</v>
      </c>
      <c r="U104" s="42">
        <v>3213</v>
      </c>
      <c r="V104" s="43">
        <v>0.1</v>
      </c>
      <c r="W104" s="42">
        <f>tVendas[[#This Row],[Valor Bruto]]*tVendas[[#This Row],[% Desconto]]</f>
        <v>321.3</v>
      </c>
      <c r="X104" s="42">
        <f>tVendas[[#This Row],[Valor Bruto]]-tVendas[[#This Row],[Valor Desconto]]</f>
        <v>2891.7</v>
      </c>
      <c r="Y104" s="41">
        <v>43916</v>
      </c>
      <c r="Z104" s="41">
        <v>43916</v>
      </c>
      <c r="AA104" t="s">
        <v>85</v>
      </c>
      <c r="AB104" t="s">
        <v>83</v>
      </c>
      <c r="AC104" s="43">
        <v>0.06</v>
      </c>
      <c r="AD104" s="42">
        <f>tVendas[[#This Row],[Valor Venda]]*tVendas[[#This Row],[% Comis.]]</f>
        <v>173.50199999999998</v>
      </c>
      <c r="AE104" s="57">
        <f>IF((tVendas[[#This Row],[Data Pagamento]]-tVendas[[#This Row],[Vencimento]])&lt;0,1,0)</f>
        <v>0</v>
      </c>
    </row>
    <row r="105" spans="9:31" x14ac:dyDescent="0.3">
      <c r="I105">
        <v>102</v>
      </c>
      <c r="J105" s="41">
        <v>43886</v>
      </c>
      <c r="K105" s="66">
        <f t="shared" si="1"/>
        <v>2020</v>
      </c>
      <c r="L105">
        <v>8</v>
      </c>
      <c r="M105" t="s">
        <v>310</v>
      </c>
      <c r="N105" t="s">
        <v>132</v>
      </c>
      <c r="O105">
        <v>14</v>
      </c>
      <c r="P105" t="s">
        <v>384</v>
      </c>
      <c r="Q105" t="s">
        <v>201</v>
      </c>
      <c r="R105" t="s">
        <v>212</v>
      </c>
      <c r="S105">
        <v>10</v>
      </c>
      <c r="T105" s="42">
        <v>111</v>
      </c>
      <c r="U105" s="42">
        <v>1110</v>
      </c>
      <c r="V105" s="43">
        <v>0.11</v>
      </c>
      <c r="W105" s="42">
        <f>tVendas[[#This Row],[Valor Bruto]]*tVendas[[#This Row],[% Desconto]]</f>
        <v>122.1</v>
      </c>
      <c r="X105" s="42">
        <f>tVendas[[#This Row],[Valor Bruto]]-tVendas[[#This Row],[Valor Desconto]]</f>
        <v>987.9</v>
      </c>
      <c r="Y105" s="41">
        <v>43906</v>
      </c>
      <c r="Z105" s="41">
        <v>43906</v>
      </c>
      <c r="AA105" t="s">
        <v>108</v>
      </c>
      <c r="AB105" t="s">
        <v>105</v>
      </c>
      <c r="AC105" s="43">
        <v>0.04</v>
      </c>
      <c r="AD105" s="42">
        <f>tVendas[[#This Row],[Valor Venda]]*tVendas[[#This Row],[% Comis.]]</f>
        <v>39.515999999999998</v>
      </c>
      <c r="AE105" s="57">
        <f>IF((tVendas[[#This Row],[Data Pagamento]]-tVendas[[#This Row],[Vencimento]])&lt;0,1,0)</f>
        <v>0</v>
      </c>
    </row>
    <row r="106" spans="9:31" x14ac:dyDescent="0.3">
      <c r="I106">
        <v>103</v>
      </c>
      <c r="J106" s="41">
        <v>43887</v>
      </c>
      <c r="K106" s="66">
        <f t="shared" si="1"/>
        <v>2020</v>
      </c>
      <c r="L106">
        <v>21</v>
      </c>
      <c r="M106" t="s">
        <v>385</v>
      </c>
      <c r="N106" t="s">
        <v>126</v>
      </c>
      <c r="O106">
        <v>11</v>
      </c>
      <c r="P106" t="s">
        <v>386</v>
      </c>
      <c r="Q106" t="s">
        <v>201</v>
      </c>
      <c r="R106" t="s">
        <v>216</v>
      </c>
      <c r="S106">
        <v>13</v>
      </c>
      <c r="T106" s="42">
        <v>112</v>
      </c>
      <c r="U106" s="42">
        <v>1456</v>
      </c>
      <c r="V106" s="43">
        <v>0.15</v>
      </c>
      <c r="W106" s="42">
        <f>tVendas[[#This Row],[Valor Bruto]]*tVendas[[#This Row],[% Desconto]]</f>
        <v>218.4</v>
      </c>
      <c r="X106" s="42">
        <f>tVendas[[#This Row],[Valor Bruto]]-tVendas[[#This Row],[Valor Desconto]]</f>
        <v>1237.5999999999999</v>
      </c>
      <c r="Y106" s="41">
        <v>43906</v>
      </c>
      <c r="Z106" s="41">
        <v>43906</v>
      </c>
      <c r="AA106" t="s">
        <v>87</v>
      </c>
      <c r="AB106" t="s">
        <v>105</v>
      </c>
      <c r="AC106" s="43">
        <v>0.05</v>
      </c>
      <c r="AD106" s="42">
        <f>tVendas[[#This Row],[Valor Venda]]*tVendas[[#This Row],[% Comis.]]</f>
        <v>61.879999999999995</v>
      </c>
      <c r="AE106" s="57">
        <f>IF((tVendas[[#This Row],[Data Pagamento]]-tVendas[[#This Row],[Vencimento]])&lt;0,1,0)</f>
        <v>0</v>
      </c>
    </row>
    <row r="107" spans="9:31" x14ac:dyDescent="0.3">
      <c r="I107">
        <v>104</v>
      </c>
      <c r="J107" s="41">
        <v>43888</v>
      </c>
      <c r="K107" s="66">
        <f t="shared" si="1"/>
        <v>2020</v>
      </c>
      <c r="L107">
        <v>34</v>
      </c>
      <c r="M107" t="s">
        <v>283</v>
      </c>
      <c r="N107" t="s">
        <v>284</v>
      </c>
      <c r="O107">
        <v>8</v>
      </c>
      <c r="P107" t="s">
        <v>387</v>
      </c>
      <c r="Q107" t="s">
        <v>206</v>
      </c>
      <c r="R107" t="s">
        <v>219</v>
      </c>
      <c r="S107">
        <v>17</v>
      </c>
      <c r="T107" s="42">
        <v>96</v>
      </c>
      <c r="U107" s="42">
        <v>1632</v>
      </c>
      <c r="V107" s="43">
        <v>7.0000000000000007E-2</v>
      </c>
      <c r="W107" s="42">
        <f>tVendas[[#This Row],[Valor Bruto]]*tVendas[[#This Row],[% Desconto]]</f>
        <v>114.24000000000001</v>
      </c>
      <c r="X107" s="42">
        <f>tVendas[[#This Row],[Valor Bruto]]-tVendas[[#This Row],[Valor Desconto]]</f>
        <v>1517.76</v>
      </c>
      <c r="Y107" s="41">
        <v>43891</v>
      </c>
      <c r="Z107" s="41">
        <v>43891</v>
      </c>
      <c r="AA107" t="s">
        <v>85</v>
      </c>
      <c r="AB107" t="s">
        <v>83</v>
      </c>
      <c r="AC107" s="43">
        <v>0.05</v>
      </c>
      <c r="AD107" s="42">
        <f>tVendas[[#This Row],[Valor Venda]]*tVendas[[#This Row],[% Comis.]]</f>
        <v>75.888000000000005</v>
      </c>
      <c r="AE107" s="57">
        <f>IF((tVendas[[#This Row],[Data Pagamento]]-tVendas[[#This Row],[Vencimento]])&lt;0,1,0)</f>
        <v>0</v>
      </c>
    </row>
    <row r="108" spans="9:31" x14ac:dyDescent="0.3">
      <c r="I108">
        <v>105</v>
      </c>
      <c r="J108" s="41">
        <v>43888</v>
      </c>
      <c r="K108" s="66">
        <f t="shared" si="1"/>
        <v>2020</v>
      </c>
      <c r="L108">
        <v>53</v>
      </c>
      <c r="M108" t="s">
        <v>388</v>
      </c>
      <c r="N108" t="s">
        <v>389</v>
      </c>
      <c r="O108">
        <v>5</v>
      </c>
      <c r="P108" t="s">
        <v>341</v>
      </c>
      <c r="Q108" t="s">
        <v>206</v>
      </c>
      <c r="R108" t="s">
        <v>222</v>
      </c>
      <c r="S108">
        <v>29</v>
      </c>
      <c r="T108" s="42">
        <v>102</v>
      </c>
      <c r="U108" s="42">
        <v>2958</v>
      </c>
      <c r="V108" s="43">
        <v>0.13</v>
      </c>
      <c r="W108" s="42">
        <f>tVendas[[#This Row],[Valor Bruto]]*tVendas[[#This Row],[% Desconto]]</f>
        <v>384.54</v>
      </c>
      <c r="X108" s="42">
        <f>tVendas[[#This Row],[Valor Bruto]]-tVendas[[#This Row],[Valor Desconto]]</f>
        <v>2573.46</v>
      </c>
      <c r="Y108" s="41">
        <v>43911</v>
      </c>
      <c r="Z108" s="41">
        <v>43911</v>
      </c>
      <c r="AA108" t="s">
        <v>97</v>
      </c>
      <c r="AB108" t="s">
        <v>109</v>
      </c>
      <c r="AC108" s="43">
        <v>0.06</v>
      </c>
      <c r="AD108" s="42">
        <f>tVendas[[#This Row],[Valor Venda]]*tVendas[[#This Row],[% Comis.]]</f>
        <v>154.4076</v>
      </c>
      <c r="AE108" s="57">
        <f>IF((tVendas[[#This Row],[Data Pagamento]]-tVendas[[#This Row],[Vencimento]])&lt;0,1,0)</f>
        <v>0</v>
      </c>
    </row>
    <row r="109" spans="9:31" x14ac:dyDescent="0.3">
      <c r="I109">
        <v>106</v>
      </c>
      <c r="J109" s="41">
        <v>43891</v>
      </c>
      <c r="K109" s="66">
        <f t="shared" si="1"/>
        <v>2020</v>
      </c>
      <c r="L109">
        <v>10</v>
      </c>
      <c r="M109" t="s">
        <v>390</v>
      </c>
      <c r="N109" t="s">
        <v>126</v>
      </c>
      <c r="O109">
        <v>3</v>
      </c>
      <c r="P109" t="s">
        <v>391</v>
      </c>
      <c r="Q109" t="s">
        <v>206</v>
      </c>
      <c r="R109" t="s">
        <v>226</v>
      </c>
      <c r="S109">
        <v>10</v>
      </c>
      <c r="T109" s="42">
        <v>98</v>
      </c>
      <c r="U109" s="42">
        <v>980</v>
      </c>
      <c r="V109" s="43">
        <v>7.0000000000000007E-2</v>
      </c>
      <c r="W109" s="42">
        <f>tVendas[[#This Row],[Valor Bruto]]*tVendas[[#This Row],[% Desconto]]</f>
        <v>68.600000000000009</v>
      </c>
      <c r="X109" s="42">
        <f>tVendas[[#This Row],[Valor Bruto]]-tVendas[[#This Row],[Valor Desconto]]</f>
        <v>911.4</v>
      </c>
      <c r="Y109" s="41">
        <v>43899</v>
      </c>
      <c r="Z109" s="41">
        <v>43899</v>
      </c>
      <c r="AA109" t="s">
        <v>108</v>
      </c>
      <c r="AB109" t="s">
        <v>80</v>
      </c>
      <c r="AC109" s="43">
        <v>0.04</v>
      </c>
      <c r="AD109" s="42">
        <f>tVendas[[#This Row],[Valor Venda]]*tVendas[[#This Row],[% Comis.]]</f>
        <v>36.456000000000003</v>
      </c>
      <c r="AE109" s="57">
        <f>IF((tVendas[[#This Row],[Data Pagamento]]-tVendas[[#This Row],[Vencimento]])&lt;0,1,0)</f>
        <v>0</v>
      </c>
    </row>
    <row r="110" spans="9:31" x14ac:dyDescent="0.3">
      <c r="I110">
        <v>107</v>
      </c>
      <c r="J110" s="41">
        <v>43892</v>
      </c>
      <c r="K110" s="66">
        <f t="shared" si="1"/>
        <v>2020</v>
      </c>
      <c r="L110">
        <v>70</v>
      </c>
      <c r="M110" t="s">
        <v>392</v>
      </c>
      <c r="N110" t="s">
        <v>153</v>
      </c>
      <c r="O110">
        <v>14</v>
      </c>
      <c r="P110" t="s">
        <v>393</v>
      </c>
      <c r="Q110" t="s">
        <v>201</v>
      </c>
      <c r="R110" t="s">
        <v>230</v>
      </c>
      <c r="S110">
        <v>20</v>
      </c>
      <c r="T110" s="42">
        <v>119</v>
      </c>
      <c r="U110" s="42">
        <v>2380</v>
      </c>
      <c r="V110" s="43">
        <v>0.05</v>
      </c>
      <c r="W110" s="42">
        <f>tVendas[[#This Row],[Valor Bruto]]*tVendas[[#This Row],[% Desconto]]</f>
        <v>119</v>
      </c>
      <c r="X110" s="42">
        <f>tVendas[[#This Row],[Valor Bruto]]-tVendas[[#This Row],[Valor Desconto]]</f>
        <v>2261</v>
      </c>
      <c r="Y110" s="41">
        <v>43914</v>
      </c>
      <c r="Z110" s="41">
        <v>43914</v>
      </c>
      <c r="AA110" t="s">
        <v>87</v>
      </c>
      <c r="AB110" t="s">
        <v>128</v>
      </c>
      <c r="AC110" s="43">
        <v>0.06</v>
      </c>
      <c r="AD110" s="42">
        <f>tVendas[[#This Row],[Valor Venda]]*tVendas[[#This Row],[% Comis.]]</f>
        <v>135.66</v>
      </c>
      <c r="AE110" s="57">
        <f>IF((tVendas[[#This Row],[Data Pagamento]]-tVendas[[#This Row],[Vencimento]])&lt;0,1,0)</f>
        <v>0</v>
      </c>
    </row>
    <row r="111" spans="9:31" x14ac:dyDescent="0.3">
      <c r="I111">
        <v>108</v>
      </c>
      <c r="J111" s="41">
        <v>43893</v>
      </c>
      <c r="K111" s="66">
        <f t="shared" si="1"/>
        <v>2020</v>
      </c>
      <c r="L111">
        <v>95</v>
      </c>
      <c r="M111" t="s">
        <v>331</v>
      </c>
      <c r="N111" t="s">
        <v>143</v>
      </c>
      <c r="O111">
        <v>1</v>
      </c>
      <c r="P111" t="s">
        <v>358</v>
      </c>
      <c r="Q111" t="s">
        <v>201</v>
      </c>
      <c r="R111" t="s">
        <v>234</v>
      </c>
      <c r="S111">
        <v>31</v>
      </c>
      <c r="T111" s="42">
        <v>115</v>
      </c>
      <c r="U111" s="42">
        <v>3565</v>
      </c>
      <c r="V111" s="43">
        <v>0.09</v>
      </c>
      <c r="W111" s="42">
        <f>tVendas[[#This Row],[Valor Bruto]]*tVendas[[#This Row],[% Desconto]]</f>
        <v>320.84999999999997</v>
      </c>
      <c r="X111" s="42">
        <f>tVendas[[#This Row],[Valor Bruto]]-tVendas[[#This Row],[Valor Desconto]]</f>
        <v>3244.15</v>
      </c>
      <c r="Y111" s="41">
        <v>43909</v>
      </c>
      <c r="Z111" s="41">
        <v>43909</v>
      </c>
      <c r="AA111" t="s">
        <v>85</v>
      </c>
      <c r="AB111" t="s">
        <v>105</v>
      </c>
      <c r="AC111" s="43">
        <v>7.0000000000000007E-2</v>
      </c>
      <c r="AD111" s="42">
        <f>tVendas[[#This Row],[Valor Venda]]*tVendas[[#This Row],[% Comis.]]</f>
        <v>227.09050000000002</v>
      </c>
      <c r="AE111" s="57">
        <f>IF((tVendas[[#This Row],[Data Pagamento]]-tVendas[[#This Row],[Vencimento]])&lt;0,1,0)</f>
        <v>0</v>
      </c>
    </row>
    <row r="112" spans="9:31" x14ac:dyDescent="0.3">
      <c r="I112">
        <v>109</v>
      </c>
      <c r="J112" s="41">
        <v>43894</v>
      </c>
      <c r="K112" s="66">
        <f t="shared" si="1"/>
        <v>2020</v>
      </c>
      <c r="L112">
        <v>69</v>
      </c>
      <c r="M112" t="s">
        <v>351</v>
      </c>
      <c r="N112" t="s">
        <v>91</v>
      </c>
      <c r="O112">
        <v>1</v>
      </c>
      <c r="P112" t="s">
        <v>349</v>
      </c>
      <c r="Q112" t="s">
        <v>201</v>
      </c>
      <c r="R112" t="s">
        <v>237</v>
      </c>
      <c r="S112">
        <v>35</v>
      </c>
      <c r="T112" s="42">
        <v>116</v>
      </c>
      <c r="U112" s="42">
        <v>4060</v>
      </c>
      <c r="V112" s="43">
        <v>0.14000000000000001</v>
      </c>
      <c r="W112" s="42">
        <f>tVendas[[#This Row],[Valor Bruto]]*tVendas[[#This Row],[% Desconto]]</f>
        <v>568.40000000000009</v>
      </c>
      <c r="X112" s="42">
        <f>tVendas[[#This Row],[Valor Bruto]]-tVendas[[#This Row],[Valor Desconto]]</f>
        <v>3491.6</v>
      </c>
      <c r="Y112" s="41">
        <v>43917</v>
      </c>
      <c r="Z112" s="41">
        <v>43917</v>
      </c>
      <c r="AA112" t="s">
        <v>108</v>
      </c>
      <c r="AB112" t="s">
        <v>83</v>
      </c>
      <c r="AC112" s="43">
        <v>7.0000000000000007E-2</v>
      </c>
      <c r="AD112" s="42">
        <f>tVendas[[#This Row],[Valor Venda]]*tVendas[[#This Row],[% Comis.]]</f>
        <v>244.41200000000001</v>
      </c>
      <c r="AE112" s="57">
        <f>IF((tVendas[[#This Row],[Data Pagamento]]-tVendas[[#This Row],[Vencimento]])&lt;0,1,0)</f>
        <v>0</v>
      </c>
    </row>
    <row r="113" spans="9:31" x14ac:dyDescent="0.3">
      <c r="I113">
        <v>110</v>
      </c>
      <c r="J113" s="41">
        <v>43894</v>
      </c>
      <c r="K113" s="66">
        <f t="shared" si="1"/>
        <v>2020</v>
      </c>
      <c r="L113">
        <v>18</v>
      </c>
      <c r="M113" t="s">
        <v>372</v>
      </c>
      <c r="N113" t="s">
        <v>148</v>
      </c>
      <c r="O113">
        <v>13</v>
      </c>
      <c r="P113" t="s">
        <v>394</v>
      </c>
      <c r="Q113" t="s">
        <v>201</v>
      </c>
      <c r="R113" t="s">
        <v>240</v>
      </c>
      <c r="S113">
        <v>33</v>
      </c>
      <c r="T113" s="42">
        <v>105</v>
      </c>
      <c r="U113" s="42">
        <v>3465</v>
      </c>
      <c r="V113" s="43">
        <v>0.03</v>
      </c>
      <c r="W113" s="42">
        <f>tVendas[[#This Row],[Valor Bruto]]*tVendas[[#This Row],[% Desconto]]</f>
        <v>103.95</v>
      </c>
      <c r="X113" s="42">
        <f>tVendas[[#This Row],[Valor Bruto]]-tVendas[[#This Row],[Valor Desconto]]</f>
        <v>3361.05</v>
      </c>
      <c r="Y113" s="41">
        <v>43924</v>
      </c>
      <c r="Z113" s="41">
        <v>43924</v>
      </c>
      <c r="AA113" t="s">
        <v>87</v>
      </c>
      <c r="AB113" t="s">
        <v>105</v>
      </c>
      <c r="AC113" s="43">
        <v>7.0000000000000007E-2</v>
      </c>
      <c r="AD113" s="42">
        <f>tVendas[[#This Row],[Valor Venda]]*tVendas[[#This Row],[% Comis.]]</f>
        <v>235.27350000000004</v>
      </c>
      <c r="AE113" s="57">
        <f>IF((tVendas[[#This Row],[Data Pagamento]]-tVendas[[#This Row],[Vencimento]])&lt;0,1,0)</f>
        <v>0</v>
      </c>
    </row>
    <row r="114" spans="9:31" x14ac:dyDescent="0.3">
      <c r="I114">
        <v>111</v>
      </c>
      <c r="J114" s="41">
        <v>43894</v>
      </c>
      <c r="K114" s="66">
        <f t="shared" si="1"/>
        <v>2020</v>
      </c>
      <c r="L114">
        <v>86</v>
      </c>
      <c r="M114" t="s">
        <v>395</v>
      </c>
      <c r="N114" t="s">
        <v>396</v>
      </c>
      <c r="O114">
        <v>15</v>
      </c>
      <c r="P114" t="s">
        <v>295</v>
      </c>
      <c r="Q114" t="s">
        <v>206</v>
      </c>
      <c r="R114" t="s">
        <v>202</v>
      </c>
      <c r="S114">
        <v>50</v>
      </c>
      <c r="T114" s="42">
        <v>103</v>
      </c>
      <c r="U114" s="42">
        <v>5150</v>
      </c>
      <c r="V114" s="43">
        <v>0.11</v>
      </c>
      <c r="W114" s="42">
        <f>tVendas[[#This Row],[Valor Bruto]]*tVendas[[#This Row],[% Desconto]]</f>
        <v>566.5</v>
      </c>
      <c r="X114" s="42">
        <f>tVendas[[#This Row],[Valor Bruto]]-tVendas[[#This Row],[Valor Desconto]]</f>
        <v>4583.5</v>
      </c>
      <c r="Y114" s="41">
        <v>43915</v>
      </c>
      <c r="Z114" s="41">
        <v>43915</v>
      </c>
      <c r="AA114" t="s">
        <v>82</v>
      </c>
      <c r="AB114" t="s">
        <v>109</v>
      </c>
      <c r="AC114" s="43">
        <v>0.08</v>
      </c>
      <c r="AD114" s="42">
        <f>tVendas[[#This Row],[Valor Venda]]*tVendas[[#This Row],[% Comis.]]</f>
        <v>366.68</v>
      </c>
      <c r="AE114" s="57">
        <f>IF((tVendas[[#This Row],[Data Pagamento]]-tVendas[[#This Row],[Vencimento]])&lt;0,1,0)</f>
        <v>0</v>
      </c>
    </row>
    <row r="115" spans="9:31" x14ac:dyDescent="0.3">
      <c r="I115">
        <v>112</v>
      </c>
      <c r="J115" s="41">
        <v>43895</v>
      </c>
      <c r="K115" s="66">
        <f t="shared" si="1"/>
        <v>2020</v>
      </c>
      <c r="L115">
        <v>18</v>
      </c>
      <c r="M115" t="s">
        <v>372</v>
      </c>
      <c r="N115" t="s">
        <v>148</v>
      </c>
      <c r="O115">
        <v>12</v>
      </c>
      <c r="P115" t="s">
        <v>397</v>
      </c>
      <c r="Q115" t="s">
        <v>201</v>
      </c>
      <c r="R115" t="s">
        <v>207</v>
      </c>
      <c r="S115">
        <v>42</v>
      </c>
      <c r="T115" s="42">
        <v>98</v>
      </c>
      <c r="U115" s="42">
        <v>4116</v>
      </c>
      <c r="V115" s="43">
        <v>0.11</v>
      </c>
      <c r="W115" s="42">
        <f>tVendas[[#This Row],[Valor Bruto]]*tVendas[[#This Row],[% Desconto]]</f>
        <v>452.76</v>
      </c>
      <c r="X115" s="42">
        <f>tVendas[[#This Row],[Valor Bruto]]-tVendas[[#This Row],[Valor Desconto]]</f>
        <v>3663.24</v>
      </c>
      <c r="Y115" s="41">
        <v>43900</v>
      </c>
      <c r="Z115" s="41"/>
      <c r="AA115" t="s">
        <v>100</v>
      </c>
      <c r="AB115" t="s">
        <v>83</v>
      </c>
      <c r="AC115" s="43">
        <v>7.0000000000000007E-2</v>
      </c>
      <c r="AD115" s="42">
        <f>tVendas[[#This Row],[Valor Venda]]*tVendas[[#This Row],[% Comis.]]</f>
        <v>256.42680000000001</v>
      </c>
      <c r="AE115" s="57">
        <f>IF((tVendas[[#This Row],[Data Pagamento]]-tVendas[[#This Row],[Vencimento]])&lt;0,1,0)</f>
        <v>1</v>
      </c>
    </row>
    <row r="116" spans="9:31" x14ac:dyDescent="0.3">
      <c r="I116">
        <v>113</v>
      </c>
      <c r="J116" s="41">
        <v>43895</v>
      </c>
      <c r="K116" s="66">
        <f t="shared" si="1"/>
        <v>2020</v>
      </c>
      <c r="L116">
        <v>41</v>
      </c>
      <c r="M116" t="s">
        <v>312</v>
      </c>
      <c r="N116" t="s">
        <v>122</v>
      </c>
      <c r="O116">
        <v>4</v>
      </c>
      <c r="P116" t="s">
        <v>336</v>
      </c>
      <c r="Q116" t="s">
        <v>206</v>
      </c>
      <c r="R116" t="s">
        <v>212</v>
      </c>
      <c r="S116">
        <v>49</v>
      </c>
      <c r="T116" s="42">
        <v>102</v>
      </c>
      <c r="U116" s="42">
        <v>4998</v>
      </c>
      <c r="V116" s="43">
        <v>0.09</v>
      </c>
      <c r="W116" s="42">
        <f>tVendas[[#This Row],[Valor Bruto]]*tVendas[[#This Row],[% Desconto]]</f>
        <v>449.82</v>
      </c>
      <c r="X116" s="42">
        <f>tVendas[[#This Row],[Valor Bruto]]-tVendas[[#This Row],[Valor Desconto]]</f>
        <v>4548.18</v>
      </c>
      <c r="Y116" s="41">
        <v>43905</v>
      </c>
      <c r="Z116" s="41">
        <v>43905</v>
      </c>
      <c r="AA116" t="s">
        <v>85</v>
      </c>
      <c r="AB116" t="s">
        <v>95</v>
      </c>
      <c r="AC116" s="43">
        <v>0.08</v>
      </c>
      <c r="AD116" s="42">
        <f>tVendas[[#This Row],[Valor Venda]]*tVendas[[#This Row],[% Comis.]]</f>
        <v>363.85440000000006</v>
      </c>
      <c r="AE116" s="57">
        <f>IF((tVendas[[#This Row],[Data Pagamento]]-tVendas[[#This Row],[Vencimento]])&lt;0,1,0)</f>
        <v>0</v>
      </c>
    </row>
    <row r="117" spans="9:31" x14ac:dyDescent="0.3">
      <c r="I117">
        <v>114</v>
      </c>
      <c r="J117" s="41">
        <v>43895</v>
      </c>
      <c r="K117" s="66">
        <f t="shared" si="1"/>
        <v>2020</v>
      </c>
      <c r="L117">
        <v>3</v>
      </c>
      <c r="M117" t="s">
        <v>398</v>
      </c>
      <c r="N117" t="s">
        <v>138</v>
      </c>
      <c r="O117">
        <v>12</v>
      </c>
      <c r="P117" t="s">
        <v>399</v>
      </c>
      <c r="Q117" t="s">
        <v>201</v>
      </c>
      <c r="R117" t="s">
        <v>216</v>
      </c>
      <c r="S117">
        <v>11</v>
      </c>
      <c r="T117" s="42">
        <v>109</v>
      </c>
      <c r="U117" s="42">
        <v>1199</v>
      </c>
      <c r="V117" s="43">
        <v>0.02</v>
      </c>
      <c r="W117" s="42">
        <f>tVendas[[#This Row],[Valor Bruto]]*tVendas[[#This Row],[% Desconto]]</f>
        <v>23.98</v>
      </c>
      <c r="X117" s="42">
        <f>tVendas[[#This Row],[Valor Bruto]]-tVendas[[#This Row],[Valor Desconto]]</f>
        <v>1175.02</v>
      </c>
      <c r="Y117" s="41">
        <v>43907</v>
      </c>
      <c r="Z117" s="41">
        <v>43907</v>
      </c>
      <c r="AA117" t="s">
        <v>100</v>
      </c>
      <c r="AB117" t="s">
        <v>88</v>
      </c>
      <c r="AC117" s="43">
        <v>0.05</v>
      </c>
      <c r="AD117" s="42">
        <f>tVendas[[#This Row],[Valor Venda]]*tVendas[[#This Row],[% Comis.]]</f>
        <v>58.751000000000005</v>
      </c>
      <c r="AE117" s="57">
        <f>IF((tVendas[[#This Row],[Data Pagamento]]-tVendas[[#This Row],[Vencimento]])&lt;0,1,0)</f>
        <v>0</v>
      </c>
    </row>
    <row r="118" spans="9:31" x14ac:dyDescent="0.3">
      <c r="I118">
        <v>115</v>
      </c>
      <c r="J118" s="41">
        <v>43896</v>
      </c>
      <c r="K118" s="66">
        <f t="shared" si="1"/>
        <v>2020</v>
      </c>
      <c r="L118">
        <v>56</v>
      </c>
      <c r="M118" t="s">
        <v>400</v>
      </c>
      <c r="N118" t="s">
        <v>401</v>
      </c>
      <c r="O118">
        <v>1</v>
      </c>
      <c r="P118" t="s">
        <v>304</v>
      </c>
      <c r="Q118" t="s">
        <v>201</v>
      </c>
      <c r="R118" t="s">
        <v>219</v>
      </c>
      <c r="S118">
        <v>50</v>
      </c>
      <c r="T118" s="42">
        <v>98</v>
      </c>
      <c r="U118" s="42">
        <v>4900</v>
      </c>
      <c r="V118" s="43">
        <v>0.04</v>
      </c>
      <c r="W118" s="42">
        <f>tVendas[[#This Row],[Valor Bruto]]*tVendas[[#This Row],[% Desconto]]</f>
        <v>196</v>
      </c>
      <c r="X118" s="42">
        <f>tVendas[[#This Row],[Valor Bruto]]-tVendas[[#This Row],[Valor Desconto]]</f>
        <v>4704</v>
      </c>
      <c r="Y118" s="41">
        <v>43916</v>
      </c>
      <c r="Z118" s="41">
        <v>43916</v>
      </c>
      <c r="AA118" t="s">
        <v>82</v>
      </c>
      <c r="AB118" t="s">
        <v>105</v>
      </c>
      <c r="AC118" s="43">
        <v>0.08</v>
      </c>
      <c r="AD118" s="42">
        <f>tVendas[[#This Row],[Valor Venda]]*tVendas[[#This Row],[% Comis.]]</f>
        <v>376.32</v>
      </c>
      <c r="AE118" s="57">
        <f>IF((tVendas[[#This Row],[Data Pagamento]]-tVendas[[#This Row],[Vencimento]])&lt;0,1,0)</f>
        <v>0</v>
      </c>
    </row>
    <row r="119" spans="9:31" x14ac:dyDescent="0.3">
      <c r="I119">
        <v>116</v>
      </c>
      <c r="J119" s="41">
        <v>43896</v>
      </c>
      <c r="K119" s="66">
        <f t="shared" si="1"/>
        <v>2020</v>
      </c>
      <c r="L119">
        <v>42</v>
      </c>
      <c r="M119" t="s">
        <v>402</v>
      </c>
      <c r="N119" t="s">
        <v>96</v>
      </c>
      <c r="O119">
        <v>1</v>
      </c>
      <c r="P119" t="s">
        <v>377</v>
      </c>
      <c r="Q119" t="s">
        <v>201</v>
      </c>
      <c r="R119" t="s">
        <v>222</v>
      </c>
      <c r="S119">
        <v>50</v>
      </c>
      <c r="T119" s="42">
        <v>99</v>
      </c>
      <c r="U119" s="42">
        <v>4950</v>
      </c>
      <c r="V119" s="43">
        <v>0.08</v>
      </c>
      <c r="W119" s="42">
        <f>tVendas[[#This Row],[Valor Bruto]]*tVendas[[#This Row],[% Desconto]]</f>
        <v>396</v>
      </c>
      <c r="X119" s="42">
        <f>tVendas[[#This Row],[Valor Bruto]]-tVendas[[#This Row],[Valor Desconto]]</f>
        <v>4554</v>
      </c>
      <c r="Y119" s="41">
        <v>43918</v>
      </c>
      <c r="Z119" s="41">
        <v>43918</v>
      </c>
      <c r="AA119" t="s">
        <v>85</v>
      </c>
      <c r="AB119" t="s">
        <v>83</v>
      </c>
      <c r="AC119" s="43">
        <v>0.08</v>
      </c>
      <c r="AD119" s="42">
        <f>tVendas[[#This Row],[Valor Venda]]*tVendas[[#This Row],[% Comis.]]</f>
        <v>364.32</v>
      </c>
      <c r="AE119" s="57">
        <f>IF((tVendas[[#This Row],[Data Pagamento]]-tVendas[[#This Row],[Vencimento]])&lt;0,1,0)</f>
        <v>0</v>
      </c>
    </row>
    <row r="120" spans="9:31" x14ac:dyDescent="0.3">
      <c r="I120">
        <v>117</v>
      </c>
      <c r="J120" s="41">
        <v>43897</v>
      </c>
      <c r="K120" s="66">
        <f t="shared" si="1"/>
        <v>2020</v>
      </c>
      <c r="L120">
        <v>32</v>
      </c>
      <c r="M120" t="s">
        <v>403</v>
      </c>
      <c r="N120" t="s">
        <v>148</v>
      </c>
      <c r="O120">
        <v>10</v>
      </c>
      <c r="P120" t="s">
        <v>225</v>
      </c>
      <c r="Q120" t="s">
        <v>206</v>
      </c>
      <c r="R120" t="s">
        <v>226</v>
      </c>
      <c r="S120">
        <v>31</v>
      </c>
      <c r="T120" s="42">
        <v>117</v>
      </c>
      <c r="U120" s="42">
        <v>3627</v>
      </c>
      <c r="V120" s="43">
        <v>0.14000000000000001</v>
      </c>
      <c r="W120" s="42">
        <f>tVendas[[#This Row],[Valor Bruto]]*tVendas[[#This Row],[% Desconto]]</f>
        <v>507.78000000000003</v>
      </c>
      <c r="X120" s="42">
        <f>tVendas[[#This Row],[Valor Bruto]]-tVendas[[#This Row],[Valor Desconto]]</f>
        <v>3119.22</v>
      </c>
      <c r="Y120" s="41">
        <v>43905</v>
      </c>
      <c r="Z120" s="41">
        <v>43905</v>
      </c>
      <c r="AA120" t="s">
        <v>85</v>
      </c>
      <c r="AB120" t="s">
        <v>83</v>
      </c>
      <c r="AC120" s="43">
        <v>7.0000000000000007E-2</v>
      </c>
      <c r="AD120" s="42">
        <f>tVendas[[#This Row],[Valor Venda]]*tVendas[[#This Row],[% Comis.]]</f>
        <v>218.34540000000001</v>
      </c>
      <c r="AE120" s="57">
        <f>IF((tVendas[[#This Row],[Data Pagamento]]-tVendas[[#This Row],[Vencimento]])&lt;0,1,0)</f>
        <v>0</v>
      </c>
    </row>
    <row r="121" spans="9:31" x14ac:dyDescent="0.3">
      <c r="I121">
        <v>118</v>
      </c>
      <c r="J121" s="41">
        <v>43897</v>
      </c>
      <c r="K121" s="66">
        <f t="shared" si="1"/>
        <v>2020</v>
      </c>
      <c r="L121">
        <v>36</v>
      </c>
      <c r="M121" t="s">
        <v>320</v>
      </c>
      <c r="N121" t="s">
        <v>96</v>
      </c>
      <c r="O121">
        <v>7</v>
      </c>
      <c r="P121" t="s">
        <v>404</v>
      </c>
      <c r="Q121" t="s">
        <v>206</v>
      </c>
      <c r="R121" t="s">
        <v>230</v>
      </c>
      <c r="S121">
        <v>30</v>
      </c>
      <c r="T121" s="42">
        <v>99</v>
      </c>
      <c r="U121" s="42">
        <v>2970</v>
      </c>
      <c r="V121" s="43">
        <v>7.0000000000000007E-2</v>
      </c>
      <c r="W121" s="42">
        <f>tVendas[[#This Row],[Valor Bruto]]*tVendas[[#This Row],[% Desconto]]</f>
        <v>207.9</v>
      </c>
      <c r="X121" s="42">
        <f>tVendas[[#This Row],[Valor Bruto]]-tVendas[[#This Row],[Valor Desconto]]</f>
        <v>2762.1</v>
      </c>
      <c r="Y121" s="41">
        <v>43898</v>
      </c>
      <c r="Z121" s="41">
        <v>43898</v>
      </c>
      <c r="AA121" t="s">
        <v>100</v>
      </c>
      <c r="AB121" t="s">
        <v>95</v>
      </c>
      <c r="AC121" s="43">
        <v>0.06</v>
      </c>
      <c r="AD121" s="42">
        <f>tVendas[[#This Row],[Valor Venda]]*tVendas[[#This Row],[% Comis.]]</f>
        <v>165.726</v>
      </c>
      <c r="AE121" s="57">
        <f>IF((tVendas[[#This Row],[Data Pagamento]]-tVendas[[#This Row],[Vencimento]])&lt;0,1,0)</f>
        <v>0</v>
      </c>
    </row>
    <row r="122" spans="9:31" x14ac:dyDescent="0.3">
      <c r="I122">
        <v>119</v>
      </c>
      <c r="J122" s="41">
        <v>43897</v>
      </c>
      <c r="K122" s="66">
        <f t="shared" si="1"/>
        <v>2020</v>
      </c>
      <c r="L122">
        <v>78</v>
      </c>
      <c r="M122" t="s">
        <v>405</v>
      </c>
      <c r="N122" t="s">
        <v>154</v>
      </c>
      <c r="O122">
        <v>14</v>
      </c>
      <c r="P122" t="s">
        <v>348</v>
      </c>
      <c r="Q122" t="s">
        <v>201</v>
      </c>
      <c r="R122" t="s">
        <v>234</v>
      </c>
      <c r="S122">
        <v>23</v>
      </c>
      <c r="T122" s="42">
        <v>92</v>
      </c>
      <c r="U122" s="42">
        <v>2116</v>
      </c>
      <c r="V122" s="43">
        <v>0.02</v>
      </c>
      <c r="W122" s="42">
        <f>tVendas[[#This Row],[Valor Bruto]]*tVendas[[#This Row],[% Desconto]]</f>
        <v>42.32</v>
      </c>
      <c r="X122" s="42">
        <f>tVendas[[#This Row],[Valor Bruto]]-tVendas[[#This Row],[Valor Desconto]]</f>
        <v>2073.6799999999998</v>
      </c>
      <c r="Y122" s="41">
        <v>43926</v>
      </c>
      <c r="Z122" s="41">
        <v>43926</v>
      </c>
      <c r="AA122" t="s">
        <v>87</v>
      </c>
      <c r="AB122" t="s">
        <v>92</v>
      </c>
      <c r="AC122" s="43">
        <v>0.06</v>
      </c>
      <c r="AD122" s="42">
        <f>tVendas[[#This Row],[Valor Venda]]*tVendas[[#This Row],[% Comis.]]</f>
        <v>124.42079999999999</v>
      </c>
      <c r="AE122" s="57">
        <f>IF((tVendas[[#This Row],[Data Pagamento]]-tVendas[[#This Row],[Vencimento]])&lt;0,1,0)</f>
        <v>0</v>
      </c>
    </row>
    <row r="123" spans="9:31" x14ac:dyDescent="0.3">
      <c r="I123">
        <v>120</v>
      </c>
      <c r="J123" s="41">
        <v>43897</v>
      </c>
      <c r="K123" s="66">
        <f t="shared" si="1"/>
        <v>2020</v>
      </c>
      <c r="L123">
        <v>13</v>
      </c>
      <c r="M123" t="s">
        <v>332</v>
      </c>
      <c r="N123" t="s">
        <v>132</v>
      </c>
      <c r="O123">
        <v>8</v>
      </c>
      <c r="P123" t="s">
        <v>406</v>
      </c>
      <c r="Q123" t="s">
        <v>206</v>
      </c>
      <c r="R123" t="s">
        <v>237</v>
      </c>
      <c r="S123">
        <v>32</v>
      </c>
      <c r="T123" s="42">
        <v>99</v>
      </c>
      <c r="U123" s="42">
        <v>3168</v>
      </c>
      <c r="V123" s="43">
        <v>0.11</v>
      </c>
      <c r="W123" s="42">
        <f>tVendas[[#This Row],[Valor Bruto]]*tVendas[[#This Row],[% Desconto]]</f>
        <v>348.48</v>
      </c>
      <c r="X123" s="42">
        <f>tVendas[[#This Row],[Valor Bruto]]-tVendas[[#This Row],[Valor Desconto]]</f>
        <v>2819.52</v>
      </c>
      <c r="Y123" s="41">
        <v>43902</v>
      </c>
      <c r="Z123" s="41">
        <v>43902</v>
      </c>
      <c r="AA123" t="s">
        <v>79</v>
      </c>
      <c r="AB123" t="s">
        <v>109</v>
      </c>
      <c r="AC123" s="43">
        <v>0.06</v>
      </c>
      <c r="AD123" s="42">
        <f>tVendas[[#This Row],[Valor Venda]]*tVendas[[#This Row],[% Comis.]]</f>
        <v>169.1712</v>
      </c>
      <c r="AE123" s="57">
        <f>IF((tVendas[[#This Row],[Data Pagamento]]-tVendas[[#This Row],[Vencimento]])&lt;0,1,0)</f>
        <v>0</v>
      </c>
    </row>
    <row r="124" spans="9:31" x14ac:dyDescent="0.3">
      <c r="I124">
        <v>121</v>
      </c>
      <c r="J124" s="41">
        <v>43898</v>
      </c>
      <c r="K124" s="66">
        <f t="shared" si="1"/>
        <v>2020</v>
      </c>
      <c r="L124">
        <v>49</v>
      </c>
      <c r="M124" t="s">
        <v>407</v>
      </c>
      <c r="N124" t="s">
        <v>408</v>
      </c>
      <c r="O124">
        <v>6</v>
      </c>
      <c r="P124" t="s">
        <v>409</v>
      </c>
      <c r="Q124" t="s">
        <v>201</v>
      </c>
      <c r="R124" t="s">
        <v>240</v>
      </c>
      <c r="S124">
        <v>31</v>
      </c>
      <c r="T124" s="42">
        <v>103</v>
      </c>
      <c r="U124" s="42">
        <v>3193</v>
      </c>
      <c r="V124" s="43">
        <v>0.09</v>
      </c>
      <c r="W124" s="42">
        <f>tVendas[[#This Row],[Valor Bruto]]*tVendas[[#This Row],[% Desconto]]</f>
        <v>287.37</v>
      </c>
      <c r="X124" s="42">
        <f>tVendas[[#This Row],[Valor Bruto]]-tVendas[[#This Row],[Valor Desconto]]</f>
        <v>2905.63</v>
      </c>
      <c r="Y124" s="41">
        <v>43902</v>
      </c>
      <c r="Z124" s="41">
        <v>43902</v>
      </c>
      <c r="AA124" t="s">
        <v>100</v>
      </c>
      <c r="AB124" t="s">
        <v>95</v>
      </c>
      <c r="AC124" s="43">
        <v>0.06</v>
      </c>
      <c r="AD124" s="42">
        <f>tVendas[[#This Row],[Valor Venda]]*tVendas[[#This Row],[% Comis.]]</f>
        <v>174.33779999999999</v>
      </c>
      <c r="AE124" s="57">
        <f>IF((tVendas[[#This Row],[Data Pagamento]]-tVendas[[#This Row],[Vencimento]])&lt;0,1,0)</f>
        <v>0</v>
      </c>
    </row>
    <row r="125" spans="9:31" x14ac:dyDescent="0.3">
      <c r="I125">
        <v>122</v>
      </c>
      <c r="J125" s="41">
        <v>43898</v>
      </c>
      <c r="K125" s="66">
        <f t="shared" si="1"/>
        <v>2020</v>
      </c>
      <c r="L125">
        <v>1</v>
      </c>
      <c r="M125" t="s">
        <v>410</v>
      </c>
      <c r="N125" t="s">
        <v>340</v>
      </c>
      <c r="O125">
        <v>13</v>
      </c>
      <c r="P125" t="s">
        <v>411</v>
      </c>
      <c r="Q125" t="s">
        <v>201</v>
      </c>
      <c r="R125" t="s">
        <v>202</v>
      </c>
      <c r="S125">
        <v>26</v>
      </c>
      <c r="T125" s="42">
        <v>97</v>
      </c>
      <c r="U125" s="42">
        <v>2522</v>
      </c>
      <c r="V125" s="43">
        <v>0.14000000000000001</v>
      </c>
      <c r="W125" s="42">
        <f>tVendas[[#This Row],[Valor Bruto]]*tVendas[[#This Row],[% Desconto]]</f>
        <v>353.08000000000004</v>
      </c>
      <c r="X125" s="42">
        <f>tVendas[[#This Row],[Valor Bruto]]-tVendas[[#This Row],[Valor Desconto]]</f>
        <v>2168.92</v>
      </c>
      <c r="Y125" s="41">
        <v>43899</v>
      </c>
      <c r="Z125" s="41">
        <v>43899</v>
      </c>
      <c r="AA125" t="s">
        <v>82</v>
      </c>
      <c r="AB125" t="s">
        <v>109</v>
      </c>
      <c r="AC125" s="43">
        <v>0.06</v>
      </c>
      <c r="AD125" s="42">
        <f>tVendas[[#This Row],[Valor Venda]]*tVendas[[#This Row],[% Comis.]]</f>
        <v>130.1352</v>
      </c>
      <c r="AE125" s="57">
        <f>IF((tVendas[[#This Row],[Data Pagamento]]-tVendas[[#This Row],[Vencimento]])&lt;0,1,0)</f>
        <v>0</v>
      </c>
    </row>
    <row r="126" spans="9:31" x14ac:dyDescent="0.3">
      <c r="I126">
        <v>123</v>
      </c>
      <c r="J126" s="41">
        <v>43898</v>
      </c>
      <c r="K126" s="66">
        <f t="shared" si="1"/>
        <v>2020</v>
      </c>
      <c r="L126">
        <v>33</v>
      </c>
      <c r="M126" t="s">
        <v>334</v>
      </c>
      <c r="N126" t="s">
        <v>96</v>
      </c>
      <c r="O126">
        <v>12</v>
      </c>
      <c r="P126" t="s">
        <v>397</v>
      </c>
      <c r="Q126" t="s">
        <v>201</v>
      </c>
      <c r="R126" t="s">
        <v>207</v>
      </c>
      <c r="S126">
        <v>13</v>
      </c>
      <c r="T126" s="42">
        <v>111</v>
      </c>
      <c r="U126" s="42">
        <v>1443</v>
      </c>
      <c r="V126" s="43">
        <v>0.01</v>
      </c>
      <c r="W126" s="42">
        <f>tVendas[[#This Row],[Valor Bruto]]*tVendas[[#This Row],[% Desconto]]</f>
        <v>14.43</v>
      </c>
      <c r="X126" s="42">
        <f>tVendas[[#This Row],[Valor Bruto]]-tVendas[[#This Row],[Valor Desconto]]</f>
        <v>1428.57</v>
      </c>
      <c r="Y126" s="41">
        <v>43901</v>
      </c>
      <c r="Z126" s="41">
        <v>43901</v>
      </c>
      <c r="AA126" t="s">
        <v>85</v>
      </c>
      <c r="AB126" t="s">
        <v>90</v>
      </c>
      <c r="AC126" s="43">
        <v>0.05</v>
      </c>
      <c r="AD126" s="42">
        <f>tVendas[[#This Row],[Valor Venda]]*tVendas[[#This Row],[% Comis.]]</f>
        <v>71.4285</v>
      </c>
      <c r="AE126" s="57">
        <f>IF((tVendas[[#This Row],[Data Pagamento]]-tVendas[[#This Row],[Vencimento]])&lt;0,1,0)</f>
        <v>0</v>
      </c>
    </row>
    <row r="127" spans="9:31" x14ac:dyDescent="0.3">
      <c r="I127">
        <v>124</v>
      </c>
      <c r="J127" s="41">
        <v>43898</v>
      </c>
      <c r="K127" s="66">
        <f t="shared" si="1"/>
        <v>2020</v>
      </c>
      <c r="L127">
        <v>50</v>
      </c>
      <c r="M127" t="s">
        <v>361</v>
      </c>
      <c r="N127" t="s">
        <v>362</v>
      </c>
      <c r="O127">
        <v>14</v>
      </c>
      <c r="P127" t="s">
        <v>384</v>
      </c>
      <c r="Q127" t="s">
        <v>201</v>
      </c>
      <c r="R127" t="s">
        <v>212</v>
      </c>
      <c r="S127">
        <v>35</v>
      </c>
      <c r="T127" s="42">
        <v>102</v>
      </c>
      <c r="U127" s="42">
        <v>3570</v>
      </c>
      <c r="V127" s="43">
        <v>0.09</v>
      </c>
      <c r="W127" s="42">
        <f>tVendas[[#This Row],[Valor Bruto]]*tVendas[[#This Row],[% Desconto]]</f>
        <v>321.3</v>
      </c>
      <c r="X127" s="42">
        <f>tVendas[[#This Row],[Valor Bruto]]-tVendas[[#This Row],[Valor Desconto]]</f>
        <v>3248.7</v>
      </c>
      <c r="Y127" s="41">
        <v>45008</v>
      </c>
      <c r="Z127" s="41"/>
      <c r="AA127" t="s">
        <v>97</v>
      </c>
      <c r="AB127" t="s">
        <v>83</v>
      </c>
      <c r="AC127" s="43">
        <v>7.0000000000000007E-2</v>
      </c>
      <c r="AD127" s="42">
        <f>tVendas[[#This Row],[Valor Venda]]*tVendas[[#This Row],[% Comis.]]</f>
        <v>227.40900000000002</v>
      </c>
      <c r="AE127" s="57">
        <f>IF((tVendas[[#This Row],[Data Pagamento]]-tVendas[[#This Row],[Vencimento]])&lt;0,1,0)</f>
        <v>1</v>
      </c>
    </row>
    <row r="128" spans="9:31" x14ac:dyDescent="0.3">
      <c r="I128">
        <v>125</v>
      </c>
      <c r="J128" s="41">
        <v>43899</v>
      </c>
      <c r="K128" s="66">
        <f t="shared" si="1"/>
        <v>2020</v>
      </c>
      <c r="L128">
        <v>46</v>
      </c>
      <c r="M128" t="s">
        <v>412</v>
      </c>
      <c r="N128" t="s">
        <v>413</v>
      </c>
      <c r="O128">
        <v>4</v>
      </c>
      <c r="P128" t="s">
        <v>414</v>
      </c>
      <c r="Q128" t="s">
        <v>206</v>
      </c>
      <c r="R128" t="s">
        <v>216</v>
      </c>
      <c r="S128">
        <v>19</v>
      </c>
      <c r="T128" s="42">
        <v>104</v>
      </c>
      <c r="U128" s="42">
        <v>1976</v>
      </c>
      <c r="V128" s="43">
        <v>0.09</v>
      </c>
      <c r="W128" s="42">
        <f>tVendas[[#This Row],[Valor Bruto]]*tVendas[[#This Row],[% Desconto]]</f>
        <v>177.84</v>
      </c>
      <c r="X128" s="42">
        <f>tVendas[[#This Row],[Valor Bruto]]-tVendas[[#This Row],[Valor Desconto]]</f>
        <v>1798.16</v>
      </c>
      <c r="Y128" s="41">
        <v>43928</v>
      </c>
      <c r="Z128" s="41">
        <v>43928</v>
      </c>
      <c r="AA128" t="s">
        <v>100</v>
      </c>
      <c r="AB128" t="s">
        <v>113</v>
      </c>
      <c r="AC128" s="43">
        <v>0.05</v>
      </c>
      <c r="AD128" s="42">
        <f>tVendas[[#This Row],[Valor Venda]]*tVendas[[#This Row],[% Comis.]]</f>
        <v>89.908000000000015</v>
      </c>
      <c r="AE128" s="57">
        <f>IF((tVendas[[#This Row],[Data Pagamento]]-tVendas[[#This Row],[Vencimento]])&lt;0,1,0)</f>
        <v>0</v>
      </c>
    </row>
    <row r="129" spans="9:31" x14ac:dyDescent="0.3">
      <c r="I129">
        <v>126</v>
      </c>
      <c r="J129" s="41">
        <v>43899</v>
      </c>
      <c r="K129" s="66">
        <f t="shared" si="1"/>
        <v>2020</v>
      </c>
      <c r="L129">
        <v>26</v>
      </c>
      <c r="M129" t="s">
        <v>415</v>
      </c>
      <c r="N129" t="s">
        <v>154</v>
      </c>
      <c r="O129">
        <v>9</v>
      </c>
      <c r="P129" t="s">
        <v>416</v>
      </c>
      <c r="Q129" t="s">
        <v>206</v>
      </c>
      <c r="R129" t="s">
        <v>219</v>
      </c>
      <c r="S129">
        <v>15</v>
      </c>
      <c r="T129" s="42">
        <v>119</v>
      </c>
      <c r="U129" s="42">
        <v>1785</v>
      </c>
      <c r="V129" s="43">
        <v>0.15</v>
      </c>
      <c r="W129" s="42">
        <f>tVendas[[#This Row],[Valor Bruto]]*tVendas[[#This Row],[% Desconto]]</f>
        <v>267.75</v>
      </c>
      <c r="X129" s="42">
        <f>tVendas[[#This Row],[Valor Bruto]]-tVendas[[#This Row],[Valor Desconto]]</f>
        <v>1517.25</v>
      </c>
      <c r="Y129" s="41">
        <v>43912</v>
      </c>
      <c r="Z129" s="41">
        <v>43912</v>
      </c>
      <c r="AA129" t="s">
        <v>97</v>
      </c>
      <c r="AB129" t="s">
        <v>95</v>
      </c>
      <c r="AC129" s="43">
        <v>0.05</v>
      </c>
      <c r="AD129" s="42">
        <f>tVendas[[#This Row],[Valor Venda]]*tVendas[[#This Row],[% Comis.]]</f>
        <v>75.862499999999997</v>
      </c>
      <c r="AE129" s="57">
        <f>IF((tVendas[[#This Row],[Data Pagamento]]-tVendas[[#This Row],[Vencimento]])&lt;0,1,0)</f>
        <v>0</v>
      </c>
    </row>
    <row r="130" spans="9:31" x14ac:dyDescent="0.3">
      <c r="I130">
        <v>127</v>
      </c>
      <c r="J130" s="41">
        <v>43901</v>
      </c>
      <c r="K130" s="66">
        <f t="shared" si="1"/>
        <v>2020</v>
      </c>
      <c r="L130">
        <v>48</v>
      </c>
      <c r="M130" t="s">
        <v>289</v>
      </c>
      <c r="N130" t="s">
        <v>96</v>
      </c>
      <c r="O130">
        <v>10</v>
      </c>
      <c r="P130" t="s">
        <v>417</v>
      </c>
      <c r="Q130" t="s">
        <v>206</v>
      </c>
      <c r="R130" t="s">
        <v>222</v>
      </c>
      <c r="S130">
        <v>13</v>
      </c>
      <c r="T130" s="42">
        <v>99</v>
      </c>
      <c r="U130" s="42">
        <v>1287</v>
      </c>
      <c r="V130" s="43">
        <v>0.15</v>
      </c>
      <c r="W130" s="42">
        <f>tVendas[[#This Row],[Valor Bruto]]*tVendas[[#This Row],[% Desconto]]</f>
        <v>193.04999999999998</v>
      </c>
      <c r="X130" s="42">
        <f>tVendas[[#This Row],[Valor Bruto]]-tVendas[[#This Row],[Valor Desconto]]</f>
        <v>1093.95</v>
      </c>
      <c r="Y130" s="41">
        <v>43929</v>
      </c>
      <c r="Z130" s="41">
        <v>43929</v>
      </c>
      <c r="AA130" t="s">
        <v>79</v>
      </c>
      <c r="AB130" t="s">
        <v>95</v>
      </c>
      <c r="AC130" s="43">
        <v>0.05</v>
      </c>
      <c r="AD130" s="42">
        <f>tVendas[[#This Row],[Valor Venda]]*tVendas[[#This Row],[% Comis.]]</f>
        <v>54.697500000000005</v>
      </c>
      <c r="AE130" s="57">
        <f>IF((tVendas[[#This Row],[Data Pagamento]]-tVendas[[#This Row],[Vencimento]])&lt;0,1,0)</f>
        <v>0</v>
      </c>
    </row>
    <row r="131" spans="9:31" x14ac:dyDescent="0.3">
      <c r="I131">
        <v>128</v>
      </c>
      <c r="J131" s="41">
        <v>43901</v>
      </c>
      <c r="K131" s="66">
        <f t="shared" si="1"/>
        <v>2020</v>
      </c>
      <c r="L131">
        <v>22</v>
      </c>
      <c r="M131" t="s">
        <v>264</v>
      </c>
      <c r="N131" t="s">
        <v>265</v>
      </c>
      <c r="O131">
        <v>15</v>
      </c>
      <c r="P131" t="s">
        <v>378</v>
      </c>
      <c r="Q131" t="s">
        <v>206</v>
      </c>
      <c r="R131" t="s">
        <v>226</v>
      </c>
      <c r="S131">
        <v>31</v>
      </c>
      <c r="T131" s="42">
        <v>104</v>
      </c>
      <c r="U131" s="42">
        <v>3224</v>
      </c>
      <c r="V131" s="43">
        <v>0.13</v>
      </c>
      <c r="W131" s="42">
        <f>tVendas[[#This Row],[Valor Bruto]]*tVendas[[#This Row],[% Desconto]]</f>
        <v>419.12</v>
      </c>
      <c r="X131" s="42">
        <f>tVendas[[#This Row],[Valor Bruto]]-tVendas[[#This Row],[Valor Desconto]]</f>
        <v>2804.88</v>
      </c>
      <c r="Y131" s="41">
        <v>43919</v>
      </c>
      <c r="Z131" s="41">
        <v>43919</v>
      </c>
      <c r="AA131" t="s">
        <v>79</v>
      </c>
      <c r="AB131" t="s">
        <v>128</v>
      </c>
      <c r="AC131" s="43">
        <v>0.06</v>
      </c>
      <c r="AD131" s="42">
        <f>tVendas[[#This Row],[Valor Venda]]*tVendas[[#This Row],[% Comis.]]</f>
        <v>168.2928</v>
      </c>
      <c r="AE131" s="57">
        <f>IF((tVendas[[#This Row],[Data Pagamento]]-tVendas[[#This Row],[Vencimento]])&lt;0,1,0)</f>
        <v>0</v>
      </c>
    </row>
    <row r="132" spans="9:31" x14ac:dyDescent="0.3">
      <c r="I132">
        <v>129</v>
      </c>
      <c r="J132" s="41">
        <v>43902</v>
      </c>
      <c r="K132" s="66">
        <f t="shared" ref="K132:K195" si="2">YEAR(J132)</f>
        <v>2020</v>
      </c>
      <c r="L132">
        <v>30</v>
      </c>
      <c r="M132" t="s">
        <v>418</v>
      </c>
      <c r="N132" t="s">
        <v>91</v>
      </c>
      <c r="O132">
        <v>8</v>
      </c>
      <c r="P132" t="s">
        <v>419</v>
      </c>
      <c r="Q132" t="s">
        <v>206</v>
      </c>
      <c r="R132" t="s">
        <v>230</v>
      </c>
      <c r="S132">
        <v>36</v>
      </c>
      <c r="T132" s="42">
        <v>109</v>
      </c>
      <c r="U132" s="42">
        <v>3924</v>
      </c>
      <c r="V132" s="43">
        <v>7.0000000000000007E-2</v>
      </c>
      <c r="W132" s="42">
        <f>tVendas[[#This Row],[Valor Bruto]]*tVendas[[#This Row],[% Desconto]]</f>
        <v>274.68</v>
      </c>
      <c r="X132" s="42">
        <f>tVendas[[#This Row],[Valor Bruto]]-tVendas[[#This Row],[Valor Desconto]]</f>
        <v>3649.32</v>
      </c>
      <c r="Y132" s="41">
        <v>43904</v>
      </c>
      <c r="Z132" s="41">
        <v>43904</v>
      </c>
      <c r="AA132" t="s">
        <v>87</v>
      </c>
      <c r="AB132" t="s">
        <v>92</v>
      </c>
      <c r="AC132" s="43">
        <v>7.0000000000000007E-2</v>
      </c>
      <c r="AD132" s="42">
        <f>tVendas[[#This Row],[Valor Venda]]*tVendas[[#This Row],[% Comis.]]</f>
        <v>255.45240000000004</v>
      </c>
      <c r="AE132" s="57">
        <f>IF((tVendas[[#This Row],[Data Pagamento]]-tVendas[[#This Row],[Vencimento]])&lt;0,1,0)</f>
        <v>0</v>
      </c>
    </row>
    <row r="133" spans="9:31" x14ac:dyDescent="0.3">
      <c r="I133">
        <v>130</v>
      </c>
      <c r="J133" s="41">
        <v>43902</v>
      </c>
      <c r="K133" s="66">
        <f t="shared" si="2"/>
        <v>2020</v>
      </c>
      <c r="L133">
        <v>97</v>
      </c>
      <c r="M133" t="s">
        <v>302</v>
      </c>
      <c r="N133" t="s">
        <v>303</v>
      </c>
      <c r="O133">
        <v>2</v>
      </c>
      <c r="P133" t="s">
        <v>369</v>
      </c>
      <c r="Q133" t="s">
        <v>206</v>
      </c>
      <c r="R133" t="s">
        <v>234</v>
      </c>
      <c r="S133">
        <v>24</v>
      </c>
      <c r="T133" s="42">
        <v>105</v>
      </c>
      <c r="U133" s="42">
        <v>2520</v>
      </c>
      <c r="V133" s="43">
        <v>0.03</v>
      </c>
      <c r="W133" s="42">
        <f>tVendas[[#This Row],[Valor Bruto]]*tVendas[[#This Row],[% Desconto]]</f>
        <v>75.599999999999994</v>
      </c>
      <c r="X133" s="42">
        <f>tVendas[[#This Row],[Valor Bruto]]-tVendas[[#This Row],[Valor Desconto]]</f>
        <v>2444.4</v>
      </c>
      <c r="Y133" s="41">
        <v>43906</v>
      </c>
      <c r="Z133" s="41">
        <v>43906</v>
      </c>
      <c r="AA133" t="s">
        <v>108</v>
      </c>
      <c r="AB133" t="s">
        <v>105</v>
      </c>
      <c r="AC133" s="43">
        <v>0.06</v>
      </c>
      <c r="AD133" s="42">
        <f>tVendas[[#This Row],[Valor Venda]]*tVendas[[#This Row],[% Comis.]]</f>
        <v>146.66399999999999</v>
      </c>
      <c r="AE133" s="57">
        <f>IF((tVendas[[#This Row],[Data Pagamento]]-tVendas[[#This Row],[Vencimento]])&lt;0,1,0)</f>
        <v>0</v>
      </c>
    </row>
    <row r="134" spans="9:31" x14ac:dyDescent="0.3">
      <c r="I134">
        <v>131</v>
      </c>
      <c r="J134" s="41">
        <v>43902</v>
      </c>
      <c r="K134" s="66">
        <f t="shared" si="2"/>
        <v>2020</v>
      </c>
      <c r="L134">
        <v>64</v>
      </c>
      <c r="M134" t="s">
        <v>342</v>
      </c>
      <c r="N134" t="s">
        <v>343</v>
      </c>
      <c r="O134">
        <v>9</v>
      </c>
      <c r="P134" t="s">
        <v>313</v>
      </c>
      <c r="Q134" t="s">
        <v>206</v>
      </c>
      <c r="R134" t="s">
        <v>237</v>
      </c>
      <c r="S134">
        <v>24</v>
      </c>
      <c r="T134" s="42">
        <v>118</v>
      </c>
      <c r="U134" s="42">
        <v>2832</v>
      </c>
      <c r="V134" s="43">
        <v>0.13</v>
      </c>
      <c r="W134" s="42">
        <f>tVendas[[#This Row],[Valor Bruto]]*tVendas[[#This Row],[% Desconto]]</f>
        <v>368.16</v>
      </c>
      <c r="X134" s="42">
        <f>tVendas[[#This Row],[Valor Bruto]]-tVendas[[#This Row],[Valor Desconto]]</f>
        <v>2463.84</v>
      </c>
      <c r="Y134" s="41">
        <v>43930</v>
      </c>
      <c r="Z134" s="41">
        <v>43930</v>
      </c>
      <c r="AA134" t="s">
        <v>100</v>
      </c>
      <c r="AB134" t="s">
        <v>113</v>
      </c>
      <c r="AC134" s="43">
        <v>0.06</v>
      </c>
      <c r="AD134" s="42">
        <f>tVendas[[#This Row],[Valor Venda]]*tVendas[[#This Row],[% Comis.]]</f>
        <v>147.8304</v>
      </c>
      <c r="AE134" s="57">
        <f>IF((tVendas[[#This Row],[Data Pagamento]]-tVendas[[#This Row],[Vencimento]])&lt;0,1,0)</f>
        <v>0</v>
      </c>
    </row>
    <row r="135" spans="9:31" x14ac:dyDescent="0.3">
      <c r="I135">
        <v>132</v>
      </c>
      <c r="J135" s="41">
        <v>43903</v>
      </c>
      <c r="K135" s="66">
        <f t="shared" si="2"/>
        <v>2020</v>
      </c>
      <c r="L135">
        <v>98</v>
      </c>
      <c r="M135" t="s">
        <v>420</v>
      </c>
      <c r="N135" t="s">
        <v>421</v>
      </c>
      <c r="O135">
        <v>14</v>
      </c>
      <c r="P135" t="s">
        <v>422</v>
      </c>
      <c r="Q135" t="s">
        <v>201</v>
      </c>
      <c r="R135" t="s">
        <v>240</v>
      </c>
      <c r="S135">
        <v>48</v>
      </c>
      <c r="T135" s="42">
        <v>119</v>
      </c>
      <c r="U135" s="42">
        <v>5712</v>
      </c>
      <c r="V135" s="43">
        <v>0</v>
      </c>
      <c r="W135" s="42">
        <f>tVendas[[#This Row],[Valor Bruto]]*tVendas[[#This Row],[% Desconto]]</f>
        <v>0</v>
      </c>
      <c r="X135" s="42">
        <f>tVendas[[#This Row],[Valor Bruto]]-tVendas[[#This Row],[Valor Desconto]]</f>
        <v>5712</v>
      </c>
      <c r="Y135" s="41">
        <v>43931</v>
      </c>
      <c r="Z135" s="41">
        <v>43931</v>
      </c>
      <c r="AA135" t="s">
        <v>108</v>
      </c>
      <c r="AB135" t="s">
        <v>109</v>
      </c>
      <c r="AC135" s="43">
        <v>0.09</v>
      </c>
      <c r="AD135" s="42">
        <f>tVendas[[#This Row],[Valor Venda]]*tVendas[[#This Row],[% Comis.]]</f>
        <v>514.07999999999993</v>
      </c>
      <c r="AE135" s="57">
        <f>IF((tVendas[[#This Row],[Data Pagamento]]-tVendas[[#This Row],[Vencimento]])&lt;0,1,0)</f>
        <v>0</v>
      </c>
    </row>
    <row r="136" spans="9:31" x14ac:dyDescent="0.3">
      <c r="I136">
        <v>133</v>
      </c>
      <c r="J136" s="41">
        <v>43903</v>
      </c>
      <c r="K136" s="66">
        <f t="shared" si="2"/>
        <v>2020</v>
      </c>
      <c r="L136">
        <v>37</v>
      </c>
      <c r="M136" t="s">
        <v>256</v>
      </c>
      <c r="N136" t="s">
        <v>164</v>
      </c>
      <c r="O136">
        <v>9</v>
      </c>
      <c r="P136" t="s">
        <v>423</v>
      </c>
      <c r="Q136" t="s">
        <v>206</v>
      </c>
      <c r="R136" t="s">
        <v>202</v>
      </c>
      <c r="S136">
        <v>13</v>
      </c>
      <c r="T136" s="42">
        <v>120</v>
      </c>
      <c r="U136" s="42">
        <v>1560</v>
      </c>
      <c r="V136" s="43">
        <v>0.14000000000000001</v>
      </c>
      <c r="W136" s="42">
        <f>tVendas[[#This Row],[Valor Bruto]]*tVendas[[#This Row],[% Desconto]]</f>
        <v>218.40000000000003</v>
      </c>
      <c r="X136" s="42">
        <f>tVendas[[#This Row],[Valor Bruto]]-tVendas[[#This Row],[Valor Desconto]]</f>
        <v>1341.6</v>
      </c>
      <c r="Y136" s="41">
        <v>43927</v>
      </c>
      <c r="Z136" s="41">
        <v>43927</v>
      </c>
      <c r="AA136" t="s">
        <v>85</v>
      </c>
      <c r="AB136" t="s">
        <v>80</v>
      </c>
      <c r="AC136" s="43">
        <v>0.05</v>
      </c>
      <c r="AD136" s="42">
        <f>tVendas[[#This Row],[Valor Venda]]*tVendas[[#This Row],[% Comis.]]</f>
        <v>67.08</v>
      </c>
      <c r="AE136" s="57">
        <f>IF((tVendas[[#This Row],[Data Pagamento]]-tVendas[[#This Row],[Vencimento]])&lt;0,1,0)</f>
        <v>0</v>
      </c>
    </row>
    <row r="137" spans="9:31" x14ac:dyDescent="0.3">
      <c r="I137">
        <v>134</v>
      </c>
      <c r="J137" s="41">
        <v>43903</v>
      </c>
      <c r="K137" s="66">
        <f t="shared" si="2"/>
        <v>2020</v>
      </c>
      <c r="L137">
        <v>15</v>
      </c>
      <c r="M137" t="s">
        <v>337</v>
      </c>
      <c r="N137" t="s">
        <v>148</v>
      </c>
      <c r="O137">
        <v>9</v>
      </c>
      <c r="P137" t="s">
        <v>424</v>
      </c>
      <c r="Q137" t="s">
        <v>206</v>
      </c>
      <c r="R137" t="s">
        <v>207</v>
      </c>
      <c r="S137">
        <v>11</v>
      </c>
      <c r="T137" s="42">
        <v>113</v>
      </c>
      <c r="U137" s="42">
        <v>1243</v>
      </c>
      <c r="V137" s="43">
        <v>0.12</v>
      </c>
      <c r="W137" s="42">
        <f>tVendas[[#This Row],[Valor Bruto]]*tVendas[[#This Row],[% Desconto]]</f>
        <v>149.16</v>
      </c>
      <c r="X137" s="42">
        <f>tVendas[[#This Row],[Valor Bruto]]-tVendas[[#This Row],[Valor Desconto]]</f>
        <v>1093.8399999999999</v>
      </c>
      <c r="Y137" s="41">
        <v>43924</v>
      </c>
      <c r="Z137" s="41">
        <v>43924</v>
      </c>
      <c r="AA137" t="s">
        <v>97</v>
      </c>
      <c r="AB137" t="s">
        <v>105</v>
      </c>
      <c r="AC137" s="43">
        <v>0.05</v>
      </c>
      <c r="AD137" s="42">
        <f>tVendas[[#This Row],[Valor Venda]]*tVendas[[#This Row],[% Comis.]]</f>
        <v>54.692</v>
      </c>
      <c r="AE137" s="57">
        <f>IF((tVendas[[#This Row],[Data Pagamento]]-tVendas[[#This Row],[Vencimento]])&lt;0,1,0)</f>
        <v>0</v>
      </c>
    </row>
    <row r="138" spans="9:31" x14ac:dyDescent="0.3">
      <c r="I138">
        <v>135</v>
      </c>
      <c r="J138" s="41">
        <v>43905</v>
      </c>
      <c r="K138" s="66">
        <f t="shared" si="2"/>
        <v>2020</v>
      </c>
      <c r="L138">
        <v>6</v>
      </c>
      <c r="M138" t="s">
        <v>425</v>
      </c>
      <c r="N138" t="s">
        <v>126</v>
      </c>
      <c r="O138">
        <v>8</v>
      </c>
      <c r="P138" t="s">
        <v>426</v>
      </c>
      <c r="Q138" t="s">
        <v>206</v>
      </c>
      <c r="R138" t="s">
        <v>212</v>
      </c>
      <c r="S138">
        <v>18</v>
      </c>
      <c r="T138" s="42">
        <v>104</v>
      </c>
      <c r="U138" s="42">
        <v>1872</v>
      </c>
      <c r="V138" s="43">
        <v>0.01</v>
      </c>
      <c r="W138" s="42">
        <f>tVendas[[#This Row],[Valor Bruto]]*tVendas[[#This Row],[% Desconto]]</f>
        <v>18.72</v>
      </c>
      <c r="X138" s="42">
        <f>tVendas[[#This Row],[Valor Bruto]]-tVendas[[#This Row],[Valor Desconto]]</f>
        <v>1853.28</v>
      </c>
      <c r="Y138" s="41">
        <v>43928</v>
      </c>
      <c r="Z138" s="41">
        <v>43928</v>
      </c>
      <c r="AA138" t="s">
        <v>108</v>
      </c>
      <c r="AB138" t="s">
        <v>109</v>
      </c>
      <c r="AC138" s="43">
        <v>0.05</v>
      </c>
      <c r="AD138" s="42">
        <f>tVendas[[#This Row],[Valor Venda]]*tVendas[[#This Row],[% Comis.]]</f>
        <v>92.664000000000001</v>
      </c>
      <c r="AE138" s="57">
        <f>IF((tVendas[[#This Row],[Data Pagamento]]-tVendas[[#This Row],[Vencimento]])&lt;0,1,0)</f>
        <v>0</v>
      </c>
    </row>
    <row r="139" spans="9:31" x14ac:dyDescent="0.3">
      <c r="I139">
        <v>136</v>
      </c>
      <c r="J139" s="41">
        <v>43906</v>
      </c>
      <c r="K139" s="66">
        <f t="shared" si="2"/>
        <v>2020</v>
      </c>
      <c r="L139">
        <v>94</v>
      </c>
      <c r="M139" t="s">
        <v>262</v>
      </c>
      <c r="N139" t="s">
        <v>259</v>
      </c>
      <c r="O139">
        <v>1</v>
      </c>
      <c r="P139" t="s">
        <v>427</v>
      </c>
      <c r="Q139" t="s">
        <v>201</v>
      </c>
      <c r="R139" t="s">
        <v>216</v>
      </c>
      <c r="S139">
        <v>25</v>
      </c>
      <c r="T139" s="42">
        <v>115</v>
      </c>
      <c r="U139" s="42">
        <v>2875</v>
      </c>
      <c r="V139" s="43">
        <v>7.0000000000000007E-2</v>
      </c>
      <c r="W139" s="42">
        <f>tVendas[[#This Row],[Valor Bruto]]*tVendas[[#This Row],[% Desconto]]</f>
        <v>201.25000000000003</v>
      </c>
      <c r="X139" s="42">
        <f>tVendas[[#This Row],[Valor Bruto]]-tVendas[[#This Row],[Valor Desconto]]</f>
        <v>2673.75</v>
      </c>
      <c r="Y139" s="41">
        <v>43930</v>
      </c>
      <c r="Z139" s="41">
        <v>43930</v>
      </c>
      <c r="AA139" t="s">
        <v>108</v>
      </c>
      <c r="AB139" t="s">
        <v>105</v>
      </c>
      <c r="AC139" s="43">
        <v>0.06</v>
      </c>
      <c r="AD139" s="42">
        <f>tVendas[[#This Row],[Valor Venda]]*tVendas[[#This Row],[% Comis.]]</f>
        <v>160.42499999999998</v>
      </c>
      <c r="AE139" s="57">
        <f>IF((tVendas[[#This Row],[Data Pagamento]]-tVendas[[#This Row],[Vencimento]])&lt;0,1,0)</f>
        <v>0</v>
      </c>
    </row>
    <row r="140" spans="9:31" x14ac:dyDescent="0.3">
      <c r="I140">
        <v>137</v>
      </c>
      <c r="J140" s="41">
        <v>43907</v>
      </c>
      <c r="K140" s="66">
        <f t="shared" si="2"/>
        <v>2020</v>
      </c>
      <c r="L140">
        <v>80</v>
      </c>
      <c r="M140" t="s">
        <v>428</v>
      </c>
      <c r="N140" t="s">
        <v>429</v>
      </c>
      <c r="O140">
        <v>13</v>
      </c>
      <c r="P140" t="s">
        <v>430</v>
      </c>
      <c r="Q140" t="s">
        <v>201</v>
      </c>
      <c r="R140" t="s">
        <v>219</v>
      </c>
      <c r="S140">
        <v>49</v>
      </c>
      <c r="T140" s="42">
        <v>107</v>
      </c>
      <c r="U140" s="42">
        <v>5243</v>
      </c>
      <c r="V140" s="43">
        <v>0.04</v>
      </c>
      <c r="W140" s="42">
        <f>tVendas[[#This Row],[Valor Bruto]]*tVendas[[#This Row],[% Desconto]]</f>
        <v>209.72</v>
      </c>
      <c r="X140" s="42">
        <f>tVendas[[#This Row],[Valor Bruto]]-tVendas[[#This Row],[Valor Desconto]]</f>
        <v>5033.28</v>
      </c>
      <c r="Y140" s="41">
        <v>43930</v>
      </c>
      <c r="Z140" s="41">
        <v>43930</v>
      </c>
      <c r="AA140" t="s">
        <v>87</v>
      </c>
      <c r="AB140" t="s">
        <v>90</v>
      </c>
      <c r="AC140" s="43">
        <v>0.09</v>
      </c>
      <c r="AD140" s="42">
        <f>tVendas[[#This Row],[Valor Venda]]*tVendas[[#This Row],[% Comis.]]</f>
        <v>452.99519999999995</v>
      </c>
      <c r="AE140" s="57">
        <f>IF((tVendas[[#This Row],[Data Pagamento]]-tVendas[[#This Row],[Vencimento]])&lt;0,1,0)</f>
        <v>0</v>
      </c>
    </row>
    <row r="141" spans="9:31" x14ac:dyDescent="0.3">
      <c r="I141">
        <v>138</v>
      </c>
      <c r="J141" s="41">
        <v>43907</v>
      </c>
      <c r="K141" s="66">
        <f t="shared" si="2"/>
        <v>2020</v>
      </c>
      <c r="L141">
        <v>94</v>
      </c>
      <c r="M141" t="s">
        <v>262</v>
      </c>
      <c r="N141" t="s">
        <v>259</v>
      </c>
      <c r="O141">
        <v>6</v>
      </c>
      <c r="P141" t="s">
        <v>431</v>
      </c>
      <c r="Q141" t="s">
        <v>201</v>
      </c>
      <c r="R141" t="s">
        <v>222</v>
      </c>
      <c r="S141">
        <v>16</v>
      </c>
      <c r="T141" s="42">
        <v>106</v>
      </c>
      <c r="U141" s="42">
        <v>1696</v>
      </c>
      <c r="V141" s="43">
        <v>0.11</v>
      </c>
      <c r="W141" s="42">
        <f>tVendas[[#This Row],[Valor Bruto]]*tVendas[[#This Row],[% Desconto]]</f>
        <v>186.56</v>
      </c>
      <c r="X141" s="42">
        <f>tVendas[[#This Row],[Valor Bruto]]-tVendas[[#This Row],[Valor Desconto]]</f>
        <v>1509.44</v>
      </c>
      <c r="Y141" s="41">
        <v>43924</v>
      </c>
      <c r="Z141" s="41">
        <v>43924</v>
      </c>
      <c r="AA141" t="s">
        <v>97</v>
      </c>
      <c r="AB141" t="s">
        <v>128</v>
      </c>
      <c r="AC141" s="43">
        <v>0.05</v>
      </c>
      <c r="AD141" s="42">
        <f>tVendas[[#This Row],[Valor Venda]]*tVendas[[#This Row],[% Comis.]]</f>
        <v>75.472000000000008</v>
      </c>
      <c r="AE141" s="57">
        <f>IF((tVendas[[#This Row],[Data Pagamento]]-tVendas[[#This Row],[Vencimento]])&lt;0,1,0)</f>
        <v>0</v>
      </c>
    </row>
    <row r="142" spans="9:31" x14ac:dyDescent="0.3">
      <c r="I142">
        <v>139</v>
      </c>
      <c r="J142" s="41">
        <v>43908</v>
      </c>
      <c r="K142" s="66">
        <f t="shared" si="2"/>
        <v>2020</v>
      </c>
      <c r="L142">
        <v>80</v>
      </c>
      <c r="M142" t="s">
        <v>428</v>
      </c>
      <c r="N142" t="s">
        <v>429</v>
      </c>
      <c r="O142">
        <v>2</v>
      </c>
      <c r="P142" t="s">
        <v>309</v>
      </c>
      <c r="Q142" t="s">
        <v>206</v>
      </c>
      <c r="R142" t="s">
        <v>226</v>
      </c>
      <c r="S142">
        <v>50</v>
      </c>
      <c r="T142" s="42">
        <v>119</v>
      </c>
      <c r="U142" s="42">
        <v>5950</v>
      </c>
      <c r="V142" s="43">
        <v>0.1</v>
      </c>
      <c r="W142" s="42">
        <f>tVendas[[#This Row],[Valor Bruto]]*tVendas[[#This Row],[% Desconto]]</f>
        <v>595</v>
      </c>
      <c r="X142" s="42">
        <f>tVendas[[#This Row],[Valor Bruto]]-tVendas[[#This Row],[Valor Desconto]]</f>
        <v>5355</v>
      </c>
      <c r="Y142" s="41">
        <v>43911</v>
      </c>
      <c r="Z142" s="41">
        <v>43911</v>
      </c>
      <c r="AA142" t="s">
        <v>87</v>
      </c>
      <c r="AB142" t="s">
        <v>95</v>
      </c>
      <c r="AC142" s="43">
        <v>0.09</v>
      </c>
      <c r="AD142" s="42">
        <f>tVendas[[#This Row],[Valor Venda]]*tVendas[[#This Row],[% Comis.]]</f>
        <v>481.95</v>
      </c>
      <c r="AE142" s="57">
        <f>IF((tVendas[[#This Row],[Data Pagamento]]-tVendas[[#This Row],[Vencimento]])&lt;0,1,0)</f>
        <v>0</v>
      </c>
    </row>
    <row r="143" spans="9:31" x14ac:dyDescent="0.3">
      <c r="I143">
        <v>140</v>
      </c>
      <c r="J143" s="41">
        <v>43909</v>
      </c>
      <c r="K143" s="66">
        <f t="shared" si="2"/>
        <v>2020</v>
      </c>
      <c r="L143">
        <v>73</v>
      </c>
      <c r="M143" t="s">
        <v>248</v>
      </c>
      <c r="N143" t="s">
        <v>156</v>
      </c>
      <c r="O143">
        <v>5</v>
      </c>
      <c r="P143" t="s">
        <v>432</v>
      </c>
      <c r="Q143" t="s">
        <v>206</v>
      </c>
      <c r="R143" t="s">
        <v>230</v>
      </c>
      <c r="S143">
        <v>36</v>
      </c>
      <c r="T143" s="42">
        <v>111</v>
      </c>
      <c r="U143" s="42">
        <v>3996</v>
      </c>
      <c r="V143" s="43">
        <v>0.08</v>
      </c>
      <c r="W143" s="42">
        <f>tVendas[[#This Row],[Valor Bruto]]*tVendas[[#This Row],[% Desconto]]</f>
        <v>319.68</v>
      </c>
      <c r="X143" s="42">
        <f>tVendas[[#This Row],[Valor Bruto]]-tVendas[[#This Row],[Valor Desconto]]</f>
        <v>3676.32</v>
      </c>
      <c r="Y143" s="41">
        <v>43931</v>
      </c>
      <c r="Z143" s="41">
        <v>43931</v>
      </c>
      <c r="AA143" t="s">
        <v>108</v>
      </c>
      <c r="AB143" t="s">
        <v>95</v>
      </c>
      <c r="AC143" s="43">
        <v>7.0000000000000007E-2</v>
      </c>
      <c r="AD143" s="42">
        <f>tVendas[[#This Row],[Valor Venda]]*tVendas[[#This Row],[% Comis.]]</f>
        <v>257.34240000000005</v>
      </c>
      <c r="AE143" s="57">
        <f>IF((tVendas[[#This Row],[Data Pagamento]]-tVendas[[#This Row],[Vencimento]])&lt;0,1,0)</f>
        <v>0</v>
      </c>
    </row>
    <row r="144" spans="9:31" x14ac:dyDescent="0.3">
      <c r="I144">
        <v>141</v>
      </c>
      <c r="J144" s="41">
        <v>43909</v>
      </c>
      <c r="K144" s="66">
        <f t="shared" si="2"/>
        <v>2020</v>
      </c>
      <c r="L144">
        <v>17</v>
      </c>
      <c r="M144" t="s">
        <v>352</v>
      </c>
      <c r="N144" t="s">
        <v>259</v>
      </c>
      <c r="O144">
        <v>2</v>
      </c>
      <c r="P144" t="s">
        <v>369</v>
      </c>
      <c r="Q144" t="s">
        <v>206</v>
      </c>
      <c r="R144" t="s">
        <v>234</v>
      </c>
      <c r="S144">
        <v>10</v>
      </c>
      <c r="T144" s="42">
        <v>96</v>
      </c>
      <c r="U144" s="42">
        <v>960</v>
      </c>
      <c r="V144" s="43">
        <v>0.1</v>
      </c>
      <c r="W144" s="42">
        <f>tVendas[[#This Row],[Valor Bruto]]*tVendas[[#This Row],[% Desconto]]</f>
        <v>96</v>
      </c>
      <c r="X144" s="42">
        <f>tVendas[[#This Row],[Valor Bruto]]-tVendas[[#This Row],[Valor Desconto]]</f>
        <v>864</v>
      </c>
      <c r="Y144" s="41">
        <v>43922</v>
      </c>
      <c r="Z144" s="41">
        <v>43922</v>
      </c>
      <c r="AA144" t="s">
        <v>82</v>
      </c>
      <c r="AB144" t="s">
        <v>90</v>
      </c>
      <c r="AC144" s="43">
        <v>0.04</v>
      </c>
      <c r="AD144" s="42">
        <f>tVendas[[#This Row],[Valor Venda]]*tVendas[[#This Row],[% Comis.]]</f>
        <v>34.56</v>
      </c>
      <c r="AE144" s="57">
        <f>IF((tVendas[[#This Row],[Data Pagamento]]-tVendas[[#This Row],[Vencimento]])&lt;0,1,0)</f>
        <v>0</v>
      </c>
    </row>
    <row r="145" spans="9:31" x14ac:dyDescent="0.3">
      <c r="I145">
        <v>142</v>
      </c>
      <c r="J145" s="41">
        <v>43911</v>
      </c>
      <c r="K145" s="66">
        <f t="shared" si="2"/>
        <v>2020</v>
      </c>
      <c r="L145">
        <v>14</v>
      </c>
      <c r="M145" t="s">
        <v>433</v>
      </c>
      <c r="N145" t="s">
        <v>148</v>
      </c>
      <c r="O145">
        <v>11</v>
      </c>
      <c r="P145" t="s">
        <v>266</v>
      </c>
      <c r="Q145" t="s">
        <v>201</v>
      </c>
      <c r="R145" t="s">
        <v>237</v>
      </c>
      <c r="S145">
        <v>20</v>
      </c>
      <c r="T145" s="42">
        <v>113</v>
      </c>
      <c r="U145" s="42">
        <v>2260</v>
      </c>
      <c r="V145" s="43">
        <v>0.09</v>
      </c>
      <c r="W145" s="42">
        <f>tVendas[[#This Row],[Valor Bruto]]*tVendas[[#This Row],[% Desconto]]</f>
        <v>203.4</v>
      </c>
      <c r="X145" s="42">
        <f>tVendas[[#This Row],[Valor Bruto]]-tVendas[[#This Row],[Valor Desconto]]</f>
        <v>2056.6</v>
      </c>
      <c r="Y145" s="41">
        <v>43913</v>
      </c>
      <c r="Z145" s="41">
        <v>43913</v>
      </c>
      <c r="AA145" t="s">
        <v>79</v>
      </c>
      <c r="AB145" t="s">
        <v>83</v>
      </c>
      <c r="AC145" s="43">
        <v>0.06</v>
      </c>
      <c r="AD145" s="42">
        <f>tVendas[[#This Row],[Valor Venda]]*tVendas[[#This Row],[% Comis.]]</f>
        <v>123.39599999999999</v>
      </c>
      <c r="AE145" s="57">
        <f>IF((tVendas[[#This Row],[Data Pagamento]]-tVendas[[#This Row],[Vencimento]])&lt;0,1,0)</f>
        <v>0</v>
      </c>
    </row>
    <row r="146" spans="9:31" x14ac:dyDescent="0.3">
      <c r="I146">
        <v>143</v>
      </c>
      <c r="J146" s="41">
        <v>43911</v>
      </c>
      <c r="K146" s="66">
        <f t="shared" si="2"/>
        <v>2020</v>
      </c>
      <c r="L146">
        <v>16</v>
      </c>
      <c r="M146" t="s">
        <v>213</v>
      </c>
      <c r="N146" t="s">
        <v>214</v>
      </c>
      <c r="O146">
        <v>13</v>
      </c>
      <c r="P146" t="s">
        <v>394</v>
      </c>
      <c r="Q146" t="s">
        <v>201</v>
      </c>
      <c r="R146" t="s">
        <v>240</v>
      </c>
      <c r="S146">
        <v>46</v>
      </c>
      <c r="T146" s="42">
        <v>98</v>
      </c>
      <c r="U146" s="42">
        <v>4508</v>
      </c>
      <c r="V146" s="43">
        <v>0</v>
      </c>
      <c r="W146" s="42">
        <f>tVendas[[#This Row],[Valor Bruto]]*tVendas[[#This Row],[% Desconto]]</f>
        <v>0</v>
      </c>
      <c r="X146" s="42">
        <f>tVendas[[#This Row],[Valor Bruto]]-tVendas[[#This Row],[Valor Desconto]]</f>
        <v>4508</v>
      </c>
      <c r="Y146" s="41">
        <v>43932</v>
      </c>
      <c r="Z146" s="41">
        <v>43932</v>
      </c>
      <c r="AA146" t="s">
        <v>108</v>
      </c>
      <c r="AB146" t="s">
        <v>92</v>
      </c>
      <c r="AC146" s="43">
        <v>0.08</v>
      </c>
      <c r="AD146" s="42">
        <f>tVendas[[#This Row],[Valor Venda]]*tVendas[[#This Row],[% Comis.]]</f>
        <v>360.64</v>
      </c>
      <c r="AE146" s="57">
        <f>IF((tVendas[[#This Row],[Data Pagamento]]-tVendas[[#This Row],[Vencimento]])&lt;0,1,0)</f>
        <v>0</v>
      </c>
    </row>
    <row r="147" spans="9:31" x14ac:dyDescent="0.3">
      <c r="I147">
        <v>144</v>
      </c>
      <c r="J147" s="41">
        <v>43911</v>
      </c>
      <c r="K147" s="66">
        <f t="shared" si="2"/>
        <v>2020</v>
      </c>
      <c r="L147">
        <v>41</v>
      </c>
      <c r="M147" t="s">
        <v>312</v>
      </c>
      <c r="N147" t="s">
        <v>122</v>
      </c>
      <c r="O147">
        <v>5</v>
      </c>
      <c r="P147" t="s">
        <v>315</v>
      </c>
      <c r="Q147" t="s">
        <v>206</v>
      </c>
      <c r="R147" t="s">
        <v>202</v>
      </c>
      <c r="S147">
        <v>14</v>
      </c>
      <c r="T147" s="42">
        <v>92</v>
      </c>
      <c r="U147" s="42">
        <v>1288</v>
      </c>
      <c r="V147" s="43">
        <v>7.0000000000000007E-2</v>
      </c>
      <c r="W147" s="42">
        <f>tVendas[[#This Row],[Valor Bruto]]*tVendas[[#This Row],[% Desconto]]</f>
        <v>90.160000000000011</v>
      </c>
      <c r="X147" s="42">
        <f>tVendas[[#This Row],[Valor Bruto]]-tVendas[[#This Row],[Valor Desconto]]</f>
        <v>1197.8399999999999</v>
      </c>
      <c r="Y147" s="41">
        <v>43927</v>
      </c>
      <c r="Z147" s="41">
        <v>43927</v>
      </c>
      <c r="AA147" t="s">
        <v>97</v>
      </c>
      <c r="AB147" t="s">
        <v>92</v>
      </c>
      <c r="AC147" s="43">
        <v>0.05</v>
      </c>
      <c r="AD147" s="42">
        <f>tVendas[[#This Row],[Valor Venda]]*tVendas[[#This Row],[% Comis.]]</f>
        <v>59.891999999999996</v>
      </c>
      <c r="AE147" s="57">
        <f>IF((tVendas[[#This Row],[Data Pagamento]]-tVendas[[#This Row],[Vencimento]])&lt;0,1,0)</f>
        <v>0</v>
      </c>
    </row>
    <row r="148" spans="9:31" x14ac:dyDescent="0.3">
      <c r="I148">
        <v>145</v>
      </c>
      <c r="J148" s="41">
        <v>43912</v>
      </c>
      <c r="K148" s="66">
        <f t="shared" si="2"/>
        <v>2020</v>
      </c>
      <c r="L148">
        <v>34</v>
      </c>
      <c r="M148" t="s">
        <v>283</v>
      </c>
      <c r="N148" t="s">
        <v>284</v>
      </c>
      <c r="O148">
        <v>6</v>
      </c>
      <c r="P148" t="s">
        <v>335</v>
      </c>
      <c r="Q148" t="s">
        <v>201</v>
      </c>
      <c r="R148" t="s">
        <v>207</v>
      </c>
      <c r="S148">
        <v>42</v>
      </c>
      <c r="T148" s="42">
        <v>91</v>
      </c>
      <c r="U148" s="42">
        <v>3822</v>
      </c>
      <c r="V148" s="43">
        <v>0.14000000000000001</v>
      </c>
      <c r="W148" s="42">
        <f>tVendas[[#This Row],[Valor Bruto]]*tVendas[[#This Row],[% Desconto]]</f>
        <v>535.08000000000004</v>
      </c>
      <c r="X148" s="42">
        <f>tVendas[[#This Row],[Valor Bruto]]-tVendas[[#This Row],[Valor Desconto]]</f>
        <v>3286.92</v>
      </c>
      <c r="Y148" s="41">
        <v>43921</v>
      </c>
      <c r="Z148" s="41">
        <v>43921</v>
      </c>
      <c r="AA148" t="s">
        <v>108</v>
      </c>
      <c r="AB148" t="s">
        <v>109</v>
      </c>
      <c r="AC148" s="43">
        <v>7.0000000000000007E-2</v>
      </c>
      <c r="AD148" s="42">
        <f>tVendas[[#This Row],[Valor Venda]]*tVendas[[#This Row],[% Comis.]]</f>
        <v>230.08440000000002</v>
      </c>
      <c r="AE148" s="57">
        <f>IF((tVendas[[#This Row],[Data Pagamento]]-tVendas[[#This Row],[Vencimento]])&lt;0,1,0)</f>
        <v>0</v>
      </c>
    </row>
    <row r="149" spans="9:31" x14ac:dyDescent="0.3">
      <c r="I149">
        <v>146</v>
      </c>
      <c r="J149" s="41">
        <v>43912</v>
      </c>
      <c r="K149" s="66">
        <f t="shared" si="2"/>
        <v>2020</v>
      </c>
      <c r="L149">
        <v>88</v>
      </c>
      <c r="M149" t="s">
        <v>270</v>
      </c>
      <c r="N149" t="s">
        <v>271</v>
      </c>
      <c r="O149">
        <v>15</v>
      </c>
      <c r="P149" t="s">
        <v>434</v>
      </c>
      <c r="Q149" t="s">
        <v>206</v>
      </c>
      <c r="R149" t="s">
        <v>212</v>
      </c>
      <c r="S149">
        <v>49</v>
      </c>
      <c r="T149" s="42">
        <v>113</v>
      </c>
      <c r="U149" s="42">
        <v>5537</v>
      </c>
      <c r="V149" s="43">
        <v>0.02</v>
      </c>
      <c r="W149" s="42">
        <f>tVendas[[#This Row],[Valor Bruto]]*tVendas[[#This Row],[% Desconto]]</f>
        <v>110.74000000000001</v>
      </c>
      <c r="X149" s="42">
        <f>tVendas[[#This Row],[Valor Bruto]]-tVendas[[#This Row],[Valor Desconto]]</f>
        <v>5426.26</v>
      </c>
      <c r="Y149" s="41">
        <v>43931</v>
      </c>
      <c r="Z149" s="41">
        <v>43931</v>
      </c>
      <c r="AA149" t="s">
        <v>97</v>
      </c>
      <c r="AB149" t="s">
        <v>113</v>
      </c>
      <c r="AC149" s="43">
        <v>0.09</v>
      </c>
      <c r="AD149" s="42">
        <f>tVendas[[#This Row],[Valor Venda]]*tVendas[[#This Row],[% Comis.]]</f>
        <v>488.36340000000001</v>
      </c>
      <c r="AE149" s="57">
        <f>IF((tVendas[[#This Row],[Data Pagamento]]-tVendas[[#This Row],[Vencimento]])&lt;0,1,0)</f>
        <v>0</v>
      </c>
    </row>
    <row r="150" spans="9:31" x14ac:dyDescent="0.3">
      <c r="I150">
        <v>147</v>
      </c>
      <c r="J150" s="41">
        <v>43912</v>
      </c>
      <c r="K150" s="66">
        <f t="shared" si="2"/>
        <v>2020</v>
      </c>
      <c r="L150">
        <v>59</v>
      </c>
      <c r="M150" t="s">
        <v>435</v>
      </c>
      <c r="N150" t="s">
        <v>141</v>
      </c>
      <c r="O150">
        <v>11</v>
      </c>
      <c r="P150" t="s">
        <v>386</v>
      </c>
      <c r="Q150" t="s">
        <v>201</v>
      </c>
      <c r="R150" t="s">
        <v>216</v>
      </c>
      <c r="S150">
        <v>50</v>
      </c>
      <c r="T150" s="42">
        <v>103</v>
      </c>
      <c r="U150" s="42">
        <v>5150</v>
      </c>
      <c r="V150" s="43">
        <v>0.02</v>
      </c>
      <c r="W150" s="42">
        <f>tVendas[[#This Row],[Valor Bruto]]*tVendas[[#This Row],[% Desconto]]</f>
        <v>103</v>
      </c>
      <c r="X150" s="42">
        <f>tVendas[[#This Row],[Valor Bruto]]-tVendas[[#This Row],[Valor Desconto]]</f>
        <v>5047</v>
      </c>
      <c r="Y150" s="41">
        <v>43914</v>
      </c>
      <c r="Z150" s="41">
        <v>43914</v>
      </c>
      <c r="AA150" t="s">
        <v>87</v>
      </c>
      <c r="AB150" t="s">
        <v>95</v>
      </c>
      <c r="AC150" s="43">
        <v>0.09</v>
      </c>
      <c r="AD150" s="42">
        <f>tVendas[[#This Row],[Valor Venda]]*tVendas[[#This Row],[% Comis.]]</f>
        <v>454.22999999999996</v>
      </c>
      <c r="AE150" s="57">
        <f>IF((tVendas[[#This Row],[Data Pagamento]]-tVendas[[#This Row],[Vencimento]])&lt;0,1,0)</f>
        <v>0</v>
      </c>
    </row>
    <row r="151" spans="9:31" x14ac:dyDescent="0.3">
      <c r="I151">
        <v>148</v>
      </c>
      <c r="J151" s="41">
        <v>43912</v>
      </c>
      <c r="K151" s="66">
        <f t="shared" si="2"/>
        <v>2020</v>
      </c>
      <c r="L151">
        <v>91</v>
      </c>
      <c r="M151" t="s">
        <v>291</v>
      </c>
      <c r="N151" t="s">
        <v>268</v>
      </c>
      <c r="O151">
        <v>14</v>
      </c>
      <c r="P151" t="s">
        <v>282</v>
      </c>
      <c r="Q151" t="s">
        <v>201</v>
      </c>
      <c r="R151" t="s">
        <v>219</v>
      </c>
      <c r="S151">
        <v>34</v>
      </c>
      <c r="T151" s="42">
        <v>117</v>
      </c>
      <c r="U151" s="42">
        <v>3978</v>
      </c>
      <c r="V151" s="43">
        <v>0.14000000000000001</v>
      </c>
      <c r="W151" s="42">
        <f>tVendas[[#This Row],[Valor Bruto]]*tVendas[[#This Row],[% Desconto]]</f>
        <v>556.92000000000007</v>
      </c>
      <c r="X151" s="42">
        <f>tVendas[[#This Row],[Valor Bruto]]-tVendas[[#This Row],[Valor Desconto]]</f>
        <v>3421.08</v>
      </c>
      <c r="Y151" s="41">
        <v>43913</v>
      </c>
      <c r="Z151" s="41">
        <v>43913</v>
      </c>
      <c r="AA151" t="s">
        <v>79</v>
      </c>
      <c r="AB151" t="s">
        <v>128</v>
      </c>
      <c r="AC151" s="43">
        <v>7.0000000000000007E-2</v>
      </c>
      <c r="AD151" s="42">
        <f>tVendas[[#This Row],[Valor Venda]]*tVendas[[#This Row],[% Comis.]]</f>
        <v>239.47560000000001</v>
      </c>
      <c r="AE151" s="57">
        <f>IF((tVendas[[#This Row],[Data Pagamento]]-tVendas[[#This Row],[Vencimento]])&lt;0,1,0)</f>
        <v>0</v>
      </c>
    </row>
    <row r="152" spans="9:31" x14ac:dyDescent="0.3">
      <c r="I152">
        <v>149</v>
      </c>
      <c r="J152" s="41">
        <v>43912</v>
      </c>
      <c r="K152" s="66">
        <f t="shared" si="2"/>
        <v>2020</v>
      </c>
      <c r="L152">
        <v>54</v>
      </c>
      <c r="M152" t="s">
        <v>345</v>
      </c>
      <c r="N152" t="s">
        <v>346</v>
      </c>
      <c r="O152">
        <v>9</v>
      </c>
      <c r="P152" t="s">
        <v>436</v>
      </c>
      <c r="Q152" t="s">
        <v>206</v>
      </c>
      <c r="R152" t="s">
        <v>222</v>
      </c>
      <c r="S152">
        <v>35</v>
      </c>
      <c r="T152" s="42">
        <v>93</v>
      </c>
      <c r="U152" s="42">
        <v>3255</v>
      </c>
      <c r="V152" s="43">
        <v>0.02</v>
      </c>
      <c r="W152" s="42">
        <f>tVendas[[#This Row],[Valor Bruto]]*tVendas[[#This Row],[% Desconto]]</f>
        <v>65.099999999999994</v>
      </c>
      <c r="X152" s="42">
        <f>tVendas[[#This Row],[Valor Bruto]]-tVendas[[#This Row],[Valor Desconto]]</f>
        <v>3189.9</v>
      </c>
      <c r="Y152" s="41">
        <v>45029</v>
      </c>
      <c r="Z152" s="41"/>
      <c r="AA152" t="s">
        <v>79</v>
      </c>
      <c r="AB152" t="s">
        <v>80</v>
      </c>
      <c r="AC152" s="43">
        <v>7.0000000000000007E-2</v>
      </c>
      <c r="AD152" s="42">
        <f>tVendas[[#This Row],[Valor Venda]]*tVendas[[#This Row],[% Comis.]]</f>
        <v>223.29300000000003</v>
      </c>
      <c r="AE152" s="57">
        <f>IF((tVendas[[#This Row],[Data Pagamento]]-tVendas[[#This Row],[Vencimento]])&lt;0,1,0)</f>
        <v>1</v>
      </c>
    </row>
    <row r="153" spans="9:31" x14ac:dyDescent="0.3">
      <c r="I153">
        <v>150</v>
      </c>
      <c r="J153" s="41">
        <v>43913</v>
      </c>
      <c r="K153" s="66">
        <f t="shared" si="2"/>
        <v>2020</v>
      </c>
      <c r="L153">
        <v>71</v>
      </c>
      <c r="M153" t="s">
        <v>198</v>
      </c>
      <c r="N153" t="s">
        <v>199</v>
      </c>
      <c r="O153">
        <v>9</v>
      </c>
      <c r="P153" t="s">
        <v>288</v>
      </c>
      <c r="Q153" t="s">
        <v>206</v>
      </c>
      <c r="R153" t="s">
        <v>226</v>
      </c>
      <c r="S153">
        <v>40</v>
      </c>
      <c r="T153" s="42">
        <v>113</v>
      </c>
      <c r="U153" s="42">
        <v>4520</v>
      </c>
      <c r="V153" s="43">
        <v>0</v>
      </c>
      <c r="W153" s="42">
        <f>tVendas[[#This Row],[Valor Bruto]]*tVendas[[#This Row],[% Desconto]]</f>
        <v>0</v>
      </c>
      <c r="X153" s="42">
        <f>tVendas[[#This Row],[Valor Bruto]]-tVendas[[#This Row],[Valor Desconto]]</f>
        <v>4520</v>
      </c>
      <c r="Y153" s="41">
        <v>43942</v>
      </c>
      <c r="Z153" s="41">
        <v>43942</v>
      </c>
      <c r="AA153" t="s">
        <v>79</v>
      </c>
      <c r="AB153" t="s">
        <v>128</v>
      </c>
      <c r="AC153" s="43">
        <v>0.08</v>
      </c>
      <c r="AD153" s="42">
        <f>tVendas[[#This Row],[Valor Venda]]*tVendas[[#This Row],[% Comis.]]</f>
        <v>361.6</v>
      </c>
      <c r="AE153" s="57">
        <f>IF((tVendas[[#This Row],[Data Pagamento]]-tVendas[[#This Row],[Vencimento]])&lt;0,1,0)</f>
        <v>0</v>
      </c>
    </row>
    <row r="154" spans="9:31" x14ac:dyDescent="0.3">
      <c r="I154">
        <v>151</v>
      </c>
      <c r="J154" s="41">
        <v>43915</v>
      </c>
      <c r="K154" s="66">
        <f t="shared" si="2"/>
        <v>2020</v>
      </c>
      <c r="L154">
        <v>29</v>
      </c>
      <c r="M154" t="s">
        <v>437</v>
      </c>
      <c r="N154" t="s">
        <v>438</v>
      </c>
      <c r="O154">
        <v>4</v>
      </c>
      <c r="P154" t="s">
        <v>347</v>
      </c>
      <c r="Q154" t="s">
        <v>206</v>
      </c>
      <c r="R154" t="s">
        <v>230</v>
      </c>
      <c r="S154">
        <v>14</v>
      </c>
      <c r="T154" s="42">
        <v>119</v>
      </c>
      <c r="U154" s="42">
        <v>1666</v>
      </c>
      <c r="V154" s="43">
        <v>7.0000000000000007E-2</v>
      </c>
      <c r="W154" s="42">
        <f>tVendas[[#This Row],[Valor Bruto]]*tVendas[[#This Row],[% Desconto]]</f>
        <v>116.62</v>
      </c>
      <c r="X154" s="42">
        <f>tVendas[[#This Row],[Valor Bruto]]-tVendas[[#This Row],[Valor Desconto]]</f>
        <v>1549.38</v>
      </c>
      <c r="Y154" s="41">
        <v>43933</v>
      </c>
      <c r="Z154" s="41">
        <v>43933</v>
      </c>
      <c r="AA154" t="s">
        <v>87</v>
      </c>
      <c r="AB154" t="s">
        <v>88</v>
      </c>
      <c r="AC154" s="43">
        <v>0.05</v>
      </c>
      <c r="AD154" s="42">
        <f>tVendas[[#This Row],[Valor Venda]]*tVendas[[#This Row],[% Comis.]]</f>
        <v>77.469000000000008</v>
      </c>
      <c r="AE154" s="57">
        <f>IF((tVendas[[#This Row],[Data Pagamento]]-tVendas[[#This Row],[Vencimento]])&lt;0,1,0)</f>
        <v>0</v>
      </c>
    </row>
    <row r="155" spans="9:31" x14ac:dyDescent="0.3">
      <c r="I155">
        <v>152</v>
      </c>
      <c r="J155" s="41">
        <v>43915</v>
      </c>
      <c r="K155" s="66">
        <f t="shared" si="2"/>
        <v>2020</v>
      </c>
      <c r="L155">
        <v>91</v>
      </c>
      <c r="M155" t="s">
        <v>291</v>
      </c>
      <c r="N155" t="s">
        <v>268</v>
      </c>
      <c r="O155">
        <v>2</v>
      </c>
      <c r="P155" t="s">
        <v>369</v>
      </c>
      <c r="Q155" t="s">
        <v>206</v>
      </c>
      <c r="R155" t="s">
        <v>234</v>
      </c>
      <c r="S155">
        <v>11</v>
      </c>
      <c r="T155" s="42">
        <v>109</v>
      </c>
      <c r="U155" s="42">
        <v>1199</v>
      </c>
      <c r="V155" s="43">
        <v>0.06</v>
      </c>
      <c r="W155" s="42">
        <f>tVendas[[#This Row],[Valor Bruto]]*tVendas[[#This Row],[% Desconto]]</f>
        <v>71.94</v>
      </c>
      <c r="X155" s="42">
        <f>tVendas[[#This Row],[Valor Bruto]]-tVendas[[#This Row],[Valor Desconto]]</f>
        <v>1127.06</v>
      </c>
      <c r="Y155" s="41">
        <v>43922</v>
      </c>
      <c r="Z155" s="41">
        <v>43922</v>
      </c>
      <c r="AA155" t="s">
        <v>108</v>
      </c>
      <c r="AB155" t="s">
        <v>109</v>
      </c>
      <c r="AC155" s="43">
        <v>0.05</v>
      </c>
      <c r="AD155" s="42">
        <f>tVendas[[#This Row],[Valor Venda]]*tVendas[[#This Row],[% Comis.]]</f>
        <v>56.353000000000002</v>
      </c>
      <c r="AE155" s="57">
        <f>IF((tVendas[[#This Row],[Data Pagamento]]-tVendas[[#This Row],[Vencimento]])&lt;0,1,0)</f>
        <v>0</v>
      </c>
    </row>
    <row r="156" spans="9:31" x14ac:dyDescent="0.3">
      <c r="I156">
        <v>153</v>
      </c>
      <c r="J156" s="41">
        <v>43915</v>
      </c>
      <c r="K156" s="66">
        <f t="shared" si="2"/>
        <v>2020</v>
      </c>
      <c r="L156">
        <v>36</v>
      </c>
      <c r="M156" t="s">
        <v>320</v>
      </c>
      <c r="N156" t="s">
        <v>96</v>
      </c>
      <c r="O156">
        <v>8</v>
      </c>
      <c r="P156" t="s">
        <v>406</v>
      </c>
      <c r="Q156" t="s">
        <v>206</v>
      </c>
      <c r="R156" t="s">
        <v>237</v>
      </c>
      <c r="S156">
        <v>34</v>
      </c>
      <c r="T156" s="42">
        <v>112</v>
      </c>
      <c r="U156" s="42">
        <v>3808</v>
      </c>
      <c r="V156" s="43">
        <v>0.12</v>
      </c>
      <c r="W156" s="42">
        <f>tVendas[[#This Row],[Valor Bruto]]*tVendas[[#This Row],[% Desconto]]</f>
        <v>456.96</v>
      </c>
      <c r="X156" s="42">
        <f>tVendas[[#This Row],[Valor Bruto]]-tVendas[[#This Row],[Valor Desconto]]</f>
        <v>3351.04</v>
      </c>
      <c r="Y156" s="41">
        <v>43929</v>
      </c>
      <c r="Z156" s="41"/>
      <c r="AA156" t="s">
        <v>108</v>
      </c>
      <c r="AB156" t="s">
        <v>92</v>
      </c>
      <c r="AC156" s="43">
        <v>7.0000000000000007E-2</v>
      </c>
      <c r="AD156" s="42">
        <f>tVendas[[#This Row],[Valor Venda]]*tVendas[[#This Row],[% Comis.]]</f>
        <v>234.57280000000003</v>
      </c>
      <c r="AE156" s="57">
        <f>IF((tVendas[[#This Row],[Data Pagamento]]-tVendas[[#This Row],[Vencimento]])&lt;0,1,0)</f>
        <v>1</v>
      </c>
    </row>
    <row r="157" spans="9:31" x14ac:dyDescent="0.3">
      <c r="I157">
        <v>154</v>
      </c>
      <c r="J157" s="41">
        <v>43915</v>
      </c>
      <c r="K157" s="66">
        <f t="shared" si="2"/>
        <v>2020</v>
      </c>
      <c r="L157">
        <v>71</v>
      </c>
      <c r="M157" t="s">
        <v>198</v>
      </c>
      <c r="N157" t="s">
        <v>199</v>
      </c>
      <c r="O157">
        <v>6</v>
      </c>
      <c r="P157" t="s">
        <v>409</v>
      </c>
      <c r="Q157" t="s">
        <v>201</v>
      </c>
      <c r="R157" t="s">
        <v>240</v>
      </c>
      <c r="S157">
        <v>23</v>
      </c>
      <c r="T157" s="42">
        <v>117</v>
      </c>
      <c r="U157" s="42">
        <v>2691</v>
      </c>
      <c r="V157" s="43">
        <v>0.03</v>
      </c>
      <c r="W157" s="42">
        <f>tVendas[[#This Row],[Valor Bruto]]*tVendas[[#This Row],[% Desconto]]</f>
        <v>80.73</v>
      </c>
      <c r="X157" s="42">
        <f>tVendas[[#This Row],[Valor Bruto]]-tVendas[[#This Row],[Valor Desconto]]</f>
        <v>2610.27</v>
      </c>
      <c r="Y157" s="41">
        <v>43945</v>
      </c>
      <c r="Z157" s="41">
        <v>43945</v>
      </c>
      <c r="AA157" t="s">
        <v>85</v>
      </c>
      <c r="AB157" t="s">
        <v>88</v>
      </c>
      <c r="AC157" s="43">
        <v>0.06</v>
      </c>
      <c r="AD157" s="42">
        <f>tVendas[[#This Row],[Valor Venda]]*tVendas[[#This Row],[% Comis.]]</f>
        <v>156.61619999999999</v>
      </c>
      <c r="AE157" s="57">
        <f>IF((tVendas[[#This Row],[Data Pagamento]]-tVendas[[#This Row],[Vencimento]])&lt;0,1,0)</f>
        <v>0</v>
      </c>
    </row>
    <row r="158" spans="9:31" x14ac:dyDescent="0.3">
      <c r="I158">
        <v>155</v>
      </c>
      <c r="J158" s="41">
        <v>43915</v>
      </c>
      <c r="K158" s="66">
        <f t="shared" si="2"/>
        <v>2020</v>
      </c>
      <c r="L158">
        <v>4</v>
      </c>
      <c r="M158" t="s">
        <v>439</v>
      </c>
      <c r="N158" t="s">
        <v>421</v>
      </c>
      <c r="O158">
        <v>5</v>
      </c>
      <c r="P158" t="s">
        <v>315</v>
      </c>
      <c r="Q158" t="s">
        <v>206</v>
      </c>
      <c r="R158" t="s">
        <v>202</v>
      </c>
      <c r="S158">
        <v>31</v>
      </c>
      <c r="T158" s="42">
        <v>94</v>
      </c>
      <c r="U158" s="42">
        <v>2914</v>
      </c>
      <c r="V158" s="43">
        <v>0.11</v>
      </c>
      <c r="W158" s="42">
        <f>tVendas[[#This Row],[Valor Bruto]]*tVendas[[#This Row],[% Desconto]]</f>
        <v>320.54000000000002</v>
      </c>
      <c r="X158" s="42">
        <f>tVendas[[#This Row],[Valor Bruto]]-tVendas[[#This Row],[Valor Desconto]]</f>
        <v>2593.46</v>
      </c>
      <c r="Y158" s="41">
        <v>43926</v>
      </c>
      <c r="Z158" s="41">
        <v>43926</v>
      </c>
      <c r="AA158" t="s">
        <v>87</v>
      </c>
      <c r="AB158" t="s">
        <v>80</v>
      </c>
      <c r="AC158" s="43">
        <v>0.06</v>
      </c>
      <c r="AD158" s="42">
        <f>tVendas[[#This Row],[Valor Venda]]*tVendas[[#This Row],[% Comis.]]</f>
        <v>155.60759999999999</v>
      </c>
      <c r="AE158" s="57">
        <f>IF((tVendas[[#This Row],[Data Pagamento]]-tVendas[[#This Row],[Vencimento]])&lt;0,1,0)</f>
        <v>0</v>
      </c>
    </row>
    <row r="159" spans="9:31" x14ac:dyDescent="0.3">
      <c r="I159">
        <v>156</v>
      </c>
      <c r="J159" s="41">
        <v>43915</v>
      </c>
      <c r="K159" s="66">
        <f t="shared" si="2"/>
        <v>2020</v>
      </c>
      <c r="L159">
        <v>75</v>
      </c>
      <c r="M159" t="s">
        <v>363</v>
      </c>
      <c r="N159" t="s">
        <v>124</v>
      </c>
      <c r="O159">
        <v>2</v>
      </c>
      <c r="P159" t="s">
        <v>440</v>
      </c>
      <c r="Q159" t="s">
        <v>206</v>
      </c>
      <c r="R159" t="s">
        <v>207</v>
      </c>
      <c r="S159">
        <v>42</v>
      </c>
      <c r="T159" s="42">
        <v>98</v>
      </c>
      <c r="U159" s="42">
        <v>4116</v>
      </c>
      <c r="V159" s="43">
        <v>0.15</v>
      </c>
      <c r="W159" s="42">
        <f>tVendas[[#This Row],[Valor Bruto]]*tVendas[[#This Row],[% Desconto]]</f>
        <v>617.4</v>
      </c>
      <c r="X159" s="42">
        <f>tVendas[[#This Row],[Valor Bruto]]-tVendas[[#This Row],[Valor Desconto]]</f>
        <v>3498.6</v>
      </c>
      <c r="Y159" s="41">
        <v>43917</v>
      </c>
      <c r="Z159" s="41">
        <v>43917</v>
      </c>
      <c r="AA159" t="s">
        <v>79</v>
      </c>
      <c r="AB159" t="s">
        <v>92</v>
      </c>
      <c r="AC159" s="43">
        <v>7.0000000000000007E-2</v>
      </c>
      <c r="AD159" s="42">
        <f>tVendas[[#This Row],[Valor Venda]]*tVendas[[#This Row],[% Comis.]]</f>
        <v>244.90200000000002</v>
      </c>
      <c r="AE159" s="57">
        <f>IF((tVendas[[#This Row],[Data Pagamento]]-tVendas[[#This Row],[Vencimento]])&lt;0,1,0)</f>
        <v>0</v>
      </c>
    </row>
    <row r="160" spans="9:31" x14ac:dyDescent="0.3">
      <c r="I160">
        <v>157</v>
      </c>
      <c r="J160" s="41">
        <v>43917</v>
      </c>
      <c r="K160" s="66">
        <f t="shared" si="2"/>
        <v>2020</v>
      </c>
      <c r="L160">
        <v>12</v>
      </c>
      <c r="M160" t="s">
        <v>252</v>
      </c>
      <c r="N160" t="s">
        <v>253</v>
      </c>
      <c r="O160">
        <v>13</v>
      </c>
      <c r="P160" t="s">
        <v>441</v>
      </c>
      <c r="Q160" t="s">
        <v>201</v>
      </c>
      <c r="R160" t="s">
        <v>212</v>
      </c>
      <c r="S160">
        <v>48</v>
      </c>
      <c r="T160" s="42">
        <v>109</v>
      </c>
      <c r="U160" s="42">
        <v>5232</v>
      </c>
      <c r="V160" s="43">
        <v>0.04</v>
      </c>
      <c r="W160" s="42">
        <f>tVendas[[#This Row],[Valor Bruto]]*tVendas[[#This Row],[% Desconto]]</f>
        <v>209.28</v>
      </c>
      <c r="X160" s="42">
        <f>tVendas[[#This Row],[Valor Bruto]]-tVendas[[#This Row],[Valor Desconto]]</f>
        <v>5022.72</v>
      </c>
      <c r="Y160" s="41">
        <v>43945</v>
      </c>
      <c r="Z160" s="41">
        <v>43945</v>
      </c>
      <c r="AA160" t="s">
        <v>108</v>
      </c>
      <c r="AB160" t="s">
        <v>80</v>
      </c>
      <c r="AC160" s="43">
        <v>0.09</v>
      </c>
      <c r="AD160" s="42">
        <f>tVendas[[#This Row],[Valor Venda]]*tVendas[[#This Row],[% Comis.]]</f>
        <v>452.04480000000001</v>
      </c>
      <c r="AE160" s="57">
        <f>IF((tVendas[[#This Row],[Data Pagamento]]-tVendas[[#This Row],[Vencimento]])&lt;0,1,0)</f>
        <v>0</v>
      </c>
    </row>
    <row r="161" spans="9:31" x14ac:dyDescent="0.3">
      <c r="I161">
        <v>158</v>
      </c>
      <c r="J161" s="41">
        <v>43918</v>
      </c>
      <c r="K161" s="66">
        <f t="shared" si="2"/>
        <v>2020</v>
      </c>
      <c r="L161">
        <v>97</v>
      </c>
      <c r="M161" t="s">
        <v>302</v>
      </c>
      <c r="N161" t="s">
        <v>303</v>
      </c>
      <c r="O161">
        <v>14</v>
      </c>
      <c r="P161" t="s">
        <v>215</v>
      </c>
      <c r="Q161" t="s">
        <v>201</v>
      </c>
      <c r="R161" t="s">
        <v>216</v>
      </c>
      <c r="S161">
        <v>16</v>
      </c>
      <c r="T161" s="42">
        <v>97</v>
      </c>
      <c r="U161" s="42">
        <v>1552</v>
      </c>
      <c r="V161" s="43">
        <v>0.09</v>
      </c>
      <c r="W161" s="42">
        <f>tVendas[[#This Row],[Valor Bruto]]*tVendas[[#This Row],[% Desconto]]</f>
        <v>139.68</v>
      </c>
      <c r="X161" s="42">
        <f>tVendas[[#This Row],[Valor Bruto]]-tVendas[[#This Row],[Valor Desconto]]</f>
        <v>1412.32</v>
      </c>
      <c r="Y161" s="41">
        <v>43942</v>
      </c>
      <c r="Z161" s="41">
        <v>43942</v>
      </c>
      <c r="AA161" t="s">
        <v>79</v>
      </c>
      <c r="AB161" t="s">
        <v>80</v>
      </c>
      <c r="AC161" s="43">
        <v>0.05</v>
      </c>
      <c r="AD161" s="42">
        <f>tVendas[[#This Row],[Valor Venda]]*tVendas[[#This Row],[% Comis.]]</f>
        <v>70.616</v>
      </c>
      <c r="AE161" s="57">
        <f>IF((tVendas[[#This Row],[Data Pagamento]]-tVendas[[#This Row],[Vencimento]])&lt;0,1,0)</f>
        <v>0</v>
      </c>
    </row>
    <row r="162" spans="9:31" x14ac:dyDescent="0.3">
      <c r="I162">
        <v>159</v>
      </c>
      <c r="J162" s="41">
        <v>43918</v>
      </c>
      <c r="K162" s="66">
        <f t="shared" si="2"/>
        <v>2020</v>
      </c>
      <c r="L162">
        <v>38</v>
      </c>
      <c r="M162" t="s">
        <v>326</v>
      </c>
      <c r="N162" t="s">
        <v>120</v>
      </c>
      <c r="O162">
        <v>11</v>
      </c>
      <c r="P162" t="s">
        <v>442</v>
      </c>
      <c r="Q162" t="s">
        <v>201</v>
      </c>
      <c r="R162" t="s">
        <v>219</v>
      </c>
      <c r="S162">
        <v>50</v>
      </c>
      <c r="T162" s="42">
        <v>111</v>
      </c>
      <c r="U162" s="42">
        <v>5550</v>
      </c>
      <c r="V162" s="43">
        <v>0.1</v>
      </c>
      <c r="W162" s="42">
        <f>tVendas[[#This Row],[Valor Bruto]]*tVendas[[#This Row],[% Desconto]]</f>
        <v>555</v>
      </c>
      <c r="X162" s="42">
        <f>tVendas[[#This Row],[Valor Bruto]]-tVendas[[#This Row],[Valor Desconto]]</f>
        <v>4995</v>
      </c>
      <c r="Y162" s="41">
        <v>43946</v>
      </c>
      <c r="Z162" s="41">
        <v>43946</v>
      </c>
      <c r="AA162" t="s">
        <v>108</v>
      </c>
      <c r="AB162" t="s">
        <v>83</v>
      </c>
      <c r="AC162" s="43">
        <v>0.08</v>
      </c>
      <c r="AD162" s="42">
        <f>tVendas[[#This Row],[Valor Venda]]*tVendas[[#This Row],[% Comis.]]</f>
        <v>399.6</v>
      </c>
      <c r="AE162" s="57">
        <f>IF((tVendas[[#This Row],[Data Pagamento]]-tVendas[[#This Row],[Vencimento]])&lt;0,1,0)</f>
        <v>0</v>
      </c>
    </row>
    <row r="163" spans="9:31" x14ac:dyDescent="0.3">
      <c r="I163">
        <v>160</v>
      </c>
      <c r="J163" s="41">
        <v>43918</v>
      </c>
      <c r="K163" s="66">
        <f t="shared" si="2"/>
        <v>2020</v>
      </c>
      <c r="L163">
        <v>16</v>
      </c>
      <c r="M163" t="s">
        <v>213</v>
      </c>
      <c r="N163" t="s">
        <v>214</v>
      </c>
      <c r="O163">
        <v>11</v>
      </c>
      <c r="P163" t="s">
        <v>443</v>
      </c>
      <c r="Q163" t="s">
        <v>201</v>
      </c>
      <c r="R163" t="s">
        <v>222</v>
      </c>
      <c r="S163">
        <v>45</v>
      </c>
      <c r="T163" s="42">
        <v>90</v>
      </c>
      <c r="U163" s="42">
        <v>4050</v>
      </c>
      <c r="V163" s="43">
        <v>0.04</v>
      </c>
      <c r="W163" s="42">
        <f>tVendas[[#This Row],[Valor Bruto]]*tVendas[[#This Row],[% Desconto]]</f>
        <v>162</v>
      </c>
      <c r="X163" s="42">
        <f>tVendas[[#This Row],[Valor Bruto]]-tVendas[[#This Row],[Valor Desconto]]</f>
        <v>3888</v>
      </c>
      <c r="Y163" s="41">
        <v>43927</v>
      </c>
      <c r="Z163" s="41">
        <v>43927</v>
      </c>
      <c r="AA163" t="s">
        <v>79</v>
      </c>
      <c r="AB163" t="s">
        <v>90</v>
      </c>
      <c r="AC163" s="43">
        <v>7.0000000000000007E-2</v>
      </c>
      <c r="AD163" s="42">
        <f>tVendas[[#This Row],[Valor Venda]]*tVendas[[#This Row],[% Comis.]]</f>
        <v>272.16000000000003</v>
      </c>
      <c r="AE163" s="57">
        <f>IF((tVendas[[#This Row],[Data Pagamento]]-tVendas[[#This Row],[Vencimento]])&lt;0,1,0)</f>
        <v>0</v>
      </c>
    </row>
    <row r="164" spans="9:31" x14ac:dyDescent="0.3">
      <c r="I164">
        <v>161</v>
      </c>
      <c r="J164" s="41">
        <v>43918</v>
      </c>
      <c r="K164" s="66">
        <f t="shared" si="2"/>
        <v>2020</v>
      </c>
      <c r="L164">
        <v>90</v>
      </c>
      <c r="M164" t="s">
        <v>286</v>
      </c>
      <c r="N164" t="s">
        <v>287</v>
      </c>
      <c r="O164">
        <v>11</v>
      </c>
      <c r="P164" t="s">
        <v>444</v>
      </c>
      <c r="Q164" t="s">
        <v>201</v>
      </c>
      <c r="R164" t="s">
        <v>226</v>
      </c>
      <c r="S164">
        <v>28</v>
      </c>
      <c r="T164" s="42">
        <v>91</v>
      </c>
      <c r="U164" s="42">
        <v>2548</v>
      </c>
      <c r="V164" s="43">
        <v>0.13</v>
      </c>
      <c r="W164" s="42">
        <f>tVendas[[#This Row],[Valor Bruto]]*tVendas[[#This Row],[% Desconto]]</f>
        <v>331.24</v>
      </c>
      <c r="X164" s="42">
        <f>tVendas[[#This Row],[Valor Bruto]]-tVendas[[#This Row],[Valor Desconto]]</f>
        <v>2216.7600000000002</v>
      </c>
      <c r="Y164" s="41">
        <v>43924</v>
      </c>
      <c r="Z164" s="41">
        <v>43924</v>
      </c>
      <c r="AA164" t="s">
        <v>97</v>
      </c>
      <c r="AB164" t="s">
        <v>83</v>
      </c>
      <c r="AC164" s="43">
        <v>0.06</v>
      </c>
      <c r="AD164" s="42">
        <f>tVendas[[#This Row],[Valor Venda]]*tVendas[[#This Row],[% Comis.]]</f>
        <v>133.00560000000002</v>
      </c>
      <c r="AE164" s="57">
        <f>IF((tVendas[[#This Row],[Data Pagamento]]-tVendas[[#This Row],[Vencimento]])&lt;0,1,0)</f>
        <v>0</v>
      </c>
    </row>
    <row r="165" spans="9:31" x14ac:dyDescent="0.3">
      <c r="I165">
        <v>162</v>
      </c>
      <c r="J165" s="41">
        <v>43919</v>
      </c>
      <c r="K165" s="66">
        <f t="shared" si="2"/>
        <v>2020</v>
      </c>
      <c r="L165">
        <v>73</v>
      </c>
      <c r="M165" t="s">
        <v>248</v>
      </c>
      <c r="N165" t="s">
        <v>156</v>
      </c>
      <c r="O165">
        <v>7</v>
      </c>
      <c r="P165" t="s">
        <v>404</v>
      </c>
      <c r="Q165" t="s">
        <v>206</v>
      </c>
      <c r="R165" t="s">
        <v>230</v>
      </c>
      <c r="S165">
        <v>25</v>
      </c>
      <c r="T165" s="42">
        <v>115</v>
      </c>
      <c r="U165" s="42">
        <v>2875</v>
      </c>
      <c r="V165" s="43">
        <v>0.13</v>
      </c>
      <c r="W165" s="42">
        <f>tVendas[[#This Row],[Valor Bruto]]*tVendas[[#This Row],[% Desconto]]</f>
        <v>373.75</v>
      </c>
      <c r="X165" s="42">
        <f>tVendas[[#This Row],[Valor Bruto]]-tVendas[[#This Row],[Valor Desconto]]</f>
        <v>2501.25</v>
      </c>
      <c r="Y165" s="41">
        <v>43940</v>
      </c>
      <c r="Z165" s="41">
        <v>43940</v>
      </c>
      <c r="AA165" t="s">
        <v>85</v>
      </c>
      <c r="AB165" t="s">
        <v>90</v>
      </c>
      <c r="AC165" s="43">
        <v>0.06</v>
      </c>
      <c r="AD165" s="42">
        <f>tVendas[[#This Row],[Valor Venda]]*tVendas[[#This Row],[% Comis.]]</f>
        <v>150.07499999999999</v>
      </c>
      <c r="AE165" s="57">
        <f>IF((tVendas[[#This Row],[Data Pagamento]]-tVendas[[#This Row],[Vencimento]])&lt;0,1,0)</f>
        <v>0</v>
      </c>
    </row>
    <row r="166" spans="9:31" x14ac:dyDescent="0.3">
      <c r="I166">
        <v>163</v>
      </c>
      <c r="J166" s="41">
        <v>43920</v>
      </c>
      <c r="K166" s="66">
        <f t="shared" si="2"/>
        <v>2020</v>
      </c>
      <c r="L166">
        <v>34</v>
      </c>
      <c r="M166" t="s">
        <v>283</v>
      </c>
      <c r="N166" t="s">
        <v>284</v>
      </c>
      <c r="O166">
        <v>10</v>
      </c>
      <c r="P166" t="s">
        <v>329</v>
      </c>
      <c r="Q166" t="s">
        <v>206</v>
      </c>
      <c r="R166" t="s">
        <v>234</v>
      </c>
      <c r="S166">
        <v>39</v>
      </c>
      <c r="T166" s="42">
        <v>106</v>
      </c>
      <c r="U166" s="42">
        <v>4134</v>
      </c>
      <c r="V166" s="43">
        <v>0.05</v>
      </c>
      <c r="W166" s="42">
        <f>tVendas[[#This Row],[Valor Bruto]]*tVendas[[#This Row],[% Desconto]]</f>
        <v>206.70000000000002</v>
      </c>
      <c r="X166" s="42">
        <f>tVendas[[#This Row],[Valor Bruto]]-tVendas[[#This Row],[Valor Desconto]]</f>
        <v>3927.3</v>
      </c>
      <c r="Y166" s="41">
        <v>43944</v>
      </c>
      <c r="Z166" s="41">
        <v>43944</v>
      </c>
      <c r="AA166" t="s">
        <v>87</v>
      </c>
      <c r="AB166" t="s">
        <v>113</v>
      </c>
      <c r="AC166" s="43">
        <v>7.0000000000000007E-2</v>
      </c>
      <c r="AD166" s="42">
        <f>tVendas[[#This Row],[Valor Venda]]*tVendas[[#This Row],[% Comis.]]</f>
        <v>274.91100000000006</v>
      </c>
      <c r="AE166" s="57">
        <f>IF((tVendas[[#This Row],[Data Pagamento]]-tVendas[[#This Row],[Vencimento]])&lt;0,1,0)</f>
        <v>0</v>
      </c>
    </row>
    <row r="167" spans="9:31" x14ac:dyDescent="0.3">
      <c r="I167">
        <v>164</v>
      </c>
      <c r="J167" s="41">
        <v>43920</v>
      </c>
      <c r="K167" s="66">
        <f t="shared" si="2"/>
        <v>2020</v>
      </c>
      <c r="L167">
        <v>79</v>
      </c>
      <c r="M167" t="s">
        <v>366</v>
      </c>
      <c r="N167" t="s">
        <v>367</v>
      </c>
      <c r="O167">
        <v>2</v>
      </c>
      <c r="P167" t="s">
        <v>370</v>
      </c>
      <c r="Q167" t="s">
        <v>206</v>
      </c>
      <c r="R167" t="s">
        <v>237</v>
      </c>
      <c r="S167">
        <v>15</v>
      </c>
      <c r="T167" s="42">
        <v>100</v>
      </c>
      <c r="U167" s="42">
        <v>1500</v>
      </c>
      <c r="V167" s="43">
        <v>7.0000000000000007E-2</v>
      </c>
      <c r="W167" s="42">
        <f>tVendas[[#This Row],[Valor Bruto]]*tVendas[[#This Row],[% Desconto]]</f>
        <v>105.00000000000001</v>
      </c>
      <c r="X167" s="42">
        <f>tVendas[[#This Row],[Valor Bruto]]-tVendas[[#This Row],[Valor Desconto]]</f>
        <v>1395</v>
      </c>
      <c r="Y167" s="41">
        <v>43946</v>
      </c>
      <c r="Z167" s="41">
        <v>43946</v>
      </c>
      <c r="AA167" t="s">
        <v>85</v>
      </c>
      <c r="AB167" t="s">
        <v>109</v>
      </c>
      <c r="AC167" s="43">
        <v>0.05</v>
      </c>
      <c r="AD167" s="42">
        <f>tVendas[[#This Row],[Valor Venda]]*tVendas[[#This Row],[% Comis.]]</f>
        <v>69.75</v>
      </c>
      <c r="AE167" s="57">
        <f>IF((tVendas[[#This Row],[Data Pagamento]]-tVendas[[#This Row],[Vencimento]])&lt;0,1,0)</f>
        <v>0</v>
      </c>
    </row>
    <row r="168" spans="9:31" x14ac:dyDescent="0.3">
      <c r="I168">
        <v>165</v>
      </c>
      <c r="J168" s="41">
        <v>43921</v>
      </c>
      <c r="K168" s="66">
        <f t="shared" si="2"/>
        <v>2020</v>
      </c>
      <c r="L168">
        <v>78</v>
      </c>
      <c r="M168" t="s">
        <v>405</v>
      </c>
      <c r="N168" t="s">
        <v>154</v>
      </c>
      <c r="O168">
        <v>9</v>
      </c>
      <c r="P168" t="s">
        <v>445</v>
      </c>
      <c r="Q168" t="s">
        <v>206</v>
      </c>
      <c r="R168" t="s">
        <v>240</v>
      </c>
      <c r="S168">
        <v>21</v>
      </c>
      <c r="T168" s="42">
        <v>119</v>
      </c>
      <c r="U168" s="42">
        <v>2499</v>
      </c>
      <c r="V168" s="43">
        <v>0.02</v>
      </c>
      <c r="W168" s="42">
        <f>tVendas[[#This Row],[Valor Bruto]]*tVendas[[#This Row],[% Desconto]]</f>
        <v>49.980000000000004</v>
      </c>
      <c r="X168" s="42">
        <f>tVendas[[#This Row],[Valor Bruto]]-tVendas[[#This Row],[Valor Desconto]]</f>
        <v>2449.02</v>
      </c>
      <c r="Y168" s="41">
        <v>43942</v>
      </c>
      <c r="Z168" s="41">
        <v>43942</v>
      </c>
      <c r="AA168" t="s">
        <v>85</v>
      </c>
      <c r="AB168" t="s">
        <v>128</v>
      </c>
      <c r="AC168" s="43">
        <v>0.06</v>
      </c>
      <c r="AD168" s="42">
        <f>tVendas[[#This Row],[Valor Venda]]*tVendas[[#This Row],[% Comis.]]</f>
        <v>146.94119999999998</v>
      </c>
      <c r="AE168" s="57">
        <f>IF((tVendas[[#This Row],[Data Pagamento]]-tVendas[[#This Row],[Vencimento]])&lt;0,1,0)</f>
        <v>0</v>
      </c>
    </row>
    <row r="169" spans="9:31" x14ac:dyDescent="0.3">
      <c r="I169">
        <v>166</v>
      </c>
      <c r="J169" s="41">
        <v>43921</v>
      </c>
      <c r="K169" s="66">
        <f t="shared" si="2"/>
        <v>2020</v>
      </c>
      <c r="L169">
        <v>19</v>
      </c>
      <c r="M169" t="s">
        <v>357</v>
      </c>
      <c r="N169" t="s">
        <v>84</v>
      </c>
      <c r="O169">
        <v>15</v>
      </c>
      <c r="P169" t="s">
        <v>295</v>
      </c>
      <c r="Q169" t="s">
        <v>206</v>
      </c>
      <c r="R169" t="s">
        <v>202</v>
      </c>
      <c r="S169">
        <v>14</v>
      </c>
      <c r="T169" s="42">
        <v>116</v>
      </c>
      <c r="U169" s="42">
        <v>1624</v>
      </c>
      <c r="V169" s="43">
        <v>7.0000000000000007E-2</v>
      </c>
      <c r="W169" s="42">
        <f>tVendas[[#This Row],[Valor Bruto]]*tVendas[[#This Row],[% Desconto]]</f>
        <v>113.68</v>
      </c>
      <c r="X169" s="42">
        <f>tVendas[[#This Row],[Valor Bruto]]-tVendas[[#This Row],[Valor Desconto]]</f>
        <v>1510.32</v>
      </c>
      <c r="Y169" s="41">
        <v>43929</v>
      </c>
      <c r="Z169" s="41">
        <v>43929</v>
      </c>
      <c r="AA169" t="s">
        <v>87</v>
      </c>
      <c r="AB169" t="s">
        <v>109</v>
      </c>
      <c r="AC169" s="43">
        <v>0.05</v>
      </c>
      <c r="AD169" s="42">
        <f>tVendas[[#This Row],[Valor Venda]]*tVendas[[#This Row],[% Comis.]]</f>
        <v>75.516000000000005</v>
      </c>
      <c r="AE169" s="57">
        <f>IF((tVendas[[#This Row],[Data Pagamento]]-tVendas[[#This Row],[Vencimento]])&lt;0,1,0)</f>
        <v>0</v>
      </c>
    </row>
    <row r="170" spans="9:31" x14ac:dyDescent="0.3">
      <c r="I170">
        <v>167</v>
      </c>
      <c r="J170" s="41">
        <v>43921</v>
      </c>
      <c r="K170" s="66">
        <f t="shared" si="2"/>
        <v>2020</v>
      </c>
      <c r="L170">
        <v>72</v>
      </c>
      <c r="M170" t="s">
        <v>299</v>
      </c>
      <c r="N170" t="s">
        <v>300</v>
      </c>
      <c r="O170">
        <v>5</v>
      </c>
      <c r="P170" t="s">
        <v>318</v>
      </c>
      <c r="Q170" t="s">
        <v>206</v>
      </c>
      <c r="R170" t="s">
        <v>207</v>
      </c>
      <c r="S170">
        <v>24</v>
      </c>
      <c r="T170" s="42">
        <v>98</v>
      </c>
      <c r="U170" s="42">
        <v>2352</v>
      </c>
      <c r="V170" s="43">
        <v>0.1</v>
      </c>
      <c r="W170" s="42">
        <f>tVendas[[#This Row],[Valor Bruto]]*tVendas[[#This Row],[% Desconto]]</f>
        <v>235.20000000000002</v>
      </c>
      <c r="X170" s="42">
        <f>tVendas[[#This Row],[Valor Bruto]]-tVendas[[#This Row],[Valor Desconto]]</f>
        <v>2116.8000000000002</v>
      </c>
      <c r="Y170" s="41">
        <v>43931</v>
      </c>
      <c r="Z170" s="41">
        <v>43931</v>
      </c>
      <c r="AA170" t="s">
        <v>79</v>
      </c>
      <c r="AB170" t="s">
        <v>90</v>
      </c>
      <c r="AC170" s="43">
        <v>0.06</v>
      </c>
      <c r="AD170" s="42">
        <f>tVendas[[#This Row],[Valor Venda]]*tVendas[[#This Row],[% Comis.]]</f>
        <v>127.00800000000001</v>
      </c>
      <c r="AE170" s="57">
        <f>IF((tVendas[[#This Row],[Data Pagamento]]-tVendas[[#This Row],[Vencimento]])&lt;0,1,0)</f>
        <v>0</v>
      </c>
    </row>
    <row r="171" spans="9:31" x14ac:dyDescent="0.3">
      <c r="I171">
        <v>168</v>
      </c>
      <c r="J171" s="41">
        <v>43921</v>
      </c>
      <c r="K171" s="66">
        <f t="shared" si="2"/>
        <v>2020</v>
      </c>
      <c r="L171">
        <v>63</v>
      </c>
      <c r="M171" t="s">
        <v>354</v>
      </c>
      <c r="N171" t="s">
        <v>259</v>
      </c>
      <c r="O171">
        <v>10</v>
      </c>
      <c r="P171" t="s">
        <v>446</v>
      </c>
      <c r="Q171" t="s">
        <v>206</v>
      </c>
      <c r="R171" t="s">
        <v>212</v>
      </c>
      <c r="S171">
        <v>27</v>
      </c>
      <c r="T171" s="42">
        <v>116</v>
      </c>
      <c r="U171" s="42">
        <v>3132</v>
      </c>
      <c r="V171" s="43">
        <v>0</v>
      </c>
      <c r="W171" s="42">
        <f>tVendas[[#This Row],[Valor Bruto]]*tVendas[[#This Row],[% Desconto]]</f>
        <v>0</v>
      </c>
      <c r="X171" s="42">
        <f>tVendas[[#This Row],[Valor Bruto]]-tVendas[[#This Row],[Valor Desconto]]</f>
        <v>3132</v>
      </c>
      <c r="Y171" s="41">
        <v>43937</v>
      </c>
      <c r="Z171" s="41">
        <v>43937</v>
      </c>
      <c r="AA171" t="s">
        <v>79</v>
      </c>
      <c r="AB171" t="s">
        <v>80</v>
      </c>
      <c r="AC171" s="43">
        <v>7.0000000000000007E-2</v>
      </c>
      <c r="AD171" s="42">
        <f>tVendas[[#This Row],[Valor Venda]]*tVendas[[#This Row],[% Comis.]]</f>
        <v>219.24</v>
      </c>
      <c r="AE171" s="57">
        <f>IF((tVendas[[#This Row],[Data Pagamento]]-tVendas[[#This Row],[Vencimento]])&lt;0,1,0)</f>
        <v>0</v>
      </c>
    </row>
    <row r="172" spans="9:31" x14ac:dyDescent="0.3">
      <c r="I172">
        <v>169</v>
      </c>
      <c r="J172" s="41">
        <v>43922</v>
      </c>
      <c r="K172" s="66">
        <f t="shared" si="2"/>
        <v>2020</v>
      </c>
      <c r="L172">
        <v>90</v>
      </c>
      <c r="M172" t="s">
        <v>286</v>
      </c>
      <c r="N172" t="s">
        <v>287</v>
      </c>
      <c r="O172">
        <v>9</v>
      </c>
      <c r="P172" t="s">
        <v>447</v>
      </c>
      <c r="Q172" t="s">
        <v>206</v>
      </c>
      <c r="R172" t="s">
        <v>216</v>
      </c>
      <c r="S172">
        <v>31</v>
      </c>
      <c r="T172" s="42">
        <v>103</v>
      </c>
      <c r="U172" s="42">
        <v>3193</v>
      </c>
      <c r="V172" s="43">
        <v>0.11</v>
      </c>
      <c r="W172" s="42">
        <f>tVendas[[#This Row],[Valor Bruto]]*tVendas[[#This Row],[% Desconto]]</f>
        <v>351.23</v>
      </c>
      <c r="X172" s="42">
        <f>tVendas[[#This Row],[Valor Bruto]]-tVendas[[#This Row],[Valor Desconto]]</f>
        <v>2841.77</v>
      </c>
      <c r="Y172" s="41">
        <v>43922</v>
      </c>
      <c r="Z172" s="41">
        <v>43922</v>
      </c>
      <c r="AA172" t="s">
        <v>100</v>
      </c>
      <c r="AB172" t="s">
        <v>88</v>
      </c>
      <c r="AC172" s="43">
        <v>0.06</v>
      </c>
      <c r="AD172" s="42">
        <f>tVendas[[#This Row],[Valor Venda]]*tVendas[[#This Row],[% Comis.]]</f>
        <v>170.50619999999998</v>
      </c>
      <c r="AE172" s="57">
        <f>IF((tVendas[[#This Row],[Data Pagamento]]-tVendas[[#This Row],[Vencimento]])&lt;0,1,0)</f>
        <v>0</v>
      </c>
    </row>
    <row r="173" spans="9:31" x14ac:dyDescent="0.3">
      <c r="I173">
        <v>170</v>
      </c>
      <c r="J173" s="41">
        <v>43922</v>
      </c>
      <c r="K173" s="66">
        <f t="shared" si="2"/>
        <v>2020</v>
      </c>
      <c r="L173">
        <v>26</v>
      </c>
      <c r="M173" t="s">
        <v>415</v>
      </c>
      <c r="N173" t="s">
        <v>154</v>
      </c>
      <c r="O173">
        <v>11</v>
      </c>
      <c r="P173" t="s">
        <v>442</v>
      </c>
      <c r="Q173" t="s">
        <v>201</v>
      </c>
      <c r="R173" t="s">
        <v>219</v>
      </c>
      <c r="S173">
        <v>44</v>
      </c>
      <c r="T173" s="42">
        <v>114</v>
      </c>
      <c r="U173" s="42">
        <v>5016</v>
      </c>
      <c r="V173" s="43">
        <v>0.01</v>
      </c>
      <c r="W173" s="42">
        <f>tVendas[[#This Row],[Valor Bruto]]*tVendas[[#This Row],[% Desconto]]</f>
        <v>50.160000000000004</v>
      </c>
      <c r="X173" s="42">
        <f>tVendas[[#This Row],[Valor Bruto]]-tVendas[[#This Row],[Valor Desconto]]</f>
        <v>4965.84</v>
      </c>
      <c r="Y173" s="41">
        <v>43944</v>
      </c>
      <c r="Z173" s="41">
        <v>43944</v>
      </c>
      <c r="AA173" t="s">
        <v>85</v>
      </c>
      <c r="AB173" t="s">
        <v>95</v>
      </c>
      <c r="AC173" s="43">
        <v>0.08</v>
      </c>
      <c r="AD173" s="42">
        <f>tVendas[[#This Row],[Valor Venda]]*tVendas[[#This Row],[% Comis.]]</f>
        <v>397.2672</v>
      </c>
      <c r="AE173" s="57">
        <f>IF((tVendas[[#This Row],[Data Pagamento]]-tVendas[[#This Row],[Vencimento]])&lt;0,1,0)</f>
        <v>0</v>
      </c>
    </row>
    <row r="174" spans="9:31" x14ac:dyDescent="0.3">
      <c r="I174">
        <v>171</v>
      </c>
      <c r="J174" s="41">
        <v>43922</v>
      </c>
      <c r="K174" s="66">
        <f t="shared" si="2"/>
        <v>2020</v>
      </c>
      <c r="L174">
        <v>86</v>
      </c>
      <c r="M174" t="s">
        <v>395</v>
      </c>
      <c r="N174" t="s">
        <v>396</v>
      </c>
      <c r="O174">
        <v>3</v>
      </c>
      <c r="P174" t="s">
        <v>448</v>
      </c>
      <c r="Q174" t="s">
        <v>206</v>
      </c>
      <c r="R174" t="s">
        <v>222</v>
      </c>
      <c r="S174">
        <v>10</v>
      </c>
      <c r="T174" s="42">
        <v>93</v>
      </c>
      <c r="U174" s="42">
        <v>930</v>
      </c>
      <c r="V174" s="43">
        <v>0.1</v>
      </c>
      <c r="W174" s="42">
        <f>tVendas[[#This Row],[Valor Bruto]]*tVendas[[#This Row],[% Desconto]]</f>
        <v>93</v>
      </c>
      <c r="X174" s="42">
        <f>tVendas[[#This Row],[Valor Bruto]]-tVendas[[#This Row],[Valor Desconto]]</f>
        <v>837</v>
      </c>
      <c r="Y174" s="41">
        <v>43927</v>
      </c>
      <c r="Z174" s="41">
        <v>43927</v>
      </c>
      <c r="AA174" t="s">
        <v>97</v>
      </c>
      <c r="AB174" t="s">
        <v>88</v>
      </c>
      <c r="AC174" s="43">
        <v>0.04</v>
      </c>
      <c r="AD174" s="42">
        <f>tVendas[[#This Row],[Valor Venda]]*tVendas[[#This Row],[% Comis.]]</f>
        <v>33.480000000000004</v>
      </c>
      <c r="AE174" s="57">
        <f>IF((tVendas[[#This Row],[Data Pagamento]]-tVendas[[#This Row],[Vencimento]])&lt;0,1,0)</f>
        <v>0</v>
      </c>
    </row>
    <row r="175" spans="9:31" x14ac:dyDescent="0.3">
      <c r="I175">
        <v>172</v>
      </c>
      <c r="J175" s="41">
        <v>43922</v>
      </c>
      <c r="K175" s="66">
        <f t="shared" si="2"/>
        <v>2020</v>
      </c>
      <c r="L175">
        <v>4</v>
      </c>
      <c r="M175" t="s">
        <v>439</v>
      </c>
      <c r="N175" t="s">
        <v>421</v>
      </c>
      <c r="O175">
        <v>3</v>
      </c>
      <c r="P175" t="s">
        <v>391</v>
      </c>
      <c r="Q175" t="s">
        <v>206</v>
      </c>
      <c r="R175" t="s">
        <v>226</v>
      </c>
      <c r="S175">
        <v>22</v>
      </c>
      <c r="T175" s="42">
        <v>116</v>
      </c>
      <c r="U175" s="42">
        <v>2552</v>
      </c>
      <c r="V175" s="43">
        <v>0.03</v>
      </c>
      <c r="W175" s="42">
        <f>tVendas[[#This Row],[Valor Bruto]]*tVendas[[#This Row],[% Desconto]]</f>
        <v>76.56</v>
      </c>
      <c r="X175" s="42">
        <f>tVendas[[#This Row],[Valor Bruto]]-tVendas[[#This Row],[Valor Desconto]]</f>
        <v>2475.44</v>
      </c>
      <c r="Y175" s="41">
        <v>43938</v>
      </c>
      <c r="Z175" s="41">
        <v>43938</v>
      </c>
      <c r="AA175" t="s">
        <v>87</v>
      </c>
      <c r="AB175" t="s">
        <v>90</v>
      </c>
      <c r="AC175" s="43">
        <v>0.06</v>
      </c>
      <c r="AD175" s="42">
        <f>tVendas[[#This Row],[Valor Venda]]*tVendas[[#This Row],[% Comis.]]</f>
        <v>148.5264</v>
      </c>
      <c r="AE175" s="57">
        <f>IF((tVendas[[#This Row],[Data Pagamento]]-tVendas[[#This Row],[Vencimento]])&lt;0,1,0)</f>
        <v>0</v>
      </c>
    </row>
    <row r="176" spans="9:31" x14ac:dyDescent="0.3">
      <c r="I176">
        <v>173</v>
      </c>
      <c r="J176" s="41">
        <v>43922</v>
      </c>
      <c r="K176" s="66">
        <f t="shared" si="2"/>
        <v>2020</v>
      </c>
      <c r="L176">
        <v>88</v>
      </c>
      <c r="M176" t="s">
        <v>270</v>
      </c>
      <c r="N176" t="s">
        <v>271</v>
      </c>
      <c r="O176">
        <v>9</v>
      </c>
      <c r="P176" t="s">
        <v>356</v>
      </c>
      <c r="Q176" t="s">
        <v>206</v>
      </c>
      <c r="R176" t="s">
        <v>230</v>
      </c>
      <c r="S176">
        <v>49</v>
      </c>
      <c r="T176" s="42">
        <v>109</v>
      </c>
      <c r="U176" s="42">
        <v>5341</v>
      </c>
      <c r="V176" s="43">
        <v>0.01</v>
      </c>
      <c r="W176" s="42">
        <f>tVendas[[#This Row],[Valor Bruto]]*tVendas[[#This Row],[% Desconto]]</f>
        <v>53.410000000000004</v>
      </c>
      <c r="X176" s="42">
        <f>tVendas[[#This Row],[Valor Bruto]]-tVendas[[#This Row],[Valor Desconto]]</f>
        <v>5287.59</v>
      </c>
      <c r="Y176" s="41">
        <v>43922</v>
      </c>
      <c r="Z176" s="41">
        <v>43922</v>
      </c>
      <c r="AA176" t="s">
        <v>87</v>
      </c>
      <c r="AB176" t="s">
        <v>83</v>
      </c>
      <c r="AC176" s="43">
        <v>0.09</v>
      </c>
      <c r="AD176" s="42">
        <f>tVendas[[#This Row],[Valor Venda]]*tVendas[[#This Row],[% Comis.]]</f>
        <v>475.88310000000001</v>
      </c>
      <c r="AE176" s="57">
        <f>IF((tVendas[[#This Row],[Data Pagamento]]-tVendas[[#This Row],[Vencimento]])&lt;0,1,0)</f>
        <v>0</v>
      </c>
    </row>
    <row r="177" spans="9:31" x14ac:dyDescent="0.3">
      <c r="I177">
        <v>174</v>
      </c>
      <c r="J177" s="41">
        <v>43923</v>
      </c>
      <c r="K177" s="66">
        <f t="shared" si="2"/>
        <v>2020</v>
      </c>
      <c r="L177">
        <v>64</v>
      </c>
      <c r="M177" t="s">
        <v>342</v>
      </c>
      <c r="N177" t="s">
        <v>343</v>
      </c>
      <c r="O177">
        <v>4</v>
      </c>
      <c r="P177" t="s">
        <v>292</v>
      </c>
      <c r="Q177" t="s">
        <v>206</v>
      </c>
      <c r="R177" t="s">
        <v>234</v>
      </c>
      <c r="S177">
        <v>47</v>
      </c>
      <c r="T177" s="42">
        <v>107</v>
      </c>
      <c r="U177" s="42">
        <v>5029</v>
      </c>
      <c r="V177" s="43">
        <v>0.09</v>
      </c>
      <c r="W177" s="42">
        <f>tVendas[[#This Row],[Valor Bruto]]*tVendas[[#This Row],[% Desconto]]</f>
        <v>452.60999999999996</v>
      </c>
      <c r="X177" s="42">
        <f>tVendas[[#This Row],[Valor Bruto]]-tVendas[[#This Row],[Valor Desconto]]</f>
        <v>4576.3900000000003</v>
      </c>
      <c r="Y177" s="41">
        <v>43951</v>
      </c>
      <c r="Z177" s="41">
        <v>43951</v>
      </c>
      <c r="AA177" t="s">
        <v>79</v>
      </c>
      <c r="AB177" t="s">
        <v>109</v>
      </c>
      <c r="AC177" s="43">
        <v>0.08</v>
      </c>
      <c r="AD177" s="42">
        <f>tVendas[[#This Row],[Valor Venda]]*tVendas[[#This Row],[% Comis.]]</f>
        <v>366.11120000000005</v>
      </c>
      <c r="AE177" s="57">
        <f>IF((tVendas[[#This Row],[Data Pagamento]]-tVendas[[#This Row],[Vencimento]])&lt;0,1,0)</f>
        <v>0</v>
      </c>
    </row>
    <row r="178" spans="9:31" x14ac:dyDescent="0.3">
      <c r="I178">
        <v>175</v>
      </c>
      <c r="J178" s="41">
        <v>43924</v>
      </c>
      <c r="K178" s="66">
        <f t="shared" si="2"/>
        <v>2020</v>
      </c>
      <c r="L178">
        <v>52</v>
      </c>
      <c r="M178" t="s">
        <v>204</v>
      </c>
      <c r="N178" t="s">
        <v>96</v>
      </c>
      <c r="O178">
        <v>13</v>
      </c>
      <c r="P178" t="s">
        <v>330</v>
      </c>
      <c r="Q178" t="s">
        <v>201</v>
      </c>
      <c r="R178" t="s">
        <v>237</v>
      </c>
      <c r="S178">
        <v>44</v>
      </c>
      <c r="T178" s="42">
        <v>104</v>
      </c>
      <c r="U178" s="42">
        <v>4576</v>
      </c>
      <c r="V178" s="43">
        <v>0</v>
      </c>
      <c r="W178" s="42">
        <f>tVendas[[#This Row],[Valor Bruto]]*tVendas[[#This Row],[% Desconto]]</f>
        <v>0</v>
      </c>
      <c r="X178" s="42">
        <f>tVendas[[#This Row],[Valor Bruto]]-tVendas[[#This Row],[Valor Desconto]]</f>
        <v>4576</v>
      </c>
      <c r="Y178" s="41">
        <v>43942</v>
      </c>
      <c r="Z178" s="41">
        <v>43942</v>
      </c>
      <c r="AA178" t="s">
        <v>100</v>
      </c>
      <c r="AB178" t="s">
        <v>92</v>
      </c>
      <c r="AC178" s="43">
        <v>0.08</v>
      </c>
      <c r="AD178" s="42">
        <f>tVendas[[#This Row],[Valor Venda]]*tVendas[[#This Row],[% Comis.]]</f>
        <v>366.08</v>
      </c>
      <c r="AE178" s="57">
        <f>IF((tVendas[[#This Row],[Data Pagamento]]-tVendas[[#This Row],[Vencimento]])&lt;0,1,0)</f>
        <v>0</v>
      </c>
    </row>
    <row r="179" spans="9:31" x14ac:dyDescent="0.3">
      <c r="I179">
        <v>176</v>
      </c>
      <c r="J179" s="41">
        <v>43926</v>
      </c>
      <c r="K179" s="66">
        <f t="shared" si="2"/>
        <v>2020</v>
      </c>
      <c r="L179">
        <v>70</v>
      </c>
      <c r="M179" t="s">
        <v>392</v>
      </c>
      <c r="N179" t="s">
        <v>153</v>
      </c>
      <c r="O179">
        <v>13</v>
      </c>
      <c r="P179" t="s">
        <v>394</v>
      </c>
      <c r="Q179" t="s">
        <v>201</v>
      </c>
      <c r="R179" t="s">
        <v>240</v>
      </c>
      <c r="S179">
        <v>15</v>
      </c>
      <c r="T179" s="42">
        <v>101</v>
      </c>
      <c r="U179" s="42">
        <v>1515</v>
      </c>
      <c r="V179" s="43">
        <v>0.1</v>
      </c>
      <c r="W179" s="42">
        <f>tVendas[[#This Row],[Valor Bruto]]*tVendas[[#This Row],[% Desconto]]</f>
        <v>151.5</v>
      </c>
      <c r="X179" s="42">
        <f>tVendas[[#This Row],[Valor Bruto]]-tVendas[[#This Row],[Valor Desconto]]</f>
        <v>1363.5</v>
      </c>
      <c r="Y179" s="41">
        <v>43937</v>
      </c>
      <c r="Z179" s="41">
        <v>43937</v>
      </c>
      <c r="AA179" t="s">
        <v>79</v>
      </c>
      <c r="AB179" t="s">
        <v>113</v>
      </c>
      <c r="AC179" s="43">
        <v>0.05</v>
      </c>
      <c r="AD179" s="42">
        <f>tVendas[[#This Row],[Valor Venda]]*tVendas[[#This Row],[% Comis.]]</f>
        <v>68.174999999999997</v>
      </c>
      <c r="AE179" s="57">
        <f>IF((tVendas[[#This Row],[Data Pagamento]]-tVendas[[#This Row],[Vencimento]])&lt;0,1,0)</f>
        <v>0</v>
      </c>
    </row>
    <row r="180" spans="9:31" x14ac:dyDescent="0.3">
      <c r="I180">
        <v>177</v>
      </c>
      <c r="J180" s="41">
        <v>43927</v>
      </c>
      <c r="K180" s="66">
        <f t="shared" si="2"/>
        <v>2020</v>
      </c>
      <c r="L180">
        <v>74</v>
      </c>
      <c r="M180" t="s">
        <v>251</v>
      </c>
      <c r="N180" t="s">
        <v>96</v>
      </c>
      <c r="O180">
        <v>9</v>
      </c>
      <c r="P180" t="s">
        <v>423</v>
      </c>
      <c r="Q180" t="s">
        <v>206</v>
      </c>
      <c r="R180" t="s">
        <v>202</v>
      </c>
      <c r="S180">
        <v>28</v>
      </c>
      <c r="T180" s="42">
        <v>98</v>
      </c>
      <c r="U180" s="42">
        <v>2744</v>
      </c>
      <c r="V180" s="43">
        <v>0.08</v>
      </c>
      <c r="W180" s="42">
        <f>tVendas[[#This Row],[Valor Bruto]]*tVendas[[#This Row],[% Desconto]]</f>
        <v>219.52</v>
      </c>
      <c r="X180" s="42">
        <f>tVendas[[#This Row],[Valor Bruto]]-tVendas[[#This Row],[Valor Desconto]]</f>
        <v>2524.48</v>
      </c>
      <c r="Y180" s="41">
        <v>43942</v>
      </c>
      <c r="Z180" s="41">
        <v>43942</v>
      </c>
      <c r="AA180" t="s">
        <v>85</v>
      </c>
      <c r="AB180" t="s">
        <v>95</v>
      </c>
      <c r="AC180" s="43">
        <v>0.06</v>
      </c>
      <c r="AD180" s="42">
        <f>tVendas[[#This Row],[Valor Venda]]*tVendas[[#This Row],[% Comis.]]</f>
        <v>151.46879999999999</v>
      </c>
      <c r="AE180" s="57">
        <f>IF((tVendas[[#This Row],[Data Pagamento]]-tVendas[[#This Row],[Vencimento]])&lt;0,1,0)</f>
        <v>0</v>
      </c>
    </row>
    <row r="181" spans="9:31" x14ac:dyDescent="0.3">
      <c r="I181">
        <v>178</v>
      </c>
      <c r="J181" s="41">
        <v>43928</v>
      </c>
      <c r="K181" s="66">
        <f t="shared" si="2"/>
        <v>2020</v>
      </c>
      <c r="L181">
        <v>1</v>
      </c>
      <c r="M181" t="s">
        <v>410</v>
      </c>
      <c r="N181" t="s">
        <v>340</v>
      </c>
      <c r="O181">
        <v>5</v>
      </c>
      <c r="P181" t="s">
        <v>318</v>
      </c>
      <c r="Q181" t="s">
        <v>206</v>
      </c>
      <c r="R181" t="s">
        <v>207</v>
      </c>
      <c r="S181">
        <v>34</v>
      </c>
      <c r="T181" s="42">
        <v>92</v>
      </c>
      <c r="U181" s="42">
        <v>3128</v>
      </c>
      <c r="V181" s="43">
        <v>0.03</v>
      </c>
      <c r="W181" s="42">
        <f>tVendas[[#This Row],[Valor Bruto]]*tVendas[[#This Row],[% Desconto]]</f>
        <v>93.84</v>
      </c>
      <c r="X181" s="42">
        <f>tVendas[[#This Row],[Valor Bruto]]-tVendas[[#This Row],[Valor Desconto]]</f>
        <v>3034.16</v>
      </c>
      <c r="Y181" s="41">
        <v>43943</v>
      </c>
      <c r="Z181" s="41">
        <v>43943</v>
      </c>
      <c r="AA181" t="s">
        <v>108</v>
      </c>
      <c r="AB181" t="s">
        <v>90</v>
      </c>
      <c r="AC181" s="43">
        <v>7.0000000000000007E-2</v>
      </c>
      <c r="AD181" s="42">
        <f>tVendas[[#This Row],[Valor Venda]]*tVendas[[#This Row],[% Comis.]]</f>
        <v>212.3912</v>
      </c>
      <c r="AE181" s="57">
        <f>IF((tVendas[[#This Row],[Data Pagamento]]-tVendas[[#This Row],[Vencimento]])&lt;0,1,0)</f>
        <v>0</v>
      </c>
    </row>
    <row r="182" spans="9:31" x14ac:dyDescent="0.3">
      <c r="I182">
        <v>179</v>
      </c>
      <c r="J182" s="41">
        <v>43930</v>
      </c>
      <c r="K182" s="66">
        <f t="shared" si="2"/>
        <v>2020</v>
      </c>
      <c r="L182">
        <v>87</v>
      </c>
      <c r="M182" t="s">
        <v>238</v>
      </c>
      <c r="N182" t="s">
        <v>132</v>
      </c>
      <c r="O182">
        <v>12</v>
      </c>
      <c r="P182" t="s">
        <v>211</v>
      </c>
      <c r="Q182" t="s">
        <v>201</v>
      </c>
      <c r="R182" t="s">
        <v>212</v>
      </c>
      <c r="S182">
        <v>44</v>
      </c>
      <c r="T182" s="42">
        <v>97</v>
      </c>
      <c r="U182" s="42">
        <v>4268</v>
      </c>
      <c r="V182" s="43">
        <v>0.06</v>
      </c>
      <c r="W182" s="42">
        <f>tVendas[[#This Row],[Valor Bruto]]*tVendas[[#This Row],[% Desconto]]</f>
        <v>256.08</v>
      </c>
      <c r="X182" s="42">
        <f>tVendas[[#This Row],[Valor Bruto]]-tVendas[[#This Row],[Valor Desconto]]</f>
        <v>4011.92</v>
      </c>
      <c r="Y182" s="41">
        <v>43943</v>
      </c>
      <c r="Z182" s="41">
        <v>43943</v>
      </c>
      <c r="AA182" t="s">
        <v>100</v>
      </c>
      <c r="AB182" t="s">
        <v>113</v>
      </c>
      <c r="AC182" s="43">
        <v>0.08</v>
      </c>
      <c r="AD182" s="42">
        <f>tVendas[[#This Row],[Valor Venda]]*tVendas[[#This Row],[% Comis.]]</f>
        <v>320.95359999999999</v>
      </c>
      <c r="AE182" s="57">
        <f>IF((tVendas[[#This Row],[Data Pagamento]]-tVendas[[#This Row],[Vencimento]])&lt;0,1,0)</f>
        <v>0</v>
      </c>
    </row>
    <row r="183" spans="9:31" x14ac:dyDescent="0.3">
      <c r="I183">
        <v>180</v>
      </c>
      <c r="J183" s="41">
        <v>43930</v>
      </c>
      <c r="K183" s="66">
        <f t="shared" si="2"/>
        <v>2020</v>
      </c>
      <c r="L183">
        <v>2</v>
      </c>
      <c r="M183" t="s">
        <v>223</v>
      </c>
      <c r="N183" t="s">
        <v>224</v>
      </c>
      <c r="O183">
        <v>2</v>
      </c>
      <c r="P183" t="s">
        <v>376</v>
      </c>
      <c r="Q183" t="s">
        <v>206</v>
      </c>
      <c r="R183" t="s">
        <v>216</v>
      </c>
      <c r="S183">
        <v>30</v>
      </c>
      <c r="T183" s="42">
        <v>96</v>
      </c>
      <c r="U183" s="42">
        <v>2880</v>
      </c>
      <c r="V183" s="43">
        <v>0.15</v>
      </c>
      <c r="W183" s="42">
        <f>tVendas[[#This Row],[Valor Bruto]]*tVendas[[#This Row],[% Desconto]]</f>
        <v>432</v>
      </c>
      <c r="X183" s="42">
        <f>tVendas[[#This Row],[Valor Bruto]]-tVendas[[#This Row],[Valor Desconto]]</f>
        <v>2448</v>
      </c>
      <c r="Y183" s="41">
        <v>43947</v>
      </c>
      <c r="Z183" s="41">
        <v>43947</v>
      </c>
      <c r="AA183" t="s">
        <v>87</v>
      </c>
      <c r="AB183" t="s">
        <v>95</v>
      </c>
      <c r="AC183" s="43">
        <v>0.06</v>
      </c>
      <c r="AD183" s="42">
        <f>tVendas[[#This Row],[Valor Venda]]*tVendas[[#This Row],[% Comis.]]</f>
        <v>146.88</v>
      </c>
      <c r="AE183" s="57">
        <f>IF((tVendas[[#This Row],[Data Pagamento]]-tVendas[[#This Row],[Vencimento]])&lt;0,1,0)</f>
        <v>0</v>
      </c>
    </row>
    <row r="184" spans="9:31" x14ac:dyDescent="0.3">
      <c r="I184">
        <v>181</v>
      </c>
      <c r="J184" s="41">
        <v>43931</v>
      </c>
      <c r="K184" s="66">
        <f t="shared" si="2"/>
        <v>2020</v>
      </c>
      <c r="L184">
        <v>11</v>
      </c>
      <c r="M184" t="s">
        <v>449</v>
      </c>
      <c r="N184" t="s">
        <v>450</v>
      </c>
      <c r="O184">
        <v>3</v>
      </c>
      <c r="P184" t="s">
        <v>323</v>
      </c>
      <c r="Q184" t="s">
        <v>206</v>
      </c>
      <c r="R184" t="s">
        <v>219</v>
      </c>
      <c r="S184">
        <v>35</v>
      </c>
      <c r="T184" s="42">
        <v>93</v>
      </c>
      <c r="U184" s="42">
        <v>3255</v>
      </c>
      <c r="V184" s="43">
        <v>0.06</v>
      </c>
      <c r="W184" s="42">
        <f>tVendas[[#This Row],[Valor Bruto]]*tVendas[[#This Row],[% Desconto]]</f>
        <v>195.29999999999998</v>
      </c>
      <c r="X184" s="42">
        <f>tVendas[[#This Row],[Valor Bruto]]-tVendas[[#This Row],[Valor Desconto]]</f>
        <v>3059.7</v>
      </c>
      <c r="Y184" s="41">
        <v>43955</v>
      </c>
      <c r="Z184" s="41">
        <v>43955</v>
      </c>
      <c r="AA184" t="s">
        <v>87</v>
      </c>
      <c r="AB184" t="s">
        <v>128</v>
      </c>
      <c r="AC184" s="43">
        <v>7.0000000000000007E-2</v>
      </c>
      <c r="AD184" s="42">
        <f>tVendas[[#This Row],[Valor Venda]]*tVendas[[#This Row],[% Comis.]]</f>
        <v>214.179</v>
      </c>
      <c r="AE184" s="57">
        <f>IF((tVendas[[#This Row],[Data Pagamento]]-tVendas[[#This Row],[Vencimento]])&lt;0,1,0)</f>
        <v>0</v>
      </c>
    </row>
    <row r="185" spans="9:31" x14ac:dyDescent="0.3">
      <c r="I185">
        <v>182</v>
      </c>
      <c r="J185" s="41">
        <v>43931</v>
      </c>
      <c r="K185" s="66">
        <f t="shared" si="2"/>
        <v>2020</v>
      </c>
      <c r="L185">
        <v>22</v>
      </c>
      <c r="M185" t="s">
        <v>264</v>
      </c>
      <c r="N185" t="s">
        <v>265</v>
      </c>
      <c r="O185">
        <v>15</v>
      </c>
      <c r="P185" t="s">
        <v>451</v>
      </c>
      <c r="Q185" t="s">
        <v>206</v>
      </c>
      <c r="R185" t="s">
        <v>222</v>
      </c>
      <c r="S185">
        <v>12</v>
      </c>
      <c r="T185" s="42">
        <v>98</v>
      </c>
      <c r="U185" s="42">
        <v>1176</v>
      </c>
      <c r="V185" s="43">
        <v>0.02</v>
      </c>
      <c r="W185" s="42">
        <f>tVendas[[#This Row],[Valor Bruto]]*tVendas[[#This Row],[% Desconto]]</f>
        <v>23.52</v>
      </c>
      <c r="X185" s="42">
        <f>tVendas[[#This Row],[Valor Bruto]]-tVendas[[#This Row],[Valor Desconto]]</f>
        <v>1152.48</v>
      </c>
      <c r="Y185" s="41">
        <v>43960</v>
      </c>
      <c r="Z185" s="41">
        <v>43960</v>
      </c>
      <c r="AA185" t="s">
        <v>97</v>
      </c>
      <c r="AB185" t="s">
        <v>113</v>
      </c>
      <c r="AC185" s="43">
        <v>0.05</v>
      </c>
      <c r="AD185" s="42">
        <f>tVendas[[#This Row],[Valor Venda]]*tVendas[[#This Row],[% Comis.]]</f>
        <v>57.624000000000002</v>
      </c>
      <c r="AE185" s="57">
        <f>IF((tVendas[[#This Row],[Data Pagamento]]-tVendas[[#This Row],[Vencimento]])&lt;0,1,0)</f>
        <v>0</v>
      </c>
    </row>
    <row r="186" spans="9:31" x14ac:dyDescent="0.3">
      <c r="I186">
        <v>183</v>
      </c>
      <c r="J186" s="41">
        <v>43931</v>
      </c>
      <c r="K186" s="66">
        <f t="shared" si="2"/>
        <v>2020</v>
      </c>
      <c r="L186">
        <v>82</v>
      </c>
      <c r="M186" t="s">
        <v>305</v>
      </c>
      <c r="N186" t="s">
        <v>306</v>
      </c>
      <c r="O186">
        <v>12</v>
      </c>
      <c r="P186" t="s">
        <v>368</v>
      </c>
      <c r="Q186" t="s">
        <v>201</v>
      </c>
      <c r="R186" t="s">
        <v>226</v>
      </c>
      <c r="S186">
        <v>27</v>
      </c>
      <c r="T186" s="42">
        <v>98</v>
      </c>
      <c r="U186" s="42">
        <v>2646</v>
      </c>
      <c r="V186" s="43">
        <v>0.04</v>
      </c>
      <c r="W186" s="42">
        <f>tVendas[[#This Row],[Valor Bruto]]*tVendas[[#This Row],[% Desconto]]</f>
        <v>105.84</v>
      </c>
      <c r="X186" s="42">
        <f>tVendas[[#This Row],[Valor Bruto]]-tVendas[[#This Row],[Valor Desconto]]</f>
        <v>2540.16</v>
      </c>
      <c r="Y186" s="41">
        <v>43957</v>
      </c>
      <c r="Z186" s="41">
        <v>43957</v>
      </c>
      <c r="AA186" t="s">
        <v>87</v>
      </c>
      <c r="AB186" t="s">
        <v>90</v>
      </c>
      <c r="AC186" s="43">
        <v>0.06</v>
      </c>
      <c r="AD186" s="42">
        <f>tVendas[[#This Row],[Valor Venda]]*tVendas[[#This Row],[% Comis.]]</f>
        <v>152.40959999999998</v>
      </c>
      <c r="AE186" s="57">
        <f>IF((tVendas[[#This Row],[Data Pagamento]]-tVendas[[#This Row],[Vencimento]])&lt;0,1,0)</f>
        <v>0</v>
      </c>
    </row>
    <row r="187" spans="9:31" x14ac:dyDescent="0.3">
      <c r="I187">
        <v>184</v>
      </c>
      <c r="J187" s="41">
        <v>43932</v>
      </c>
      <c r="K187" s="66">
        <f t="shared" si="2"/>
        <v>2020</v>
      </c>
      <c r="L187">
        <v>43</v>
      </c>
      <c r="M187" t="s">
        <v>452</v>
      </c>
      <c r="N187" t="s">
        <v>453</v>
      </c>
      <c r="O187">
        <v>9</v>
      </c>
      <c r="P187" t="s">
        <v>356</v>
      </c>
      <c r="Q187" t="s">
        <v>206</v>
      </c>
      <c r="R187" t="s">
        <v>230</v>
      </c>
      <c r="S187">
        <v>26</v>
      </c>
      <c r="T187" s="42">
        <v>96</v>
      </c>
      <c r="U187" s="42">
        <v>2496</v>
      </c>
      <c r="V187" s="43">
        <v>0.05</v>
      </c>
      <c r="W187" s="42">
        <f>tVendas[[#This Row],[Valor Bruto]]*tVendas[[#This Row],[% Desconto]]</f>
        <v>124.80000000000001</v>
      </c>
      <c r="X187" s="42">
        <f>tVendas[[#This Row],[Valor Bruto]]-tVendas[[#This Row],[Valor Desconto]]</f>
        <v>2371.1999999999998</v>
      </c>
      <c r="Y187" s="41">
        <v>43941</v>
      </c>
      <c r="Z187" s="41">
        <v>43941</v>
      </c>
      <c r="AA187" t="s">
        <v>100</v>
      </c>
      <c r="AB187" t="s">
        <v>113</v>
      </c>
      <c r="AC187" s="43">
        <v>0.06</v>
      </c>
      <c r="AD187" s="42">
        <f>tVendas[[#This Row],[Valor Venda]]*tVendas[[#This Row],[% Comis.]]</f>
        <v>142.27199999999999</v>
      </c>
      <c r="AE187" s="57">
        <f>IF((tVendas[[#This Row],[Data Pagamento]]-tVendas[[#This Row],[Vencimento]])&lt;0,1,0)</f>
        <v>0</v>
      </c>
    </row>
    <row r="188" spans="9:31" x14ac:dyDescent="0.3">
      <c r="I188">
        <v>185</v>
      </c>
      <c r="J188" s="41">
        <v>43932</v>
      </c>
      <c r="K188" s="66">
        <f t="shared" si="2"/>
        <v>2020</v>
      </c>
      <c r="L188">
        <v>56</v>
      </c>
      <c r="M188" t="s">
        <v>400</v>
      </c>
      <c r="N188" t="s">
        <v>401</v>
      </c>
      <c r="O188">
        <v>15</v>
      </c>
      <c r="P188" t="s">
        <v>454</v>
      </c>
      <c r="Q188" t="s">
        <v>206</v>
      </c>
      <c r="R188" t="s">
        <v>234</v>
      </c>
      <c r="S188">
        <v>21</v>
      </c>
      <c r="T188" s="42">
        <v>105</v>
      </c>
      <c r="U188" s="42">
        <v>2205</v>
      </c>
      <c r="V188" s="43">
        <v>0.04</v>
      </c>
      <c r="W188" s="42">
        <f>tVendas[[#This Row],[Valor Bruto]]*tVendas[[#This Row],[% Desconto]]</f>
        <v>88.2</v>
      </c>
      <c r="X188" s="42">
        <f>tVendas[[#This Row],[Valor Bruto]]-tVendas[[#This Row],[Valor Desconto]]</f>
        <v>2116.8000000000002</v>
      </c>
      <c r="Y188" s="41">
        <v>43960</v>
      </c>
      <c r="Z188" s="41">
        <v>43960</v>
      </c>
      <c r="AA188" t="s">
        <v>82</v>
      </c>
      <c r="AB188" t="s">
        <v>92</v>
      </c>
      <c r="AC188" s="43">
        <v>0.06</v>
      </c>
      <c r="AD188" s="42">
        <f>tVendas[[#This Row],[Valor Venda]]*tVendas[[#This Row],[% Comis.]]</f>
        <v>127.00800000000001</v>
      </c>
      <c r="AE188" s="57">
        <f>IF((tVendas[[#This Row],[Data Pagamento]]-tVendas[[#This Row],[Vencimento]])&lt;0,1,0)</f>
        <v>0</v>
      </c>
    </row>
    <row r="189" spans="9:31" x14ac:dyDescent="0.3">
      <c r="I189">
        <v>186</v>
      </c>
      <c r="J189" s="41">
        <v>43933</v>
      </c>
      <c r="K189" s="66">
        <f t="shared" si="2"/>
        <v>2020</v>
      </c>
      <c r="L189">
        <v>70</v>
      </c>
      <c r="M189" t="s">
        <v>392</v>
      </c>
      <c r="N189" t="s">
        <v>153</v>
      </c>
      <c r="O189">
        <v>2</v>
      </c>
      <c r="P189" t="s">
        <v>370</v>
      </c>
      <c r="Q189" t="s">
        <v>206</v>
      </c>
      <c r="R189" t="s">
        <v>237</v>
      </c>
      <c r="S189">
        <v>28</v>
      </c>
      <c r="T189" s="42">
        <v>105</v>
      </c>
      <c r="U189" s="42">
        <v>2940</v>
      </c>
      <c r="V189" s="43">
        <v>0.05</v>
      </c>
      <c r="W189" s="42">
        <f>tVendas[[#This Row],[Valor Bruto]]*tVendas[[#This Row],[% Desconto]]</f>
        <v>147</v>
      </c>
      <c r="X189" s="42">
        <f>tVendas[[#This Row],[Valor Bruto]]-tVendas[[#This Row],[Valor Desconto]]</f>
        <v>2793</v>
      </c>
      <c r="Y189" s="41">
        <v>43960</v>
      </c>
      <c r="Z189" s="41"/>
      <c r="AA189" t="s">
        <v>108</v>
      </c>
      <c r="AB189" t="s">
        <v>113</v>
      </c>
      <c r="AC189" s="43">
        <v>0.06</v>
      </c>
      <c r="AD189" s="42">
        <f>tVendas[[#This Row],[Valor Venda]]*tVendas[[#This Row],[% Comis.]]</f>
        <v>167.57999999999998</v>
      </c>
      <c r="AE189" s="57">
        <f>IF((tVendas[[#This Row],[Data Pagamento]]-tVendas[[#This Row],[Vencimento]])&lt;0,1,0)</f>
        <v>1</v>
      </c>
    </row>
    <row r="190" spans="9:31" x14ac:dyDescent="0.3">
      <c r="I190">
        <v>187</v>
      </c>
      <c r="J190" s="41">
        <v>43934</v>
      </c>
      <c r="K190" s="66">
        <f t="shared" si="2"/>
        <v>2020</v>
      </c>
      <c r="L190">
        <v>44</v>
      </c>
      <c r="M190" t="s">
        <v>322</v>
      </c>
      <c r="N190" t="s">
        <v>96</v>
      </c>
      <c r="O190">
        <v>4</v>
      </c>
      <c r="P190" t="s">
        <v>455</v>
      </c>
      <c r="Q190" t="s">
        <v>206</v>
      </c>
      <c r="R190" t="s">
        <v>240</v>
      </c>
      <c r="S190">
        <v>29</v>
      </c>
      <c r="T190" s="42">
        <v>97</v>
      </c>
      <c r="U190" s="42">
        <v>2813</v>
      </c>
      <c r="V190" s="43">
        <v>0.02</v>
      </c>
      <c r="W190" s="42">
        <f>tVendas[[#This Row],[Valor Bruto]]*tVendas[[#This Row],[% Desconto]]</f>
        <v>56.26</v>
      </c>
      <c r="X190" s="42">
        <f>tVendas[[#This Row],[Valor Bruto]]-tVendas[[#This Row],[Valor Desconto]]</f>
        <v>2756.74</v>
      </c>
      <c r="Y190" s="41">
        <v>43963</v>
      </c>
      <c r="Z190" s="41">
        <v>43963</v>
      </c>
      <c r="AA190" t="s">
        <v>100</v>
      </c>
      <c r="AB190" t="s">
        <v>113</v>
      </c>
      <c r="AC190" s="43">
        <v>0.06</v>
      </c>
      <c r="AD190" s="42">
        <f>tVendas[[#This Row],[Valor Venda]]*tVendas[[#This Row],[% Comis.]]</f>
        <v>165.40439999999998</v>
      </c>
      <c r="AE190" s="57">
        <f>IF((tVendas[[#This Row],[Data Pagamento]]-tVendas[[#This Row],[Vencimento]])&lt;0,1,0)</f>
        <v>0</v>
      </c>
    </row>
    <row r="191" spans="9:31" x14ac:dyDescent="0.3">
      <c r="I191">
        <v>188</v>
      </c>
      <c r="J191" s="41">
        <v>43934</v>
      </c>
      <c r="K191" s="66">
        <f t="shared" si="2"/>
        <v>2020</v>
      </c>
      <c r="L191">
        <v>83</v>
      </c>
      <c r="M191" t="s">
        <v>456</v>
      </c>
      <c r="N191" t="s">
        <v>457</v>
      </c>
      <c r="O191">
        <v>11</v>
      </c>
      <c r="P191" t="s">
        <v>458</v>
      </c>
      <c r="Q191" t="s">
        <v>201</v>
      </c>
      <c r="R191" t="s">
        <v>202</v>
      </c>
      <c r="S191">
        <v>16</v>
      </c>
      <c r="T191" s="42">
        <v>110</v>
      </c>
      <c r="U191" s="42">
        <v>1760</v>
      </c>
      <c r="V191" s="43">
        <v>0.05</v>
      </c>
      <c r="W191" s="42">
        <f>tVendas[[#This Row],[Valor Bruto]]*tVendas[[#This Row],[% Desconto]]</f>
        <v>88</v>
      </c>
      <c r="X191" s="42">
        <f>tVendas[[#This Row],[Valor Bruto]]-tVendas[[#This Row],[Valor Desconto]]</f>
        <v>1672</v>
      </c>
      <c r="Y191" s="41">
        <v>43955</v>
      </c>
      <c r="Z191" s="41">
        <v>43955</v>
      </c>
      <c r="AA191" t="s">
        <v>85</v>
      </c>
      <c r="AB191" t="s">
        <v>105</v>
      </c>
      <c r="AC191" s="43">
        <v>0.05</v>
      </c>
      <c r="AD191" s="42">
        <f>tVendas[[#This Row],[Valor Venda]]*tVendas[[#This Row],[% Comis.]]</f>
        <v>83.600000000000009</v>
      </c>
      <c r="AE191" s="57">
        <f>IF((tVendas[[#This Row],[Data Pagamento]]-tVendas[[#This Row],[Vencimento]])&lt;0,1,0)</f>
        <v>0</v>
      </c>
    </row>
    <row r="192" spans="9:31" x14ac:dyDescent="0.3">
      <c r="I192">
        <v>189</v>
      </c>
      <c r="J192" s="41">
        <v>43935</v>
      </c>
      <c r="K192" s="66">
        <f t="shared" si="2"/>
        <v>2020</v>
      </c>
      <c r="L192">
        <v>48</v>
      </c>
      <c r="M192" t="s">
        <v>289</v>
      </c>
      <c r="N192" t="s">
        <v>96</v>
      </c>
      <c r="O192">
        <v>2</v>
      </c>
      <c r="P192" t="s">
        <v>440</v>
      </c>
      <c r="Q192" t="s">
        <v>206</v>
      </c>
      <c r="R192" t="s">
        <v>207</v>
      </c>
      <c r="S192">
        <v>47</v>
      </c>
      <c r="T192" s="42">
        <v>117</v>
      </c>
      <c r="U192" s="42">
        <v>5499</v>
      </c>
      <c r="V192" s="43">
        <v>0.11</v>
      </c>
      <c r="W192" s="42">
        <f>tVendas[[#This Row],[Valor Bruto]]*tVendas[[#This Row],[% Desconto]]</f>
        <v>604.89</v>
      </c>
      <c r="X192" s="42">
        <f>tVendas[[#This Row],[Valor Bruto]]-tVendas[[#This Row],[Valor Desconto]]</f>
        <v>4894.1099999999997</v>
      </c>
      <c r="Y192" s="41">
        <v>43956</v>
      </c>
      <c r="Z192" s="41">
        <v>43956</v>
      </c>
      <c r="AA192" t="s">
        <v>82</v>
      </c>
      <c r="AB192" t="s">
        <v>90</v>
      </c>
      <c r="AC192" s="43">
        <v>0.08</v>
      </c>
      <c r="AD192" s="42">
        <f>tVendas[[#This Row],[Valor Venda]]*tVendas[[#This Row],[% Comis.]]</f>
        <v>391.52879999999999</v>
      </c>
      <c r="AE192" s="57">
        <f>IF((tVendas[[#This Row],[Data Pagamento]]-tVendas[[#This Row],[Vencimento]])&lt;0,1,0)</f>
        <v>0</v>
      </c>
    </row>
    <row r="193" spans="9:31" x14ac:dyDescent="0.3">
      <c r="I193">
        <v>190</v>
      </c>
      <c r="J193" s="41">
        <v>43935</v>
      </c>
      <c r="K193" s="66">
        <f t="shared" si="2"/>
        <v>2020</v>
      </c>
      <c r="L193">
        <v>2</v>
      </c>
      <c r="M193" t="s">
        <v>223</v>
      </c>
      <c r="N193" t="s">
        <v>224</v>
      </c>
      <c r="O193">
        <v>1</v>
      </c>
      <c r="P193" t="s">
        <v>459</v>
      </c>
      <c r="Q193" t="s">
        <v>201</v>
      </c>
      <c r="R193" t="s">
        <v>212</v>
      </c>
      <c r="S193">
        <v>40</v>
      </c>
      <c r="T193" s="42">
        <v>110</v>
      </c>
      <c r="U193" s="42">
        <v>4400</v>
      </c>
      <c r="V193" s="43">
        <v>0</v>
      </c>
      <c r="W193" s="42">
        <f>tVendas[[#This Row],[Valor Bruto]]*tVendas[[#This Row],[% Desconto]]</f>
        <v>0</v>
      </c>
      <c r="X193" s="42">
        <f>tVendas[[#This Row],[Valor Bruto]]-tVendas[[#This Row],[Valor Desconto]]</f>
        <v>4400</v>
      </c>
      <c r="Y193" s="41">
        <v>43941</v>
      </c>
      <c r="Z193" s="41">
        <v>43941</v>
      </c>
      <c r="AA193" t="s">
        <v>108</v>
      </c>
      <c r="AB193" t="s">
        <v>105</v>
      </c>
      <c r="AC193" s="43">
        <v>0.08</v>
      </c>
      <c r="AD193" s="42">
        <f>tVendas[[#This Row],[Valor Venda]]*tVendas[[#This Row],[% Comis.]]</f>
        <v>352</v>
      </c>
      <c r="AE193" s="57">
        <f>IF((tVendas[[#This Row],[Data Pagamento]]-tVendas[[#This Row],[Vencimento]])&lt;0,1,0)</f>
        <v>0</v>
      </c>
    </row>
    <row r="194" spans="9:31" x14ac:dyDescent="0.3">
      <c r="I194">
        <v>191</v>
      </c>
      <c r="J194" s="41">
        <v>43935</v>
      </c>
      <c r="K194" s="66">
        <f t="shared" si="2"/>
        <v>2020</v>
      </c>
      <c r="L194">
        <v>89</v>
      </c>
      <c r="M194" t="s">
        <v>339</v>
      </c>
      <c r="N194" t="s">
        <v>340</v>
      </c>
      <c r="O194">
        <v>5</v>
      </c>
      <c r="P194" t="s">
        <v>460</v>
      </c>
      <c r="Q194" t="s">
        <v>206</v>
      </c>
      <c r="R194" t="s">
        <v>216</v>
      </c>
      <c r="S194">
        <v>37</v>
      </c>
      <c r="T194" s="42">
        <v>106</v>
      </c>
      <c r="U194" s="42">
        <v>3922</v>
      </c>
      <c r="V194" s="43">
        <v>0.04</v>
      </c>
      <c r="W194" s="42">
        <f>tVendas[[#This Row],[Valor Bruto]]*tVendas[[#This Row],[% Desconto]]</f>
        <v>156.88</v>
      </c>
      <c r="X194" s="42">
        <f>tVendas[[#This Row],[Valor Bruto]]-tVendas[[#This Row],[Valor Desconto]]</f>
        <v>3765.12</v>
      </c>
      <c r="Y194" s="41">
        <v>43961</v>
      </c>
      <c r="Z194" s="41">
        <v>43961</v>
      </c>
      <c r="AA194" t="s">
        <v>79</v>
      </c>
      <c r="AB194" t="s">
        <v>88</v>
      </c>
      <c r="AC194" s="43">
        <v>7.0000000000000007E-2</v>
      </c>
      <c r="AD194" s="42">
        <f>tVendas[[#This Row],[Valor Venda]]*tVendas[[#This Row],[% Comis.]]</f>
        <v>263.55840000000001</v>
      </c>
      <c r="AE194" s="57">
        <f>IF((tVendas[[#This Row],[Data Pagamento]]-tVendas[[#This Row],[Vencimento]])&lt;0,1,0)</f>
        <v>0</v>
      </c>
    </row>
    <row r="195" spans="9:31" x14ac:dyDescent="0.3">
      <c r="I195">
        <v>192</v>
      </c>
      <c r="J195" s="41">
        <v>43936</v>
      </c>
      <c r="K195" s="66">
        <f t="shared" si="2"/>
        <v>2020</v>
      </c>
      <c r="L195">
        <v>35</v>
      </c>
      <c r="M195" t="s">
        <v>267</v>
      </c>
      <c r="N195" t="s">
        <v>268</v>
      </c>
      <c r="O195">
        <v>8</v>
      </c>
      <c r="P195" t="s">
        <v>387</v>
      </c>
      <c r="Q195" t="s">
        <v>206</v>
      </c>
      <c r="R195" t="s">
        <v>219</v>
      </c>
      <c r="S195">
        <v>44</v>
      </c>
      <c r="T195" s="42">
        <v>115</v>
      </c>
      <c r="U195" s="42">
        <v>5060</v>
      </c>
      <c r="V195" s="43">
        <v>0.13</v>
      </c>
      <c r="W195" s="42">
        <f>tVendas[[#This Row],[Valor Bruto]]*tVendas[[#This Row],[% Desconto]]</f>
        <v>657.80000000000007</v>
      </c>
      <c r="X195" s="42">
        <f>tVendas[[#This Row],[Valor Bruto]]-tVendas[[#This Row],[Valor Desconto]]</f>
        <v>4402.2</v>
      </c>
      <c r="Y195" s="41">
        <v>43965</v>
      </c>
      <c r="Z195" s="41">
        <v>43965</v>
      </c>
      <c r="AA195" t="s">
        <v>82</v>
      </c>
      <c r="AB195" t="s">
        <v>105</v>
      </c>
      <c r="AC195" s="43">
        <v>0.08</v>
      </c>
      <c r="AD195" s="42">
        <f>tVendas[[#This Row],[Valor Venda]]*tVendas[[#This Row],[% Comis.]]</f>
        <v>352.17599999999999</v>
      </c>
      <c r="AE195" s="57">
        <f>IF((tVendas[[#This Row],[Data Pagamento]]-tVendas[[#This Row],[Vencimento]])&lt;0,1,0)</f>
        <v>0</v>
      </c>
    </row>
    <row r="196" spans="9:31" x14ac:dyDescent="0.3">
      <c r="I196">
        <v>193</v>
      </c>
      <c r="J196" s="41">
        <v>43938</v>
      </c>
      <c r="K196" s="66">
        <f t="shared" ref="K196:K259" si="3">YEAR(J196)</f>
        <v>2020</v>
      </c>
      <c r="L196">
        <v>62</v>
      </c>
      <c r="M196" t="s">
        <v>461</v>
      </c>
      <c r="N196" t="s">
        <v>462</v>
      </c>
      <c r="O196">
        <v>2</v>
      </c>
      <c r="P196" t="s">
        <v>285</v>
      </c>
      <c r="Q196" t="s">
        <v>206</v>
      </c>
      <c r="R196" t="s">
        <v>222</v>
      </c>
      <c r="S196">
        <v>26</v>
      </c>
      <c r="T196" s="42">
        <v>110</v>
      </c>
      <c r="U196" s="42">
        <v>2860</v>
      </c>
      <c r="V196" s="43">
        <v>0.15</v>
      </c>
      <c r="W196" s="42">
        <f>tVendas[[#This Row],[Valor Bruto]]*tVendas[[#This Row],[% Desconto]]</f>
        <v>429</v>
      </c>
      <c r="X196" s="42">
        <f>tVendas[[#This Row],[Valor Bruto]]-tVendas[[#This Row],[Valor Desconto]]</f>
        <v>2431</v>
      </c>
      <c r="Y196" s="41">
        <v>43950</v>
      </c>
      <c r="Z196" s="41">
        <v>43950</v>
      </c>
      <c r="AA196" t="s">
        <v>100</v>
      </c>
      <c r="AB196" t="s">
        <v>109</v>
      </c>
      <c r="AC196" s="43">
        <v>0.06</v>
      </c>
      <c r="AD196" s="42">
        <f>tVendas[[#This Row],[Valor Venda]]*tVendas[[#This Row],[% Comis.]]</f>
        <v>145.85999999999999</v>
      </c>
      <c r="AE196" s="57">
        <f>IF((tVendas[[#This Row],[Data Pagamento]]-tVendas[[#This Row],[Vencimento]])&lt;0,1,0)</f>
        <v>0</v>
      </c>
    </row>
    <row r="197" spans="9:31" x14ac:dyDescent="0.3">
      <c r="I197">
        <v>194</v>
      </c>
      <c r="J197" s="41">
        <v>43939</v>
      </c>
      <c r="K197" s="66">
        <f t="shared" si="3"/>
        <v>2020</v>
      </c>
      <c r="L197">
        <v>69</v>
      </c>
      <c r="M197" t="s">
        <v>351</v>
      </c>
      <c r="N197" t="s">
        <v>91</v>
      </c>
      <c r="O197">
        <v>6</v>
      </c>
      <c r="P197" t="s">
        <v>344</v>
      </c>
      <c r="Q197" t="s">
        <v>201</v>
      </c>
      <c r="R197" t="s">
        <v>226</v>
      </c>
      <c r="S197">
        <v>28</v>
      </c>
      <c r="T197" s="42">
        <v>90</v>
      </c>
      <c r="U197" s="42">
        <v>2520</v>
      </c>
      <c r="V197" s="43">
        <v>0.01</v>
      </c>
      <c r="W197" s="42">
        <f>tVendas[[#This Row],[Valor Bruto]]*tVendas[[#This Row],[% Desconto]]</f>
        <v>25.2</v>
      </c>
      <c r="X197" s="42">
        <f>tVendas[[#This Row],[Valor Bruto]]-tVendas[[#This Row],[Valor Desconto]]</f>
        <v>2494.8000000000002</v>
      </c>
      <c r="Y197" s="41">
        <v>43956</v>
      </c>
      <c r="Z197" s="41">
        <v>43956</v>
      </c>
      <c r="AA197" t="s">
        <v>79</v>
      </c>
      <c r="AB197" t="s">
        <v>113</v>
      </c>
      <c r="AC197" s="43">
        <v>0.06</v>
      </c>
      <c r="AD197" s="42">
        <f>tVendas[[#This Row],[Valor Venda]]*tVendas[[#This Row],[% Comis.]]</f>
        <v>149.68800000000002</v>
      </c>
      <c r="AE197" s="57">
        <f>IF((tVendas[[#This Row],[Data Pagamento]]-tVendas[[#This Row],[Vencimento]])&lt;0,1,0)</f>
        <v>0</v>
      </c>
    </row>
    <row r="198" spans="9:31" x14ac:dyDescent="0.3">
      <c r="I198">
        <v>195</v>
      </c>
      <c r="J198" s="41">
        <v>43939</v>
      </c>
      <c r="K198" s="66">
        <f t="shared" si="3"/>
        <v>2020</v>
      </c>
      <c r="L198">
        <v>88</v>
      </c>
      <c r="M198" t="s">
        <v>270</v>
      </c>
      <c r="N198" t="s">
        <v>271</v>
      </c>
      <c r="O198">
        <v>1</v>
      </c>
      <c r="P198" t="s">
        <v>463</v>
      </c>
      <c r="Q198" t="s">
        <v>201</v>
      </c>
      <c r="R198" t="s">
        <v>230</v>
      </c>
      <c r="S198">
        <v>15</v>
      </c>
      <c r="T198" s="42">
        <v>90</v>
      </c>
      <c r="U198" s="42">
        <v>1350</v>
      </c>
      <c r="V198" s="43">
        <v>0.14000000000000001</v>
      </c>
      <c r="W198" s="42">
        <f>tVendas[[#This Row],[Valor Bruto]]*tVendas[[#This Row],[% Desconto]]</f>
        <v>189.00000000000003</v>
      </c>
      <c r="X198" s="42">
        <f>tVendas[[#This Row],[Valor Bruto]]-tVendas[[#This Row],[Valor Desconto]]</f>
        <v>1161</v>
      </c>
      <c r="Y198" s="41">
        <v>43968</v>
      </c>
      <c r="Z198" s="41">
        <v>43968</v>
      </c>
      <c r="AA198" t="s">
        <v>79</v>
      </c>
      <c r="AB198" t="s">
        <v>83</v>
      </c>
      <c r="AC198" s="43">
        <v>0.05</v>
      </c>
      <c r="AD198" s="42">
        <f>tVendas[[#This Row],[Valor Venda]]*tVendas[[#This Row],[% Comis.]]</f>
        <v>58.050000000000004</v>
      </c>
      <c r="AE198" s="57">
        <f>IF((tVendas[[#This Row],[Data Pagamento]]-tVendas[[#This Row],[Vencimento]])&lt;0,1,0)</f>
        <v>0</v>
      </c>
    </row>
    <row r="199" spans="9:31" x14ac:dyDescent="0.3">
      <c r="I199">
        <v>196</v>
      </c>
      <c r="J199" s="41">
        <v>43940</v>
      </c>
      <c r="K199" s="66">
        <f t="shared" si="3"/>
        <v>2020</v>
      </c>
      <c r="L199">
        <v>10</v>
      </c>
      <c r="M199" t="s">
        <v>390</v>
      </c>
      <c r="N199" t="s">
        <v>126</v>
      </c>
      <c r="O199">
        <v>12</v>
      </c>
      <c r="P199" t="s">
        <v>233</v>
      </c>
      <c r="Q199" t="s">
        <v>201</v>
      </c>
      <c r="R199" t="s">
        <v>234</v>
      </c>
      <c r="S199">
        <v>37</v>
      </c>
      <c r="T199" s="42">
        <v>118</v>
      </c>
      <c r="U199" s="42">
        <v>4366</v>
      </c>
      <c r="V199" s="43">
        <v>0.06</v>
      </c>
      <c r="W199" s="42">
        <f>tVendas[[#This Row],[Valor Bruto]]*tVendas[[#This Row],[% Desconto]]</f>
        <v>261.95999999999998</v>
      </c>
      <c r="X199" s="42">
        <f>tVendas[[#This Row],[Valor Bruto]]-tVendas[[#This Row],[Valor Desconto]]</f>
        <v>4104.04</v>
      </c>
      <c r="Y199" s="41">
        <v>43962</v>
      </c>
      <c r="Z199" s="41">
        <v>43962</v>
      </c>
      <c r="AA199" t="s">
        <v>87</v>
      </c>
      <c r="AB199" t="s">
        <v>128</v>
      </c>
      <c r="AC199" s="43">
        <v>0.08</v>
      </c>
      <c r="AD199" s="42">
        <f>tVendas[[#This Row],[Valor Venda]]*tVendas[[#This Row],[% Comis.]]</f>
        <v>328.32319999999999</v>
      </c>
      <c r="AE199" s="57">
        <f>IF((tVendas[[#This Row],[Data Pagamento]]-tVendas[[#This Row],[Vencimento]])&lt;0,1,0)</f>
        <v>0</v>
      </c>
    </row>
    <row r="200" spans="9:31" x14ac:dyDescent="0.3">
      <c r="I200">
        <v>197</v>
      </c>
      <c r="J200" s="41">
        <v>43940</v>
      </c>
      <c r="K200" s="66">
        <f t="shared" si="3"/>
        <v>2020</v>
      </c>
      <c r="L200">
        <v>48</v>
      </c>
      <c r="M200" t="s">
        <v>289</v>
      </c>
      <c r="N200" t="s">
        <v>96</v>
      </c>
      <c r="O200">
        <v>9</v>
      </c>
      <c r="P200" t="s">
        <v>313</v>
      </c>
      <c r="Q200" t="s">
        <v>206</v>
      </c>
      <c r="R200" t="s">
        <v>237</v>
      </c>
      <c r="S200">
        <v>33</v>
      </c>
      <c r="T200" s="42">
        <v>108</v>
      </c>
      <c r="U200" s="42">
        <v>3564</v>
      </c>
      <c r="V200" s="43">
        <v>0.12</v>
      </c>
      <c r="W200" s="42">
        <f>tVendas[[#This Row],[Valor Bruto]]*tVendas[[#This Row],[% Desconto]]</f>
        <v>427.68</v>
      </c>
      <c r="X200" s="42">
        <f>tVendas[[#This Row],[Valor Bruto]]-tVendas[[#This Row],[Valor Desconto]]</f>
        <v>3136.32</v>
      </c>
      <c r="Y200" s="41">
        <v>43952</v>
      </c>
      <c r="Z200" s="41">
        <v>43952</v>
      </c>
      <c r="AA200" t="s">
        <v>97</v>
      </c>
      <c r="AB200" t="s">
        <v>109</v>
      </c>
      <c r="AC200" s="43">
        <v>7.0000000000000007E-2</v>
      </c>
      <c r="AD200" s="42">
        <f>tVendas[[#This Row],[Valor Venda]]*tVendas[[#This Row],[% Comis.]]</f>
        <v>219.54240000000004</v>
      </c>
      <c r="AE200" s="57">
        <f>IF((tVendas[[#This Row],[Data Pagamento]]-tVendas[[#This Row],[Vencimento]])&lt;0,1,0)</f>
        <v>0</v>
      </c>
    </row>
    <row r="201" spans="9:31" x14ac:dyDescent="0.3">
      <c r="I201">
        <v>198</v>
      </c>
      <c r="J201" s="41">
        <v>43942</v>
      </c>
      <c r="K201" s="66">
        <f t="shared" si="3"/>
        <v>2020</v>
      </c>
      <c r="L201">
        <v>48</v>
      </c>
      <c r="M201" t="s">
        <v>289</v>
      </c>
      <c r="N201" t="s">
        <v>96</v>
      </c>
      <c r="O201">
        <v>12</v>
      </c>
      <c r="P201" t="s">
        <v>360</v>
      </c>
      <c r="Q201" t="s">
        <v>201</v>
      </c>
      <c r="R201" t="s">
        <v>240</v>
      </c>
      <c r="S201">
        <v>16</v>
      </c>
      <c r="T201" s="42">
        <v>114</v>
      </c>
      <c r="U201" s="42">
        <v>1824</v>
      </c>
      <c r="V201" s="43">
        <v>0.12</v>
      </c>
      <c r="W201" s="42">
        <f>tVendas[[#This Row],[Valor Bruto]]*tVendas[[#This Row],[% Desconto]]</f>
        <v>218.88</v>
      </c>
      <c r="X201" s="42">
        <f>tVendas[[#This Row],[Valor Bruto]]-tVendas[[#This Row],[Valor Desconto]]</f>
        <v>1605.12</v>
      </c>
      <c r="Y201" s="41">
        <v>43963</v>
      </c>
      <c r="Z201" s="41">
        <v>43963</v>
      </c>
      <c r="AA201" t="s">
        <v>79</v>
      </c>
      <c r="AB201" t="s">
        <v>83</v>
      </c>
      <c r="AC201" s="43">
        <v>0.05</v>
      </c>
      <c r="AD201" s="42">
        <f>tVendas[[#This Row],[Valor Venda]]*tVendas[[#This Row],[% Comis.]]</f>
        <v>80.256</v>
      </c>
      <c r="AE201" s="57">
        <f>IF((tVendas[[#This Row],[Data Pagamento]]-tVendas[[#This Row],[Vencimento]])&lt;0,1,0)</f>
        <v>0</v>
      </c>
    </row>
    <row r="202" spans="9:31" x14ac:dyDescent="0.3">
      <c r="I202">
        <v>199</v>
      </c>
      <c r="J202" s="41">
        <v>43942</v>
      </c>
      <c r="K202" s="66">
        <f t="shared" si="3"/>
        <v>2020</v>
      </c>
      <c r="L202">
        <v>91</v>
      </c>
      <c r="M202" t="s">
        <v>291</v>
      </c>
      <c r="N202" t="s">
        <v>268</v>
      </c>
      <c r="O202">
        <v>1</v>
      </c>
      <c r="P202" t="s">
        <v>200</v>
      </c>
      <c r="Q202" t="s">
        <v>201</v>
      </c>
      <c r="R202" t="s">
        <v>202</v>
      </c>
      <c r="S202">
        <v>48</v>
      </c>
      <c r="T202" s="42">
        <v>109</v>
      </c>
      <c r="U202" s="42">
        <v>5232</v>
      </c>
      <c r="V202" s="43">
        <v>0.01</v>
      </c>
      <c r="W202" s="42">
        <f>tVendas[[#This Row],[Valor Bruto]]*tVendas[[#This Row],[% Desconto]]</f>
        <v>52.32</v>
      </c>
      <c r="X202" s="42">
        <f>tVendas[[#This Row],[Valor Bruto]]-tVendas[[#This Row],[Valor Desconto]]</f>
        <v>5179.68</v>
      </c>
      <c r="Y202" s="41">
        <v>43955</v>
      </c>
      <c r="Z202" s="41">
        <v>43955</v>
      </c>
      <c r="AA202" t="s">
        <v>79</v>
      </c>
      <c r="AB202" t="s">
        <v>88</v>
      </c>
      <c r="AC202" s="43">
        <v>0.09</v>
      </c>
      <c r="AD202" s="42">
        <f>tVendas[[#This Row],[Valor Venda]]*tVendas[[#This Row],[% Comis.]]</f>
        <v>466.1712</v>
      </c>
      <c r="AE202" s="57">
        <f>IF((tVendas[[#This Row],[Data Pagamento]]-tVendas[[#This Row],[Vencimento]])&lt;0,1,0)</f>
        <v>0</v>
      </c>
    </row>
    <row r="203" spans="9:31" x14ac:dyDescent="0.3">
      <c r="I203">
        <v>200</v>
      </c>
      <c r="J203" s="41">
        <v>43942</v>
      </c>
      <c r="K203" s="66">
        <f t="shared" si="3"/>
        <v>2020</v>
      </c>
      <c r="L203">
        <v>91</v>
      </c>
      <c r="M203" t="s">
        <v>291</v>
      </c>
      <c r="N203" t="s">
        <v>268</v>
      </c>
      <c r="O203">
        <v>3</v>
      </c>
      <c r="P203" t="s">
        <v>383</v>
      </c>
      <c r="Q203" t="s">
        <v>206</v>
      </c>
      <c r="R203" t="s">
        <v>207</v>
      </c>
      <c r="S203">
        <v>41</v>
      </c>
      <c r="T203" s="42">
        <v>95</v>
      </c>
      <c r="U203" s="42">
        <v>3895</v>
      </c>
      <c r="V203" s="43">
        <v>0.15</v>
      </c>
      <c r="W203" s="42">
        <f>tVendas[[#This Row],[Valor Bruto]]*tVendas[[#This Row],[% Desconto]]</f>
        <v>584.25</v>
      </c>
      <c r="X203" s="42">
        <f>tVendas[[#This Row],[Valor Bruto]]-tVendas[[#This Row],[Valor Desconto]]</f>
        <v>3310.75</v>
      </c>
      <c r="Y203" s="41">
        <v>43957</v>
      </c>
      <c r="Z203" s="41">
        <v>43957</v>
      </c>
      <c r="AA203" t="s">
        <v>87</v>
      </c>
      <c r="AB203" t="s">
        <v>80</v>
      </c>
      <c r="AC203" s="43">
        <v>7.0000000000000007E-2</v>
      </c>
      <c r="AD203" s="42">
        <f>tVendas[[#This Row],[Valor Venda]]*tVendas[[#This Row],[% Comis.]]</f>
        <v>231.75250000000003</v>
      </c>
      <c r="AE203" s="57">
        <f>IF((tVendas[[#This Row],[Data Pagamento]]-tVendas[[#This Row],[Vencimento]])&lt;0,1,0)</f>
        <v>0</v>
      </c>
    </row>
    <row r="204" spans="9:31" x14ac:dyDescent="0.3">
      <c r="I204">
        <v>201</v>
      </c>
      <c r="J204" s="41">
        <v>43943</v>
      </c>
      <c r="K204" s="66">
        <f t="shared" si="3"/>
        <v>2020</v>
      </c>
      <c r="L204">
        <v>65</v>
      </c>
      <c r="M204" t="s">
        <v>294</v>
      </c>
      <c r="N204" t="s">
        <v>91</v>
      </c>
      <c r="O204">
        <v>15</v>
      </c>
      <c r="P204" t="s">
        <v>434</v>
      </c>
      <c r="Q204" t="s">
        <v>206</v>
      </c>
      <c r="R204" t="s">
        <v>212</v>
      </c>
      <c r="S204">
        <v>13</v>
      </c>
      <c r="T204" s="42">
        <v>111</v>
      </c>
      <c r="U204" s="42">
        <v>1443</v>
      </c>
      <c r="V204" s="43">
        <v>0.06</v>
      </c>
      <c r="W204" s="42">
        <f>tVendas[[#This Row],[Valor Bruto]]*tVendas[[#This Row],[% Desconto]]</f>
        <v>86.58</v>
      </c>
      <c r="X204" s="42">
        <f>tVendas[[#This Row],[Valor Bruto]]-tVendas[[#This Row],[Valor Desconto]]</f>
        <v>1356.42</v>
      </c>
      <c r="Y204" s="41">
        <v>43956</v>
      </c>
      <c r="Z204" s="41">
        <v>43956</v>
      </c>
      <c r="AA204" t="s">
        <v>100</v>
      </c>
      <c r="AB204" t="s">
        <v>83</v>
      </c>
      <c r="AC204" s="43">
        <v>0.05</v>
      </c>
      <c r="AD204" s="42">
        <f>tVendas[[#This Row],[Valor Venda]]*tVendas[[#This Row],[% Comis.]]</f>
        <v>67.821000000000012</v>
      </c>
      <c r="AE204" s="57">
        <f>IF((tVendas[[#This Row],[Data Pagamento]]-tVendas[[#This Row],[Vencimento]])&lt;0,1,0)</f>
        <v>0</v>
      </c>
    </row>
    <row r="205" spans="9:31" x14ac:dyDescent="0.3">
      <c r="I205">
        <v>202</v>
      </c>
      <c r="J205" s="41">
        <v>43943</v>
      </c>
      <c r="K205" s="66">
        <f t="shared" si="3"/>
        <v>2020</v>
      </c>
      <c r="L205">
        <v>100</v>
      </c>
      <c r="M205" t="s">
        <v>258</v>
      </c>
      <c r="N205" t="s">
        <v>259</v>
      </c>
      <c r="O205">
        <v>4</v>
      </c>
      <c r="P205" t="s">
        <v>414</v>
      </c>
      <c r="Q205" t="s">
        <v>206</v>
      </c>
      <c r="R205" t="s">
        <v>216</v>
      </c>
      <c r="S205">
        <v>35</v>
      </c>
      <c r="T205" s="42">
        <v>92</v>
      </c>
      <c r="U205" s="42">
        <v>3220</v>
      </c>
      <c r="V205" s="43">
        <v>0.02</v>
      </c>
      <c r="W205" s="42">
        <f>tVendas[[#This Row],[Valor Bruto]]*tVendas[[#This Row],[% Desconto]]</f>
        <v>64.400000000000006</v>
      </c>
      <c r="X205" s="42">
        <f>tVendas[[#This Row],[Valor Bruto]]-tVendas[[#This Row],[Valor Desconto]]</f>
        <v>3155.6</v>
      </c>
      <c r="Y205" s="41">
        <v>43966</v>
      </c>
      <c r="Z205" s="41">
        <v>43966</v>
      </c>
      <c r="AA205" t="s">
        <v>79</v>
      </c>
      <c r="AB205" t="s">
        <v>113</v>
      </c>
      <c r="AC205" s="43">
        <v>7.0000000000000007E-2</v>
      </c>
      <c r="AD205" s="42">
        <f>tVendas[[#This Row],[Valor Venda]]*tVendas[[#This Row],[% Comis.]]</f>
        <v>220.89200000000002</v>
      </c>
      <c r="AE205" s="57">
        <f>IF((tVendas[[#This Row],[Data Pagamento]]-tVendas[[#This Row],[Vencimento]])&lt;0,1,0)</f>
        <v>0</v>
      </c>
    </row>
    <row r="206" spans="9:31" x14ac:dyDescent="0.3">
      <c r="I206">
        <v>203</v>
      </c>
      <c r="J206" s="41">
        <v>43945</v>
      </c>
      <c r="K206" s="66">
        <f t="shared" si="3"/>
        <v>2020</v>
      </c>
      <c r="L206">
        <v>93</v>
      </c>
      <c r="M206" t="s">
        <v>220</v>
      </c>
      <c r="N206" t="s">
        <v>148</v>
      </c>
      <c r="O206">
        <v>11</v>
      </c>
      <c r="P206" t="s">
        <v>442</v>
      </c>
      <c r="Q206" t="s">
        <v>201</v>
      </c>
      <c r="R206" t="s">
        <v>219</v>
      </c>
      <c r="S206">
        <v>20</v>
      </c>
      <c r="T206" s="42">
        <v>111</v>
      </c>
      <c r="U206" s="42">
        <v>2220</v>
      </c>
      <c r="V206" s="43">
        <v>0.14000000000000001</v>
      </c>
      <c r="W206" s="42">
        <f>tVendas[[#This Row],[Valor Bruto]]*tVendas[[#This Row],[% Desconto]]</f>
        <v>310.8</v>
      </c>
      <c r="X206" s="42">
        <f>tVendas[[#This Row],[Valor Bruto]]-tVendas[[#This Row],[Valor Desconto]]</f>
        <v>1909.2</v>
      </c>
      <c r="Y206" s="41">
        <v>43975</v>
      </c>
      <c r="Z206" s="41">
        <v>43975</v>
      </c>
      <c r="AA206" t="s">
        <v>87</v>
      </c>
      <c r="AB206" t="s">
        <v>128</v>
      </c>
      <c r="AC206" s="43">
        <v>0.05</v>
      </c>
      <c r="AD206" s="42">
        <f>tVendas[[#This Row],[Valor Venda]]*tVendas[[#This Row],[% Comis.]]</f>
        <v>95.460000000000008</v>
      </c>
      <c r="AE206" s="57">
        <f>IF((tVendas[[#This Row],[Data Pagamento]]-tVendas[[#This Row],[Vencimento]])&lt;0,1,0)</f>
        <v>0</v>
      </c>
    </row>
    <row r="207" spans="9:31" x14ac:dyDescent="0.3">
      <c r="I207">
        <v>204</v>
      </c>
      <c r="J207" s="41">
        <v>43948</v>
      </c>
      <c r="K207" s="66">
        <f t="shared" si="3"/>
        <v>2020</v>
      </c>
      <c r="L207">
        <v>37</v>
      </c>
      <c r="M207" t="s">
        <v>256</v>
      </c>
      <c r="N207" t="s">
        <v>164</v>
      </c>
      <c r="O207">
        <v>3</v>
      </c>
      <c r="P207" t="s">
        <v>448</v>
      </c>
      <c r="Q207" t="s">
        <v>206</v>
      </c>
      <c r="R207" t="s">
        <v>222</v>
      </c>
      <c r="S207">
        <v>14</v>
      </c>
      <c r="T207" s="42">
        <v>114</v>
      </c>
      <c r="U207" s="42">
        <v>1596</v>
      </c>
      <c r="V207" s="43">
        <v>0.05</v>
      </c>
      <c r="W207" s="42">
        <f>tVendas[[#This Row],[Valor Bruto]]*tVendas[[#This Row],[% Desconto]]</f>
        <v>79.800000000000011</v>
      </c>
      <c r="X207" s="42">
        <f>tVendas[[#This Row],[Valor Bruto]]-tVendas[[#This Row],[Valor Desconto]]</f>
        <v>1516.2</v>
      </c>
      <c r="Y207" s="41">
        <v>43958</v>
      </c>
      <c r="Z207" s="41">
        <v>43958</v>
      </c>
      <c r="AA207" t="s">
        <v>79</v>
      </c>
      <c r="AB207" t="s">
        <v>109</v>
      </c>
      <c r="AC207" s="43">
        <v>0.05</v>
      </c>
      <c r="AD207" s="42">
        <f>tVendas[[#This Row],[Valor Venda]]*tVendas[[#This Row],[% Comis.]]</f>
        <v>75.81</v>
      </c>
      <c r="AE207" s="57">
        <f>IF((tVendas[[#This Row],[Data Pagamento]]-tVendas[[#This Row],[Vencimento]])&lt;0,1,0)</f>
        <v>0</v>
      </c>
    </row>
    <row r="208" spans="9:31" x14ac:dyDescent="0.3">
      <c r="I208">
        <v>205</v>
      </c>
      <c r="J208" s="41">
        <v>43948</v>
      </c>
      <c r="K208" s="66">
        <f t="shared" si="3"/>
        <v>2020</v>
      </c>
      <c r="L208">
        <v>72</v>
      </c>
      <c r="M208" t="s">
        <v>299</v>
      </c>
      <c r="N208" t="s">
        <v>300</v>
      </c>
      <c r="O208">
        <v>8</v>
      </c>
      <c r="P208" t="s">
        <v>464</v>
      </c>
      <c r="Q208" t="s">
        <v>206</v>
      </c>
      <c r="R208" t="s">
        <v>226</v>
      </c>
      <c r="S208">
        <v>13</v>
      </c>
      <c r="T208" s="42">
        <v>91</v>
      </c>
      <c r="U208" s="42">
        <v>1183</v>
      </c>
      <c r="V208" s="43">
        <v>0.06</v>
      </c>
      <c r="W208" s="42">
        <f>tVendas[[#This Row],[Valor Bruto]]*tVendas[[#This Row],[% Desconto]]</f>
        <v>70.98</v>
      </c>
      <c r="X208" s="42">
        <f>tVendas[[#This Row],[Valor Bruto]]-tVendas[[#This Row],[Valor Desconto]]</f>
        <v>1112.02</v>
      </c>
      <c r="Y208" s="41">
        <v>43977</v>
      </c>
      <c r="Z208" s="41">
        <v>43977</v>
      </c>
      <c r="AA208" t="s">
        <v>108</v>
      </c>
      <c r="AB208" t="s">
        <v>105</v>
      </c>
      <c r="AC208" s="43">
        <v>0.05</v>
      </c>
      <c r="AD208" s="42">
        <f>tVendas[[#This Row],[Valor Venda]]*tVendas[[#This Row],[% Comis.]]</f>
        <v>55.600999999999999</v>
      </c>
      <c r="AE208" s="57">
        <f>IF((tVendas[[#This Row],[Data Pagamento]]-tVendas[[#This Row],[Vencimento]])&lt;0,1,0)</f>
        <v>0</v>
      </c>
    </row>
    <row r="209" spans="9:31" x14ac:dyDescent="0.3">
      <c r="I209">
        <v>206</v>
      </c>
      <c r="J209" s="41">
        <v>43949</v>
      </c>
      <c r="K209" s="66">
        <f t="shared" si="3"/>
        <v>2020</v>
      </c>
      <c r="L209">
        <v>16</v>
      </c>
      <c r="M209" t="s">
        <v>213</v>
      </c>
      <c r="N209" t="s">
        <v>214</v>
      </c>
      <c r="O209">
        <v>5</v>
      </c>
      <c r="P209" t="s">
        <v>432</v>
      </c>
      <c r="Q209" t="s">
        <v>206</v>
      </c>
      <c r="R209" t="s">
        <v>230</v>
      </c>
      <c r="S209">
        <v>34</v>
      </c>
      <c r="T209" s="42">
        <v>113</v>
      </c>
      <c r="U209" s="42">
        <v>3842</v>
      </c>
      <c r="V209" s="43">
        <v>0.09</v>
      </c>
      <c r="W209" s="42">
        <f>tVendas[[#This Row],[Valor Bruto]]*tVendas[[#This Row],[% Desconto]]</f>
        <v>345.78</v>
      </c>
      <c r="X209" s="42">
        <f>tVendas[[#This Row],[Valor Bruto]]-tVendas[[#This Row],[Valor Desconto]]</f>
        <v>3496.2200000000003</v>
      </c>
      <c r="Y209" s="41">
        <v>43966</v>
      </c>
      <c r="Z209" s="41">
        <v>43966</v>
      </c>
      <c r="AA209" t="s">
        <v>100</v>
      </c>
      <c r="AB209" t="s">
        <v>113</v>
      </c>
      <c r="AC209" s="43">
        <v>7.0000000000000007E-2</v>
      </c>
      <c r="AD209" s="42">
        <f>tVendas[[#This Row],[Valor Venda]]*tVendas[[#This Row],[% Comis.]]</f>
        <v>244.73540000000003</v>
      </c>
      <c r="AE209" s="57">
        <f>IF((tVendas[[#This Row],[Data Pagamento]]-tVendas[[#This Row],[Vencimento]])&lt;0,1,0)</f>
        <v>0</v>
      </c>
    </row>
    <row r="210" spans="9:31" x14ac:dyDescent="0.3">
      <c r="I210">
        <v>207</v>
      </c>
      <c r="J210" s="41">
        <v>43949</v>
      </c>
      <c r="K210" s="66">
        <f t="shared" si="3"/>
        <v>2020</v>
      </c>
      <c r="L210">
        <v>57</v>
      </c>
      <c r="M210" t="s">
        <v>465</v>
      </c>
      <c r="N210" t="s">
        <v>466</v>
      </c>
      <c r="O210">
        <v>13</v>
      </c>
      <c r="P210" t="s">
        <v>467</v>
      </c>
      <c r="Q210" t="s">
        <v>201</v>
      </c>
      <c r="R210" t="s">
        <v>234</v>
      </c>
      <c r="S210">
        <v>26</v>
      </c>
      <c r="T210" s="42">
        <v>103</v>
      </c>
      <c r="U210" s="42">
        <v>2678</v>
      </c>
      <c r="V210" s="43">
        <v>0.05</v>
      </c>
      <c r="W210" s="42">
        <f>tVendas[[#This Row],[Valor Bruto]]*tVendas[[#This Row],[% Desconto]]</f>
        <v>133.9</v>
      </c>
      <c r="X210" s="42">
        <f>tVendas[[#This Row],[Valor Bruto]]-tVendas[[#This Row],[Valor Desconto]]</f>
        <v>2544.1</v>
      </c>
      <c r="Y210" s="41">
        <v>43971</v>
      </c>
      <c r="Z210" s="41">
        <v>43971</v>
      </c>
      <c r="AA210" t="s">
        <v>87</v>
      </c>
      <c r="AB210" t="s">
        <v>128</v>
      </c>
      <c r="AC210" s="43">
        <v>0.06</v>
      </c>
      <c r="AD210" s="42">
        <f>tVendas[[#This Row],[Valor Venda]]*tVendas[[#This Row],[% Comis.]]</f>
        <v>152.64599999999999</v>
      </c>
      <c r="AE210" s="57">
        <f>IF((tVendas[[#This Row],[Data Pagamento]]-tVendas[[#This Row],[Vencimento]])&lt;0,1,0)</f>
        <v>0</v>
      </c>
    </row>
    <row r="211" spans="9:31" x14ac:dyDescent="0.3">
      <c r="I211">
        <v>208</v>
      </c>
      <c r="J211" s="41">
        <v>43950</v>
      </c>
      <c r="K211" s="66">
        <f t="shared" si="3"/>
        <v>2020</v>
      </c>
      <c r="L211">
        <v>13</v>
      </c>
      <c r="M211" t="s">
        <v>332</v>
      </c>
      <c r="N211" t="s">
        <v>132</v>
      </c>
      <c r="O211">
        <v>1</v>
      </c>
      <c r="P211" t="s">
        <v>349</v>
      </c>
      <c r="Q211" t="s">
        <v>201</v>
      </c>
      <c r="R211" t="s">
        <v>237</v>
      </c>
      <c r="S211">
        <v>26</v>
      </c>
      <c r="T211" s="42">
        <v>112</v>
      </c>
      <c r="U211" s="42">
        <v>2912</v>
      </c>
      <c r="V211" s="43">
        <v>0.08</v>
      </c>
      <c r="W211" s="42">
        <f>tVendas[[#This Row],[Valor Bruto]]*tVendas[[#This Row],[% Desconto]]</f>
        <v>232.96</v>
      </c>
      <c r="X211" s="42">
        <f>tVendas[[#This Row],[Valor Bruto]]-tVendas[[#This Row],[Valor Desconto]]</f>
        <v>2679.04</v>
      </c>
      <c r="Y211" s="41">
        <v>43978</v>
      </c>
      <c r="Z211" s="41">
        <v>43978</v>
      </c>
      <c r="AA211" t="s">
        <v>79</v>
      </c>
      <c r="AB211" t="s">
        <v>88</v>
      </c>
      <c r="AC211" s="43">
        <v>0.06</v>
      </c>
      <c r="AD211" s="42">
        <f>tVendas[[#This Row],[Valor Venda]]*tVendas[[#This Row],[% Comis.]]</f>
        <v>160.7424</v>
      </c>
      <c r="AE211" s="57">
        <f>IF((tVendas[[#This Row],[Data Pagamento]]-tVendas[[#This Row],[Vencimento]])&lt;0,1,0)</f>
        <v>0</v>
      </c>
    </row>
    <row r="212" spans="9:31" x14ac:dyDescent="0.3">
      <c r="I212">
        <v>209</v>
      </c>
      <c r="J212" s="41">
        <v>43950</v>
      </c>
      <c r="K212" s="66">
        <f t="shared" si="3"/>
        <v>2020</v>
      </c>
      <c r="L212">
        <v>4</v>
      </c>
      <c r="M212" t="s">
        <v>439</v>
      </c>
      <c r="N212" t="s">
        <v>421</v>
      </c>
      <c r="O212">
        <v>7</v>
      </c>
      <c r="P212" t="s">
        <v>468</v>
      </c>
      <c r="Q212" t="s">
        <v>206</v>
      </c>
      <c r="R212" t="s">
        <v>240</v>
      </c>
      <c r="S212">
        <v>13</v>
      </c>
      <c r="T212" s="42">
        <v>90</v>
      </c>
      <c r="U212" s="42">
        <v>1170</v>
      </c>
      <c r="V212" s="43">
        <v>7.0000000000000007E-2</v>
      </c>
      <c r="W212" s="42">
        <f>tVendas[[#This Row],[Valor Bruto]]*tVendas[[#This Row],[% Desconto]]</f>
        <v>81.900000000000006</v>
      </c>
      <c r="X212" s="42">
        <f>tVendas[[#This Row],[Valor Bruto]]-tVendas[[#This Row],[Valor Desconto]]</f>
        <v>1088.0999999999999</v>
      </c>
      <c r="Y212" s="41">
        <v>43954</v>
      </c>
      <c r="Z212" s="41">
        <v>43954</v>
      </c>
      <c r="AA212" t="s">
        <v>108</v>
      </c>
      <c r="AB212" t="s">
        <v>105</v>
      </c>
      <c r="AC212" s="43">
        <v>0.05</v>
      </c>
      <c r="AD212" s="42">
        <f>tVendas[[#This Row],[Valor Venda]]*tVendas[[#This Row],[% Comis.]]</f>
        <v>54.405000000000001</v>
      </c>
      <c r="AE212" s="57">
        <f>IF((tVendas[[#This Row],[Data Pagamento]]-tVendas[[#This Row],[Vencimento]])&lt;0,1,0)</f>
        <v>0</v>
      </c>
    </row>
    <row r="213" spans="9:31" x14ac:dyDescent="0.3">
      <c r="I213">
        <v>210</v>
      </c>
      <c r="J213" s="41">
        <v>43951</v>
      </c>
      <c r="K213" s="66">
        <f t="shared" si="3"/>
        <v>2020</v>
      </c>
      <c r="L213">
        <v>51</v>
      </c>
      <c r="M213" t="s">
        <v>273</v>
      </c>
      <c r="N213" t="s">
        <v>145</v>
      </c>
      <c r="O213">
        <v>12</v>
      </c>
      <c r="P213" t="s">
        <v>333</v>
      </c>
      <c r="Q213" t="s">
        <v>201</v>
      </c>
      <c r="R213" t="s">
        <v>202</v>
      </c>
      <c r="S213">
        <v>44</v>
      </c>
      <c r="T213" s="42">
        <v>113</v>
      </c>
      <c r="U213" s="42">
        <v>4972</v>
      </c>
      <c r="V213" s="43">
        <v>0.15</v>
      </c>
      <c r="W213" s="42">
        <f>tVendas[[#This Row],[Valor Bruto]]*tVendas[[#This Row],[% Desconto]]</f>
        <v>745.8</v>
      </c>
      <c r="X213" s="42">
        <f>tVendas[[#This Row],[Valor Bruto]]-tVendas[[#This Row],[Valor Desconto]]</f>
        <v>4226.2</v>
      </c>
      <c r="Y213" s="41">
        <v>43958</v>
      </c>
      <c r="Z213" s="41">
        <v>43958</v>
      </c>
      <c r="AA213" t="s">
        <v>100</v>
      </c>
      <c r="AB213" t="s">
        <v>128</v>
      </c>
      <c r="AC213" s="43">
        <v>0.08</v>
      </c>
      <c r="AD213" s="42">
        <f>tVendas[[#This Row],[Valor Venda]]*tVendas[[#This Row],[% Comis.]]</f>
        <v>338.096</v>
      </c>
      <c r="AE213" s="57">
        <f>IF((tVendas[[#This Row],[Data Pagamento]]-tVendas[[#This Row],[Vencimento]])&lt;0,1,0)</f>
        <v>0</v>
      </c>
    </row>
    <row r="214" spans="9:31" x14ac:dyDescent="0.3">
      <c r="I214">
        <v>211</v>
      </c>
      <c r="J214" s="41">
        <v>43952</v>
      </c>
      <c r="K214" s="66">
        <f t="shared" si="3"/>
        <v>2020</v>
      </c>
      <c r="L214">
        <v>22</v>
      </c>
      <c r="M214" t="s">
        <v>264</v>
      </c>
      <c r="N214" t="s">
        <v>265</v>
      </c>
      <c r="O214">
        <v>4</v>
      </c>
      <c r="P214" t="s">
        <v>274</v>
      </c>
      <c r="Q214" t="s">
        <v>206</v>
      </c>
      <c r="R214" t="s">
        <v>207</v>
      </c>
      <c r="S214">
        <v>21</v>
      </c>
      <c r="T214" s="42">
        <v>113</v>
      </c>
      <c r="U214" s="42">
        <v>2373</v>
      </c>
      <c r="V214" s="43">
        <v>0.06</v>
      </c>
      <c r="W214" s="42">
        <f>tVendas[[#This Row],[Valor Bruto]]*tVendas[[#This Row],[% Desconto]]</f>
        <v>142.38</v>
      </c>
      <c r="X214" s="42">
        <f>tVendas[[#This Row],[Valor Bruto]]-tVendas[[#This Row],[Valor Desconto]]</f>
        <v>2230.62</v>
      </c>
      <c r="Y214" s="41">
        <v>43972</v>
      </c>
      <c r="Z214" s="41">
        <v>43972</v>
      </c>
      <c r="AA214" t="s">
        <v>100</v>
      </c>
      <c r="AB214" t="s">
        <v>95</v>
      </c>
      <c r="AC214" s="43">
        <v>0.06</v>
      </c>
      <c r="AD214" s="42">
        <f>tVendas[[#This Row],[Valor Venda]]*tVendas[[#This Row],[% Comis.]]</f>
        <v>133.8372</v>
      </c>
      <c r="AE214" s="57">
        <f>IF((tVendas[[#This Row],[Data Pagamento]]-tVendas[[#This Row],[Vencimento]])&lt;0,1,0)</f>
        <v>0</v>
      </c>
    </row>
    <row r="215" spans="9:31" x14ac:dyDescent="0.3">
      <c r="I215">
        <v>212</v>
      </c>
      <c r="J215" s="41">
        <v>43952</v>
      </c>
      <c r="K215" s="66">
        <f t="shared" si="3"/>
        <v>2020</v>
      </c>
      <c r="L215">
        <v>27</v>
      </c>
      <c r="M215" t="s">
        <v>392</v>
      </c>
      <c r="N215" t="s">
        <v>96</v>
      </c>
      <c r="O215">
        <v>1</v>
      </c>
      <c r="P215" t="s">
        <v>459</v>
      </c>
      <c r="Q215" t="s">
        <v>201</v>
      </c>
      <c r="R215" t="s">
        <v>212</v>
      </c>
      <c r="S215">
        <v>17</v>
      </c>
      <c r="T215" s="42">
        <v>90</v>
      </c>
      <c r="U215" s="42">
        <v>1530</v>
      </c>
      <c r="V215" s="43">
        <v>0.09</v>
      </c>
      <c r="W215" s="42">
        <f>tVendas[[#This Row],[Valor Bruto]]*tVendas[[#This Row],[% Desconto]]</f>
        <v>137.69999999999999</v>
      </c>
      <c r="X215" s="42">
        <f>tVendas[[#This Row],[Valor Bruto]]-tVendas[[#This Row],[Valor Desconto]]</f>
        <v>1392.3</v>
      </c>
      <c r="Y215" s="41">
        <v>43968</v>
      </c>
      <c r="Z215" s="41">
        <v>43968</v>
      </c>
      <c r="AA215" t="s">
        <v>87</v>
      </c>
      <c r="AB215" t="s">
        <v>80</v>
      </c>
      <c r="AC215" s="43">
        <v>0.05</v>
      </c>
      <c r="AD215" s="42">
        <f>tVendas[[#This Row],[Valor Venda]]*tVendas[[#This Row],[% Comis.]]</f>
        <v>69.614999999999995</v>
      </c>
      <c r="AE215" s="57">
        <f>IF((tVendas[[#This Row],[Data Pagamento]]-tVendas[[#This Row],[Vencimento]])&lt;0,1,0)</f>
        <v>0</v>
      </c>
    </row>
    <row r="216" spans="9:31" x14ac:dyDescent="0.3">
      <c r="I216">
        <v>213</v>
      </c>
      <c r="J216" s="41">
        <v>43952</v>
      </c>
      <c r="K216" s="66">
        <f t="shared" si="3"/>
        <v>2020</v>
      </c>
      <c r="L216">
        <v>83</v>
      </c>
      <c r="M216" t="s">
        <v>456</v>
      </c>
      <c r="N216" t="s">
        <v>457</v>
      </c>
      <c r="O216">
        <v>6</v>
      </c>
      <c r="P216" t="s">
        <v>469</v>
      </c>
      <c r="Q216" t="s">
        <v>201</v>
      </c>
      <c r="R216" t="s">
        <v>216</v>
      </c>
      <c r="S216">
        <v>18</v>
      </c>
      <c r="T216" s="42">
        <v>105</v>
      </c>
      <c r="U216" s="42">
        <v>1890</v>
      </c>
      <c r="V216" s="43">
        <v>0.13</v>
      </c>
      <c r="W216" s="42">
        <f>tVendas[[#This Row],[Valor Bruto]]*tVendas[[#This Row],[% Desconto]]</f>
        <v>245.70000000000002</v>
      </c>
      <c r="X216" s="42">
        <f>tVendas[[#This Row],[Valor Bruto]]-tVendas[[#This Row],[Valor Desconto]]</f>
        <v>1644.3</v>
      </c>
      <c r="Y216" s="41">
        <v>43964</v>
      </c>
      <c r="Z216" s="41">
        <v>43964</v>
      </c>
      <c r="AA216" t="s">
        <v>108</v>
      </c>
      <c r="AB216" t="s">
        <v>90</v>
      </c>
      <c r="AC216" s="43">
        <v>0.05</v>
      </c>
      <c r="AD216" s="42">
        <f>tVendas[[#This Row],[Valor Venda]]*tVendas[[#This Row],[% Comis.]]</f>
        <v>82.215000000000003</v>
      </c>
      <c r="AE216" s="57">
        <f>IF((tVendas[[#This Row],[Data Pagamento]]-tVendas[[#This Row],[Vencimento]])&lt;0,1,0)</f>
        <v>0</v>
      </c>
    </row>
    <row r="217" spans="9:31" x14ac:dyDescent="0.3">
      <c r="I217">
        <v>214</v>
      </c>
      <c r="J217" s="41">
        <v>43953</v>
      </c>
      <c r="K217" s="66">
        <f t="shared" si="3"/>
        <v>2020</v>
      </c>
      <c r="L217">
        <v>38</v>
      </c>
      <c r="M217" t="s">
        <v>326</v>
      </c>
      <c r="N217" t="s">
        <v>120</v>
      </c>
      <c r="O217">
        <v>5</v>
      </c>
      <c r="P217" t="s">
        <v>470</v>
      </c>
      <c r="Q217" t="s">
        <v>206</v>
      </c>
      <c r="R217" t="s">
        <v>219</v>
      </c>
      <c r="S217">
        <v>40</v>
      </c>
      <c r="T217" s="42">
        <v>98</v>
      </c>
      <c r="U217" s="42">
        <v>3920</v>
      </c>
      <c r="V217" s="43">
        <v>0.1</v>
      </c>
      <c r="W217" s="42">
        <f>tVendas[[#This Row],[Valor Bruto]]*tVendas[[#This Row],[% Desconto]]</f>
        <v>392</v>
      </c>
      <c r="X217" s="42">
        <f>tVendas[[#This Row],[Valor Bruto]]-tVendas[[#This Row],[Valor Desconto]]</f>
        <v>3528</v>
      </c>
      <c r="Y217" s="41">
        <v>43978</v>
      </c>
      <c r="Z217" s="41">
        <v>43978</v>
      </c>
      <c r="AA217" t="s">
        <v>97</v>
      </c>
      <c r="AB217" t="s">
        <v>109</v>
      </c>
      <c r="AC217" s="43">
        <v>7.0000000000000007E-2</v>
      </c>
      <c r="AD217" s="42">
        <f>tVendas[[#This Row],[Valor Venda]]*tVendas[[#This Row],[% Comis.]]</f>
        <v>246.96000000000004</v>
      </c>
      <c r="AE217" s="57">
        <f>IF((tVendas[[#This Row],[Data Pagamento]]-tVendas[[#This Row],[Vencimento]])&lt;0,1,0)</f>
        <v>0</v>
      </c>
    </row>
    <row r="218" spans="9:31" x14ac:dyDescent="0.3">
      <c r="I218">
        <v>215</v>
      </c>
      <c r="J218" s="41">
        <v>43955</v>
      </c>
      <c r="K218" s="66">
        <f t="shared" si="3"/>
        <v>2020</v>
      </c>
      <c r="L218">
        <v>35</v>
      </c>
      <c r="M218" t="s">
        <v>267</v>
      </c>
      <c r="N218" t="s">
        <v>268</v>
      </c>
      <c r="O218">
        <v>13</v>
      </c>
      <c r="P218" t="s">
        <v>325</v>
      </c>
      <c r="Q218" t="s">
        <v>201</v>
      </c>
      <c r="R218" t="s">
        <v>222</v>
      </c>
      <c r="S218">
        <v>13</v>
      </c>
      <c r="T218" s="42">
        <v>99</v>
      </c>
      <c r="U218" s="42">
        <v>1287</v>
      </c>
      <c r="V218" s="43">
        <v>0.04</v>
      </c>
      <c r="W218" s="42">
        <f>tVendas[[#This Row],[Valor Bruto]]*tVendas[[#This Row],[% Desconto]]</f>
        <v>51.480000000000004</v>
      </c>
      <c r="X218" s="42">
        <f>tVendas[[#This Row],[Valor Bruto]]-tVendas[[#This Row],[Valor Desconto]]</f>
        <v>1235.52</v>
      </c>
      <c r="Y218" s="41">
        <v>43966</v>
      </c>
      <c r="Z218" s="41">
        <v>43966</v>
      </c>
      <c r="AA218" t="s">
        <v>108</v>
      </c>
      <c r="AB218" t="s">
        <v>95</v>
      </c>
      <c r="AC218" s="43">
        <v>0.05</v>
      </c>
      <c r="AD218" s="42">
        <f>tVendas[[#This Row],[Valor Venda]]*tVendas[[#This Row],[% Comis.]]</f>
        <v>61.776000000000003</v>
      </c>
      <c r="AE218" s="57">
        <f>IF((tVendas[[#This Row],[Data Pagamento]]-tVendas[[#This Row],[Vencimento]])&lt;0,1,0)</f>
        <v>0</v>
      </c>
    </row>
    <row r="219" spans="9:31" x14ac:dyDescent="0.3">
      <c r="I219">
        <v>216</v>
      </c>
      <c r="J219" s="41">
        <v>43955</v>
      </c>
      <c r="K219" s="66">
        <f t="shared" si="3"/>
        <v>2020</v>
      </c>
      <c r="L219">
        <v>3</v>
      </c>
      <c r="M219" t="s">
        <v>398</v>
      </c>
      <c r="N219" t="s">
        <v>138</v>
      </c>
      <c r="O219">
        <v>8</v>
      </c>
      <c r="P219" t="s">
        <v>464</v>
      </c>
      <c r="Q219" t="s">
        <v>206</v>
      </c>
      <c r="R219" t="s">
        <v>226</v>
      </c>
      <c r="S219">
        <v>31</v>
      </c>
      <c r="T219" s="42">
        <v>105</v>
      </c>
      <c r="U219" s="42">
        <v>3255</v>
      </c>
      <c r="V219" s="43">
        <v>0.08</v>
      </c>
      <c r="W219" s="42">
        <f>tVendas[[#This Row],[Valor Bruto]]*tVendas[[#This Row],[% Desconto]]</f>
        <v>260.39999999999998</v>
      </c>
      <c r="X219" s="42">
        <f>tVendas[[#This Row],[Valor Bruto]]-tVendas[[#This Row],[Valor Desconto]]</f>
        <v>2994.6</v>
      </c>
      <c r="Y219" s="41">
        <v>43973</v>
      </c>
      <c r="Z219" s="41">
        <v>43973</v>
      </c>
      <c r="AA219" t="s">
        <v>82</v>
      </c>
      <c r="AB219" t="s">
        <v>90</v>
      </c>
      <c r="AC219" s="43">
        <v>0.06</v>
      </c>
      <c r="AD219" s="42">
        <f>tVendas[[#This Row],[Valor Venda]]*tVendas[[#This Row],[% Comis.]]</f>
        <v>179.67599999999999</v>
      </c>
      <c r="AE219" s="57">
        <f>IF((tVendas[[#This Row],[Data Pagamento]]-tVendas[[#This Row],[Vencimento]])&lt;0,1,0)</f>
        <v>0</v>
      </c>
    </row>
    <row r="220" spans="9:31" x14ac:dyDescent="0.3">
      <c r="I220">
        <v>217</v>
      </c>
      <c r="J220" s="41">
        <v>43956</v>
      </c>
      <c r="K220" s="66">
        <f t="shared" si="3"/>
        <v>2020</v>
      </c>
      <c r="L220">
        <v>25</v>
      </c>
      <c r="M220" t="s">
        <v>235</v>
      </c>
      <c r="N220" t="s">
        <v>132</v>
      </c>
      <c r="O220">
        <v>15</v>
      </c>
      <c r="P220" t="s">
        <v>229</v>
      </c>
      <c r="Q220" t="s">
        <v>206</v>
      </c>
      <c r="R220" t="s">
        <v>230</v>
      </c>
      <c r="S220">
        <v>48</v>
      </c>
      <c r="T220" s="42">
        <v>108</v>
      </c>
      <c r="U220" s="42">
        <v>5184</v>
      </c>
      <c r="V220" s="43">
        <v>0.13</v>
      </c>
      <c r="W220" s="42">
        <f>tVendas[[#This Row],[Valor Bruto]]*tVendas[[#This Row],[% Desconto]]</f>
        <v>673.92000000000007</v>
      </c>
      <c r="X220" s="42">
        <f>tVendas[[#This Row],[Valor Bruto]]-tVendas[[#This Row],[Valor Desconto]]</f>
        <v>4510.08</v>
      </c>
      <c r="Y220" s="41">
        <v>43974</v>
      </c>
      <c r="Z220" s="41">
        <v>43974</v>
      </c>
      <c r="AA220" t="s">
        <v>97</v>
      </c>
      <c r="AB220" t="s">
        <v>90</v>
      </c>
      <c r="AC220" s="43">
        <v>0.08</v>
      </c>
      <c r="AD220" s="42">
        <f>tVendas[[#This Row],[Valor Venda]]*tVendas[[#This Row],[% Comis.]]</f>
        <v>360.8064</v>
      </c>
      <c r="AE220" s="57">
        <f>IF((tVendas[[#This Row],[Data Pagamento]]-tVendas[[#This Row],[Vencimento]])&lt;0,1,0)</f>
        <v>0</v>
      </c>
    </row>
    <row r="221" spans="9:31" x14ac:dyDescent="0.3">
      <c r="I221">
        <v>218</v>
      </c>
      <c r="J221" s="41">
        <v>43956</v>
      </c>
      <c r="K221" s="66">
        <f t="shared" si="3"/>
        <v>2020</v>
      </c>
      <c r="L221">
        <v>8</v>
      </c>
      <c r="M221" t="s">
        <v>310</v>
      </c>
      <c r="N221" t="s">
        <v>132</v>
      </c>
      <c r="O221">
        <v>6</v>
      </c>
      <c r="P221" t="s">
        <v>471</v>
      </c>
      <c r="Q221" t="s">
        <v>201</v>
      </c>
      <c r="R221" t="s">
        <v>234</v>
      </c>
      <c r="S221">
        <v>18</v>
      </c>
      <c r="T221" s="42">
        <v>90</v>
      </c>
      <c r="U221" s="42">
        <v>1620</v>
      </c>
      <c r="V221" s="43">
        <v>0.15</v>
      </c>
      <c r="W221" s="42">
        <f>tVendas[[#This Row],[Valor Bruto]]*tVendas[[#This Row],[% Desconto]]</f>
        <v>243</v>
      </c>
      <c r="X221" s="42">
        <f>tVendas[[#This Row],[Valor Bruto]]-tVendas[[#This Row],[Valor Desconto]]</f>
        <v>1377</v>
      </c>
      <c r="Y221" s="41">
        <v>43959</v>
      </c>
      <c r="Z221" s="41">
        <v>43959</v>
      </c>
      <c r="AA221" t="s">
        <v>79</v>
      </c>
      <c r="AB221" t="s">
        <v>128</v>
      </c>
      <c r="AC221" s="43">
        <v>0.05</v>
      </c>
      <c r="AD221" s="42">
        <f>tVendas[[#This Row],[Valor Venda]]*tVendas[[#This Row],[% Comis.]]</f>
        <v>68.850000000000009</v>
      </c>
      <c r="AE221" s="57">
        <f>IF((tVendas[[#This Row],[Data Pagamento]]-tVendas[[#This Row],[Vencimento]])&lt;0,1,0)</f>
        <v>0</v>
      </c>
    </row>
    <row r="222" spans="9:31" x14ac:dyDescent="0.3">
      <c r="I222">
        <v>219</v>
      </c>
      <c r="J222" s="41">
        <v>43957</v>
      </c>
      <c r="K222" s="66">
        <f t="shared" si="3"/>
        <v>2020</v>
      </c>
      <c r="L222">
        <v>20</v>
      </c>
      <c r="M222" t="s">
        <v>235</v>
      </c>
      <c r="N222" t="s">
        <v>145</v>
      </c>
      <c r="O222">
        <v>2</v>
      </c>
      <c r="P222" t="s">
        <v>370</v>
      </c>
      <c r="Q222" t="s">
        <v>206</v>
      </c>
      <c r="R222" t="s">
        <v>237</v>
      </c>
      <c r="S222">
        <v>48</v>
      </c>
      <c r="T222" s="42">
        <v>120</v>
      </c>
      <c r="U222" s="42">
        <v>5760</v>
      </c>
      <c r="V222" s="43">
        <v>0.05</v>
      </c>
      <c r="W222" s="42">
        <f>tVendas[[#This Row],[Valor Bruto]]*tVendas[[#This Row],[% Desconto]]</f>
        <v>288</v>
      </c>
      <c r="X222" s="42">
        <f>tVendas[[#This Row],[Valor Bruto]]-tVendas[[#This Row],[Valor Desconto]]</f>
        <v>5472</v>
      </c>
      <c r="Y222" s="41">
        <v>43957</v>
      </c>
      <c r="Z222" s="41">
        <v>43957</v>
      </c>
      <c r="AA222" t="s">
        <v>100</v>
      </c>
      <c r="AB222" t="s">
        <v>105</v>
      </c>
      <c r="AC222" s="43">
        <v>0.09</v>
      </c>
      <c r="AD222" s="42">
        <f>tVendas[[#This Row],[Valor Venda]]*tVendas[[#This Row],[% Comis.]]</f>
        <v>492.47999999999996</v>
      </c>
      <c r="AE222" s="57">
        <f>IF((tVendas[[#This Row],[Data Pagamento]]-tVendas[[#This Row],[Vencimento]])&lt;0,1,0)</f>
        <v>0</v>
      </c>
    </row>
    <row r="223" spans="9:31" x14ac:dyDescent="0.3">
      <c r="I223">
        <v>220</v>
      </c>
      <c r="J223" s="41">
        <v>43958</v>
      </c>
      <c r="K223" s="66">
        <f t="shared" si="3"/>
        <v>2020</v>
      </c>
      <c r="L223">
        <v>78</v>
      </c>
      <c r="M223" t="s">
        <v>405</v>
      </c>
      <c r="N223" t="s">
        <v>154</v>
      </c>
      <c r="O223">
        <v>10</v>
      </c>
      <c r="P223" t="s">
        <v>350</v>
      </c>
      <c r="Q223" t="s">
        <v>206</v>
      </c>
      <c r="R223" t="s">
        <v>240</v>
      </c>
      <c r="S223">
        <v>42</v>
      </c>
      <c r="T223" s="42">
        <v>104</v>
      </c>
      <c r="U223" s="42">
        <v>4368</v>
      </c>
      <c r="V223" s="43">
        <v>0.12</v>
      </c>
      <c r="W223" s="42">
        <f>tVendas[[#This Row],[Valor Bruto]]*tVendas[[#This Row],[% Desconto]]</f>
        <v>524.16</v>
      </c>
      <c r="X223" s="42">
        <f>tVendas[[#This Row],[Valor Bruto]]-tVendas[[#This Row],[Valor Desconto]]</f>
        <v>3843.84</v>
      </c>
      <c r="Y223" s="41">
        <v>43965</v>
      </c>
      <c r="Z223" s="41">
        <v>43965</v>
      </c>
      <c r="AA223" t="s">
        <v>87</v>
      </c>
      <c r="AB223" t="s">
        <v>83</v>
      </c>
      <c r="AC223" s="43">
        <v>7.0000000000000007E-2</v>
      </c>
      <c r="AD223" s="42">
        <f>tVendas[[#This Row],[Valor Venda]]*tVendas[[#This Row],[% Comis.]]</f>
        <v>269.06880000000001</v>
      </c>
      <c r="AE223" s="57">
        <f>IF((tVendas[[#This Row],[Data Pagamento]]-tVendas[[#This Row],[Vencimento]])&lt;0,1,0)</f>
        <v>0</v>
      </c>
    </row>
    <row r="224" spans="9:31" x14ac:dyDescent="0.3">
      <c r="I224">
        <v>221</v>
      </c>
      <c r="J224" s="41">
        <v>43958</v>
      </c>
      <c r="K224" s="66">
        <f t="shared" si="3"/>
        <v>2020</v>
      </c>
      <c r="L224">
        <v>99</v>
      </c>
      <c r="M224" t="s">
        <v>374</v>
      </c>
      <c r="N224" t="s">
        <v>303</v>
      </c>
      <c r="O224">
        <v>4</v>
      </c>
      <c r="P224" t="s">
        <v>472</v>
      </c>
      <c r="Q224" t="s">
        <v>206</v>
      </c>
      <c r="R224" t="s">
        <v>202</v>
      </c>
      <c r="S224">
        <v>38</v>
      </c>
      <c r="T224" s="42">
        <v>113</v>
      </c>
      <c r="U224" s="42">
        <v>4294</v>
      </c>
      <c r="V224" s="43">
        <v>0.1</v>
      </c>
      <c r="W224" s="42">
        <f>tVendas[[#This Row],[Valor Bruto]]*tVendas[[#This Row],[% Desconto]]</f>
        <v>429.40000000000003</v>
      </c>
      <c r="X224" s="42">
        <f>tVendas[[#This Row],[Valor Bruto]]-tVendas[[#This Row],[Valor Desconto]]</f>
        <v>3864.6</v>
      </c>
      <c r="Y224" s="41">
        <v>43976</v>
      </c>
      <c r="Z224" s="41">
        <v>43976</v>
      </c>
      <c r="AA224" t="s">
        <v>97</v>
      </c>
      <c r="AB224" t="s">
        <v>83</v>
      </c>
      <c r="AC224" s="43">
        <v>7.0000000000000007E-2</v>
      </c>
      <c r="AD224" s="42">
        <f>tVendas[[#This Row],[Valor Venda]]*tVendas[[#This Row],[% Comis.]]</f>
        <v>270.52199999999999</v>
      </c>
      <c r="AE224" s="57">
        <f>IF((tVendas[[#This Row],[Data Pagamento]]-tVendas[[#This Row],[Vencimento]])&lt;0,1,0)</f>
        <v>0</v>
      </c>
    </row>
    <row r="225" spans="9:31" x14ac:dyDescent="0.3">
      <c r="I225">
        <v>222</v>
      </c>
      <c r="J225" s="41">
        <v>43958</v>
      </c>
      <c r="K225" s="66">
        <f t="shared" si="3"/>
        <v>2020</v>
      </c>
      <c r="L225">
        <v>98</v>
      </c>
      <c r="M225" t="s">
        <v>420</v>
      </c>
      <c r="N225" t="s">
        <v>421</v>
      </c>
      <c r="O225">
        <v>2</v>
      </c>
      <c r="P225" t="s">
        <v>440</v>
      </c>
      <c r="Q225" t="s">
        <v>206</v>
      </c>
      <c r="R225" t="s">
        <v>207</v>
      </c>
      <c r="S225">
        <v>17</v>
      </c>
      <c r="T225" s="42">
        <v>120</v>
      </c>
      <c r="U225" s="42">
        <v>2040</v>
      </c>
      <c r="V225" s="43">
        <v>0.08</v>
      </c>
      <c r="W225" s="42">
        <f>tVendas[[#This Row],[Valor Bruto]]*tVendas[[#This Row],[% Desconto]]</f>
        <v>163.20000000000002</v>
      </c>
      <c r="X225" s="42">
        <f>tVendas[[#This Row],[Valor Bruto]]-tVendas[[#This Row],[Valor Desconto]]</f>
        <v>1876.8</v>
      </c>
      <c r="Y225" s="41">
        <v>43967</v>
      </c>
      <c r="Z225" s="41">
        <v>43967</v>
      </c>
      <c r="AA225" t="s">
        <v>82</v>
      </c>
      <c r="AB225" t="s">
        <v>92</v>
      </c>
      <c r="AC225" s="43">
        <v>0.05</v>
      </c>
      <c r="AD225" s="42">
        <f>tVendas[[#This Row],[Valor Venda]]*tVendas[[#This Row],[% Comis.]]</f>
        <v>93.84</v>
      </c>
      <c r="AE225" s="57">
        <f>IF((tVendas[[#This Row],[Data Pagamento]]-tVendas[[#This Row],[Vencimento]])&lt;0,1,0)</f>
        <v>0</v>
      </c>
    </row>
    <row r="226" spans="9:31" x14ac:dyDescent="0.3">
      <c r="I226">
        <v>223</v>
      </c>
      <c r="J226" s="41">
        <v>43958</v>
      </c>
      <c r="K226" s="66">
        <f t="shared" si="3"/>
        <v>2020</v>
      </c>
      <c r="L226">
        <v>97</v>
      </c>
      <c r="M226" t="s">
        <v>302</v>
      </c>
      <c r="N226" t="s">
        <v>303</v>
      </c>
      <c r="O226">
        <v>12</v>
      </c>
      <c r="P226" t="s">
        <v>211</v>
      </c>
      <c r="Q226" t="s">
        <v>201</v>
      </c>
      <c r="R226" t="s">
        <v>212</v>
      </c>
      <c r="S226">
        <v>25</v>
      </c>
      <c r="T226" s="42">
        <v>117</v>
      </c>
      <c r="U226" s="42">
        <v>2925</v>
      </c>
      <c r="V226" s="43">
        <v>0.01</v>
      </c>
      <c r="W226" s="42">
        <f>tVendas[[#This Row],[Valor Bruto]]*tVendas[[#This Row],[% Desconto]]</f>
        <v>29.25</v>
      </c>
      <c r="X226" s="42">
        <f>tVendas[[#This Row],[Valor Bruto]]-tVendas[[#This Row],[Valor Desconto]]</f>
        <v>2895.75</v>
      </c>
      <c r="Y226" s="41">
        <v>43976</v>
      </c>
      <c r="Z226" s="41"/>
      <c r="AA226" t="s">
        <v>100</v>
      </c>
      <c r="AB226" t="s">
        <v>95</v>
      </c>
      <c r="AC226" s="43">
        <v>0.06</v>
      </c>
      <c r="AD226" s="42">
        <f>tVendas[[#This Row],[Valor Venda]]*tVendas[[#This Row],[% Comis.]]</f>
        <v>173.745</v>
      </c>
      <c r="AE226" s="57">
        <f>IF((tVendas[[#This Row],[Data Pagamento]]-tVendas[[#This Row],[Vencimento]])&lt;0,1,0)</f>
        <v>1</v>
      </c>
    </row>
    <row r="227" spans="9:31" x14ac:dyDescent="0.3">
      <c r="I227">
        <v>224</v>
      </c>
      <c r="J227" s="41">
        <v>43959</v>
      </c>
      <c r="K227" s="66">
        <f t="shared" si="3"/>
        <v>2020</v>
      </c>
      <c r="L227">
        <v>61</v>
      </c>
      <c r="M227" t="s">
        <v>276</v>
      </c>
      <c r="N227" t="s">
        <v>277</v>
      </c>
      <c r="O227">
        <v>14</v>
      </c>
      <c r="P227" t="s">
        <v>215</v>
      </c>
      <c r="Q227" t="s">
        <v>201</v>
      </c>
      <c r="R227" t="s">
        <v>216</v>
      </c>
      <c r="S227">
        <v>35</v>
      </c>
      <c r="T227" s="42">
        <v>104</v>
      </c>
      <c r="U227" s="42">
        <v>3640</v>
      </c>
      <c r="V227" s="43">
        <v>0.08</v>
      </c>
      <c r="W227" s="42">
        <f>tVendas[[#This Row],[Valor Bruto]]*tVendas[[#This Row],[% Desconto]]</f>
        <v>291.2</v>
      </c>
      <c r="X227" s="42">
        <f>tVendas[[#This Row],[Valor Bruto]]-tVendas[[#This Row],[Valor Desconto]]</f>
        <v>3348.8</v>
      </c>
      <c r="Y227" s="41">
        <v>43976</v>
      </c>
      <c r="Z227" s="41">
        <v>43976</v>
      </c>
      <c r="AA227" t="s">
        <v>87</v>
      </c>
      <c r="AB227" t="s">
        <v>83</v>
      </c>
      <c r="AC227" s="43">
        <v>7.0000000000000007E-2</v>
      </c>
      <c r="AD227" s="42">
        <f>tVendas[[#This Row],[Valor Venda]]*tVendas[[#This Row],[% Comis.]]</f>
        <v>234.41600000000003</v>
      </c>
      <c r="AE227" s="57">
        <f>IF((tVendas[[#This Row],[Data Pagamento]]-tVendas[[#This Row],[Vencimento]])&lt;0,1,0)</f>
        <v>0</v>
      </c>
    </row>
    <row r="228" spans="9:31" x14ac:dyDescent="0.3">
      <c r="I228">
        <v>225</v>
      </c>
      <c r="J228" s="41">
        <v>43959</v>
      </c>
      <c r="K228" s="66">
        <f t="shared" si="3"/>
        <v>2020</v>
      </c>
      <c r="L228">
        <v>46</v>
      </c>
      <c r="M228" t="s">
        <v>412</v>
      </c>
      <c r="N228" t="s">
        <v>413</v>
      </c>
      <c r="O228">
        <v>15</v>
      </c>
      <c r="P228" t="s">
        <v>218</v>
      </c>
      <c r="Q228" t="s">
        <v>206</v>
      </c>
      <c r="R228" t="s">
        <v>219</v>
      </c>
      <c r="S228">
        <v>12</v>
      </c>
      <c r="T228" s="42">
        <v>107</v>
      </c>
      <c r="U228" s="42">
        <v>1284</v>
      </c>
      <c r="V228" s="43">
        <v>0.08</v>
      </c>
      <c r="W228" s="42">
        <f>tVendas[[#This Row],[Valor Bruto]]*tVendas[[#This Row],[% Desconto]]</f>
        <v>102.72</v>
      </c>
      <c r="X228" s="42">
        <f>tVendas[[#This Row],[Valor Bruto]]-tVendas[[#This Row],[Valor Desconto]]</f>
        <v>1181.28</v>
      </c>
      <c r="Y228" s="41">
        <v>43974</v>
      </c>
      <c r="Z228" s="41">
        <v>43974</v>
      </c>
      <c r="AA228" t="s">
        <v>100</v>
      </c>
      <c r="AB228" t="s">
        <v>92</v>
      </c>
      <c r="AC228" s="43">
        <v>0.05</v>
      </c>
      <c r="AD228" s="42">
        <f>tVendas[[#This Row],[Valor Venda]]*tVendas[[#This Row],[% Comis.]]</f>
        <v>59.064</v>
      </c>
      <c r="AE228" s="57">
        <f>IF((tVendas[[#This Row],[Data Pagamento]]-tVendas[[#This Row],[Vencimento]])&lt;0,1,0)</f>
        <v>0</v>
      </c>
    </row>
    <row r="229" spans="9:31" x14ac:dyDescent="0.3">
      <c r="I229">
        <v>226</v>
      </c>
      <c r="J229" s="41">
        <v>43960</v>
      </c>
      <c r="K229" s="66">
        <f t="shared" si="3"/>
        <v>2020</v>
      </c>
      <c r="L229">
        <v>8</v>
      </c>
      <c r="M229" t="s">
        <v>310</v>
      </c>
      <c r="N229" t="s">
        <v>132</v>
      </c>
      <c r="O229">
        <v>7</v>
      </c>
      <c r="P229" t="s">
        <v>307</v>
      </c>
      <c r="Q229" t="s">
        <v>206</v>
      </c>
      <c r="R229" t="s">
        <v>222</v>
      </c>
      <c r="S229">
        <v>33</v>
      </c>
      <c r="T229" s="42">
        <v>107</v>
      </c>
      <c r="U229" s="42">
        <v>3531</v>
      </c>
      <c r="V229" s="43">
        <v>7.0000000000000007E-2</v>
      </c>
      <c r="W229" s="42">
        <f>tVendas[[#This Row],[Valor Bruto]]*tVendas[[#This Row],[% Desconto]]</f>
        <v>247.17000000000002</v>
      </c>
      <c r="X229" s="42">
        <f>tVendas[[#This Row],[Valor Bruto]]-tVendas[[#This Row],[Valor Desconto]]</f>
        <v>3283.83</v>
      </c>
      <c r="Y229" s="41">
        <v>43972</v>
      </c>
      <c r="Z229" s="41">
        <v>43972</v>
      </c>
      <c r="AA229" t="s">
        <v>82</v>
      </c>
      <c r="AB229" t="s">
        <v>128</v>
      </c>
      <c r="AC229" s="43">
        <v>7.0000000000000007E-2</v>
      </c>
      <c r="AD229" s="42">
        <f>tVendas[[#This Row],[Valor Venda]]*tVendas[[#This Row],[% Comis.]]</f>
        <v>229.86810000000003</v>
      </c>
      <c r="AE229" s="57">
        <f>IF((tVendas[[#This Row],[Data Pagamento]]-tVendas[[#This Row],[Vencimento]])&lt;0,1,0)</f>
        <v>0</v>
      </c>
    </row>
    <row r="230" spans="9:31" x14ac:dyDescent="0.3">
      <c r="I230">
        <v>227</v>
      </c>
      <c r="J230" s="41">
        <v>43960</v>
      </c>
      <c r="K230" s="66">
        <f t="shared" si="3"/>
        <v>2020</v>
      </c>
      <c r="L230">
        <v>93</v>
      </c>
      <c r="M230" t="s">
        <v>220</v>
      </c>
      <c r="N230" t="s">
        <v>148</v>
      </c>
      <c r="O230">
        <v>3</v>
      </c>
      <c r="P230" t="s">
        <v>391</v>
      </c>
      <c r="Q230" t="s">
        <v>206</v>
      </c>
      <c r="R230" t="s">
        <v>226</v>
      </c>
      <c r="S230">
        <v>16</v>
      </c>
      <c r="T230" s="42">
        <v>92</v>
      </c>
      <c r="U230" s="42">
        <v>1472</v>
      </c>
      <c r="V230" s="43">
        <v>0.01</v>
      </c>
      <c r="W230" s="42">
        <f>tVendas[[#This Row],[Valor Bruto]]*tVendas[[#This Row],[% Desconto]]</f>
        <v>14.72</v>
      </c>
      <c r="X230" s="42">
        <f>tVendas[[#This Row],[Valor Bruto]]-tVendas[[#This Row],[Valor Desconto]]</f>
        <v>1457.28</v>
      </c>
      <c r="Y230" s="41">
        <v>43982</v>
      </c>
      <c r="Z230" s="41">
        <v>43982</v>
      </c>
      <c r="AA230" t="s">
        <v>108</v>
      </c>
      <c r="AB230" t="s">
        <v>88</v>
      </c>
      <c r="AC230" s="43">
        <v>0.05</v>
      </c>
      <c r="AD230" s="42">
        <f>tVendas[[#This Row],[Valor Venda]]*tVendas[[#This Row],[% Comis.]]</f>
        <v>72.864000000000004</v>
      </c>
      <c r="AE230" s="57">
        <f>IF((tVendas[[#This Row],[Data Pagamento]]-tVendas[[#This Row],[Vencimento]])&lt;0,1,0)</f>
        <v>0</v>
      </c>
    </row>
    <row r="231" spans="9:31" x14ac:dyDescent="0.3">
      <c r="I231">
        <v>228</v>
      </c>
      <c r="J231" s="41">
        <v>43961</v>
      </c>
      <c r="K231" s="66">
        <f t="shared" si="3"/>
        <v>2020</v>
      </c>
      <c r="L231">
        <v>72</v>
      </c>
      <c r="M231" t="s">
        <v>299</v>
      </c>
      <c r="N231" t="s">
        <v>300</v>
      </c>
      <c r="O231">
        <v>3</v>
      </c>
      <c r="P231" t="s">
        <v>473</v>
      </c>
      <c r="Q231" t="s">
        <v>206</v>
      </c>
      <c r="R231" t="s">
        <v>230</v>
      </c>
      <c r="S231">
        <v>35</v>
      </c>
      <c r="T231" s="42">
        <v>91</v>
      </c>
      <c r="U231" s="42">
        <v>3185</v>
      </c>
      <c r="V231" s="43">
        <v>0.05</v>
      </c>
      <c r="W231" s="42">
        <f>tVendas[[#This Row],[Valor Bruto]]*tVendas[[#This Row],[% Desconto]]</f>
        <v>159.25</v>
      </c>
      <c r="X231" s="42">
        <f>tVendas[[#This Row],[Valor Bruto]]-tVendas[[#This Row],[Valor Desconto]]</f>
        <v>3025.75</v>
      </c>
      <c r="Y231" s="41">
        <v>43974</v>
      </c>
      <c r="Z231" s="41"/>
      <c r="AA231" t="s">
        <v>87</v>
      </c>
      <c r="AB231" t="s">
        <v>95</v>
      </c>
      <c r="AC231" s="43">
        <v>7.0000000000000007E-2</v>
      </c>
      <c r="AD231" s="42">
        <f>tVendas[[#This Row],[Valor Venda]]*tVendas[[#This Row],[% Comis.]]</f>
        <v>211.80250000000001</v>
      </c>
      <c r="AE231" s="57">
        <f>IF((tVendas[[#This Row],[Data Pagamento]]-tVendas[[#This Row],[Vencimento]])&lt;0,1,0)</f>
        <v>1</v>
      </c>
    </row>
    <row r="232" spans="9:31" x14ac:dyDescent="0.3">
      <c r="I232">
        <v>229</v>
      </c>
      <c r="J232" s="41">
        <v>43961</v>
      </c>
      <c r="K232" s="66">
        <f t="shared" si="3"/>
        <v>2020</v>
      </c>
      <c r="L232">
        <v>13</v>
      </c>
      <c r="M232" t="s">
        <v>332</v>
      </c>
      <c r="N232" t="s">
        <v>132</v>
      </c>
      <c r="O232">
        <v>10</v>
      </c>
      <c r="P232" t="s">
        <v>329</v>
      </c>
      <c r="Q232" t="s">
        <v>206</v>
      </c>
      <c r="R232" t="s">
        <v>234</v>
      </c>
      <c r="S232">
        <v>10</v>
      </c>
      <c r="T232" s="42">
        <v>97</v>
      </c>
      <c r="U232" s="42">
        <v>970</v>
      </c>
      <c r="V232" s="43">
        <v>0.11</v>
      </c>
      <c r="W232" s="42">
        <f>tVendas[[#This Row],[Valor Bruto]]*tVendas[[#This Row],[% Desconto]]</f>
        <v>106.7</v>
      </c>
      <c r="X232" s="42">
        <f>tVendas[[#This Row],[Valor Bruto]]-tVendas[[#This Row],[Valor Desconto]]</f>
        <v>863.3</v>
      </c>
      <c r="Y232" s="41">
        <v>43983</v>
      </c>
      <c r="Z232" s="41">
        <v>43983</v>
      </c>
      <c r="AA232" t="s">
        <v>85</v>
      </c>
      <c r="AB232" t="s">
        <v>105</v>
      </c>
      <c r="AC232" s="43">
        <v>0.04</v>
      </c>
      <c r="AD232" s="42">
        <f>tVendas[[#This Row],[Valor Venda]]*tVendas[[#This Row],[% Comis.]]</f>
        <v>34.531999999999996</v>
      </c>
      <c r="AE232" s="57">
        <f>IF((tVendas[[#This Row],[Data Pagamento]]-tVendas[[#This Row],[Vencimento]])&lt;0,1,0)</f>
        <v>0</v>
      </c>
    </row>
    <row r="233" spans="9:31" x14ac:dyDescent="0.3">
      <c r="I233">
        <v>230</v>
      </c>
      <c r="J233" s="41">
        <v>43961</v>
      </c>
      <c r="K233" s="66">
        <f t="shared" si="3"/>
        <v>2020</v>
      </c>
      <c r="L233">
        <v>39</v>
      </c>
      <c r="M233" t="s">
        <v>231</v>
      </c>
      <c r="N233" t="s">
        <v>232</v>
      </c>
      <c r="O233">
        <v>7</v>
      </c>
      <c r="P233" t="s">
        <v>474</v>
      </c>
      <c r="Q233" t="s">
        <v>206</v>
      </c>
      <c r="R233" t="s">
        <v>237</v>
      </c>
      <c r="S233">
        <v>50</v>
      </c>
      <c r="T233" s="42">
        <v>114</v>
      </c>
      <c r="U233" s="42">
        <v>5700</v>
      </c>
      <c r="V233" s="43">
        <v>0.08</v>
      </c>
      <c r="W233" s="42">
        <f>tVendas[[#This Row],[Valor Bruto]]*tVendas[[#This Row],[% Desconto]]</f>
        <v>456</v>
      </c>
      <c r="X233" s="42">
        <f>tVendas[[#This Row],[Valor Bruto]]-tVendas[[#This Row],[Valor Desconto]]</f>
        <v>5244</v>
      </c>
      <c r="Y233" s="41">
        <v>43971</v>
      </c>
      <c r="Z233" s="41">
        <v>43971</v>
      </c>
      <c r="AA233" t="s">
        <v>85</v>
      </c>
      <c r="AB233" t="s">
        <v>88</v>
      </c>
      <c r="AC233" s="43">
        <v>0.09</v>
      </c>
      <c r="AD233" s="42">
        <f>tVendas[[#This Row],[Valor Venda]]*tVendas[[#This Row],[% Comis.]]</f>
        <v>471.96</v>
      </c>
      <c r="AE233" s="57">
        <f>IF((tVendas[[#This Row],[Data Pagamento]]-tVendas[[#This Row],[Vencimento]])&lt;0,1,0)</f>
        <v>0</v>
      </c>
    </row>
    <row r="234" spans="9:31" x14ac:dyDescent="0.3">
      <c r="I234">
        <v>231</v>
      </c>
      <c r="J234" s="41">
        <v>43961</v>
      </c>
      <c r="K234" s="66">
        <f t="shared" si="3"/>
        <v>2020</v>
      </c>
      <c r="L234">
        <v>72</v>
      </c>
      <c r="M234" t="s">
        <v>299</v>
      </c>
      <c r="N234" t="s">
        <v>300</v>
      </c>
      <c r="O234">
        <v>10</v>
      </c>
      <c r="P234" t="s">
        <v>350</v>
      </c>
      <c r="Q234" t="s">
        <v>206</v>
      </c>
      <c r="R234" t="s">
        <v>240</v>
      </c>
      <c r="S234">
        <v>41</v>
      </c>
      <c r="T234" s="42">
        <v>118</v>
      </c>
      <c r="U234" s="42">
        <v>4838</v>
      </c>
      <c r="V234" s="43">
        <v>0.13</v>
      </c>
      <c r="W234" s="42">
        <f>tVendas[[#This Row],[Valor Bruto]]*tVendas[[#This Row],[% Desconto]]</f>
        <v>628.94000000000005</v>
      </c>
      <c r="X234" s="42">
        <f>tVendas[[#This Row],[Valor Bruto]]-tVendas[[#This Row],[Valor Desconto]]</f>
        <v>4209.0599999999995</v>
      </c>
      <c r="Y234" s="41">
        <v>43981</v>
      </c>
      <c r="Z234" s="41">
        <v>43981</v>
      </c>
      <c r="AA234" t="s">
        <v>87</v>
      </c>
      <c r="AB234" t="s">
        <v>88</v>
      </c>
      <c r="AC234" s="43">
        <v>0.08</v>
      </c>
      <c r="AD234" s="42">
        <f>tVendas[[#This Row],[Valor Venda]]*tVendas[[#This Row],[% Comis.]]</f>
        <v>336.72479999999996</v>
      </c>
      <c r="AE234" s="57">
        <f>IF((tVendas[[#This Row],[Data Pagamento]]-tVendas[[#This Row],[Vencimento]])&lt;0,1,0)</f>
        <v>0</v>
      </c>
    </row>
    <row r="235" spans="9:31" x14ac:dyDescent="0.3">
      <c r="I235">
        <v>232</v>
      </c>
      <c r="J235" s="41">
        <v>43962</v>
      </c>
      <c r="K235" s="66">
        <f t="shared" si="3"/>
        <v>2020</v>
      </c>
      <c r="L235">
        <v>3</v>
      </c>
      <c r="M235" t="s">
        <v>398</v>
      </c>
      <c r="N235" t="s">
        <v>138</v>
      </c>
      <c r="O235">
        <v>2</v>
      </c>
      <c r="P235" t="s">
        <v>475</v>
      </c>
      <c r="Q235" t="s">
        <v>206</v>
      </c>
      <c r="R235" t="s">
        <v>202</v>
      </c>
      <c r="S235">
        <v>35</v>
      </c>
      <c r="T235" s="42">
        <v>91</v>
      </c>
      <c r="U235" s="42">
        <v>3185</v>
      </c>
      <c r="V235" s="43">
        <v>0.09</v>
      </c>
      <c r="W235" s="42">
        <f>tVendas[[#This Row],[Valor Bruto]]*tVendas[[#This Row],[% Desconto]]</f>
        <v>286.64999999999998</v>
      </c>
      <c r="X235" s="42">
        <f>tVendas[[#This Row],[Valor Bruto]]-tVendas[[#This Row],[Valor Desconto]]</f>
        <v>2898.35</v>
      </c>
      <c r="Y235" s="41">
        <v>43987</v>
      </c>
      <c r="Z235" s="41">
        <v>43987</v>
      </c>
      <c r="AA235" t="s">
        <v>108</v>
      </c>
      <c r="AB235" t="s">
        <v>88</v>
      </c>
      <c r="AC235" s="43">
        <v>0.06</v>
      </c>
      <c r="AD235" s="42">
        <f>tVendas[[#This Row],[Valor Venda]]*tVendas[[#This Row],[% Comis.]]</f>
        <v>173.90099999999998</v>
      </c>
      <c r="AE235" s="57">
        <f>IF((tVendas[[#This Row],[Data Pagamento]]-tVendas[[#This Row],[Vencimento]])&lt;0,1,0)</f>
        <v>0</v>
      </c>
    </row>
    <row r="236" spans="9:31" x14ac:dyDescent="0.3">
      <c r="I236">
        <v>233</v>
      </c>
      <c r="J236" s="41">
        <v>43962</v>
      </c>
      <c r="K236" s="66">
        <f t="shared" si="3"/>
        <v>2020</v>
      </c>
      <c r="L236">
        <v>44</v>
      </c>
      <c r="M236" t="s">
        <v>322</v>
      </c>
      <c r="N236" t="s">
        <v>96</v>
      </c>
      <c r="O236">
        <v>9</v>
      </c>
      <c r="P236" t="s">
        <v>424</v>
      </c>
      <c r="Q236" t="s">
        <v>206</v>
      </c>
      <c r="R236" t="s">
        <v>207</v>
      </c>
      <c r="S236">
        <v>15</v>
      </c>
      <c r="T236" s="42">
        <v>106</v>
      </c>
      <c r="U236" s="42">
        <v>1590</v>
      </c>
      <c r="V236" s="43">
        <v>0.1</v>
      </c>
      <c r="W236" s="42">
        <f>tVendas[[#This Row],[Valor Bruto]]*tVendas[[#This Row],[% Desconto]]</f>
        <v>159</v>
      </c>
      <c r="X236" s="42">
        <f>tVendas[[#This Row],[Valor Bruto]]-tVendas[[#This Row],[Valor Desconto]]</f>
        <v>1431</v>
      </c>
      <c r="Y236" s="41">
        <v>43977</v>
      </c>
      <c r="Z236" s="41">
        <v>43977</v>
      </c>
      <c r="AA236" t="s">
        <v>85</v>
      </c>
      <c r="AB236" t="s">
        <v>105</v>
      </c>
      <c r="AC236" s="43">
        <v>0.05</v>
      </c>
      <c r="AD236" s="42">
        <f>tVendas[[#This Row],[Valor Venda]]*tVendas[[#This Row],[% Comis.]]</f>
        <v>71.55</v>
      </c>
      <c r="AE236" s="57">
        <f>IF((tVendas[[#This Row],[Data Pagamento]]-tVendas[[#This Row],[Vencimento]])&lt;0,1,0)</f>
        <v>0</v>
      </c>
    </row>
    <row r="237" spans="9:31" x14ac:dyDescent="0.3">
      <c r="I237">
        <v>234</v>
      </c>
      <c r="J237" s="41">
        <v>43963</v>
      </c>
      <c r="K237" s="66">
        <f t="shared" si="3"/>
        <v>2020</v>
      </c>
      <c r="L237">
        <v>32</v>
      </c>
      <c r="M237" t="s">
        <v>403</v>
      </c>
      <c r="N237" t="s">
        <v>148</v>
      </c>
      <c r="O237">
        <v>14</v>
      </c>
      <c r="P237" t="s">
        <v>384</v>
      </c>
      <c r="Q237" t="s">
        <v>201</v>
      </c>
      <c r="R237" t="s">
        <v>212</v>
      </c>
      <c r="S237">
        <v>31</v>
      </c>
      <c r="T237" s="42">
        <v>118</v>
      </c>
      <c r="U237" s="42">
        <v>3658</v>
      </c>
      <c r="V237" s="43">
        <v>7.0000000000000007E-2</v>
      </c>
      <c r="W237" s="42">
        <f>tVendas[[#This Row],[Valor Bruto]]*tVendas[[#This Row],[% Desconto]]</f>
        <v>256.06</v>
      </c>
      <c r="X237" s="42">
        <f>tVendas[[#This Row],[Valor Bruto]]-tVendas[[#This Row],[Valor Desconto]]</f>
        <v>3401.94</v>
      </c>
      <c r="Y237" s="41">
        <v>43990</v>
      </c>
      <c r="Z237" s="41">
        <v>43990</v>
      </c>
      <c r="AA237" t="s">
        <v>87</v>
      </c>
      <c r="AB237" t="s">
        <v>109</v>
      </c>
      <c r="AC237" s="43">
        <v>7.0000000000000007E-2</v>
      </c>
      <c r="AD237" s="42">
        <f>tVendas[[#This Row],[Valor Venda]]*tVendas[[#This Row],[% Comis.]]</f>
        <v>238.13580000000002</v>
      </c>
      <c r="AE237" s="57">
        <f>IF((tVendas[[#This Row],[Data Pagamento]]-tVendas[[#This Row],[Vencimento]])&lt;0,1,0)</f>
        <v>0</v>
      </c>
    </row>
    <row r="238" spans="9:31" x14ac:dyDescent="0.3">
      <c r="I238">
        <v>235</v>
      </c>
      <c r="J238" s="41">
        <v>43963</v>
      </c>
      <c r="K238" s="66">
        <f t="shared" si="3"/>
        <v>2020</v>
      </c>
      <c r="L238">
        <v>47</v>
      </c>
      <c r="M238" t="s">
        <v>308</v>
      </c>
      <c r="N238" t="s">
        <v>126</v>
      </c>
      <c r="O238">
        <v>5</v>
      </c>
      <c r="P238" t="s">
        <v>460</v>
      </c>
      <c r="Q238" t="s">
        <v>206</v>
      </c>
      <c r="R238" t="s">
        <v>216</v>
      </c>
      <c r="S238">
        <v>35</v>
      </c>
      <c r="T238" s="42">
        <v>103</v>
      </c>
      <c r="U238" s="42">
        <v>3605</v>
      </c>
      <c r="V238" s="43">
        <v>7.0000000000000007E-2</v>
      </c>
      <c r="W238" s="42">
        <f>tVendas[[#This Row],[Valor Bruto]]*tVendas[[#This Row],[% Desconto]]</f>
        <v>252.35000000000002</v>
      </c>
      <c r="X238" s="42">
        <f>tVendas[[#This Row],[Valor Bruto]]-tVendas[[#This Row],[Valor Desconto]]</f>
        <v>3352.65</v>
      </c>
      <c r="Y238" s="41">
        <v>43981</v>
      </c>
      <c r="Z238" s="41">
        <v>43981</v>
      </c>
      <c r="AA238" t="s">
        <v>108</v>
      </c>
      <c r="AB238" t="s">
        <v>95</v>
      </c>
      <c r="AC238" s="43">
        <v>7.0000000000000007E-2</v>
      </c>
      <c r="AD238" s="42">
        <f>tVendas[[#This Row],[Valor Venda]]*tVendas[[#This Row],[% Comis.]]</f>
        <v>234.68550000000002</v>
      </c>
      <c r="AE238" s="57">
        <f>IF((tVendas[[#This Row],[Data Pagamento]]-tVendas[[#This Row],[Vencimento]])&lt;0,1,0)</f>
        <v>0</v>
      </c>
    </row>
    <row r="239" spans="9:31" x14ac:dyDescent="0.3">
      <c r="I239">
        <v>236</v>
      </c>
      <c r="J239" s="41">
        <v>43964</v>
      </c>
      <c r="K239" s="66">
        <f t="shared" si="3"/>
        <v>2020</v>
      </c>
      <c r="L239">
        <v>29</v>
      </c>
      <c r="M239" t="s">
        <v>437</v>
      </c>
      <c r="N239" t="s">
        <v>438</v>
      </c>
      <c r="O239">
        <v>11</v>
      </c>
      <c r="P239" t="s">
        <v>442</v>
      </c>
      <c r="Q239" t="s">
        <v>201</v>
      </c>
      <c r="R239" t="s">
        <v>219</v>
      </c>
      <c r="S239">
        <v>17</v>
      </c>
      <c r="T239" s="42">
        <v>100</v>
      </c>
      <c r="U239" s="42">
        <v>1700</v>
      </c>
      <c r="V239" s="43">
        <v>0.11</v>
      </c>
      <c r="W239" s="42">
        <f>tVendas[[#This Row],[Valor Bruto]]*tVendas[[#This Row],[% Desconto]]</f>
        <v>187</v>
      </c>
      <c r="X239" s="42">
        <f>tVendas[[#This Row],[Valor Bruto]]-tVendas[[#This Row],[Valor Desconto]]</f>
        <v>1513</v>
      </c>
      <c r="Y239" s="41">
        <v>43964</v>
      </c>
      <c r="Z239" s="41">
        <v>43964</v>
      </c>
      <c r="AA239" t="s">
        <v>108</v>
      </c>
      <c r="AB239" t="s">
        <v>113</v>
      </c>
      <c r="AC239" s="43">
        <v>0.05</v>
      </c>
      <c r="AD239" s="42">
        <f>tVendas[[#This Row],[Valor Venda]]*tVendas[[#This Row],[% Comis.]]</f>
        <v>75.650000000000006</v>
      </c>
      <c r="AE239" s="57">
        <f>IF((tVendas[[#This Row],[Data Pagamento]]-tVendas[[#This Row],[Vencimento]])&lt;0,1,0)</f>
        <v>0</v>
      </c>
    </row>
    <row r="240" spans="9:31" x14ac:dyDescent="0.3">
      <c r="I240">
        <v>237</v>
      </c>
      <c r="J240" s="41">
        <v>43964</v>
      </c>
      <c r="K240" s="66">
        <f t="shared" si="3"/>
        <v>2020</v>
      </c>
      <c r="L240">
        <v>11</v>
      </c>
      <c r="M240" t="s">
        <v>449</v>
      </c>
      <c r="N240" t="s">
        <v>450</v>
      </c>
      <c r="O240">
        <v>9</v>
      </c>
      <c r="P240" t="s">
        <v>436</v>
      </c>
      <c r="Q240" t="s">
        <v>206</v>
      </c>
      <c r="R240" t="s">
        <v>222</v>
      </c>
      <c r="S240">
        <v>40</v>
      </c>
      <c r="T240" s="42">
        <v>116</v>
      </c>
      <c r="U240" s="42">
        <v>4640</v>
      </c>
      <c r="V240" s="43">
        <v>0.02</v>
      </c>
      <c r="W240" s="42">
        <f>tVendas[[#This Row],[Valor Bruto]]*tVendas[[#This Row],[% Desconto]]</f>
        <v>92.8</v>
      </c>
      <c r="X240" s="42">
        <f>tVendas[[#This Row],[Valor Bruto]]-tVendas[[#This Row],[Valor Desconto]]</f>
        <v>4547.2</v>
      </c>
      <c r="Y240" s="41">
        <v>43973</v>
      </c>
      <c r="Z240" s="41">
        <v>43973</v>
      </c>
      <c r="AA240" t="s">
        <v>79</v>
      </c>
      <c r="AB240" t="s">
        <v>90</v>
      </c>
      <c r="AC240" s="43">
        <v>0.08</v>
      </c>
      <c r="AD240" s="42">
        <f>tVendas[[#This Row],[Valor Venda]]*tVendas[[#This Row],[% Comis.]]</f>
        <v>363.77600000000001</v>
      </c>
      <c r="AE240" s="57">
        <f>IF((tVendas[[#This Row],[Data Pagamento]]-tVendas[[#This Row],[Vencimento]])&lt;0,1,0)</f>
        <v>0</v>
      </c>
    </row>
    <row r="241" spans="9:31" x14ac:dyDescent="0.3">
      <c r="I241">
        <v>238</v>
      </c>
      <c r="J241" s="41">
        <v>43964</v>
      </c>
      <c r="K241" s="66">
        <f t="shared" si="3"/>
        <v>2020</v>
      </c>
      <c r="L241">
        <v>66</v>
      </c>
      <c r="M241" t="s">
        <v>217</v>
      </c>
      <c r="N241" t="s">
        <v>96</v>
      </c>
      <c r="O241">
        <v>12</v>
      </c>
      <c r="P241" t="s">
        <v>368</v>
      </c>
      <c r="Q241" t="s">
        <v>201</v>
      </c>
      <c r="R241" t="s">
        <v>226</v>
      </c>
      <c r="S241">
        <v>46</v>
      </c>
      <c r="T241" s="42">
        <v>113</v>
      </c>
      <c r="U241" s="42">
        <v>5198</v>
      </c>
      <c r="V241" s="43">
        <v>0.01</v>
      </c>
      <c r="W241" s="42">
        <f>tVendas[[#This Row],[Valor Bruto]]*tVendas[[#This Row],[% Desconto]]</f>
        <v>51.980000000000004</v>
      </c>
      <c r="X241" s="42">
        <f>tVendas[[#This Row],[Valor Bruto]]-tVendas[[#This Row],[Valor Desconto]]</f>
        <v>5146.0200000000004</v>
      </c>
      <c r="Y241" s="41">
        <v>43974</v>
      </c>
      <c r="Z241" s="41">
        <v>43974</v>
      </c>
      <c r="AA241" t="s">
        <v>97</v>
      </c>
      <c r="AB241" t="s">
        <v>88</v>
      </c>
      <c r="AC241" s="43">
        <v>0.09</v>
      </c>
      <c r="AD241" s="42">
        <f>tVendas[[#This Row],[Valor Venda]]*tVendas[[#This Row],[% Comis.]]</f>
        <v>463.14180000000005</v>
      </c>
      <c r="AE241" s="57">
        <f>IF((tVendas[[#This Row],[Data Pagamento]]-tVendas[[#This Row],[Vencimento]])&lt;0,1,0)</f>
        <v>0</v>
      </c>
    </row>
    <row r="242" spans="9:31" x14ac:dyDescent="0.3">
      <c r="I242">
        <v>239</v>
      </c>
      <c r="J242" s="41">
        <v>43965</v>
      </c>
      <c r="K242" s="66">
        <f t="shared" si="3"/>
        <v>2020</v>
      </c>
      <c r="L242">
        <v>17</v>
      </c>
      <c r="M242" t="s">
        <v>352</v>
      </c>
      <c r="N242" t="s">
        <v>259</v>
      </c>
      <c r="O242">
        <v>3</v>
      </c>
      <c r="P242" t="s">
        <v>473</v>
      </c>
      <c r="Q242" t="s">
        <v>206</v>
      </c>
      <c r="R242" t="s">
        <v>230</v>
      </c>
      <c r="S242">
        <v>31</v>
      </c>
      <c r="T242" s="42">
        <v>96</v>
      </c>
      <c r="U242" s="42">
        <v>2976</v>
      </c>
      <c r="V242" s="43">
        <v>0.11</v>
      </c>
      <c r="W242" s="42">
        <f>tVendas[[#This Row],[Valor Bruto]]*tVendas[[#This Row],[% Desconto]]</f>
        <v>327.36</v>
      </c>
      <c r="X242" s="42">
        <f>tVendas[[#This Row],[Valor Bruto]]-tVendas[[#This Row],[Valor Desconto]]</f>
        <v>2648.64</v>
      </c>
      <c r="Y242" s="41">
        <v>43987</v>
      </c>
      <c r="Z242" s="41">
        <v>43987</v>
      </c>
      <c r="AA242" t="s">
        <v>85</v>
      </c>
      <c r="AB242" t="s">
        <v>90</v>
      </c>
      <c r="AC242" s="43">
        <v>0.06</v>
      </c>
      <c r="AD242" s="42">
        <f>tVendas[[#This Row],[Valor Venda]]*tVendas[[#This Row],[% Comis.]]</f>
        <v>158.91839999999999</v>
      </c>
      <c r="AE242" s="57">
        <f>IF((tVendas[[#This Row],[Data Pagamento]]-tVendas[[#This Row],[Vencimento]])&lt;0,1,0)</f>
        <v>0</v>
      </c>
    </row>
    <row r="243" spans="9:31" x14ac:dyDescent="0.3">
      <c r="I243">
        <v>240</v>
      </c>
      <c r="J243" s="41">
        <v>43965</v>
      </c>
      <c r="K243" s="66">
        <f t="shared" si="3"/>
        <v>2020</v>
      </c>
      <c r="L243">
        <v>12</v>
      </c>
      <c r="M243" t="s">
        <v>252</v>
      </c>
      <c r="N243" t="s">
        <v>253</v>
      </c>
      <c r="O243">
        <v>11</v>
      </c>
      <c r="P243" t="s">
        <v>263</v>
      </c>
      <c r="Q243" t="s">
        <v>201</v>
      </c>
      <c r="R243" t="s">
        <v>234</v>
      </c>
      <c r="S243">
        <v>45</v>
      </c>
      <c r="T243" s="42">
        <v>119</v>
      </c>
      <c r="U243" s="42">
        <v>5355</v>
      </c>
      <c r="V243" s="43">
        <v>0.05</v>
      </c>
      <c r="W243" s="42">
        <f>tVendas[[#This Row],[Valor Bruto]]*tVendas[[#This Row],[% Desconto]]</f>
        <v>267.75</v>
      </c>
      <c r="X243" s="42">
        <f>tVendas[[#This Row],[Valor Bruto]]-tVendas[[#This Row],[Valor Desconto]]</f>
        <v>5087.25</v>
      </c>
      <c r="Y243" s="41">
        <v>43982</v>
      </c>
      <c r="Z243" s="41">
        <v>43982</v>
      </c>
      <c r="AA243" t="s">
        <v>97</v>
      </c>
      <c r="AB243" t="s">
        <v>109</v>
      </c>
      <c r="AC243" s="43">
        <v>0.09</v>
      </c>
      <c r="AD243" s="42">
        <f>tVendas[[#This Row],[Valor Venda]]*tVendas[[#This Row],[% Comis.]]</f>
        <v>457.85249999999996</v>
      </c>
      <c r="AE243" s="57">
        <f>IF((tVendas[[#This Row],[Data Pagamento]]-tVendas[[#This Row],[Vencimento]])&lt;0,1,0)</f>
        <v>0</v>
      </c>
    </row>
    <row r="244" spans="9:31" x14ac:dyDescent="0.3">
      <c r="I244">
        <v>241</v>
      </c>
      <c r="J244" s="41">
        <v>43965</v>
      </c>
      <c r="K244" s="66">
        <f t="shared" si="3"/>
        <v>2020</v>
      </c>
      <c r="L244">
        <v>94</v>
      </c>
      <c r="M244" t="s">
        <v>262</v>
      </c>
      <c r="N244" t="s">
        <v>259</v>
      </c>
      <c r="O244">
        <v>10</v>
      </c>
      <c r="P244" t="s">
        <v>236</v>
      </c>
      <c r="Q244" t="s">
        <v>206</v>
      </c>
      <c r="R244" t="s">
        <v>237</v>
      </c>
      <c r="S244">
        <v>41</v>
      </c>
      <c r="T244" s="42">
        <v>91</v>
      </c>
      <c r="U244" s="42">
        <v>3731</v>
      </c>
      <c r="V244" s="43">
        <v>0.11</v>
      </c>
      <c r="W244" s="42">
        <f>tVendas[[#This Row],[Valor Bruto]]*tVendas[[#This Row],[% Desconto]]</f>
        <v>410.41</v>
      </c>
      <c r="X244" s="42">
        <f>tVendas[[#This Row],[Valor Bruto]]-tVendas[[#This Row],[Valor Desconto]]</f>
        <v>3320.59</v>
      </c>
      <c r="Y244" s="41">
        <v>43983</v>
      </c>
      <c r="Z244" s="41">
        <v>43983</v>
      </c>
      <c r="AA244" t="s">
        <v>100</v>
      </c>
      <c r="AB244" t="s">
        <v>88</v>
      </c>
      <c r="AC244" s="43">
        <v>7.0000000000000007E-2</v>
      </c>
      <c r="AD244" s="42">
        <f>tVendas[[#This Row],[Valor Venda]]*tVendas[[#This Row],[% Comis.]]</f>
        <v>232.44130000000004</v>
      </c>
      <c r="AE244" s="57">
        <f>IF((tVendas[[#This Row],[Data Pagamento]]-tVendas[[#This Row],[Vencimento]])&lt;0,1,0)</f>
        <v>0</v>
      </c>
    </row>
    <row r="245" spans="9:31" x14ac:dyDescent="0.3">
      <c r="I245">
        <v>242</v>
      </c>
      <c r="J245" s="41">
        <v>43966</v>
      </c>
      <c r="K245" s="66">
        <f t="shared" si="3"/>
        <v>2020</v>
      </c>
      <c r="L245">
        <v>60</v>
      </c>
      <c r="M245" t="s">
        <v>365</v>
      </c>
      <c r="N245" t="s">
        <v>126</v>
      </c>
      <c r="O245">
        <v>4</v>
      </c>
      <c r="P245" t="s">
        <v>455</v>
      </c>
      <c r="Q245" t="s">
        <v>206</v>
      </c>
      <c r="R245" t="s">
        <v>240</v>
      </c>
      <c r="S245">
        <v>21</v>
      </c>
      <c r="T245" s="42">
        <v>107</v>
      </c>
      <c r="U245" s="42">
        <v>2247</v>
      </c>
      <c r="V245" s="43">
        <v>0.09</v>
      </c>
      <c r="W245" s="42">
        <f>tVendas[[#This Row],[Valor Bruto]]*tVendas[[#This Row],[% Desconto]]</f>
        <v>202.23</v>
      </c>
      <c r="X245" s="42">
        <f>tVendas[[#This Row],[Valor Bruto]]-tVendas[[#This Row],[Valor Desconto]]</f>
        <v>2044.77</v>
      </c>
      <c r="Y245" s="41">
        <v>43989</v>
      </c>
      <c r="Z245" s="41">
        <v>43989</v>
      </c>
      <c r="AA245" t="s">
        <v>97</v>
      </c>
      <c r="AB245" t="s">
        <v>128</v>
      </c>
      <c r="AC245" s="43">
        <v>0.06</v>
      </c>
      <c r="AD245" s="42">
        <f>tVendas[[#This Row],[Valor Venda]]*tVendas[[#This Row],[% Comis.]]</f>
        <v>122.6862</v>
      </c>
      <c r="AE245" s="57">
        <f>IF((tVendas[[#This Row],[Data Pagamento]]-tVendas[[#This Row],[Vencimento]])&lt;0,1,0)</f>
        <v>0</v>
      </c>
    </row>
    <row r="246" spans="9:31" x14ac:dyDescent="0.3">
      <c r="I246">
        <v>243</v>
      </c>
      <c r="J246" s="41">
        <v>43966</v>
      </c>
      <c r="K246" s="66">
        <f t="shared" si="3"/>
        <v>2020</v>
      </c>
      <c r="L246">
        <v>70</v>
      </c>
      <c r="M246" t="s">
        <v>392</v>
      </c>
      <c r="N246" t="s">
        <v>153</v>
      </c>
      <c r="O246">
        <v>4</v>
      </c>
      <c r="P246" t="s">
        <v>472</v>
      </c>
      <c r="Q246" t="s">
        <v>206</v>
      </c>
      <c r="R246" t="s">
        <v>202</v>
      </c>
      <c r="S246">
        <v>50</v>
      </c>
      <c r="T246" s="42">
        <v>98</v>
      </c>
      <c r="U246" s="42">
        <v>4900</v>
      </c>
      <c r="V246" s="43">
        <v>0.13</v>
      </c>
      <c r="W246" s="42">
        <f>tVendas[[#This Row],[Valor Bruto]]*tVendas[[#This Row],[% Desconto]]</f>
        <v>637</v>
      </c>
      <c r="X246" s="42">
        <f>tVendas[[#This Row],[Valor Bruto]]-tVendas[[#This Row],[Valor Desconto]]</f>
        <v>4263</v>
      </c>
      <c r="Y246" s="41">
        <v>43978</v>
      </c>
      <c r="Z246" s="41">
        <v>43978</v>
      </c>
      <c r="AA246" t="s">
        <v>87</v>
      </c>
      <c r="AB246" t="s">
        <v>80</v>
      </c>
      <c r="AC246" s="43">
        <v>0.08</v>
      </c>
      <c r="AD246" s="42">
        <f>tVendas[[#This Row],[Valor Venda]]*tVendas[[#This Row],[% Comis.]]</f>
        <v>341.04</v>
      </c>
      <c r="AE246" s="57">
        <f>IF((tVendas[[#This Row],[Data Pagamento]]-tVendas[[#This Row],[Vencimento]])&lt;0,1,0)</f>
        <v>0</v>
      </c>
    </row>
    <row r="247" spans="9:31" x14ac:dyDescent="0.3">
      <c r="I247">
        <v>244</v>
      </c>
      <c r="J247" s="41">
        <v>43966</v>
      </c>
      <c r="K247" s="66">
        <f t="shared" si="3"/>
        <v>2020</v>
      </c>
      <c r="L247">
        <v>41</v>
      </c>
      <c r="M247" t="s">
        <v>312</v>
      </c>
      <c r="N247" t="s">
        <v>122</v>
      </c>
      <c r="O247">
        <v>10</v>
      </c>
      <c r="P247" t="s">
        <v>476</v>
      </c>
      <c r="Q247" t="s">
        <v>206</v>
      </c>
      <c r="R247" t="s">
        <v>207</v>
      </c>
      <c r="S247">
        <v>16</v>
      </c>
      <c r="T247" s="42">
        <v>107</v>
      </c>
      <c r="U247" s="42">
        <v>1712</v>
      </c>
      <c r="V247" s="43">
        <v>0.04</v>
      </c>
      <c r="W247" s="42">
        <f>tVendas[[#This Row],[Valor Bruto]]*tVendas[[#This Row],[% Desconto]]</f>
        <v>68.48</v>
      </c>
      <c r="X247" s="42">
        <f>tVendas[[#This Row],[Valor Bruto]]-tVendas[[#This Row],[Valor Desconto]]</f>
        <v>1643.52</v>
      </c>
      <c r="Y247" s="41">
        <v>43988</v>
      </c>
      <c r="Z247" s="41">
        <v>43988</v>
      </c>
      <c r="AA247" t="s">
        <v>85</v>
      </c>
      <c r="AB247" t="s">
        <v>109</v>
      </c>
      <c r="AC247" s="43">
        <v>0.05</v>
      </c>
      <c r="AD247" s="42">
        <f>tVendas[[#This Row],[Valor Venda]]*tVendas[[#This Row],[% Comis.]]</f>
        <v>82.176000000000002</v>
      </c>
      <c r="AE247" s="57">
        <f>IF((tVendas[[#This Row],[Data Pagamento]]-tVendas[[#This Row],[Vencimento]])&lt;0,1,0)</f>
        <v>0</v>
      </c>
    </row>
    <row r="248" spans="9:31" x14ac:dyDescent="0.3">
      <c r="I248">
        <v>245</v>
      </c>
      <c r="J248" s="41">
        <v>43967</v>
      </c>
      <c r="K248" s="66">
        <f t="shared" si="3"/>
        <v>2020</v>
      </c>
      <c r="L248">
        <v>46</v>
      </c>
      <c r="M248" t="s">
        <v>412</v>
      </c>
      <c r="N248" t="s">
        <v>413</v>
      </c>
      <c r="O248">
        <v>12</v>
      </c>
      <c r="P248" t="s">
        <v>211</v>
      </c>
      <c r="Q248" t="s">
        <v>201</v>
      </c>
      <c r="R248" t="s">
        <v>212</v>
      </c>
      <c r="S248">
        <v>38</v>
      </c>
      <c r="T248" s="42">
        <v>113</v>
      </c>
      <c r="U248" s="42">
        <v>4294</v>
      </c>
      <c r="V248" s="43">
        <v>0.11</v>
      </c>
      <c r="W248" s="42">
        <f>tVendas[[#This Row],[Valor Bruto]]*tVendas[[#This Row],[% Desconto]]</f>
        <v>472.34</v>
      </c>
      <c r="X248" s="42">
        <f>tVendas[[#This Row],[Valor Bruto]]-tVendas[[#This Row],[Valor Desconto]]</f>
        <v>3821.66</v>
      </c>
      <c r="Y248" s="41">
        <v>43970</v>
      </c>
      <c r="Z248" s="41">
        <v>43970</v>
      </c>
      <c r="AA248" t="s">
        <v>79</v>
      </c>
      <c r="AB248" t="s">
        <v>90</v>
      </c>
      <c r="AC248" s="43">
        <v>7.0000000000000007E-2</v>
      </c>
      <c r="AD248" s="42">
        <f>tVendas[[#This Row],[Valor Venda]]*tVendas[[#This Row],[% Comis.]]</f>
        <v>267.51620000000003</v>
      </c>
      <c r="AE248" s="57">
        <f>IF((tVendas[[#This Row],[Data Pagamento]]-tVendas[[#This Row],[Vencimento]])&lt;0,1,0)</f>
        <v>0</v>
      </c>
    </row>
    <row r="249" spans="9:31" x14ac:dyDescent="0.3">
      <c r="I249">
        <v>246</v>
      </c>
      <c r="J249" s="41">
        <v>43967</v>
      </c>
      <c r="K249" s="66">
        <f t="shared" si="3"/>
        <v>2020</v>
      </c>
      <c r="L249">
        <v>61</v>
      </c>
      <c r="M249" t="s">
        <v>276</v>
      </c>
      <c r="N249" t="s">
        <v>277</v>
      </c>
      <c r="O249">
        <v>13</v>
      </c>
      <c r="P249" t="s">
        <v>321</v>
      </c>
      <c r="Q249" t="s">
        <v>201</v>
      </c>
      <c r="R249" t="s">
        <v>216</v>
      </c>
      <c r="S249">
        <v>32</v>
      </c>
      <c r="T249" s="42">
        <v>98</v>
      </c>
      <c r="U249" s="42">
        <v>3136</v>
      </c>
      <c r="V249" s="43">
        <v>0.13</v>
      </c>
      <c r="W249" s="42">
        <f>tVendas[[#This Row],[Valor Bruto]]*tVendas[[#This Row],[% Desconto]]</f>
        <v>407.68</v>
      </c>
      <c r="X249" s="42">
        <f>tVendas[[#This Row],[Valor Bruto]]-tVendas[[#This Row],[Valor Desconto]]</f>
        <v>2728.32</v>
      </c>
      <c r="Y249" s="41">
        <v>43976</v>
      </c>
      <c r="Z249" s="41">
        <v>43976</v>
      </c>
      <c r="AA249" t="s">
        <v>97</v>
      </c>
      <c r="AB249" t="s">
        <v>83</v>
      </c>
      <c r="AC249" s="43">
        <v>0.06</v>
      </c>
      <c r="AD249" s="42">
        <f>tVendas[[#This Row],[Valor Venda]]*tVendas[[#This Row],[% Comis.]]</f>
        <v>163.69919999999999</v>
      </c>
      <c r="AE249" s="57">
        <f>IF((tVendas[[#This Row],[Data Pagamento]]-tVendas[[#This Row],[Vencimento]])&lt;0,1,0)</f>
        <v>0</v>
      </c>
    </row>
    <row r="250" spans="9:31" x14ac:dyDescent="0.3">
      <c r="I250">
        <v>247</v>
      </c>
      <c r="J250" s="41">
        <v>43968</v>
      </c>
      <c r="K250" s="66">
        <f t="shared" si="3"/>
        <v>2020</v>
      </c>
      <c r="L250">
        <v>14</v>
      </c>
      <c r="M250" t="s">
        <v>433</v>
      </c>
      <c r="N250" t="s">
        <v>148</v>
      </c>
      <c r="O250">
        <v>2</v>
      </c>
      <c r="P250" t="s">
        <v>353</v>
      </c>
      <c r="Q250" t="s">
        <v>206</v>
      </c>
      <c r="R250" t="s">
        <v>219</v>
      </c>
      <c r="S250">
        <v>11</v>
      </c>
      <c r="T250" s="42">
        <v>100</v>
      </c>
      <c r="U250" s="42">
        <v>1100</v>
      </c>
      <c r="V250" s="43">
        <v>0.12</v>
      </c>
      <c r="W250" s="42">
        <f>tVendas[[#This Row],[Valor Bruto]]*tVendas[[#This Row],[% Desconto]]</f>
        <v>132</v>
      </c>
      <c r="X250" s="42">
        <f>tVendas[[#This Row],[Valor Bruto]]-tVendas[[#This Row],[Valor Desconto]]</f>
        <v>968</v>
      </c>
      <c r="Y250" s="41">
        <v>43991</v>
      </c>
      <c r="Z250" s="41">
        <v>43991</v>
      </c>
      <c r="AA250" t="s">
        <v>85</v>
      </c>
      <c r="AB250" t="s">
        <v>83</v>
      </c>
      <c r="AC250" s="43">
        <v>0.04</v>
      </c>
      <c r="AD250" s="42">
        <f>tVendas[[#This Row],[Valor Venda]]*tVendas[[#This Row],[% Comis.]]</f>
        <v>38.72</v>
      </c>
      <c r="AE250" s="57">
        <f>IF((tVendas[[#This Row],[Data Pagamento]]-tVendas[[#This Row],[Vencimento]])&lt;0,1,0)</f>
        <v>0</v>
      </c>
    </row>
    <row r="251" spans="9:31" x14ac:dyDescent="0.3">
      <c r="I251">
        <v>248</v>
      </c>
      <c r="J251" s="41">
        <v>43968</v>
      </c>
      <c r="K251" s="66">
        <f t="shared" si="3"/>
        <v>2020</v>
      </c>
      <c r="L251">
        <v>77</v>
      </c>
      <c r="M251" t="s">
        <v>297</v>
      </c>
      <c r="N251" t="s">
        <v>298</v>
      </c>
      <c r="O251">
        <v>4</v>
      </c>
      <c r="P251" t="s">
        <v>477</v>
      </c>
      <c r="Q251" t="s">
        <v>206</v>
      </c>
      <c r="R251" t="s">
        <v>222</v>
      </c>
      <c r="S251">
        <v>33</v>
      </c>
      <c r="T251" s="42">
        <v>117</v>
      </c>
      <c r="U251" s="42">
        <v>3861</v>
      </c>
      <c r="V251" s="43">
        <v>0.04</v>
      </c>
      <c r="W251" s="42">
        <f>tVendas[[#This Row],[Valor Bruto]]*tVendas[[#This Row],[% Desconto]]</f>
        <v>154.44</v>
      </c>
      <c r="X251" s="42">
        <f>tVendas[[#This Row],[Valor Bruto]]-tVendas[[#This Row],[Valor Desconto]]</f>
        <v>3706.56</v>
      </c>
      <c r="Y251" s="41">
        <v>43996</v>
      </c>
      <c r="Z251" s="41">
        <v>43996</v>
      </c>
      <c r="AA251" t="s">
        <v>97</v>
      </c>
      <c r="AB251" t="s">
        <v>92</v>
      </c>
      <c r="AC251" s="43">
        <v>7.0000000000000007E-2</v>
      </c>
      <c r="AD251" s="42">
        <f>tVendas[[#This Row],[Valor Venda]]*tVendas[[#This Row],[% Comis.]]</f>
        <v>259.45920000000001</v>
      </c>
      <c r="AE251" s="57">
        <f>IF((tVendas[[#This Row],[Data Pagamento]]-tVendas[[#This Row],[Vencimento]])&lt;0,1,0)</f>
        <v>0</v>
      </c>
    </row>
    <row r="252" spans="9:31" x14ac:dyDescent="0.3">
      <c r="I252">
        <v>249</v>
      </c>
      <c r="J252" s="41">
        <v>43970</v>
      </c>
      <c r="K252" s="66">
        <f t="shared" si="3"/>
        <v>2020</v>
      </c>
      <c r="L252">
        <v>69</v>
      </c>
      <c r="M252" t="s">
        <v>351</v>
      </c>
      <c r="N252" t="s">
        <v>91</v>
      </c>
      <c r="O252">
        <v>15</v>
      </c>
      <c r="P252" t="s">
        <v>378</v>
      </c>
      <c r="Q252" t="s">
        <v>206</v>
      </c>
      <c r="R252" t="s">
        <v>226</v>
      </c>
      <c r="S252">
        <v>37</v>
      </c>
      <c r="T252" s="42">
        <v>102</v>
      </c>
      <c r="U252" s="42">
        <v>3774</v>
      </c>
      <c r="V252" s="43">
        <v>0.13</v>
      </c>
      <c r="W252" s="42">
        <f>tVendas[[#This Row],[Valor Bruto]]*tVendas[[#This Row],[% Desconto]]</f>
        <v>490.62</v>
      </c>
      <c r="X252" s="42">
        <f>tVendas[[#This Row],[Valor Bruto]]-tVendas[[#This Row],[Valor Desconto]]</f>
        <v>3283.38</v>
      </c>
      <c r="Y252" s="41">
        <v>43972</v>
      </c>
      <c r="Z252" s="41">
        <v>43972</v>
      </c>
      <c r="AA252" t="s">
        <v>108</v>
      </c>
      <c r="AB252" t="s">
        <v>95</v>
      </c>
      <c r="AC252" s="43">
        <v>7.0000000000000007E-2</v>
      </c>
      <c r="AD252" s="42">
        <f>tVendas[[#This Row],[Valor Venda]]*tVendas[[#This Row],[% Comis.]]</f>
        <v>229.83660000000003</v>
      </c>
      <c r="AE252" s="57">
        <f>IF((tVendas[[#This Row],[Data Pagamento]]-tVendas[[#This Row],[Vencimento]])&lt;0,1,0)</f>
        <v>0</v>
      </c>
    </row>
    <row r="253" spans="9:31" x14ac:dyDescent="0.3">
      <c r="I253">
        <v>250</v>
      </c>
      <c r="J253" s="41">
        <v>43970</v>
      </c>
      <c r="K253" s="66">
        <f t="shared" si="3"/>
        <v>2020</v>
      </c>
      <c r="L253">
        <v>36</v>
      </c>
      <c r="M253" t="s">
        <v>320</v>
      </c>
      <c r="N253" t="s">
        <v>96</v>
      </c>
      <c r="O253">
        <v>15</v>
      </c>
      <c r="P253" t="s">
        <v>229</v>
      </c>
      <c r="Q253" t="s">
        <v>206</v>
      </c>
      <c r="R253" t="s">
        <v>230</v>
      </c>
      <c r="S253">
        <v>25</v>
      </c>
      <c r="T253" s="42">
        <v>109</v>
      </c>
      <c r="U253" s="42">
        <v>2725</v>
      </c>
      <c r="V253" s="43">
        <v>0.1</v>
      </c>
      <c r="W253" s="42">
        <f>tVendas[[#This Row],[Valor Bruto]]*tVendas[[#This Row],[% Desconto]]</f>
        <v>272.5</v>
      </c>
      <c r="X253" s="42">
        <f>tVendas[[#This Row],[Valor Bruto]]-tVendas[[#This Row],[Valor Desconto]]</f>
        <v>2452.5</v>
      </c>
      <c r="Y253" s="41">
        <v>43997</v>
      </c>
      <c r="Z253" s="41">
        <v>43997</v>
      </c>
      <c r="AA253" t="s">
        <v>97</v>
      </c>
      <c r="AB253" t="s">
        <v>113</v>
      </c>
      <c r="AC253" s="43">
        <v>0.06</v>
      </c>
      <c r="AD253" s="42">
        <f>tVendas[[#This Row],[Valor Venda]]*tVendas[[#This Row],[% Comis.]]</f>
        <v>147.15</v>
      </c>
      <c r="AE253" s="57">
        <f>IF((tVendas[[#This Row],[Data Pagamento]]-tVendas[[#This Row],[Vencimento]])&lt;0,1,0)</f>
        <v>0</v>
      </c>
    </row>
    <row r="254" spans="9:31" x14ac:dyDescent="0.3">
      <c r="I254">
        <v>251</v>
      </c>
      <c r="J254" s="41">
        <v>43970</v>
      </c>
      <c r="K254" s="66">
        <f t="shared" si="3"/>
        <v>2020</v>
      </c>
      <c r="L254">
        <v>61</v>
      </c>
      <c r="M254" t="s">
        <v>276</v>
      </c>
      <c r="N254" t="s">
        <v>277</v>
      </c>
      <c r="O254">
        <v>14</v>
      </c>
      <c r="P254" t="s">
        <v>348</v>
      </c>
      <c r="Q254" t="s">
        <v>201</v>
      </c>
      <c r="R254" t="s">
        <v>234</v>
      </c>
      <c r="S254">
        <v>25</v>
      </c>
      <c r="T254" s="42">
        <v>114</v>
      </c>
      <c r="U254" s="42">
        <v>2850</v>
      </c>
      <c r="V254" s="43">
        <v>0.12</v>
      </c>
      <c r="W254" s="42">
        <f>tVendas[[#This Row],[Valor Bruto]]*tVendas[[#This Row],[% Desconto]]</f>
        <v>342</v>
      </c>
      <c r="X254" s="42">
        <f>tVendas[[#This Row],[Valor Bruto]]-tVendas[[#This Row],[Valor Desconto]]</f>
        <v>2508</v>
      </c>
      <c r="Y254" s="41">
        <v>43971</v>
      </c>
      <c r="Z254" s="41">
        <v>43971</v>
      </c>
      <c r="AA254" t="s">
        <v>100</v>
      </c>
      <c r="AB254" t="s">
        <v>92</v>
      </c>
      <c r="AC254" s="43">
        <v>0.06</v>
      </c>
      <c r="AD254" s="42">
        <f>tVendas[[#This Row],[Valor Venda]]*tVendas[[#This Row],[% Comis.]]</f>
        <v>150.47999999999999</v>
      </c>
      <c r="AE254" s="57">
        <f>IF((tVendas[[#This Row],[Data Pagamento]]-tVendas[[#This Row],[Vencimento]])&lt;0,1,0)</f>
        <v>0</v>
      </c>
    </row>
    <row r="255" spans="9:31" x14ac:dyDescent="0.3">
      <c r="I255">
        <v>252</v>
      </c>
      <c r="J255" s="41">
        <v>43970</v>
      </c>
      <c r="K255" s="66">
        <f t="shared" si="3"/>
        <v>2020</v>
      </c>
      <c r="L255">
        <v>24</v>
      </c>
      <c r="M255" t="s">
        <v>327</v>
      </c>
      <c r="N255" t="s">
        <v>328</v>
      </c>
      <c r="O255">
        <v>2</v>
      </c>
      <c r="P255" t="s">
        <v>370</v>
      </c>
      <c r="Q255" t="s">
        <v>206</v>
      </c>
      <c r="R255" t="s">
        <v>237</v>
      </c>
      <c r="S255">
        <v>36</v>
      </c>
      <c r="T255" s="42">
        <v>103</v>
      </c>
      <c r="U255" s="42">
        <v>3708</v>
      </c>
      <c r="V255" s="43">
        <v>0</v>
      </c>
      <c r="W255" s="42">
        <f>tVendas[[#This Row],[Valor Bruto]]*tVendas[[#This Row],[% Desconto]]</f>
        <v>0</v>
      </c>
      <c r="X255" s="42">
        <f>tVendas[[#This Row],[Valor Bruto]]-tVendas[[#This Row],[Valor Desconto]]</f>
        <v>3708</v>
      </c>
      <c r="Y255" s="41">
        <v>43972</v>
      </c>
      <c r="Z255" s="41">
        <v>43972</v>
      </c>
      <c r="AA255" t="s">
        <v>97</v>
      </c>
      <c r="AB255" t="s">
        <v>109</v>
      </c>
      <c r="AC255" s="43">
        <v>7.0000000000000007E-2</v>
      </c>
      <c r="AD255" s="42">
        <f>tVendas[[#This Row],[Valor Venda]]*tVendas[[#This Row],[% Comis.]]</f>
        <v>259.56</v>
      </c>
      <c r="AE255" s="57">
        <f>IF((tVendas[[#This Row],[Data Pagamento]]-tVendas[[#This Row],[Vencimento]])&lt;0,1,0)</f>
        <v>0</v>
      </c>
    </row>
    <row r="256" spans="9:31" x14ac:dyDescent="0.3">
      <c r="I256">
        <v>253</v>
      </c>
      <c r="J256" s="41">
        <v>43971</v>
      </c>
      <c r="K256" s="66">
        <f t="shared" si="3"/>
        <v>2020</v>
      </c>
      <c r="L256">
        <v>72</v>
      </c>
      <c r="M256" t="s">
        <v>299</v>
      </c>
      <c r="N256" t="s">
        <v>300</v>
      </c>
      <c r="O256">
        <v>5</v>
      </c>
      <c r="P256" t="s">
        <v>239</v>
      </c>
      <c r="Q256" t="s">
        <v>206</v>
      </c>
      <c r="R256" t="s">
        <v>240</v>
      </c>
      <c r="S256">
        <v>35</v>
      </c>
      <c r="T256" s="42">
        <v>120</v>
      </c>
      <c r="U256" s="42">
        <v>4200</v>
      </c>
      <c r="V256" s="43">
        <v>0.15</v>
      </c>
      <c r="W256" s="42">
        <f>tVendas[[#This Row],[Valor Bruto]]*tVendas[[#This Row],[% Desconto]]</f>
        <v>630</v>
      </c>
      <c r="X256" s="42">
        <f>tVendas[[#This Row],[Valor Bruto]]-tVendas[[#This Row],[Valor Desconto]]</f>
        <v>3570</v>
      </c>
      <c r="Y256" s="41">
        <v>43999</v>
      </c>
      <c r="Z256" s="41">
        <v>43999</v>
      </c>
      <c r="AA256" t="s">
        <v>97</v>
      </c>
      <c r="AB256" t="s">
        <v>128</v>
      </c>
      <c r="AC256" s="43">
        <v>7.0000000000000007E-2</v>
      </c>
      <c r="AD256" s="42">
        <f>tVendas[[#This Row],[Valor Venda]]*tVendas[[#This Row],[% Comis.]]</f>
        <v>249.90000000000003</v>
      </c>
      <c r="AE256" s="57">
        <f>IF((tVendas[[#This Row],[Data Pagamento]]-tVendas[[#This Row],[Vencimento]])&lt;0,1,0)</f>
        <v>0</v>
      </c>
    </row>
    <row r="257" spans="9:31" x14ac:dyDescent="0.3">
      <c r="I257">
        <v>254</v>
      </c>
      <c r="J257" s="41">
        <v>43971</v>
      </c>
      <c r="K257" s="66">
        <f t="shared" si="3"/>
        <v>2020</v>
      </c>
      <c r="L257">
        <v>30</v>
      </c>
      <c r="M257" t="s">
        <v>418</v>
      </c>
      <c r="N257" t="s">
        <v>91</v>
      </c>
      <c r="O257">
        <v>9</v>
      </c>
      <c r="P257" t="s">
        <v>423</v>
      </c>
      <c r="Q257" t="s">
        <v>206</v>
      </c>
      <c r="R257" t="s">
        <v>202</v>
      </c>
      <c r="S257">
        <v>37</v>
      </c>
      <c r="T257" s="42">
        <v>115</v>
      </c>
      <c r="U257" s="42">
        <v>4255</v>
      </c>
      <c r="V257" s="43">
        <v>0.15</v>
      </c>
      <c r="W257" s="42">
        <f>tVendas[[#This Row],[Valor Bruto]]*tVendas[[#This Row],[% Desconto]]</f>
        <v>638.25</v>
      </c>
      <c r="X257" s="42">
        <f>tVendas[[#This Row],[Valor Bruto]]-tVendas[[#This Row],[Valor Desconto]]</f>
        <v>3616.75</v>
      </c>
      <c r="Y257" s="41">
        <v>43988</v>
      </c>
      <c r="Z257" s="41">
        <v>43988</v>
      </c>
      <c r="AA257" t="s">
        <v>108</v>
      </c>
      <c r="AB257" t="s">
        <v>88</v>
      </c>
      <c r="AC257" s="43">
        <v>7.0000000000000007E-2</v>
      </c>
      <c r="AD257" s="42">
        <f>tVendas[[#This Row],[Valor Venda]]*tVendas[[#This Row],[% Comis.]]</f>
        <v>253.17250000000001</v>
      </c>
      <c r="AE257" s="57">
        <f>IF((tVendas[[#This Row],[Data Pagamento]]-tVendas[[#This Row],[Vencimento]])&lt;0,1,0)</f>
        <v>0</v>
      </c>
    </row>
    <row r="258" spans="9:31" x14ac:dyDescent="0.3">
      <c r="I258">
        <v>255</v>
      </c>
      <c r="J258" s="41">
        <v>43972</v>
      </c>
      <c r="K258" s="66">
        <f t="shared" si="3"/>
        <v>2020</v>
      </c>
      <c r="L258">
        <v>43</v>
      </c>
      <c r="M258" t="s">
        <v>452</v>
      </c>
      <c r="N258" t="s">
        <v>453</v>
      </c>
      <c r="O258">
        <v>9</v>
      </c>
      <c r="P258" t="s">
        <v>424</v>
      </c>
      <c r="Q258" t="s">
        <v>206</v>
      </c>
      <c r="R258" t="s">
        <v>207</v>
      </c>
      <c r="S258">
        <v>47</v>
      </c>
      <c r="T258" s="42">
        <v>98</v>
      </c>
      <c r="U258" s="42">
        <v>4606</v>
      </c>
      <c r="V258" s="43">
        <v>0.15</v>
      </c>
      <c r="W258" s="42">
        <f>tVendas[[#This Row],[Valor Bruto]]*tVendas[[#This Row],[% Desconto]]</f>
        <v>690.9</v>
      </c>
      <c r="X258" s="42">
        <f>tVendas[[#This Row],[Valor Bruto]]-tVendas[[#This Row],[Valor Desconto]]</f>
        <v>3915.1</v>
      </c>
      <c r="Y258" s="41">
        <v>43977</v>
      </c>
      <c r="Z258" s="41">
        <v>43977</v>
      </c>
      <c r="AA258" t="s">
        <v>100</v>
      </c>
      <c r="AB258" t="s">
        <v>92</v>
      </c>
      <c r="AC258" s="43">
        <v>7.0000000000000007E-2</v>
      </c>
      <c r="AD258" s="42">
        <f>tVendas[[#This Row],[Valor Venda]]*tVendas[[#This Row],[% Comis.]]</f>
        <v>274.05700000000002</v>
      </c>
      <c r="AE258" s="57">
        <f>IF((tVendas[[#This Row],[Data Pagamento]]-tVendas[[#This Row],[Vencimento]])&lt;0,1,0)</f>
        <v>0</v>
      </c>
    </row>
    <row r="259" spans="9:31" x14ac:dyDescent="0.3">
      <c r="I259">
        <v>256</v>
      </c>
      <c r="J259" s="41">
        <v>43972</v>
      </c>
      <c r="K259" s="66">
        <f t="shared" si="3"/>
        <v>2020</v>
      </c>
      <c r="L259">
        <v>46</v>
      </c>
      <c r="M259" t="s">
        <v>412</v>
      </c>
      <c r="N259" t="s">
        <v>413</v>
      </c>
      <c r="O259">
        <v>11</v>
      </c>
      <c r="P259" t="s">
        <v>478</v>
      </c>
      <c r="Q259" t="s">
        <v>201</v>
      </c>
      <c r="R259" t="s">
        <v>212</v>
      </c>
      <c r="S259">
        <v>30</v>
      </c>
      <c r="T259" s="42">
        <v>114</v>
      </c>
      <c r="U259" s="42">
        <v>3420</v>
      </c>
      <c r="V259" s="43">
        <v>0.12</v>
      </c>
      <c r="W259" s="42">
        <f>tVendas[[#This Row],[Valor Bruto]]*tVendas[[#This Row],[% Desconto]]</f>
        <v>410.4</v>
      </c>
      <c r="X259" s="42">
        <f>tVendas[[#This Row],[Valor Bruto]]-tVendas[[#This Row],[Valor Desconto]]</f>
        <v>3009.6</v>
      </c>
      <c r="Y259" s="41">
        <v>43978</v>
      </c>
      <c r="Z259" s="41">
        <v>43978</v>
      </c>
      <c r="AA259" t="s">
        <v>79</v>
      </c>
      <c r="AB259" t="s">
        <v>113</v>
      </c>
      <c r="AC259" s="43">
        <v>7.0000000000000007E-2</v>
      </c>
      <c r="AD259" s="42">
        <f>tVendas[[#This Row],[Valor Venda]]*tVendas[[#This Row],[% Comis.]]</f>
        <v>210.67200000000003</v>
      </c>
      <c r="AE259" s="57">
        <f>IF((tVendas[[#This Row],[Data Pagamento]]-tVendas[[#This Row],[Vencimento]])&lt;0,1,0)</f>
        <v>0</v>
      </c>
    </row>
    <row r="260" spans="9:31" x14ac:dyDescent="0.3">
      <c r="I260">
        <v>257</v>
      </c>
      <c r="J260" s="41">
        <v>43972</v>
      </c>
      <c r="K260" s="66">
        <f t="shared" ref="K260:K323" si="4">YEAR(J260)</f>
        <v>2020</v>
      </c>
      <c r="L260">
        <v>31</v>
      </c>
      <c r="M260" t="s">
        <v>375</v>
      </c>
      <c r="N260" t="s">
        <v>101</v>
      </c>
      <c r="O260">
        <v>10</v>
      </c>
      <c r="P260" t="s">
        <v>479</v>
      </c>
      <c r="Q260" t="s">
        <v>206</v>
      </c>
      <c r="R260" t="s">
        <v>216</v>
      </c>
      <c r="S260">
        <v>23</v>
      </c>
      <c r="T260" s="42">
        <v>95</v>
      </c>
      <c r="U260" s="42">
        <v>2185</v>
      </c>
      <c r="V260" s="43">
        <v>0.13</v>
      </c>
      <c r="W260" s="42">
        <f>tVendas[[#This Row],[Valor Bruto]]*tVendas[[#This Row],[% Desconto]]</f>
        <v>284.05</v>
      </c>
      <c r="X260" s="42">
        <f>tVendas[[#This Row],[Valor Bruto]]-tVendas[[#This Row],[Valor Desconto]]</f>
        <v>1900.95</v>
      </c>
      <c r="Y260" s="41">
        <v>43982</v>
      </c>
      <c r="Z260" s="41">
        <v>43982</v>
      </c>
      <c r="AA260" t="s">
        <v>97</v>
      </c>
      <c r="AB260" t="s">
        <v>83</v>
      </c>
      <c r="AC260" s="43">
        <v>0.05</v>
      </c>
      <c r="AD260" s="42">
        <f>tVendas[[#This Row],[Valor Venda]]*tVendas[[#This Row],[% Comis.]]</f>
        <v>95.047500000000014</v>
      </c>
      <c r="AE260" s="57">
        <f>IF((tVendas[[#This Row],[Data Pagamento]]-tVendas[[#This Row],[Vencimento]])&lt;0,1,0)</f>
        <v>0</v>
      </c>
    </row>
    <row r="261" spans="9:31" x14ac:dyDescent="0.3">
      <c r="I261">
        <v>258</v>
      </c>
      <c r="J261" s="41">
        <v>43973</v>
      </c>
      <c r="K261" s="66">
        <f t="shared" si="4"/>
        <v>2020</v>
      </c>
      <c r="L261">
        <v>53</v>
      </c>
      <c r="M261" t="s">
        <v>388</v>
      </c>
      <c r="N261" t="s">
        <v>389</v>
      </c>
      <c r="O261">
        <v>6</v>
      </c>
      <c r="P261" t="s">
        <v>480</v>
      </c>
      <c r="Q261" t="s">
        <v>201</v>
      </c>
      <c r="R261" t="s">
        <v>219</v>
      </c>
      <c r="S261">
        <v>11</v>
      </c>
      <c r="T261" s="42">
        <v>92</v>
      </c>
      <c r="U261" s="42">
        <v>1012</v>
      </c>
      <c r="V261" s="43">
        <v>0.02</v>
      </c>
      <c r="W261" s="42">
        <f>tVendas[[#This Row],[Valor Bruto]]*tVendas[[#This Row],[% Desconto]]</f>
        <v>20.240000000000002</v>
      </c>
      <c r="X261" s="42">
        <f>tVendas[[#This Row],[Valor Bruto]]-tVendas[[#This Row],[Valor Desconto]]</f>
        <v>991.76</v>
      </c>
      <c r="Y261" s="41">
        <v>43978</v>
      </c>
      <c r="Z261" s="41">
        <v>43978</v>
      </c>
      <c r="AA261" t="s">
        <v>100</v>
      </c>
      <c r="AB261" t="s">
        <v>95</v>
      </c>
      <c r="AC261" s="43">
        <v>0.04</v>
      </c>
      <c r="AD261" s="42">
        <f>tVendas[[#This Row],[Valor Venda]]*tVendas[[#This Row],[% Comis.]]</f>
        <v>39.670400000000001</v>
      </c>
      <c r="AE261" s="57">
        <f>IF((tVendas[[#This Row],[Data Pagamento]]-tVendas[[#This Row],[Vencimento]])&lt;0,1,0)</f>
        <v>0</v>
      </c>
    </row>
    <row r="262" spans="9:31" x14ac:dyDescent="0.3">
      <c r="I262">
        <v>259</v>
      </c>
      <c r="J262" s="41">
        <v>43974</v>
      </c>
      <c r="K262" s="66">
        <f t="shared" si="4"/>
        <v>2020</v>
      </c>
      <c r="L262">
        <v>75</v>
      </c>
      <c r="M262" t="s">
        <v>363</v>
      </c>
      <c r="N262" t="s">
        <v>124</v>
      </c>
      <c r="O262">
        <v>10</v>
      </c>
      <c r="P262" t="s">
        <v>417</v>
      </c>
      <c r="Q262" t="s">
        <v>206</v>
      </c>
      <c r="R262" t="s">
        <v>222</v>
      </c>
      <c r="S262">
        <v>30</v>
      </c>
      <c r="T262" s="42">
        <v>108</v>
      </c>
      <c r="U262" s="42">
        <v>3240</v>
      </c>
      <c r="V262" s="43">
        <v>0.15</v>
      </c>
      <c r="W262" s="42">
        <f>tVendas[[#This Row],[Valor Bruto]]*tVendas[[#This Row],[% Desconto]]</f>
        <v>486</v>
      </c>
      <c r="X262" s="42">
        <f>tVendas[[#This Row],[Valor Bruto]]-tVendas[[#This Row],[Valor Desconto]]</f>
        <v>2754</v>
      </c>
      <c r="Y262" s="41">
        <v>43993</v>
      </c>
      <c r="Z262" s="41">
        <v>43993</v>
      </c>
      <c r="AA262" t="s">
        <v>79</v>
      </c>
      <c r="AB262" t="s">
        <v>128</v>
      </c>
      <c r="AC262" s="43">
        <v>0.06</v>
      </c>
      <c r="AD262" s="42">
        <f>tVendas[[#This Row],[Valor Venda]]*tVendas[[#This Row],[% Comis.]]</f>
        <v>165.23999999999998</v>
      </c>
      <c r="AE262" s="57">
        <f>IF((tVendas[[#This Row],[Data Pagamento]]-tVendas[[#This Row],[Vencimento]])&lt;0,1,0)</f>
        <v>0</v>
      </c>
    </row>
    <row r="263" spans="9:31" x14ac:dyDescent="0.3">
      <c r="I263">
        <v>260</v>
      </c>
      <c r="J263" s="41">
        <v>43974</v>
      </c>
      <c r="K263" s="66">
        <f t="shared" si="4"/>
        <v>2020</v>
      </c>
      <c r="L263">
        <v>49</v>
      </c>
      <c r="M263" t="s">
        <v>407</v>
      </c>
      <c r="N263" t="s">
        <v>408</v>
      </c>
      <c r="O263">
        <v>1</v>
      </c>
      <c r="P263" t="s">
        <v>481</v>
      </c>
      <c r="Q263" t="s">
        <v>201</v>
      </c>
      <c r="R263" t="s">
        <v>226</v>
      </c>
      <c r="S263">
        <v>45</v>
      </c>
      <c r="T263" s="42">
        <v>95</v>
      </c>
      <c r="U263" s="42">
        <v>4275</v>
      </c>
      <c r="V263" s="43">
        <v>0.01</v>
      </c>
      <c r="W263" s="42">
        <f>tVendas[[#This Row],[Valor Bruto]]*tVendas[[#This Row],[% Desconto]]</f>
        <v>42.75</v>
      </c>
      <c r="X263" s="42">
        <f>tVendas[[#This Row],[Valor Bruto]]-tVendas[[#This Row],[Valor Desconto]]</f>
        <v>4232.25</v>
      </c>
      <c r="Y263" s="41">
        <v>43987</v>
      </c>
      <c r="Z263" s="41"/>
      <c r="AA263" t="s">
        <v>87</v>
      </c>
      <c r="AB263" t="s">
        <v>80</v>
      </c>
      <c r="AC263" s="43">
        <v>0.08</v>
      </c>
      <c r="AD263" s="42">
        <f>tVendas[[#This Row],[Valor Venda]]*tVendas[[#This Row],[% Comis.]]</f>
        <v>338.58</v>
      </c>
      <c r="AE263" s="57">
        <f>IF((tVendas[[#This Row],[Data Pagamento]]-tVendas[[#This Row],[Vencimento]])&lt;0,1,0)</f>
        <v>1</v>
      </c>
    </row>
    <row r="264" spans="9:31" x14ac:dyDescent="0.3">
      <c r="I264">
        <v>261</v>
      </c>
      <c r="J264" s="41">
        <v>43974</v>
      </c>
      <c r="K264" s="66">
        <f t="shared" si="4"/>
        <v>2020</v>
      </c>
      <c r="L264">
        <v>48</v>
      </c>
      <c r="M264" t="s">
        <v>289</v>
      </c>
      <c r="N264" t="s">
        <v>96</v>
      </c>
      <c r="O264">
        <v>15</v>
      </c>
      <c r="P264" t="s">
        <v>229</v>
      </c>
      <c r="Q264" t="s">
        <v>206</v>
      </c>
      <c r="R264" t="s">
        <v>230</v>
      </c>
      <c r="S264">
        <v>17</v>
      </c>
      <c r="T264" s="42">
        <v>113</v>
      </c>
      <c r="U264" s="42">
        <v>1921</v>
      </c>
      <c r="V264" s="43">
        <v>0.09</v>
      </c>
      <c r="W264" s="42">
        <f>tVendas[[#This Row],[Valor Bruto]]*tVendas[[#This Row],[% Desconto]]</f>
        <v>172.89</v>
      </c>
      <c r="X264" s="42">
        <f>tVendas[[#This Row],[Valor Bruto]]-tVendas[[#This Row],[Valor Desconto]]</f>
        <v>1748.1100000000001</v>
      </c>
      <c r="Y264" s="41">
        <v>44000</v>
      </c>
      <c r="Z264" s="41">
        <v>44000</v>
      </c>
      <c r="AA264" t="s">
        <v>82</v>
      </c>
      <c r="AB264" t="s">
        <v>128</v>
      </c>
      <c r="AC264" s="43">
        <v>0.05</v>
      </c>
      <c r="AD264" s="42">
        <f>tVendas[[#This Row],[Valor Venda]]*tVendas[[#This Row],[% Comis.]]</f>
        <v>87.405500000000018</v>
      </c>
      <c r="AE264" s="57">
        <f>IF((tVendas[[#This Row],[Data Pagamento]]-tVendas[[#This Row],[Vencimento]])&lt;0,1,0)</f>
        <v>0</v>
      </c>
    </row>
    <row r="265" spans="9:31" x14ac:dyDescent="0.3">
      <c r="I265">
        <v>262</v>
      </c>
      <c r="J265" s="41">
        <v>43974</v>
      </c>
      <c r="K265" s="66">
        <f t="shared" si="4"/>
        <v>2020</v>
      </c>
      <c r="L265">
        <v>47</v>
      </c>
      <c r="M265" t="s">
        <v>308</v>
      </c>
      <c r="N265" t="s">
        <v>126</v>
      </c>
      <c r="O265">
        <v>3</v>
      </c>
      <c r="P265" t="s">
        <v>482</v>
      </c>
      <c r="Q265" t="s">
        <v>206</v>
      </c>
      <c r="R265" t="s">
        <v>234</v>
      </c>
      <c r="S265">
        <v>25</v>
      </c>
      <c r="T265" s="42">
        <v>110</v>
      </c>
      <c r="U265" s="42">
        <v>2750</v>
      </c>
      <c r="V265" s="43">
        <v>0.04</v>
      </c>
      <c r="W265" s="42">
        <f>tVendas[[#This Row],[Valor Bruto]]*tVendas[[#This Row],[% Desconto]]</f>
        <v>110</v>
      </c>
      <c r="X265" s="42">
        <f>tVendas[[#This Row],[Valor Bruto]]-tVendas[[#This Row],[Valor Desconto]]</f>
        <v>2640</v>
      </c>
      <c r="Y265" s="41">
        <v>43980</v>
      </c>
      <c r="Z265" s="41">
        <v>43980</v>
      </c>
      <c r="AA265" t="s">
        <v>100</v>
      </c>
      <c r="AB265" t="s">
        <v>113</v>
      </c>
      <c r="AC265" s="43">
        <v>0.06</v>
      </c>
      <c r="AD265" s="42">
        <f>tVendas[[#This Row],[Valor Venda]]*tVendas[[#This Row],[% Comis.]]</f>
        <v>158.4</v>
      </c>
      <c r="AE265" s="57">
        <f>IF((tVendas[[#This Row],[Data Pagamento]]-tVendas[[#This Row],[Vencimento]])&lt;0,1,0)</f>
        <v>0</v>
      </c>
    </row>
    <row r="266" spans="9:31" x14ac:dyDescent="0.3">
      <c r="I266">
        <v>263</v>
      </c>
      <c r="J266" s="41">
        <v>43975</v>
      </c>
      <c r="K266" s="66">
        <f t="shared" si="4"/>
        <v>2020</v>
      </c>
      <c r="L266">
        <v>6</v>
      </c>
      <c r="M266" t="s">
        <v>425</v>
      </c>
      <c r="N266" t="s">
        <v>126</v>
      </c>
      <c r="O266">
        <v>9</v>
      </c>
      <c r="P266" t="s">
        <v>313</v>
      </c>
      <c r="Q266" t="s">
        <v>206</v>
      </c>
      <c r="R266" t="s">
        <v>237</v>
      </c>
      <c r="S266">
        <v>21</v>
      </c>
      <c r="T266" s="42">
        <v>111</v>
      </c>
      <c r="U266" s="42">
        <v>2331</v>
      </c>
      <c r="V266" s="43">
        <v>0.06</v>
      </c>
      <c r="W266" s="42">
        <f>tVendas[[#This Row],[Valor Bruto]]*tVendas[[#This Row],[% Desconto]]</f>
        <v>139.85999999999999</v>
      </c>
      <c r="X266" s="42">
        <f>tVendas[[#This Row],[Valor Bruto]]-tVendas[[#This Row],[Valor Desconto]]</f>
        <v>2191.14</v>
      </c>
      <c r="Y266" s="41">
        <v>43992</v>
      </c>
      <c r="Z266" s="41">
        <v>43992</v>
      </c>
      <c r="AA266" t="s">
        <v>108</v>
      </c>
      <c r="AB266" t="s">
        <v>95</v>
      </c>
      <c r="AC266" s="43">
        <v>0.06</v>
      </c>
      <c r="AD266" s="42">
        <f>tVendas[[#This Row],[Valor Venda]]*tVendas[[#This Row],[% Comis.]]</f>
        <v>131.46839999999997</v>
      </c>
      <c r="AE266" s="57">
        <f>IF((tVendas[[#This Row],[Data Pagamento]]-tVendas[[#This Row],[Vencimento]])&lt;0,1,0)</f>
        <v>0</v>
      </c>
    </row>
    <row r="267" spans="9:31" x14ac:dyDescent="0.3">
      <c r="I267">
        <v>264</v>
      </c>
      <c r="J267" s="41">
        <v>43975</v>
      </c>
      <c r="K267" s="66">
        <f t="shared" si="4"/>
        <v>2020</v>
      </c>
      <c r="L267">
        <v>53</v>
      </c>
      <c r="M267" t="s">
        <v>388</v>
      </c>
      <c r="N267" t="s">
        <v>389</v>
      </c>
      <c r="O267">
        <v>11</v>
      </c>
      <c r="P267" t="s">
        <v>371</v>
      </c>
      <c r="Q267" t="s">
        <v>201</v>
      </c>
      <c r="R267" t="s">
        <v>240</v>
      </c>
      <c r="S267">
        <v>26</v>
      </c>
      <c r="T267" s="42">
        <v>100</v>
      </c>
      <c r="U267" s="42">
        <v>2600</v>
      </c>
      <c r="V267" s="43">
        <v>0.15</v>
      </c>
      <c r="W267" s="42">
        <f>tVendas[[#This Row],[Valor Bruto]]*tVendas[[#This Row],[% Desconto]]</f>
        <v>390</v>
      </c>
      <c r="X267" s="42">
        <f>tVendas[[#This Row],[Valor Bruto]]-tVendas[[#This Row],[Valor Desconto]]</f>
        <v>2210</v>
      </c>
      <c r="Y267" s="41">
        <v>43985</v>
      </c>
      <c r="Z267" s="41">
        <v>43985</v>
      </c>
      <c r="AA267" t="s">
        <v>82</v>
      </c>
      <c r="AB267" t="s">
        <v>90</v>
      </c>
      <c r="AC267" s="43">
        <v>0.06</v>
      </c>
      <c r="AD267" s="42">
        <f>tVendas[[#This Row],[Valor Venda]]*tVendas[[#This Row],[% Comis.]]</f>
        <v>132.6</v>
      </c>
      <c r="AE267" s="57">
        <f>IF((tVendas[[#This Row],[Data Pagamento]]-tVendas[[#This Row],[Vencimento]])&lt;0,1,0)</f>
        <v>0</v>
      </c>
    </row>
    <row r="268" spans="9:31" x14ac:dyDescent="0.3">
      <c r="I268">
        <v>265</v>
      </c>
      <c r="J268" s="41">
        <v>43975</v>
      </c>
      <c r="K268" s="66">
        <f t="shared" si="4"/>
        <v>2020</v>
      </c>
      <c r="L268">
        <v>62</v>
      </c>
      <c r="M268" t="s">
        <v>461</v>
      </c>
      <c r="N268" t="s">
        <v>462</v>
      </c>
      <c r="O268">
        <v>14</v>
      </c>
      <c r="P268" t="s">
        <v>483</v>
      </c>
      <c r="Q268" t="s">
        <v>201</v>
      </c>
      <c r="R268" t="s">
        <v>202</v>
      </c>
      <c r="S268">
        <v>39</v>
      </c>
      <c r="T268" s="42">
        <v>96</v>
      </c>
      <c r="U268" s="42">
        <v>3744</v>
      </c>
      <c r="V268" s="43">
        <v>0.08</v>
      </c>
      <c r="W268" s="42">
        <f>tVendas[[#This Row],[Valor Bruto]]*tVendas[[#This Row],[% Desconto]]</f>
        <v>299.52</v>
      </c>
      <c r="X268" s="42">
        <f>tVendas[[#This Row],[Valor Bruto]]-tVendas[[#This Row],[Valor Desconto]]</f>
        <v>3444.48</v>
      </c>
      <c r="Y268" s="41">
        <v>44004</v>
      </c>
      <c r="Z268" s="41">
        <v>44004</v>
      </c>
      <c r="AA268" t="s">
        <v>97</v>
      </c>
      <c r="AB268" t="s">
        <v>80</v>
      </c>
      <c r="AC268" s="43">
        <v>7.0000000000000007E-2</v>
      </c>
      <c r="AD268" s="42">
        <f>tVendas[[#This Row],[Valor Venda]]*tVendas[[#This Row],[% Comis.]]</f>
        <v>241.11360000000002</v>
      </c>
      <c r="AE268" s="57">
        <f>IF((tVendas[[#This Row],[Data Pagamento]]-tVendas[[#This Row],[Vencimento]])&lt;0,1,0)</f>
        <v>0</v>
      </c>
    </row>
    <row r="269" spans="9:31" x14ac:dyDescent="0.3">
      <c r="I269">
        <v>266</v>
      </c>
      <c r="J269" s="41">
        <v>43975</v>
      </c>
      <c r="K269" s="66">
        <f t="shared" si="4"/>
        <v>2020</v>
      </c>
      <c r="L269">
        <v>63</v>
      </c>
      <c r="M269" t="s">
        <v>354</v>
      </c>
      <c r="N269" t="s">
        <v>259</v>
      </c>
      <c r="O269">
        <v>5</v>
      </c>
      <c r="P269" t="s">
        <v>318</v>
      </c>
      <c r="Q269" t="s">
        <v>206</v>
      </c>
      <c r="R269" t="s">
        <v>207</v>
      </c>
      <c r="S269">
        <v>25</v>
      </c>
      <c r="T269" s="42">
        <v>117</v>
      </c>
      <c r="U269" s="42">
        <v>2925</v>
      </c>
      <c r="V269" s="43">
        <v>0.14000000000000001</v>
      </c>
      <c r="W269" s="42">
        <f>tVendas[[#This Row],[Valor Bruto]]*tVendas[[#This Row],[% Desconto]]</f>
        <v>409.50000000000006</v>
      </c>
      <c r="X269" s="42">
        <f>tVendas[[#This Row],[Valor Bruto]]-tVendas[[#This Row],[Valor Desconto]]</f>
        <v>2515.5</v>
      </c>
      <c r="Y269" s="41">
        <v>43977</v>
      </c>
      <c r="Z269" s="41">
        <v>43977</v>
      </c>
      <c r="AA269" t="s">
        <v>108</v>
      </c>
      <c r="AB269" t="s">
        <v>88</v>
      </c>
      <c r="AC269" s="43">
        <v>0.06</v>
      </c>
      <c r="AD269" s="42">
        <f>tVendas[[#This Row],[Valor Venda]]*tVendas[[#This Row],[% Comis.]]</f>
        <v>150.93</v>
      </c>
      <c r="AE269" s="57">
        <f>IF((tVendas[[#This Row],[Data Pagamento]]-tVendas[[#This Row],[Vencimento]])&lt;0,1,0)</f>
        <v>0</v>
      </c>
    </row>
    <row r="270" spans="9:31" x14ac:dyDescent="0.3">
      <c r="I270">
        <v>267</v>
      </c>
      <c r="J270" s="41">
        <v>43975</v>
      </c>
      <c r="K270" s="66">
        <f t="shared" si="4"/>
        <v>2020</v>
      </c>
      <c r="L270">
        <v>61</v>
      </c>
      <c r="M270" t="s">
        <v>276</v>
      </c>
      <c r="N270" t="s">
        <v>277</v>
      </c>
      <c r="O270">
        <v>14</v>
      </c>
      <c r="P270" t="s">
        <v>384</v>
      </c>
      <c r="Q270" t="s">
        <v>201</v>
      </c>
      <c r="R270" t="s">
        <v>212</v>
      </c>
      <c r="S270">
        <v>44</v>
      </c>
      <c r="T270" s="42">
        <v>106</v>
      </c>
      <c r="U270" s="42">
        <v>4664</v>
      </c>
      <c r="V270" s="43">
        <v>0.03</v>
      </c>
      <c r="W270" s="42">
        <f>tVendas[[#This Row],[Valor Bruto]]*tVendas[[#This Row],[% Desconto]]</f>
        <v>139.91999999999999</v>
      </c>
      <c r="X270" s="42">
        <f>tVendas[[#This Row],[Valor Bruto]]-tVendas[[#This Row],[Valor Desconto]]</f>
        <v>4524.08</v>
      </c>
      <c r="Y270" s="41">
        <v>43981</v>
      </c>
      <c r="Z270" s="41">
        <v>43981</v>
      </c>
      <c r="AA270" t="s">
        <v>100</v>
      </c>
      <c r="AB270" t="s">
        <v>80</v>
      </c>
      <c r="AC270" s="43">
        <v>0.08</v>
      </c>
      <c r="AD270" s="42">
        <f>tVendas[[#This Row],[Valor Venda]]*tVendas[[#This Row],[% Comis.]]</f>
        <v>361.9264</v>
      </c>
      <c r="AE270" s="57">
        <f>IF((tVendas[[#This Row],[Data Pagamento]]-tVendas[[#This Row],[Vencimento]])&lt;0,1,0)</f>
        <v>0</v>
      </c>
    </row>
    <row r="271" spans="9:31" x14ac:dyDescent="0.3">
      <c r="I271">
        <v>268</v>
      </c>
      <c r="J271" s="41">
        <v>43975</v>
      </c>
      <c r="K271" s="66">
        <f t="shared" si="4"/>
        <v>2020</v>
      </c>
      <c r="L271">
        <v>6</v>
      </c>
      <c r="M271" t="s">
        <v>425</v>
      </c>
      <c r="N271" t="s">
        <v>126</v>
      </c>
      <c r="O271">
        <v>14</v>
      </c>
      <c r="P271" t="s">
        <v>215</v>
      </c>
      <c r="Q271" t="s">
        <v>201</v>
      </c>
      <c r="R271" t="s">
        <v>216</v>
      </c>
      <c r="S271">
        <v>29</v>
      </c>
      <c r="T271" s="42">
        <v>100</v>
      </c>
      <c r="U271" s="42">
        <v>2900</v>
      </c>
      <c r="V271" s="43">
        <v>0.08</v>
      </c>
      <c r="W271" s="42">
        <f>tVendas[[#This Row],[Valor Bruto]]*tVendas[[#This Row],[% Desconto]]</f>
        <v>232</v>
      </c>
      <c r="X271" s="42">
        <f>tVendas[[#This Row],[Valor Bruto]]-tVendas[[#This Row],[Valor Desconto]]</f>
        <v>2668</v>
      </c>
      <c r="Y271" s="41">
        <v>43997</v>
      </c>
      <c r="Z271" s="41">
        <v>43997</v>
      </c>
      <c r="AA271" t="s">
        <v>82</v>
      </c>
      <c r="AB271" t="s">
        <v>95</v>
      </c>
      <c r="AC271" s="43">
        <v>0.06</v>
      </c>
      <c r="AD271" s="42">
        <f>tVendas[[#This Row],[Valor Venda]]*tVendas[[#This Row],[% Comis.]]</f>
        <v>160.07999999999998</v>
      </c>
      <c r="AE271" s="57">
        <f>IF((tVendas[[#This Row],[Data Pagamento]]-tVendas[[#This Row],[Vencimento]])&lt;0,1,0)</f>
        <v>0</v>
      </c>
    </row>
    <row r="272" spans="9:31" x14ac:dyDescent="0.3">
      <c r="I272">
        <v>269</v>
      </c>
      <c r="J272" s="41">
        <v>43978</v>
      </c>
      <c r="K272" s="66">
        <f t="shared" si="4"/>
        <v>2020</v>
      </c>
      <c r="L272">
        <v>28</v>
      </c>
      <c r="M272" t="s">
        <v>380</v>
      </c>
      <c r="N272" t="s">
        <v>114</v>
      </c>
      <c r="O272">
        <v>2</v>
      </c>
      <c r="P272" t="s">
        <v>353</v>
      </c>
      <c r="Q272" t="s">
        <v>206</v>
      </c>
      <c r="R272" t="s">
        <v>219</v>
      </c>
      <c r="S272">
        <v>17</v>
      </c>
      <c r="T272" s="42">
        <v>93</v>
      </c>
      <c r="U272" s="42">
        <v>1581</v>
      </c>
      <c r="V272" s="43">
        <v>0</v>
      </c>
      <c r="W272" s="42">
        <f>tVendas[[#This Row],[Valor Bruto]]*tVendas[[#This Row],[% Desconto]]</f>
        <v>0</v>
      </c>
      <c r="X272" s="42">
        <f>tVendas[[#This Row],[Valor Bruto]]-tVendas[[#This Row],[Valor Desconto]]</f>
        <v>1581</v>
      </c>
      <c r="Y272" s="41">
        <v>44000</v>
      </c>
      <c r="Z272" s="41">
        <v>44000</v>
      </c>
      <c r="AA272" t="s">
        <v>97</v>
      </c>
      <c r="AB272" t="s">
        <v>92</v>
      </c>
      <c r="AC272" s="43">
        <v>0.05</v>
      </c>
      <c r="AD272" s="42">
        <f>tVendas[[#This Row],[Valor Venda]]*tVendas[[#This Row],[% Comis.]]</f>
        <v>79.050000000000011</v>
      </c>
      <c r="AE272" s="57">
        <f>IF((tVendas[[#This Row],[Data Pagamento]]-tVendas[[#This Row],[Vencimento]])&lt;0,1,0)</f>
        <v>0</v>
      </c>
    </row>
    <row r="273" spans="9:31" x14ac:dyDescent="0.3">
      <c r="I273">
        <v>270</v>
      </c>
      <c r="J273" s="41">
        <v>43978</v>
      </c>
      <c r="K273" s="66">
        <f t="shared" si="4"/>
        <v>2020</v>
      </c>
      <c r="L273">
        <v>35</v>
      </c>
      <c r="M273" t="s">
        <v>267</v>
      </c>
      <c r="N273" t="s">
        <v>268</v>
      </c>
      <c r="O273">
        <v>11</v>
      </c>
      <c r="P273" t="s">
        <v>443</v>
      </c>
      <c r="Q273" t="s">
        <v>201</v>
      </c>
      <c r="R273" t="s">
        <v>222</v>
      </c>
      <c r="S273">
        <v>23</v>
      </c>
      <c r="T273" s="42">
        <v>96</v>
      </c>
      <c r="U273" s="42">
        <v>2208</v>
      </c>
      <c r="V273" s="43">
        <v>0.13</v>
      </c>
      <c r="W273" s="42">
        <f>tVendas[[#This Row],[Valor Bruto]]*tVendas[[#This Row],[% Desconto]]</f>
        <v>287.04000000000002</v>
      </c>
      <c r="X273" s="42">
        <f>tVendas[[#This Row],[Valor Bruto]]-tVendas[[#This Row],[Valor Desconto]]</f>
        <v>1920.96</v>
      </c>
      <c r="Y273" s="41">
        <v>44000</v>
      </c>
      <c r="Z273" s="41">
        <v>44000</v>
      </c>
      <c r="AA273" t="s">
        <v>97</v>
      </c>
      <c r="AB273" t="s">
        <v>128</v>
      </c>
      <c r="AC273" s="43">
        <v>0.05</v>
      </c>
      <c r="AD273" s="42">
        <f>tVendas[[#This Row],[Valor Venda]]*tVendas[[#This Row],[% Comis.]]</f>
        <v>96.048000000000002</v>
      </c>
      <c r="AE273" s="57">
        <f>IF((tVendas[[#This Row],[Data Pagamento]]-tVendas[[#This Row],[Vencimento]])&lt;0,1,0)</f>
        <v>0</v>
      </c>
    </row>
    <row r="274" spans="9:31" x14ac:dyDescent="0.3">
      <c r="I274">
        <v>271</v>
      </c>
      <c r="J274" s="41">
        <v>43978</v>
      </c>
      <c r="K274" s="66">
        <f t="shared" si="4"/>
        <v>2020</v>
      </c>
      <c r="L274">
        <v>98</v>
      </c>
      <c r="M274" t="s">
        <v>420</v>
      </c>
      <c r="N274" t="s">
        <v>421</v>
      </c>
      <c r="O274">
        <v>15</v>
      </c>
      <c r="P274" t="s">
        <v>378</v>
      </c>
      <c r="Q274" t="s">
        <v>206</v>
      </c>
      <c r="R274" t="s">
        <v>226</v>
      </c>
      <c r="S274">
        <v>30</v>
      </c>
      <c r="T274" s="42">
        <v>108</v>
      </c>
      <c r="U274" s="42">
        <v>3240</v>
      </c>
      <c r="V274" s="43">
        <v>0.04</v>
      </c>
      <c r="W274" s="42">
        <f>tVendas[[#This Row],[Valor Bruto]]*tVendas[[#This Row],[% Desconto]]</f>
        <v>129.6</v>
      </c>
      <c r="X274" s="42">
        <f>tVendas[[#This Row],[Valor Bruto]]-tVendas[[#This Row],[Valor Desconto]]</f>
        <v>3110.4</v>
      </c>
      <c r="Y274" s="41">
        <v>43988</v>
      </c>
      <c r="Z274" s="41">
        <v>43988</v>
      </c>
      <c r="AA274" t="s">
        <v>87</v>
      </c>
      <c r="AB274" t="s">
        <v>83</v>
      </c>
      <c r="AC274" s="43">
        <v>7.0000000000000007E-2</v>
      </c>
      <c r="AD274" s="42">
        <f>tVendas[[#This Row],[Valor Venda]]*tVendas[[#This Row],[% Comis.]]</f>
        <v>217.72800000000004</v>
      </c>
      <c r="AE274" s="57">
        <f>IF((tVendas[[#This Row],[Data Pagamento]]-tVendas[[#This Row],[Vencimento]])&lt;0,1,0)</f>
        <v>0</v>
      </c>
    </row>
    <row r="275" spans="9:31" x14ac:dyDescent="0.3">
      <c r="I275">
        <v>272</v>
      </c>
      <c r="J275" s="41">
        <v>43978</v>
      </c>
      <c r="K275" s="66">
        <f t="shared" si="4"/>
        <v>2020</v>
      </c>
      <c r="L275">
        <v>77</v>
      </c>
      <c r="M275" t="s">
        <v>297</v>
      </c>
      <c r="N275" t="s">
        <v>298</v>
      </c>
      <c r="O275">
        <v>10</v>
      </c>
      <c r="P275" t="s">
        <v>260</v>
      </c>
      <c r="Q275" t="s">
        <v>206</v>
      </c>
      <c r="R275" t="s">
        <v>230</v>
      </c>
      <c r="S275">
        <v>28</v>
      </c>
      <c r="T275" s="42">
        <v>97</v>
      </c>
      <c r="U275" s="42">
        <v>2716</v>
      </c>
      <c r="V275" s="43">
        <v>0.12</v>
      </c>
      <c r="W275" s="42">
        <f>tVendas[[#This Row],[Valor Bruto]]*tVendas[[#This Row],[% Desconto]]</f>
        <v>325.92</v>
      </c>
      <c r="X275" s="42">
        <f>tVendas[[#This Row],[Valor Bruto]]-tVendas[[#This Row],[Valor Desconto]]</f>
        <v>2390.08</v>
      </c>
      <c r="Y275" s="41">
        <v>43979</v>
      </c>
      <c r="Z275" s="41">
        <v>43979</v>
      </c>
      <c r="AA275" t="s">
        <v>100</v>
      </c>
      <c r="AB275" t="s">
        <v>105</v>
      </c>
      <c r="AC275" s="43">
        <v>0.06</v>
      </c>
      <c r="AD275" s="42">
        <f>tVendas[[#This Row],[Valor Venda]]*tVendas[[#This Row],[% Comis.]]</f>
        <v>143.40479999999999</v>
      </c>
      <c r="AE275" s="57">
        <f>IF((tVendas[[#This Row],[Data Pagamento]]-tVendas[[#This Row],[Vencimento]])&lt;0,1,0)</f>
        <v>0</v>
      </c>
    </row>
    <row r="276" spans="9:31" x14ac:dyDescent="0.3">
      <c r="I276">
        <v>273</v>
      </c>
      <c r="J276" s="41">
        <v>43979</v>
      </c>
      <c r="K276" s="66">
        <f t="shared" si="4"/>
        <v>2020</v>
      </c>
      <c r="L276">
        <v>73</v>
      </c>
      <c r="M276" t="s">
        <v>248</v>
      </c>
      <c r="N276" t="s">
        <v>156</v>
      </c>
      <c r="O276">
        <v>1</v>
      </c>
      <c r="P276" t="s">
        <v>358</v>
      </c>
      <c r="Q276" t="s">
        <v>201</v>
      </c>
      <c r="R276" t="s">
        <v>234</v>
      </c>
      <c r="S276">
        <v>24</v>
      </c>
      <c r="T276" s="42">
        <v>102</v>
      </c>
      <c r="U276" s="42">
        <v>2448</v>
      </c>
      <c r="V276" s="43">
        <v>0.09</v>
      </c>
      <c r="W276" s="42">
        <f>tVendas[[#This Row],[Valor Bruto]]*tVendas[[#This Row],[% Desconto]]</f>
        <v>220.32</v>
      </c>
      <c r="X276" s="42">
        <f>tVendas[[#This Row],[Valor Bruto]]-tVendas[[#This Row],[Valor Desconto]]</f>
        <v>2227.6799999999998</v>
      </c>
      <c r="Y276" s="41">
        <v>44004</v>
      </c>
      <c r="Z276" s="41">
        <v>44004</v>
      </c>
      <c r="AA276" t="s">
        <v>85</v>
      </c>
      <c r="AB276" t="s">
        <v>83</v>
      </c>
      <c r="AC276" s="43">
        <v>0.06</v>
      </c>
      <c r="AD276" s="42">
        <f>tVendas[[#This Row],[Valor Venda]]*tVendas[[#This Row],[% Comis.]]</f>
        <v>133.66079999999999</v>
      </c>
      <c r="AE276" s="57">
        <f>IF((tVendas[[#This Row],[Data Pagamento]]-tVendas[[#This Row],[Vencimento]])&lt;0,1,0)</f>
        <v>0</v>
      </c>
    </row>
    <row r="277" spans="9:31" x14ac:dyDescent="0.3">
      <c r="I277">
        <v>274</v>
      </c>
      <c r="J277" s="41">
        <v>43980</v>
      </c>
      <c r="K277" s="66">
        <f t="shared" si="4"/>
        <v>2020</v>
      </c>
      <c r="L277">
        <v>94</v>
      </c>
      <c r="M277" t="s">
        <v>262</v>
      </c>
      <c r="N277" t="s">
        <v>259</v>
      </c>
      <c r="O277">
        <v>10</v>
      </c>
      <c r="P277" t="s">
        <v>236</v>
      </c>
      <c r="Q277" t="s">
        <v>206</v>
      </c>
      <c r="R277" t="s">
        <v>237</v>
      </c>
      <c r="S277">
        <v>47</v>
      </c>
      <c r="T277" s="42">
        <v>110</v>
      </c>
      <c r="U277" s="42">
        <v>5170</v>
      </c>
      <c r="V277" s="43">
        <v>0.06</v>
      </c>
      <c r="W277" s="42">
        <f>tVendas[[#This Row],[Valor Bruto]]*tVendas[[#This Row],[% Desconto]]</f>
        <v>310.2</v>
      </c>
      <c r="X277" s="42">
        <f>tVendas[[#This Row],[Valor Bruto]]-tVendas[[#This Row],[Valor Desconto]]</f>
        <v>4859.8</v>
      </c>
      <c r="Y277" s="41">
        <v>43988</v>
      </c>
      <c r="Z277" s="41">
        <v>43988</v>
      </c>
      <c r="AA277" t="s">
        <v>85</v>
      </c>
      <c r="AB277" t="s">
        <v>95</v>
      </c>
      <c r="AC277" s="43">
        <v>0.08</v>
      </c>
      <c r="AD277" s="42">
        <f>tVendas[[#This Row],[Valor Venda]]*tVendas[[#This Row],[% Comis.]]</f>
        <v>388.78400000000005</v>
      </c>
      <c r="AE277" s="57">
        <f>IF((tVendas[[#This Row],[Data Pagamento]]-tVendas[[#This Row],[Vencimento]])&lt;0,1,0)</f>
        <v>0</v>
      </c>
    </row>
    <row r="278" spans="9:31" x14ac:dyDescent="0.3">
      <c r="I278">
        <v>275</v>
      </c>
      <c r="J278" s="41">
        <v>43980</v>
      </c>
      <c r="K278" s="66">
        <f t="shared" si="4"/>
        <v>2020</v>
      </c>
      <c r="L278">
        <v>42</v>
      </c>
      <c r="M278" t="s">
        <v>402</v>
      </c>
      <c r="N278" t="s">
        <v>96</v>
      </c>
      <c r="O278">
        <v>13</v>
      </c>
      <c r="P278" t="s">
        <v>394</v>
      </c>
      <c r="Q278" t="s">
        <v>201</v>
      </c>
      <c r="R278" t="s">
        <v>240</v>
      </c>
      <c r="S278">
        <v>22</v>
      </c>
      <c r="T278" s="42">
        <v>119</v>
      </c>
      <c r="U278" s="42">
        <v>2618</v>
      </c>
      <c r="V278" s="43">
        <v>0.05</v>
      </c>
      <c r="W278" s="42">
        <f>tVendas[[#This Row],[Valor Bruto]]*tVendas[[#This Row],[% Desconto]]</f>
        <v>130.9</v>
      </c>
      <c r="X278" s="42">
        <f>tVendas[[#This Row],[Valor Bruto]]-tVendas[[#This Row],[Valor Desconto]]</f>
        <v>2487.1</v>
      </c>
      <c r="Y278" s="41">
        <v>44003</v>
      </c>
      <c r="Z278" s="41">
        <v>44003</v>
      </c>
      <c r="AA278" t="s">
        <v>87</v>
      </c>
      <c r="AB278" t="s">
        <v>80</v>
      </c>
      <c r="AC278" s="43">
        <v>0.06</v>
      </c>
      <c r="AD278" s="42">
        <f>tVendas[[#This Row],[Valor Venda]]*tVendas[[#This Row],[% Comis.]]</f>
        <v>149.226</v>
      </c>
      <c r="AE278" s="57">
        <f>IF((tVendas[[#This Row],[Data Pagamento]]-tVendas[[#This Row],[Vencimento]])&lt;0,1,0)</f>
        <v>0</v>
      </c>
    </row>
    <row r="279" spans="9:31" x14ac:dyDescent="0.3">
      <c r="I279">
        <v>276</v>
      </c>
      <c r="J279" s="41">
        <v>43980</v>
      </c>
      <c r="K279" s="66">
        <f t="shared" si="4"/>
        <v>2020</v>
      </c>
      <c r="L279">
        <v>1</v>
      </c>
      <c r="M279" t="s">
        <v>410</v>
      </c>
      <c r="N279" t="s">
        <v>340</v>
      </c>
      <c r="O279">
        <v>4</v>
      </c>
      <c r="P279" t="s">
        <v>472</v>
      </c>
      <c r="Q279" t="s">
        <v>206</v>
      </c>
      <c r="R279" t="s">
        <v>202</v>
      </c>
      <c r="S279">
        <v>47</v>
      </c>
      <c r="T279" s="42">
        <v>99</v>
      </c>
      <c r="U279" s="42">
        <v>4653</v>
      </c>
      <c r="V279" s="43">
        <v>0.12</v>
      </c>
      <c r="W279" s="42">
        <f>tVendas[[#This Row],[Valor Bruto]]*tVendas[[#This Row],[% Desconto]]</f>
        <v>558.36</v>
      </c>
      <c r="X279" s="42">
        <f>tVendas[[#This Row],[Valor Bruto]]-tVendas[[#This Row],[Valor Desconto]]</f>
        <v>4094.64</v>
      </c>
      <c r="Y279" s="41">
        <v>43989</v>
      </c>
      <c r="Z279" s="41">
        <v>43989</v>
      </c>
      <c r="AA279" t="s">
        <v>108</v>
      </c>
      <c r="AB279" t="s">
        <v>105</v>
      </c>
      <c r="AC279" s="43">
        <v>0.08</v>
      </c>
      <c r="AD279" s="42">
        <f>tVendas[[#This Row],[Valor Venda]]*tVendas[[#This Row],[% Comis.]]</f>
        <v>327.57119999999998</v>
      </c>
      <c r="AE279" s="57">
        <f>IF((tVendas[[#This Row],[Data Pagamento]]-tVendas[[#This Row],[Vencimento]])&lt;0,1,0)</f>
        <v>0</v>
      </c>
    </row>
    <row r="280" spans="9:31" x14ac:dyDescent="0.3">
      <c r="I280">
        <v>277</v>
      </c>
      <c r="J280" s="41">
        <v>43981</v>
      </c>
      <c r="K280" s="66">
        <f t="shared" si="4"/>
        <v>2020</v>
      </c>
      <c r="L280">
        <v>63</v>
      </c>
      <c r="M280" t="s">
        <v>354</v>
      </c>
      <c r="N280" t="s">
        <v>259</v>
      </c>
      <c r="O280">
        <v>7</v>
      </c>
      <c r="P280" t="s">
        <v>205</v>
      </c>
      <c r="Q280" t="s">
        <v>206</v>
      </c>
      <c r="R280" t="s">
        <v>207</v>
      </c>
      <c r="S280">
        <v>16</v>
      </c>
      <c r="T280" s="42">
        <v>92</v>
      </c>
      <c r="U280" s="42">
        <v>1472</v>
      </c>
      <c r="V280" s="43">
        <v>0.03</v>
      </c>
      <c r="W280" s="42">
        <f>tVendas[[#This Row],[Valor Bruto]]*tVendas[[#This Row],[% Desconto]]</f>
        <v>44.16</v>
      </c>
      <c r="X280" s="42">
        <f>tVendas[[#This Row],[Valor Bruto]]-tVendas[[#This Row],[Valor Desconto]]</f>
        <v>1427.84</v>
      </c>
      <c r="Y280" s="41">
        <v>44010</v>
      </c>
      <c r="Z280" s="41">
        <v>44010</v>
      </c>
      <c r="AA280" t="s">
        <v>100</v>
      </c>
      <c r="AB280" t="s">
        <v>95</v>
      </c>
      <c r="AC280" s="43">
        <v>0.05</v>
      </c>
      <c r="AD280" s="42">
        <f>tVendas[[#This Row],[Valor Venda]]*tVendas[[#This Row],[% Comis.]]</f>
        <v>71.391999999999996</v>
      </c>
      <c r="AE280" s="57">
        <f>IF((tVendas[[#This Row],[Data Pagamento]]-tVendas[[#This Row],[Vencimento]])&lt;0,1,0)</f>
        <v>0</v>
      </c>
    </row>
    <row r="281" spans="9:31" x14ac:dyDescent="0.3">
      <c r="I281">
        <v>278</v>
      </c>
      <c r="J281" s="41">
        <v>43981</v>
      </c>
      <c r="K281" s="66">
        <f t="shared" si="4"/>
        <v>2020</v>
      </c>
      <c r="L281">
        <v>37</v>
      </c>
      <c r="M281" t="s">
        <v>256</v>
      </c>
      <c r="N281" t="s">
        <v>164</v>
      </c>
      <c r="O281">
        <v>12</v>
      </c>
      <c r="P281" t="s">
        <v>211</v>
      </c>
      <c r="Q281" t="s">
        <v>201</v>
      </c>
      <c r="R281" t="s">
        <v>212</v>
      </c>
      <c r="S281">
        <v>40</v>
      </c>
      <c r="T281" s="42">
        <v>97</v>
      </c>
      <c r="U281" s="42">
        <v>3880</v>
      </c>
      <c r="V281" s="43">
        <v>0.04</v>
      </c>
      <c r="W281" s="42">
        <f>tVendas[[#This Row],[Valor Bruto]]*tVendas[[#This Row],[% Desconto]]</f>
        <v>155.20000000000002</v>
      </c>
      <c r="X281" s="42">
        <f>tVendas[[#This Row],[Valor Bruto]]-tVendas[[#This Row],[Valor Desconto]]</f>
        <v>3724.8</v>
      </c>
      <c r="Y281" s="41">
        <v>43988</v>
      </c>
      <c r="Z281" s="41">
        <v>43988</v>
      </c>
      <c r="AA281" t="s">
        <v>82</v>
      </c>
      <c r="AB281" t="s">
        <v>90</v>
      </c>
      <c r="AC281" s="43">
        <v>7.0000000000000007E-2</v>
      </c>
      <c r="AD281" s="42">
        <f>tVendas[[#This Row],[Valor Venda]]*tVendas[[#This Row],[% Comis.]]</f>
        <v>260.73600000000005</v>
      </c>
      <c r="AE281" s="57">
        <f>IF((tVendas[[#This Row],[Data Pagamento]]-tVendas[[#This Row],[Vencimento]])&lt;0,1,0)</f>
        <v>0</v>
      </c>
    </row>
    <row r="282" spans="9:31" x14ac:dyDescent="0.3">
      <c r="I282">
        <v>279</v>
      </c>
      <c r="J282" s="41">
        <v>43981</v>
      </c>
      <c r="K282" s="66">
        <f t="shared" si="4"/>
        <v>2020</v>
      </c>
      <c r="L282">
        <v>10</v>
      </c>
      <c r="M282" t="s">
        <v>390</v>
      </c>
      <c r="N282" t="s">
        <v>126</v>
      </c>
      <c r="O282">
        <v>2</v>
      </c>
      <c r="P282" t="s">
        <v>376</v>
      </c>
      <c r="Q282" t="s">
        <v>206</v>
      </c>
      <c r="R282" t="s">
        <v>216</v>
      </c>
      <c r="S282">
        <v>17</v>
      </c>
      <c r="T282" s="42">
        <v>118</v>
      </c>
      <c r="U282" s="42">
        <v>2006</v>
      </c>
      <c r="V282" s="43">
        <v>0.15</v>
      </c>
      <c r="W282" s="42">
        <f>tVendas[[#This Row],[Valor Bruto]]*tVendas[[#This Row],[% Desconto]]</f>
        <v>300.89999999999998</v>
      </c>
      <c r="X282" s="42">
        <f>tVendas[[#This Row],[Valor Bruto]]-tVendas[[#This Row],[Valor Desconto]]</f>
        <v>1705.1</v>
      </c>
      <c r="Y282" s="41">
        <v>43985</v>
      </c>
      <c r="Z282" s="41">
        <v>43985</v>
      </c>
      <c r="AA282" t="s">
        <v>87</v>
      </c>
      <c r="AB282" t="s">
        <v>113</v>
      </c>
      <c r="AC282" s="43">
        <v>0.05</v>
      </c>
      <c r="AD282" s="42">
        <f>tVendas[[#This Row],[Valor Venda]]*tVendas[[#This Row],[% Comis.]]</f>
        <v>85.254999999999995</v>
      </c>
      <c r="AE282" s="57">
        <f>IF((tVendas[[#This Row],[Data Pagamento]]-tVendas[[#This Row],[Vencimento]])&lt;0,1,0)</f>
        <v>0</v>
      </c>
    </row>
    <row r="283" spans="9:31" x14ac:dyDescent="0.3">
      <c r="I283">
        <v>280</v>
      </c>
      <c r="J283" s="41">
        <v>43982</v>
      </c>
      <c r="K283" s="66">
        <f t="shared" si="4"/>
        <v>2020</v>
      </c>
      <c r="L283">
        <v>4</v>
      </c>
      <c r="M283" t="s">
        <v>439</v>
      </c>
      <c r="N283" t="s">
        <v>421</v>
      </c>
      <c r="O283">
        <v>15</v>
      </c>
      <c r="P283" t="s">
        <v>218</v>
      </c>
      <c r="Q283" t="s">
        <v>206</v>
      </c>
      <c r="R283" t="s">
        <v>219</v>
      </c>
      <c r="S283">
        <v>18</v>
      </c>
      <c r="T283" s="42">
        <v>104</v>
      </c>
      <c r="U283" s="42">
        <v>1872</v>
      </c>
      <c r="V283" s="43">
        <v>0.13</v>
      </c>
      <c r="W283" s="42">
        <f>tVendas[[#This Row],[Valor Bruto]]*tVendas[[#This Row],[% Desconto]]</f>
        <v>243.36</v>
      </c>
      <c r="X283" s="42">
        <f>tVendas[[#This Row],[Valor Bruto]]-tVendas[[#This Row],[Valor Desconto]]</f>
        <v>1628.6399999999999</v>
      </c>
      <c r="Y283" s="41">
        <v>44008</v>
      </c>
      <c r="Z283" s="41">
        <v>44008</v>
      </c>
      <c r="AA283" t="s">
        <v>100</v>
      </c>
      <c r="AB283" t="s">
        <v>105</v>
      </c>
      <c r="AC283" s="43">
        <v>0.05</v>
      </c>
      <c r="AD283" s="42">
        <f>tVendas[[#This Row],[Valor Venda]]*tVendas[[#This Row],[% Comis.]]</f>
        <v>81.432000000000002</v>
      </c>
      <c r="AE283" s="57">
        <f>IF((tVendas[[#This Row],[Data Pagamento]]-tVendas[[#This Row],[Vencimento]])&lt;0,1,0)</f>
        <v>0</v>
      </c>
    </row>
    <row r="284" spans="9:31" x14ac:dyDescent="0.3">
      <c r="I284">
        <v>281</v>
      </c>
      <c r="J284" s="41">
        <v>43982</v>
      </c>
      <c r="K284" s="66">
        <f t="shared" si="4"/>
        <v>2020</v>
      </c>
      <c r="L284">
        <v>59</v>
      </c>
      <c r="M284" t="s">
        <v>435</v>
      </c>
      <c r="N284" t="s">
        <v>141</v>
      </c>
      <c r="O284">
        <v>15</v>
      </c>
      <c r="P284" t="s">
        <v>451</v>
      </c>
      <c r="Q284" t="s">
        <v>206</v>
      </c>
      <c r="R284" t="s">
        <v>222</v>
      </c>
      <c r="S284">
        <v>38</v>
      </c>
      <c r="T284" s="42">
        <v>110</v>
      </c>
      <c r="U284" s="42">
        <v>4180</v>
      </c>
      <c r="V284" s="43">
        <v>0.13</v>
      </c>
      <c r="W284" s="42">
        <f>tVendas[[#This Row],[Valor Bruto]]*tVendas[[#This Row],[% Desconto]]</f>
        <v>543.4</v>
      </c>
      <c r="X284" s="42">
        <f>tVendas[[#This Row],[Valor Bruto]]-tVendas[[#This Row],[Valor Desconto]]</f>
        <v>3636.6</v>
      </c>
      <c r="Y284" s="41">
        <v>43993</v>
      </c>
      <c r="Z284" s="41">
        <v>43993</v>
      </c>
      <c r="AA284" t="s">
        <v>97</v>
      </c>
      <c r="AB284" t="s">
        <v>128</v>
      </c>
      <c r="AC284" s="43">
        <v>7.0000000000000007E-2</v>
      </c>
      <c r="AD284" s="42">
        <f>tVendas[[#This Row],[Valor Venda]]*tVendas[[#This Row],[% Comis.]]</f>
        <v>254.56200000000001</v>
      </c>
      <c r="AE284" s="57">
        <f>IF((tVendas[[#This Row],[Data Pagamento]]-tVendas[[#This Row],[Vencimento]])&lt;0,1,0)</f>
        <v>0</v>
      </c>
    </row>
    <row r="285" spans="9:31" x14ac:dyDescent="0.3">
      <c r="I285">
        <v>282</v>
      </c>
      <c r="J285" s="41">
        <v>43983</v>
      </c>
      <c r="K285" s="66">
        <f t="shared" si="4"/>
        <v>2020</v>
      </c>
      <c r="L285">
        <v>55</v>
      </c>
      <c r="M285" t="s">
        <v>245</v>
      </c>
      <c r="N285" t="s">
        <v>246</v>
      </c>
      <c r="O285">
        <v>3</v>
      </c>
      <c r="P285" t="s">
        <v>391</v>
      </c>
      <c r="Q285" t="s">
        <v>206</v>
      </c>
      <c r="R285" t="s">
        <v>226</v>
      </c>
      <c r="S285">
        <v>30</v>
      </c>
      <c r="T285" s="42">
        <v>108</v>
      </c>
      <c r="U285" s="42">
        <v>3240</v>
      </c>
      <c r="V285" s="43">
        <v>0</v>
      </c>
      <c r="W285" s="42">
        <f>tVendas[[#This Row],[Valor Bruto]]*tVendas[[#This Row],[% Desconto]]</f>
        <v>0</v>
      </c>
      <c r="X285" s="42">
        <f>tVendas[[#This Row],[Valor Bruto]]-tVendas[[#This Row],[Valor Desconto]]</f>
        <v>3240</v>
      </c>
      <c r="Y285" s="41">
        <v>43997</v>
      </c>
      <c r="Z285" s="41">
        <v>43997</v>
      </c>
      <c r="AA285" t="s">
        <v>87</v>
      </c>
      <c r="AB285" t="s">
        <v>95</v>
      </c>
      <c r="AC285" s="43">
        <v>7.0000000000000007E-2</v>
      </c>
      <c r="AD285" s="42">
        <f>tVendas[[#This Row],[Valor Venda]]*tVendas[[#This Row],[% Comis.]]</f>
        <v>226.8</v>
      </c>
      <c r="AE285" s="57">
        <f>IF((tVendas[[#This Row],[Data Pagamento]]-tVendas[[#This Row],[Vencimento]])&lt;0,1,0)</f>
        <v>0</v>
      </c>
    </row>
    <row r="286" spans="9:31" x14ac:dyDescent="0.3">
      <c r="I286">
        <v>283</v>
      </c>
      <c r="J286" s="41">
        <v>43983</v>
      </c>
      <c r="K286" s="66">
        <f t="shared" si="4"/>
        <v>2020</v>
      </c>
      <c r="L286">
        <v>18</v>
      </c>
      <c r="M286" t="s">
        <v>372</v>
      </c>
      <c r="N286" t="s">
        <v>148</v>
      </c>
      <c r="O286">
        <v>14</v>
      </c>
      <c r="P286" t="s">
        <v>393</v>
      </c>
      <c r="Q286" t="s">
        <v>201</v>
      </c>
      <c r="R286" t="s">
        <v>230</v>
      </c>
      <c r="S286">
        <v>35</v>
      </c>
      <c r="T286" s="42">
        <v>102</v>
      </c>
      <c r="U286" s="42">
        <v>3570</v>
      </c>
      <c r="V286" s="43">
        <v>0.03</v>
      </c>
      <c r="W286" s="42">
        <f>tVendas[[#This Row],[Valor Bruto]]*tVendas[[#This Row],[% Desconto]]</f>
        <v>107.1</v>
      </c>
      <c r="X286" s="42">
        <f>tVendas[[#This Row],[Valor Bruto]]-tVendas[[#This Row],[Valor Desconto]]</f>
        <v>3462.9</v>
      </c>
      <c r="Y286" s="41">
        <v>44004</v>
      </c>
      <c r="Z286" s="41">
        <v>44004</v>
      </c>
      <c r="AA286" t="s">
        <v>97</v>
      </c>
      <c r="AB286" t="s">
        <v>128</v>
      </c>
      <c r="AC286" s="43">
        <v>7.0000000000000007E-2</v>
      </c>
      <c r="AD286" s="42">
        <f>tVendas[[#This Row],[Valor Venda]]*tVendas[[#This Row],[% Comis.]]</f>
        <v>242.40300000000002</v>
      </c>
      <c r="AE286" s="57">
        <f>IF((tVendas[[#This Row],[Data Pagamento]]-tVendas[[#This Row],[Vencimento]])&lt;0,1,0)</f>
        <v>0</v>
      </c>
    </row>
    <row r="287" spans="9:31" x14ac:dyDescent="0.3">
      <c r="I287">
        <v>284</v>
      </c>
      <c r="J287" s="41">
        <v>43983</v>
      </c>
      <c r="K287" s="66">
        <f t="shared" si="4"/>
        <v>2020</v>
      </c>
      <c r="L287">
        <v>98</v>
      </c>
      <c r="M287" t="s">
        <v>420</v>
      </c>
      <c r="N287" t="s">
        <v>421</v>
      </c>
      <c r="O287">
        <v>8</v>
      </c>
      <c r="P287" t="s">
        <v>484</v>
      </c>
      <c r="Q287" t="s">
        <v>206</v>
      </c>
      <c r="R287" t="s">
        <v>234</v>
      </c>
      <c r="S287">
        <v>18</v>
      </c>
      <c r="T287" s="42">
        <v>94</v>
      </c>
      <c r="U287" s="42">
        <v>1692</v>
      </c>
      <c r="V287" s="43">
        <v>0.05</v>
      </c>
      <c r="W287" s="42">
        <f>tVendas[[#This Row],[Valor Bruto]]*tVendas[[#This Row],[% Desconto]]</f>
        <v>84.600000000000009</v>
      </c>
      <c r="X287" s="42">
        <f>tVendas[[#This Row],[Valor Bruto]]-tVendas[[#This Row],[Valor Desconto]]</f>
        <v>1607.4</v>
      </c>
      <c r="Y287" s="41">
        <v>43996</v>
      </c>
      <c r="Z287" s="41">
        <v>43996</v>
      </c>
      <c r="AA287" t="s">
        <v>87</v>
      </c>
      <c r="AB287" t="s">
        <v>88</v>
      </c>
      <c r="AC287" s="43">
        <v>0.05</v>
      </c>
      <c r="AD287" s="42">
        <f>tVendas[[#This Row],[Valor Venda]]*tVendas[[#This Row],[% Comis.]]</f>
        <v>80.37</v>
      </c>
      <c r="AE287" s="57">
        <f>IF((tVendas[[#This Row],[Data Pagamento]]-tVendas[[#This Row],[Vencimento]])&lt;0,1,0)</f>
        <v>0</v>
      </c>
    </row>
    <row r="288" spans="9:31" x14ac:dyDescent="0.3">
      <c r="I288">
        <v>285</v>
      </c>
      <c r="J288" s="41">
        <v>43984</v>
      </c>
      <c r="K288" s="66">
        <f t="shared" si="4"/>
        <v>2020</v>
      </c>
      <c r="L288">
        <v>83</v>
      </c>
      <c r="M288" t="s">
        <v>456</v>
      </c>
      <c r="N288" t="s">
        <v>457</v>
      </c>
      <c r="O288">
        <v>9</v>
      </c>
      <c r="P288" t="s">
        <v>313</v>
      </c>
      <c r="Q288" t="s">
        <v>206</v>
      </c>
      <c r="R288" t="s">
        <v>237</v>
      </c>
      <c r="S288">
        <v>19</v>
      </c>
      <c r="T288" s="42">
        <v>117</v>
      </c>
      <c r="U288" s="42">
        <v>2223</v>
      </c>
      <c r="V288" s="43">
        <v>0.13</v>
      </c>
      <c r="W288" s="42">
        <f>tVendas[[#This Row],[Valor Bruto]]*tVendas[[#This Row],[% Desconto]]</f>
        <v>288.99</v>
      </c>
      <c r="X288" s="42">
        <f>tVendas[[#This Row],[Valor Bruto]]-tVendas[[#This Row],[Valor Desconto]]</f>
        <v>1934.01</v>
      </c>
      <c r="Y288" s="41">
        <v>43997</v>
      </c>
      <c r="Z288" s="41">
        <v>43997</v>
      </c>
      <c r="AA288" t="s">
        <v>87</v>
      </c>
      <c r="AB288" t="s">
        <v>80</v>
      </c>
      <c r="AC288" s="43">
        <v>0.05</v>
      </c>
      <c r="AD288" s="42">
        <f>tVendas[[#This Row],[Valor Venda]]*tVendas[[#This Row],[% Comis.]]</f>
        <v>96.700500000000005</v>
      </c>
      <c r="AE288" s="57">
        <f>IF((tVendas[[#This Row],[Data Pagamento]]-tVendas[[#This Row],[Vencimento]])&lt;0,1,0)</f>
        <v>0</v>
      </c>
    </row>
    <row r="289" spans="9:31" x14ac:dyDescent="0.3">
      <c r="I289">
        <v>286</v>
      </c>
      <c r="J289" s="41">
        <v>43986</v>
      </c>
      <c r="K289" s="66">
        <f t="shared" si="4"/>
        <v>2020</v>
      </c>
      <c r="L289">
        <v>75</v>
      </c>
      <c r="M289" t="s">
        <v>363</v>
      </c>
      <c r="N289" t="s">
        <v>124</v>
      </c>
      <c r="O289">
        <v>7</v>
      </c>
      <c r="P289" t="s">
        <v>468</v>
      </c>
      <c r="Q289" t="s">
        <v>206</v>
      </c>
      <c r="R289" t="s">
        <v>240</v>
      </c>
      <c r="S289">
        <v>17</v>
      </c>
      <c r="T289" s="42">
        <v>118</v>
      </c>
      <c r="U289" s="42">
        <v>2006</v>
      </c>
      <c r="V289" s="43">
        <v>0.04</v>
      </c>
      <c r="W289" s="42">
        <f>tVendas[[#This Row],[Valor Bruto]]*tVendas[[#This Row],[% Desconto]]</f>
        <v>80.239999999999995</v>
      </c>
      <c r="X289" s="42">
        <f>tVendas[[#This Row],[Valor Bruto]]-tVendas[[#This Row],[Valor Desconto]]</f>
        <v>1925.76</v>
      </c>
      <c r="Y289" s="41">
        <v>44013</v>
      </c>
      <c r="Z289" s="41">
        <v>44013</v>
      </c>
      <c r="AA289" t="s">
        <v>97</v>
      </c>
      <c r="AB289" t="s">
        <v>128</v>
      </c>
      <c r="AC289" s="43">
        <v>0.05</v>
      </c>
      <c r="AD289" s="42">
        <f>tVendas[[#This Row],[Valor Venda]]*tVendas[[#This Row],[% Comis.]]</f>
        <v>96.288000000000011</v>
      </c>
      <c r="AE289" s="57">
        <f>IF((tVendas[[#This Row],[Data Pagamento]]-tVendas[[#This Row],[Vencimento]])&lt;0,1,0)</f>
        <v>0</v>
      </c>
    </row>
    <row r="290" spans="9:31" x14ac:dyDescent="0.3">
      <c r="I290">
        <v>287</v>
      </c>
      <c r="J290" s="41">
        <v>43986</v>
      </c>
      <c r="K290" s="66">
        <f t="shared" si="4"/>
        <v>2020</v>
      </c>
      <c r="L290">
        <v>70</v>
      </c>
      <c r="M290" t="s">
        <v>392</v>
      </c>
      <c r="N290" t="s">
        <v>153</v>
      </c>
      <c r="O290">
        <v>1</v>
      </c>
      <c r="P290" t="s">
        <v>200</v>
      </c>
      <c r="Q290" t="s">
        <v>201</v>
      </c>
      <c r="R290" t="s">
        <v>202</v>
      </c>
      <c r="S290">
        <v>22</v>
      </c>
      <c r="T290" s="42">
        <v>115</v>
      </c>
      <c r="U290" s="42">
        <v>2530</v>
      </c>
      <c r="V290" s="43">
        <v>0.06</v>
      </c>
      <c r="W290" s="42">
        <f>tVendas[[#This Row],[Valor Bruto]]*tVendas[[#This Row],[% Desconto]]</f>
        <v>151.79999999999998</v>
      </c>
      <c r="X290" s="42">
        <f>tVendas[[#This Row],[Valor Bruto]]-tVendas[[#This Row],[Valor Desconto]]</f>
        <v>2378.1999999999998</v>
      </c>
      <c r="Y290" s="41">
        <v>44004</v>
      </c>
      <c r="Z290" s="41">
        <v>44004</v>
      </c>
      <c r="AA290" t="s">
        <v>79</v>
      </c>
      <c r="AB290" t="s">
        <v>88</v>
      </c>
      <c r="AC290" s="43">
        <v>0.06</v>
      </c>
      <c r="AD290" s="42">
        <f>tVendas[[#This Row],[Valor Venda]]*tVendas[[#This Row],[% Comis.]]</f>
        <v>142.69199999999998</v>
      </c>
      <c r="AE290" s="57">
        <f>IF((tVendas[[#This Row],[Data Pagamento]]-tVendas[[#This Row],[Vencimento]])&lt;0,1,0)</f>
        <v>0</v>
      </c>
    </row>
    <row r="291" spans="9:31" x14ac:dyDescent="0.3">
      <c r="I291">
        <v>288</v>
      </c>
      <c r="J291" s="41">
        <v>43987</v>
      </c>
      <c r="K291" s="66">
        <f t="shared" si="4"/>
        <v>2020</v>
      </c>
      <c r="L291">
        <v>48</v>
      </c>
      <c r="M291" t="s">
        <v>289</v>
      </c>
      <c r="N291" t="s">
        <v>96</v>
      </c>
      <c r="O291">
        <v>10</v>
      </c>
      <c r="P291" t="s">
        <v>476</v>
      </c>
      <c r="Q291" t="s">
        <v>206</v>
      </c>
      <c r="R291" t="s">
        <v>207</v>
      </c>
      <c r="S291">
        <v>16</v>
      </c>
      <c r="T291" s="42">
        <v>112</v>
      </c>
      <c r="U291" s="42">
        <v>1792</v>
      </c>
      <c r="V291" s="43">
        <v>0.04</v>
      </c>
      <c r="W291" s="42">
        <f>tVendas[[#This Row],[Valor Bruto]]*tVendas[[#This Row],[% Desconto]]</f>
        <v>71.680000000000007</v>
      </c>
      <c r="X291" s="42">
        <f>tVendas[[#This Row],[Valor Bruto]]-tVendas[[#This Row],[Valor Desconto]]</f>
        <v>1720.32</v>
      </c>
      <c r="Y291" s="41">
        <v>44009</v>
      </c>
      <c r="Z291" s="41">
        <v>44009</v>
      </c>
      <c r="AA291" t="s">
        <v>79</v>
      </c>
      <c r="AB291" t="s">
        <v>95</v>
      </c>
      <c r="AC291" s="43">
        <v>0.05</v>
      </c>
      <c r="AD291" s="42">
        <f>tVendas[[#This Row],[Valor Venda]]*tVendas[[#This Row],[% Comis.]]</f>
        <v>86.016000000000005</v>
      </c>
      <c r="AE291" s="57">
        <f>IF((tVendas[[#This Row],[Data Pagamento]]-tVendas[[#This Row],[Vencimento]])&lt;0,1,0)</f>
        <v>0</v>
      </c>
    </row>
    <row r="292" spans="9:31" x14ac:dyDescent="0.3">
      <c r="I292">
        <v>289</v>
      </c>
      <c r="J292" s="41">
        <v>43988</v>
      </c>
      <c r="K292" s="66">
        <f t="shared" si="4"/>
        <v>2020</v>
      </c>
      <c r="L292">
        <v>25</v>
      </c>
      <c r="M292" t="s">
        <v>235</v>
      </c>
      <c r="N292" t="s">
        <v>132</v>
      </c>
      <c r="O292">
        <v>2</v>
      </c>
      <c r="P292" t="s">
        <v>364</v>
      </c>
      <c r="Q292" t="s">
        <v>206</v>
      </c>
      <c r="R292" t="s">
        <v>212</v>
      </c>
      <c r="S292">
        <v>37</v>
      </c>
      <c r="T292" s="42">
        <v>99</v>
      </c>
      <c r="U292" s="42">
        <v>3663</v>
      </c>
      <c r="V292" s="43">
        <v>0.03</v>
      </c>
      <c r="W292" s="42">
        <f>tVendas[[#This Row],[Valor Bruto]]*tVendas[[#This Row],[% Desconto]]</f>
        <v>109.89</v>
      </c>
      <c r="X292" s="42">
        <f>tVendas[[#This Row],[Valor Bruto]]-tVendas[[#This Row],[Valor Desconto]]</f>
        <v>3553.11</v>
      </c>
      <c r="Y292" s="41">
        <v>44015</v>
      </c>
      <c r="Z292" s="41">
        <v>44015</v>
      </c>
      <c r="AA292" t="s">
        <v>79</v>
      </c>
      <c r="AB292" t="s">
        <v>128</v>
      </c>
      <c r="AC292" s="43">
        <v>7.0000000000000007E-2</v>
      </c>
      <c r="AD292" s="42">
        <f>tVendas[[#This Row],[Valor Venda]]*tVendas[[#This Row],[% Comis.]]</f>
        <v>248.71770000000004</v>
      </c>
      <c r="AE292" s="57">
        <f>IF((tVendas[[#This Row],[Data Pagamento]]-tVendas[[#This Row],[Vencimento]])&lt;0,1,0)</f>
        <v>0</v>
      </c>
    </row>
    <row r="293" spans="9:31" x14ac:dyDescent="0.3">
      <c r="I293">
        <v>290</v>
      </c>
      <c r="J293" s="41">
        <v>43988</v>
      </c>
      <c r="K293" s="66">
        <f t="shared" si="4"/>
        <v>2020</v>
      </c>
      <c r="L293">
        <v>62</v>
      </c>
      <c r="M293" t="s">
        <v>461</v>
      </c>
      <c r="N293" t="s">
        <v>462</v>
      </c>
      <c r="O293">
        <v>1</v>
      </c>
      <c r="P293" t="s">
        <v>427</v>
      </c>
      <c r="Q293" t="s">
        <v>201</v>
      </c>
      <c r="R293" t="s">
        <v>216</v>
      </c>
      <c r="S293">
        <v>29</v>
      </c>
      <c r="T293" s="42">
        <v>120</v>
      </c>
      <c r="U293" s="42">
        <v>3480</v>
      </c>
      <c r="V293" s="43">
        <v>7.0000000000000007E-2</v>
      </c>
      <c r="W293" s="42">
        <f>tVendas[[#This Row],[Valor Bruto]]*tVendas[[#This Row],[% Desconto]]</f>
        <v>243.60000000000002</v>
      </c>
      <c r="X293" s="42">
        <f>tVendas[[#This Row],[Valor Bruto]]-tVendas[[#This Row],[Valor Desconto]]</f>
        <v>3236.4</v>
      </c>
      <c r="Y293" s="41">
        <v>43995</v>
      </c>
      <c r="Z293" s="41">
        <v>43995</v>
      </c>
      <c r="AA293" t="s">
        <v>100</v>
      </c>
      <c r="AB293" t="s">
        <v>92</v>
      </c>
      <c r="AC293" s="43">
        <v>7.0000000000000007E-2</v>
      </c>
      <c r="AD293" s="42">
        <f>tVendas[[#This Row],[Valor Venda]]*tVendas[[#This Row],[% Comis.]]</f>
        <v>226.54800000000003</v>
      </c>
      <c r="AE293" s="57">
        <f>IF((tVendas[[#This Row],[Data Pagamento]]-tVendas[[#This Row],[Vencimento]])&lt;0,1,0)</f>
        <v>0</v>
      </c>
    </row>
    <row r="294" spans="9:31" x14ac:dyDescent="0.3">
      <c r="I294">
        <v>291</v>
      </c>
      <c r="J294" s="41">
        <v>43988</v>
      </c>
      <c r="K294" s="66">
        <f t="shared" si="4"/>
        <v>2020</v>
      </c>
      <c r="L294">
        <v>89</v>
      </c>
      <c r="M294" t="s">
        <v>339</v>
      </c>
      <c r="N294" t="s">
        <v>340</v>
      </c>
      <c r="O294">
        <v>3</v>
      </c>
      <c r="P294" t="s">
        <v>323</v>
      </c>
      <c r="Q294" t="s">
        <v>206</v>
      </c>
      <c r="R294" t="s">
        <v>219</v>
      </c>
      <c r="S294">
        <v>26</v>
      </c>
      <c r="T294" s="42">
        <v>105</v>
      </c>
      <c r="U294" s="42">
        <v>2730</v>
      </c>
      <c r="V294" s="43">
        <v>0.05</v>
      </c>
      <c r="W294" s="42">
        <f>tVendas[[#This Row],[Valor Bruto]]*tVendas[[#This Row],[% Desconto]]</f>
        <v>136.5</v>
      </c>
      <c r="X294" s="42">
        <f>tVendas[[#This Row],[Valor Bruto]]-tVendas[[#This Row],[Valor Desconto]]</f>
        <v>2593.5</v>
      </c>
      <c r="Y294" s="41">
        <v>44018</v>
      </c>
      <c r="Z294" s="41"/>
      <c r="AA294" t="s">
        <v>108</v>
      </c>
      <c r="AB294" t="s">
        <v>83</v>
      </c>
      <c r="AC294" s="43">
        <v>0.06</v>
      </c>
      <c r="AD294" s="42">
        <f>tVendas[[#This Row],[Valor Venda]]*tVendas[[#This Row],[% Comis.]]</f>
        <v>155.60999999999999</v>
      </c>
      <c r="AE294" s="57">
        <f>IF((tVendas[[#This Row],[Data Pagamento]]-tVendas[[#This Row],[Vencimento]])&lt;0,1,0)</f>
        <v>1</v>
      </c>
    </row>
    <row r="295" spans="9:31" x14ac:dyDescent="0.3">
      <c r="I295">
        <v>292</v>
      </c>
      <c r="J295" s="41">
        <v>43988</v>
      </c>
      <c r="K295" s="66">
        <f t="shared" si="4"/>
        <v>2020</v>
      </c>
      <c r="L295">
        <v>16</v>
      </c>
      <c r="M295" t="s">
        <v>213</v>
      </c>
      <c r="N295" t="s">
        <v>214</v>
      </c>
      <c r="O295">
        <v>14</v>
      </c>
      <c r="P295" t="s">
        <v>485</v>
      </c>
      <c r="Q295" t="s">
        <v>201</v>
      </c>
      <c r="R295" t="s">
        <v>222</v>
      </c>
      <c r="S295">
        <v>36</v>
      </c>
      <c r="T295" s="42">
        <v>119</v>
      </c>
      <c r="U295" s="42">
        <v>4284</v>
      </c>
      <c r="V295" s="43">
        <v>0.02</v>
      </c>
      <c r="W295" s="42">
        <f>tVendas[[#This Row],[Valor Bruto]]*tVendas[[#This Row],[% Desconto]]</f>
        <v>85.68</v>
      </c>
      <c r="X295" s="42">
        <f>tVendas[[#This Row],[Valor Bruto]]-tVendas[[#This Row],[Valor Desconto]]</f>
        <v>4198.32</v>
      </c>
      <c r="Y295" s="41">
        <v>44009</v>
      </c>
      <c r="Z295" s="41">
        <v>44009</v>
      </c>
      <c r="AA295" t="s">
        <v>79</v>
      </c>
      <c r="AB295" t="s">
        <v>105</v>
      </c>
      <c r="AC295" s="43">
        <v>0.08</v>
      </c>
      <c r="AD295" s="42">
        <f>tVendas[[#This Row],[Valor Venda]]*tVendas[[#This Row],[% Comis.]]</f>
        <v>335.86559999999997</v>
      </c>
      <c r="AE295" s="57">
        <f>IF((tVendas[[#This Row],[Data Pagamento]]-tVendas[[#This Row],[Vencimento]])&lt;0,1,0)</f>
        <v>0</v>
      </c>
    </row>
    <row r="296" spans="9:31" x14ac:dyDescent="0.3">
      <c r="I296">
        <v>293</v>
      </c>
      <c r="J296" s="41">
        <v>43989</v>
      </c>
      <c r="K296" s="66">
        <f t="shared" si="4"/>
        <v>2020</v>
      </c>
      <c r="L296">
        <v>85</v>
      </c>
      <c r="M296" t="s">
        <v>280</v>
      </c>
      <c r="N296" t="s">
        <v>281</v>
      </c>
      <c r="O296">
        <v>6</v>
      </c>
      <c r="P296" t="s">
        <v>344</v>
      </c>
      <c r="Q296" t="s">
        <v>201</v>
      </c>
      <c r="R296" t="s">
        <v>226</v>
      </c>
      <c r="S296">
        <v>46</v>
      </c>
      <c r="T296" s="42">
        <v>117</v>
      </c>
      <c r="U296" s="42">
        <v>5382</v>
      </c>
      <c r="V296" s="43">
        <v>0.14000000000000001</v>
      </c>
      <c r="W296" s="42">
        <f>tVendas[[#This Row],[Valor Bruto]]*tVendas[[#This Row],[% Desconto]]</f>
        <v>753.48</v>
      </c>
      <c r="X296" s="42">
        <f>tVendas[[#This Row],[Valor Bruto]]-tVendas[[#This Row],[Valor Desconto]]</f>
        <v>4628.5200000000004</v>
      </c>
      <c r="Y296" s="41">
        <v>44010</v>
      </c>
      <c r="Z296" s="41">
        <v>44010</v>
      </c>
      <c r="AA296" t="s">
        <v>108</v>
      </c>
      <c r="AB296" t="s">
        <v>92</v>
      </c>
      <c r="AC296" s="43">
        <v>0.08</v>
      </c>
      <c r="AD296" s="42">
        <f>tVendas[[#This Row],[Valor Venda]]*tVendas[[#This Row],[% Comis.]]</f>
        <v>370.28160000000003</v>
      </c>
      <c r="AE296" s="57">
        <f>IF((tVendas[[#This Row],[Data Pagamento]]-tVendas[[#This Row],[Vencimento]])&lt;0,1,0)</f>
        <v>0</v>
      </c>
    </row>
    <row r="297" spans="9:31" x14ac:dyDescent="0.3">
      <c r="I297">
        <v>294</v>
      </c>
      <c r="J297" s="41">
        <v>43989</v>
      </c>
      <c r="K297" s="66">
        <f t="shared" si="4"/>
        <v>2020</v>
      </c>
      <c r="L297">
        <v>90</v>
      </c>
      <c r="M297" t="s">
        <v>286</v>
      </c>
      <c r="N297" t="s">
        <v>287</v>
      </c>
      <c r="O297">
        <v>11</v>
      </c>
      <c r="P297" t="s">
        <v>290</v>
      </c>
      <c r="Q297" t="s">
        <v>201</v>
      </c>
      <c r="R297" t="s">
        <v>230</v>
      </c>
      <c r="S297">
        <v>29</v>
      </c>
      <c r="T297" s="42">
        <v>101</v>
      </c>
      <c r="U297" s="42">
        <v>2929</v>
      </c>
      <c r="V297" s="43">
        <v>0.11</v>
      </c>
      <c r="W297" s="42">
        <f>tVendas[[#This Row],[Valor Bruto]]*tVendas[[#This Row],[% Desconto]]</f>
        <v>322.19</v>
      </c>
      <c r="X297" s="42">
        <f>tVendas[[#This Row],[Valor Bruto]]-tVendas[[#This Row],[Valor Desconto]]</f>
        <v>2606.81</v>
      </c>
      <c r="Y297" s="41">
        <v>44018</v>
      </c>
      <c r="Z297" s="41">
        <v>44018</v>
      </c>
      <c r="AA297" t="s">
        <v>87</v>
      </c>
      <c r="AB297" t="s">
        <v>92</v>
      </c>
      <c r="AC297" s="43">
        <v>0.06</v>
      </c>
      <c r="AD297" s="42">
        <f>tVendas[[#This Row],[Valor Venda]]*tVendas[[#This Row],[% Comis.]]</f>
        <v>156.40859999999998</v>
      </c>
      <c r="AE297" s="57">
        <f>IF((tVendas[[#This Row],[Data Pagamento]]-tVendas[[#This Row],[Vencimento]])&lt;0,1,0)</f>
        <v>0</v>
      </c>
    </row>
    <row r="298" spans="9:31" x14ac:dyDescent="0.3">
      <c r="I298">
        <v>295</v>
      </c>
      <c r="J298" s="41">
        <v>43991</v>
      </c>
      <c r="K298" s="66">
        <f t="shared" si="4"/>
        <v>2020</v>
      </c>
      <c r="L298">
        <v>36</v>
      </c>
      <c r="M298" t="s">
        <v>320</v>
      </c>
      <c r="N298" t="s">
        <v>96</v>
      </c>
      <c r="O298">
        <v>15</v>
      </c>
      <c r="P298" t="s">
        <v>454</v>
      </c>
      <c r="Q298" t="s">
        <v>206</v>
      </c>
      <c r="R298" t="s">
        <v>234</v>
      </c>
      <c r="S298">
        <v>18</v>
      </c>
      <c r="T298" s="42">
        <v>95</v>
      </c>
      <c r="U298" s="42">
        <v>1710</v>
      </c>
      <c r="V298" s="43">
        <v>0.12</v>
      </c>
      <c r="W298" s="42">
        <f>tVendas[[#This Row],[Valor Bruto]]*tVendas[[#This Row],[% Desconto]]</f>
        <v>205.2</v>
      </c>
      <c r="X298" s="42">
        <f>tVendas[[#This Row],[Valor Bruto]]-tVendas[[#This Row],[Valor Desconto]]</f>
        <v>1504.8</v>
      </c>
      <c r="Y298" s="41">
        <v>44016</v>
      </c>
      <c r="Z298" s="41">
        <v>44016</v>
      </c>
      <c r="AA298" t="s">
        <v>79</v>
      </c>
      <c r="AB298" t="s">
        <v>80</v>
      </c>
      <c r="AC298" s="43">
        <v>0.05</v>
      </c>
      <c r="AD298" s="42">
        <f>tVendas[[#This Row],[Valor Venda]]*tVendas[[#This Row],[% Comis.]]</f>
        <v>75.239999999999995</v>
      </c>
      <c r="AE298" s="57">
        <f>IF((tVendas[[#This Row],[Data Pagamento]]-tVendas[[#This Row],[Vencimento]])&lt;0,1,0)</f>
        <v>0</v>
      </c>
    </row>
    <row r="299" spans="9:31" x14ac:dyDescent="0.3">
      <c r="I299">
        <v>296</v>
      </c>
      <c r="J299" s="41">
        <v>43992</v>
      </c>
      <c r="K299" s="66">
        <f t="shared" si="4"/>
        <v>2020</v>
      </c>
      <c r="L299">
        <v>79</v>
      </c>
      <c r="M299" t="s">
        <v>366</v>
      </c>
      <c r="N299" t="s">
        <v>367</v>
      </c>
      <c r="O299">
        <v>14</v>
      </c>
      <c r="P299" t="s">
        <v>486</v>
      </c>
      <c r="Q299" t="s">
        <v>201</v>
      </c>
      <c r="R299" t="s">
        <v>237</v>
      </c>
      <c r="S299">
        <v>41</v>
      </c>
      <c r="T299" s="42">
        <v>112</v>
      </c>
      <c r="U299" s="42">
        <v>4592</v>
      </c>
      <c r="V299" s="43">
        <v>0.1</v>
      </c>
      <c r="W299" s="42">
        <f>tVendas[[#This Row],[Valor Bruto]]*tVendas[[#This Row],[% Desconto]]</f>
        <v>459.20000000000005</v>
      </c>
      <c r="X299" s="42">
        <f>tVendas[[#This Row],[Valor Bruto]]-tVendas[[#This Row],[Valor Desconto]]</f>
        <v>4132.8</v>
      </c>
      <c r="Y299" s="41">
        <v>44019</v>
      </c>
      <c r="Z299" s="41">
        <v>44019</v>
      </c>
      <c r="AA299" t="s">
        <v>108</v>
      </c>
      <c r="AB299" t="s">
        <v>80</v>
      </c>
      <c r="AC299" s="43">
        <v>0.08</v>
      </c>
      <c r="AD299" s="42">
        <f>tVendas[[#This Row],[Valor Venda]]*tVendas[[#This Row],[% Comis.]]</f>
        <v>330.62400000000002</v>
      </c>
      <c r="AE299" s="57">
        <f>IF((tVendas[[#This Row],[Data Pagamento]]-tVendas[[#This Row],[Vencimento]])&lt;0,1,0)</f>
        <v>0</v>
      </c>
    </row>
    <row r="300" spans="9:31" x14ac:dyDescent="0.3">
      <c r="I300">
        <v>297</v>
      </c>
      <c r="J300" s="41">
        <v>43992</v>
      </c>
      <c r="K300" s="66">
        <f t="shared" si="4"/>
        <v>2020</v>
      </c>
      <c r="L300">
        <v>95</v>
      </c>
      <c r="M300" t="s">
        <v>331</v>
      </c>
      <c r="N300" t="s">
        <v>143</v>
      </c>
      <c r="O300">
        <v>5</v>
      </c>
      <c r="P300" t="s">
        <v>239</v>
      </c>
      <c r="Q300" t="s">
        <v>206</v>
      </c>
      <c r="R300" t="s">
        <v>240</v>
      </c>
      <c r="S300">
        <v>37</v>
      </c>
      <c r="T300" s="42">
        <v>96</v>
      </c>
      <c r="U300" s="42">
        <v>3552</v>
      </c>
      <c r="V300" s="43">
        <v>0.1</v>
      </c>
      <c r="W300" s="42">
        <f>tVendas[[#This Row],[Valor Bruto]]*tVendas[[#This Row],[% Desconto]]</f>
        <v>355.20000000000005</v>
      </c>
      <c r="X300" s="42">
        <f>tVendas[[#This Row],[Valor Bruto]]-tVendas[[#This Row],[Valor Desconto]]</f>
        <v>3196.8</v>
      </c>
      <c r="Y300" s="41">
        <v>44004</v>
      </c>
      <c r="Z300" s="41"/>
      <c r="AA300" t="s">
        <v>97</v>
      </c>
      <c r="AB300" t="s">
        <v>80</v>
      </c>
      <c r="AC300" s="43">
        <v>7.0000000000000007E-2</v>
      </c>
      <c r="AD300" s="42">
        <f>tVendas[[#This Row],[Valor Venda]]*tVendas[[#This Row],[% Comis.]]</f>
        <v>223.77600000000004</v>
      </c>
      <c r="AE300" s="57">
        <f>IF((tVendas[[#This Row],[Data Pagamento]]-tVendas[[#This Row],[Vencimento]])&lt;0,1,0)</f>
        <v>1</v>
      </c>
    </row>
    <row r="301" spans="9:31" x14ac:dyDescent="0.3">
      <c r="I301">
        <v>298</v>
      </c>
      <c r="J301" s="41">
        <v>43992</v>
      </c>
      <c r="K301" s="66">
        <f t="shared" si="4"/>
        <v>2020</v>
      </c>
      <c r="L301">
        <v>7</v>
      </c>
      <c r="M301" t="s">
        <v>487</v>
      </c>
      <c r="N301" t="s">
        <v>488</v>
      </c>
      <c r="O301">
        <v>6</v>
      </c>
      <c r="P301" t="s">
        <v>272</v>
      </c>
      <c r="Q301" t="s">
        <v>201</v>
      </c>
      <c r="R301" t="s">
        <v>202</v>
      </c>
      <c r="S301">
        <v>12</v>
      </c>
      <c r="T301" s="42">
        <v>110</v>
      </c>
      <c r="U301" s="42">
        <v>1320</v>
      </c>
      <c r="V301" s="43">
        <v>0.1</v>
      </c>
      <c r="W301" s="42">
        <f>tVendas[[#This Row],[Valor Bruto]]*tVendas[[#This Row],[% Desconto]]</f>
        <v>132</v>
      </c>
      <c r="X301" s="42">
        <f>tVendas[[#This Row],[Valor Bruto]]-tVendas[[#This Row],[Valor Desconto]]</f>
        <v>1188</v>
      </c>
      <c r="Y301" s="41">
        <v>43996</v>
      </c>
      <c r="Z301" s="41">
        <v>43996</v>
      </c>
      <c r="AA301" t="s">
        <v>79</v>
      </c>
      <c r="AB301" t="s">
        <v>95</v>
      </c>
      <c r="AC301" s="43">
        <v>0.05</v>
      </c>
      <c r="AD301" s="42">
        <f>tVendas[[#This Row],[Valor Venda]]*tVendas[[#This Row],[% Comis.]]</f>
        <v>59.400000000000006</v>
      </c>
      <c r="AE301" s="57">
        <f>IF((tVendas[[#This Row],[Data Pagamento]]-tVendas[[#This Row],[Vencimento]])&lt;0,1,0)</f>
        <v>0</v>
      </c>
    </row>
    <row r="302" spans="9:31" x14ac:dyDescent="0.3">
      <c r="I302">
        <v>299</v>
      </c>
      <c r="J302" s="41">
        <v>43993</v>
      </c>
      <c r="K302" s="66">
        <f t="shared" si="4"/>
        <v>2020</v>
      </c>
      <c r="L302">
        <v>30</v>
      </c>
      <c r="M302" t="s">
        <v>418</v>
      </c>
      <c r="N302" t="s">
        <v>91</v>
      </c>
      <c r="O302">
        <v>12</v>
      </c>
      <c r="P302" t="s">
        <v>397</v>
      </c>
      <c r="Q302" t="s">
        <v>201</v>
      </c>
      <c r="R302" t="s">
        <v>207</v>
      </c>
      <c r="S302">
        <v>17</v>
      </c>
      <c r="T302" s="42">
        <v>104</v>
      </c>
      <c r="U302" s="42">
        <v>1768</v>
      </c>
      <c r="V302" s="43">
        <v>0.09</v>
      </c>
      <c r="W302" s="42">
        <f>tVendas[[#This Row],[Valor Bruto]]*tVendas[[#This Row],[% Desconto]]</f>
        <v>159.12</v>
      </c>
      <c r="X302" s="42">
        <f>tVendas[[#This Row],[Valor Bruto]]-tVendas[[#This Row],[Valor Desconto]]</f>
        <v>1608.88</v>
      </c>
      <c r="Y302" s="41">
        <v>44021</v>
      </c>
      <c r="Z302" s="41">
        <v>44021</v>
      </c>
      <c r="AA302" t="s">
        <v>100</v>
      </c>
      <c r="AB302" t="s">
        <v>90</v>
      </c>
      <c r="AC302" s="43">
        <v>0.05</v>
      </c>
      <c r="AD302" s="42">
        <f>tVendas[[#This Row],[Valor Venda]]*tVendas[[#This Row],[% Comis.]]</f>
        <v>80.444000000000017</v>
      </c>
      <c r="AE302" s="57">
        <f>IF((tVendas[[#This Row],[Data Pagamento]]-tVendas[[#This Row],[Vencimento]])&lt;0,1,0)</f>
        <v>0</v>
      </c>
    </row>
    <row r="303" spans="9:31" x14ac:dyDescent="0.3">
      <c r="I303">
        <v>300</v>
      </c>
      <c r="J303" s="41">
        <v>43993</v>
      </c>
      <c r="K303" s="66">
        <f t="shared" si="4"/>
        <v>2020</v>
      </c>
      <c r="L303">
        <v>51</v>
      </c>
      <c r="M303" t="s">
        <v>273</v>
      </c>
      <c r="N303" t="s">
        <v>145</v>
      </c>
      <c r="O303">
        <v>13</v>
      </c>
      <c r="P303" t="s">
        <v>441</v>
      </c>
      <c r="Q303" t="s">
        <v>201</v>
      </c>
      <c r="R303" t="s">
        <v>212</v>
      </c>
      <c r="S303">
        <v>45</v>
      </c>
      <c r="T303" s="42">
        <v>109</v>
      </c>
      <c r="U303" s="42">
        <v>4905</v>
      </c>
      <c r="V303" s="43">
        <v>0.1</v>
      </c>
      <c r="W303" s="42">
        <f>tVendas[[#This Row],[Valor Bruto]]*tVendas[[#This Row],[% Desconto]]</f>
        <v>490.5</v>
      </c>
      <c r="X303" s="42">
        <f>tVendas[[#This Row],[Valor Bruto]]-tVendas[[#This Row],[Valor Desconto]]</f>
        <v>4414.5</v>
      </c>
      <c r="Y303" s="41">
        <v>44000</v>
      </c>
      <c r="Z303" s="41">
        <v>44000</v>
      </c>
      <c r="AA303" t="s">
        <v>82</v>
      </c>
      <c r="AB303" t="s">
        <v>109</v>
      </c>
      <c r="AC303" s="43">
        <v>0.08</v>
      </c>
      <c r="AD303" s="42">
        <f>tVendas[[#This Row],[Valor Venda]]*tVendas[[#This Row],[% Comis.]]</f>
        <v>353.16</v>
      </c>
      <c r="AE303" s="57">
        <f>IF((tVendas[[#This Row],[Data Pagamento]]-tVendas[[#This Row],[Vencimento]])&lt;0,1,0)</f>
        <v>0</v>
      </c>
    </row>
    <row r="304" spans="9:31" x14ac:dyDescent="0.3">
      <c r="I304">
        <v>301</v>
      </c>
      <c r="J304" s="41">
        <v>43994</v>
      </c>
      <c r="K304" s="66">
        <f t="shared" si="4"/>
        <v>2020</v>
      </c>
      <c r="L304">
        <v>78</v>
      </c>
      <c r="M304" t="s">
        <v>405</v>
      </c>
      <c r="N304" t="s">
        <v>154</v>
      </c>
      <c r="O304">
        <v>5</v>
      </c>
      <c r="P304" t="s">
        <v>460</v>
      </c>
      <c r="Q304" t="s">
        <v>206</v>
      </c>
      <c r="R304" t="s">
        <v>216</v>
      </c>
      <c r="S304">
        <v>37</v>
      </c>
      <c r="T304" s="42">
        <v>101</v>
      </c>
      <c r="U304" s="42">
        <v>3737</v>
      </c>
      <c r="V304" s="43">
        <v>0.14000000000000001</v>
      </c>
      <c r="W304" s="42">
        <f>tVendas[[#This Row],[Valor Bruto]]*tVendas[[#This Row],[% Desconto]]</f>
        <v>523.18000000000006</v>
      </c>
      <c r="X304" s="42">
        <f>tVendas[[#This Row],[Valor Bruto]]-tVendas[[#This Row],[Valor Desconto]]</f>
        <v>3213.8199999999997</v>
      </c>
      <c r="Y304" s="41">
        <v>44001</v>
      </c>
      <c r="Z304" s="41">
        <v>44001</v>
      </c>
      <c r="AA304" t="s">
        <v>108</v>
      </c>
      <c r="AB304" t="s">
        <v>88</v>
      </c>
      <c r="AC304" s="43">
        <v>7.0000000000000007E-2</v>
      </c>
      <c r="AD304" s="42">
        <f>tVendas[[#This Row],[Valor Venda]]*tVendas[[#This Row],[% Comis.]]</f>
        <v>224.9674</v>
      </c>
      <c r="AE304" s="57">
        <f>IF((tVendas[[#This Row],[Data Pagamento]]-tVendas[[#This Row],[Vencimento]])&lt;0,1,0)</f>
        <v>0</v>
      </c>
    </row>
    <row r="305" spans="9:31" x14ac:dyDescent="0.3">
      <c r="I305">
        <v>302</v>
      </c>
      <c r="J305" s="41">
        <v>43994</v>
      </c>
      <c r="K305" s="66">
        <f t="shared" si="4"/>
        <v>2020</v>
      </c>
      <c r="L305">
        <v>5</v>
      </c>
      <c r="M305" t="s">
        <v>489</v>
      </c>
      <c r="N305" t="s">
        <v>277</v>
      </c>
      <c r="O305">
        <v>2</v>
      </c>
      <c r="P305" t="s">
        <v>353</v>
      </c>
      <c r="Q305" t="s">
        <v>206</v>
      </c>
      <c r="R305" t="s">
        <v>219</v>
      </c>
      <c r="S305">
        <v>48</v>
      </c>
      <c r="T305" s="42">
        <v>107</v>
      </c>
      <c r="U305" s="42">
        <v>5136</v>
      </c>
      <c r="V305" s="43">
        <v>0.04</v>
      </c>
      <c r="W305" s="42">
        <f>tVendas[[#This Row],[Valor Bruto]]*tVendas[[#This Row],[% Desconto]]</f>
        <v>205.44</v>
      </c>
      <c r="X305" s="42">
        <f>tVendas[[#This Row],[Valor Bruto]]-tVendas[[#This Row],[Valor Desconto]]</f>
        <v>4930.5600000000004</v>
      </c>
      <c r="Y305" s="41">
        <v>44000</v>
      </c>
      <c r="Z305" s="41"/>
      <c r="AA305" t="s">
        <v>108</v>
      </c>
      <c r="AB305" t="s">
        <v>80</v>
      </c>
      <c r="AC305" s="43">
        <v>0.08</v>
      </c>
      <c r="AD305" s="42">
        <f>tVendas[[#This Row],[Valor Venda]]*tVendas[[#This Row],[% Comis.]]</f>
        <v>394.44480000000004</v>
      </c>
      <c r="AE305" s="57">
        <f>IF((tVendas[[#This Row],[Data Pagamento]]-tVendas[[#This Row],[Vencimento]])&lt;0,1,0)</f>
        <v>1</v>
      </c>
    </row>
    <row r="306" spans="9:31" x14ac:dyDescent="0.3">
      <c r="I306">
        <v>303</v>
      </c>
      <c r="J306" s="41">
        <v>43994</v>
      </c>
      <c r="K306" s="66">
        <f t="shared" si="4"/>
        <v>2020</v>
      </c>
      <c r="L306">
        <v>33</v>
      </c>
      <c r="M306" t="s">
        <v>334</v>
      </c>
      <c r="N306" t="s">
        <v>96</v>
      </c>
      <c r="O306">
        <v>3</v>
      </c>
      <c r="P306" t="s">
        <v>448</v>
      </c>
      <c r="Q306" t="s">
        <v>206</v>
      </c>
      <c r="R306" t="s">
        <v>222</v>
      </c>
      <c r="S306">
        <v>28</v>
      </c>
      <c r="T306" s="42">
        <v>104</v>
      </c>
      <c r="U306" s="42">
        <v>2912</v>
      </c>
      <c r="V306" s="43">
        <v>0.09</v>
      </c>
      <c r="W306" s="42">
        <f>tVendas[[#This Row],[Valor Bruto]]*tVendas[[#This Row],[% Desconto]]</f>
        <v>262.08</v>
      </c>
      <c r="X306" s="42">
        <f>tVendas[[#This Row],[Valor Bruto]]-tVendas[[#This Row],[Valor Desconto]]</f>
        <v>2649.92</v>
      </c>
      <c r="Y306" s="41">
        <v>44009</v>
      </c>
      <c r="Z306" s="41">
        <v>44009</v>
      </c>
      <c r="AA306" t="s">
        <v>85</v>
      </c>
      <c r="AB306" t="s">
        <v>92</v>
      </c>
      <c r="AC306" s="43">
        <v>0.06</v>
      </c>
      <c r="AD306" s="42">
        <f>tVendas[[#This Row],[Valor Venda]]*tVendas[[#This Row],[% Comis.]]</f>
        <v>158.99520000000001</v>
      </c>
      <c r="AE306" s="57">
        <f>IF((tVendas[[#This Row],[Data Pagamento]]-tVendas[[#This Row],[Vencimento]])&lt;0,1,0)</f>
        <v>0</v>
      </c>
    </row>
    <row r="307" spans="9:31" x14ac:dyDescent="0.3">
      <c r="I307">
        <v>304</v>
      </c>
      <c r="J307" s="41">
        <v>43996</v>
      </c>
      <c r="K307" s="66">
        <f t="shared" si="4"/>
        <v>2020</v>
      </c>
      <c r="L307">
        <v>6</v>
      </c>
      <c r="M307" t="s">
        <v>425</v>
      </c>
      <c r="N307" t="s">
        <v>126</v>
      </c>
      <c r="O307">
        <v>4</v>
      </c>
      <c r="P307" t="s">
        <v>490</v>
      </c>
      <c r="Q307" t="s">
        <v>206</v>
      </c>
      <c r="R307" t="s">
        <v>226</v>
      </c>
      <c r="S307">
        <v>45</v>
      </c>
      <c r="T307" s="42">
        <v>107</v>
      </c>
      <c r="U307" s="42">
        <v>4815</v>
      </c>
      <c r="V307" s="43">
        <v>0.06</v>
      </c>
      <c r="W307" s="42">
        <f>tVendas[[#This Row],[Valor Bruto]]*tVendas[[#This Row],[% Desconto]]</f>
        <v>288.89999999999998</v>
      </c>
      <c r="X307" s="42">
        <f>tVendas[[#This Row],[Valor Bruto]]-tVendas[[#This Row],[Valor Desconto]]</f>
        <v>4526.1000000000004</v>
      </c>
      <c r="Y307" s="41">
        <v>44009</v>
      </c>
      <c r="Z307" s="41"/>
      <c r="AA307" t="s">
        <v>97</v>
      </c>
      <c r="AB307" t="s">
        <v>109</v>
      </c>
      <c r="AC307" s="43">
        <v>0.08</v>
      </c>
      <c r="AD307" s="42">
        <f>tVendas[[#This Row],[Valor Venda]]*tVendas[[#This Row],[% Comis.]]</f>
        <v>362.08800000000002</v>
      </c>
      <c r="AE307" s="57">
        <f>IF((tVendas[[#This Row],[Data Pagamento]]-tVendas[[#This Row],[Vencimento]])&lt;0,1,0)</f>
        <v>1</v>
      </c>
    </row>
    <row r="308" spans="9:31" x14ac:dyDescent="0.3">
      <c r="I308">
        <v>305</v>
      </c>
      <c r="J308" s="41">
        <v>43996</v>
      </c>
      <c r="K308" s="66">
        <f t="shared" si="4"/>
        <v>2020</v>
      </c>
      <c r="L308">
        <v>4</v>
      </c>
      <c r="M308" t="s">
        <v>439</v>
      </c>
      <c r="N308" t="s">
        <v>421</v>
      </c>
      <c r="O308">
        <v>14</v>
      </c>
      <c r="P308" t="s">
        <v>393</v>
      </c>
      <c r="Q308" t="s">
        <v>201</v>
      </c>
      <c r="R308" t="s">
        <v>230</v>
      </c>
      <c r="S308">
        <v>15</v>
      </c>
      <c r="T308" s="42">
        <v>110</v>
      </c>
      <c r="U308" s="42">
        <v>1650</v>
      </c>
      <c r="V308" s="43">
        <v>0.03</v>
      </c>
      <c r="W308" s="42">
        <f>tVendas[[#This Row],[Valor Bruto]]*tVendas[[#This Row],[% Desconto]]</f>
        <v>49.5</v>
      </c>
      <c r="X308" s="42">
        <f>tVendas[[#This Row],[Valor Bruto]]-tVendas[[#This Row],[Valor Desconto]]</f>
        <v>1600.5</v>
      </c>
      <c r="Y308" s="41">
        <v>44017</v>
      </c>
      <c r="Z308" s="41">
        <v>44017</v>
      </c>
      <c r="AA308" t="s">
        <v>82</v>
      </c>
      <c r="AB308" t="s">
        <v>88</v>
      </c>
      <c r="AC308" s="43">
        <v>0.05</v>
      </c>
      <c r="AD308" s="42">
        <f>tVendas[[#This Row],[Valor Venda]]*tVendas[[#This Row],[% Comis.]]</f>
        <v>80.025000000000006</v>
      </c>
      <c r="AE308" s="57">
        <f>IF((tVendas[[#This Row],[Data Pagamento]]-tVendas[[#This Row],[Vencimento]])&lt;0,1,0)</f>
        <v>0</v>
      </c>
    </row>
    <row r="309" spans="9:31" x14ac:dyDescent="0.3">
      <c r="I309">
        <v>306</v>
      </c>
      <c r="J309" s="41">
        <v>43996</v>
      </c>
      <c r="K309" s="66">
        <f t="shared" si="4"/>
        <v>2020</v>
      </c>
      <c r="L309">
        <v>11</v>
      </c>
      <c r="M309" t="s">
        <v>449</v>
      </c>
      <c r="N309" t="s">
        <v>450</v>
      </c>
      <c r="O309">
        <v>11</v>
      </c>
      <c r="P309" t="s">
        <v>263</v>
      </c>
      <c r="Q309" t="s">
        <v>201</v>
      </c>
      <c r="R309" t="s">
        <v>234</v>
      </c>
      <c r="S309">
        <v>18</v>
      </c>
      <c r="T309" s="42">
        <v>111</v>
      </c>
      <c r="U309" s="42">
        <v>1998</v>
      </c>
      <c r="V309" s="43">
        <v>0.04</v>
      </c>
      <c r="W309" s="42">
        <f>tVendas[[#This Row],[Valor Bruto]]*tVendas[[#This Row],[% Desconto]]</f>
        <v>79.92</v>
      </c>
      <c r="X309" s="42">
        <f>tVendas[[#This Row],[Valor Bruto]]-tVendas[[#This Row],[Valor Desconto]]</f>
        <v>1918.08</v>
      </c>
      <c r="Y309" s="41">
        <v>44019</v>
      </c>
      <c r="Z309" s="41">
        <v>44019</v>
      </c>
      <c r="AA309" t="s">
        <v>108</v>
      </c>
      <c r="AB309" t="s">
        <v>92</v>
      </c>
      <c r="AC309" s="43">
        <v>0.05</v>
      </c>
      <c r="AD309" s="42">
        <f>tVendas[[#This Row],[Valor Venda]]*tVendas[[#This Row],[% Comis.]]</f>
        <v>95.903999999999996</v>
      </c>
      <c r="AE309" s="57">
        <f>IF((tVendas[[#This Row],[Data Pagamento]]-tVendas[[#This Row],[Vencimento]])&lt;0,1,0)</f>
        <v>0</v>
      </c>
    </row>
    <row r="310" spans="9:31" x14ac:dyDescent="0.3">
      <c r="I310">
        <v>307</v>
      </c>
      <c r="J310" s="41">
        <v>43997</v>
      </c>
      <c r="K310" s="66">
        <f t="shared" si="4"/>
        <v>2020</v>
      </c>
      <c r="L310">
        <v>72</v>
      </c>
      <c r="M310" t="s">
        <v>299</v>
      </c>
      <c r="N310" t="s">
        <v>300</v>
      </c>
      <c r="O310">
        <v>7</v>
      </c>
      <c r="P310" t="s">
        <v>474</v>
      </c>
      <c r="Q310" t="s">
        <v>206</v>
      </c>
      <c r="R310" t="s">
        <v>237</v>
      </c>
      <c r="S310">
        <v>30</v>
      </c>
      <c r="T310" s="42">
        <v>96</v>
      </c>
      <c r="U310" s="42">
        <v>2880</v>
      </c>
      <c r="V310" s="43">
        <v>0.03</v>
      </c>
      <c r="W310" s="42">
        <f>tVendas[[#This Row],[Valor Bruto]]*tVendas[[#This Row],[% Desconto]]</f>
        <v>86.399999999999991</v>
      </c>
      <c r="X310" s="42">
        <f>tVendas[[#This Row],[Valor Bruto]]-tVendas[[#This Row],[Valor Desconto]]</f>
        <v>2793.6</v>
      </c>
      <c r="Y310" s="41">
        <v>44022</v>
      </c>
      <c r="Z310" s="41">
        <v>44022</v>
      </c>
      <c r="AA310" t="s">
        <v>108</v>
      </c>
      <c r="AB310" t="s">
        <v>83</v>
      </c>
      <c r="AC310" s="43">
        <v>0.06</v>
      </c>
      <c r="AD310" s="42">
        <f>tVendas[[#This Row],[Valor Venda]]*tVendas[[#This Row],[% Comis.]]</f>
        <v>167.61599999999999</v>
      </c>
      <c r="AE310" s="57">
        <f>IF((tVendas[[#This Row],[Data Pagamento]]-tVendas[[#This Row],[Vencimento]])&lt;0,1,0)</f>
        <v>0</v>
      </c>
    </row>
    <row r="311" spans="9:31" x14ac:dyDescent="0.3">
      <c r="I311">
        <v>308</v>
      </c>
      <c r="J311" s="41">
        <v>43997</v>
      </c>
      <c r="K311" s="66">
        <f t="shared" si="4"/>
        <v>2020</v>
      </c>
      <c r="L311">
        <v>86</v>
      </c>
      <c r="M311" t="s">
        <v>395</v>
      </c>
      <c r="N311" t="s">
        <v>396</v>
      </c>
      <c r="O311">
        <v>11</v>
      </c>
      <c r="P311" t="s">
        <v>371</v>
      </c>
      <c r="Q311" t="s">
        <v>201</v>
      </c>
      <c r="R311" t="s">
        <v>240</v>
      </c>
      <c r="S311">
        <v>28</v>
      </c>
      <c r="T311" s="42">
        <v>110</v>
      </c>
      <c r="U311" s="42">
        <v>3080</v>
      </c>
      <c r="V311" s="43">
        <v>7.0000000000000007E-2</v>
      </c>
      <c r="W311" s="42">
        <f>tVendas[[#This Row],[Valor Bruto]]*tVendas[[#This Row],[% Desconto]]</f>
        <v>215.60000000000002</v>
      </c>
      <c r="X311" s="42">
        <f>tVendas[[#This Row],[Valor Bruto]]-tVendas[[#This Row],[Valor Desconto]]</f>
        <v>2864.4</v>
      </c>
      <c r="Y311" s="41">
        <v>44024</v>
      </c>
      <c r="Z311" s="41">
        <v>44024</v>
      </c>
      <c r="AA311" t="s">
        <v>85</v>
      </c>
      <c r="AB311" t="s">
        <v>109</v>
      </c>
      <c r="AC311" s="43">
        <v>0.06</v>
      </c>
      <c r="AD311" s="42">
        <f>tVendas[[#This Row],[Valor Venda]]*tVendas[[#This Row],[% Comis.]]</f>
        <v>171.864</v>
      </c>
      <c r="AE311" s="57">
        <f>IF((tVendas[[#This Row],[Data Pagamento]]-tVendas[[#This Row],[Vencimento]])&lt;0,1,0)</f>
        <v>0</v>
      </c>
    </row>
    <row r="312" spans="9:31" x14ac:dyDescent="0.3">
      <c r="I312">
        <v>309</v>
      </c>
      <c r="J312" s="41">
        <v>43998</v>
      </c>
      <c r="K312" s="66">
        <f t="shared" si="4"/>
        <v>2020</v>
      </c>
      <c r="L312">
        <v>46</v>
      </c>
      <c r="M312" t="s">
        <v>412</v>
      </c>
      <c r="N312" t="s">
        <v>413</v>
      </c>
      <c r="O312">
        <v>12</v>
      </c>
      <c r="P312" t="s">
        <v>333</v>
      </c>
      <c r="Q312" t="s">
        <v>201</v>
      </c>
      <c r="R312" t="s">
        <v>202</v>
      </c>
      <c r="S312">
        <v>26</v>
      </c>
      <c r="T312" s="42">
        <v>101</v>
      </c>
      <c r="U312" s="42">
        <v>2626</v>
      </c>
      <c r="V312" s="43">
        <v>7.0000000000000007E-2</v>
      </c>
      <c r="W312" s="42">
        <f>tVendas[[#This Row],[Valor Bruto]]*tVendas[[#This Row],[% Desconto]]</f>
        <v>183.82000000000002</v>
      </c>
      <c r="X312" s="42">
        <f>tVendas[[#This Row],[Valor Bruto]]-tVendas[[#This Row],[Valor Desconto]]</f>
        <v>2442.1799999999998</v>
      </c>
      <c r="Y312" s="41">
        <v>44016</v>
      </c>
      <c r="Z312" s="41">
        <v>44016</v>
      </c>
      <c r="AA312" t="s">
        <v>82</v>
      </c>
      <c r="AB312" t="s">
        <v>109</v>
      </c>
      <c r="AC312" s="43">
        <v>0.06</v>
      </c>
      <c r="AD312" s="42">
        <f>tVendas[[#This Row],[Valor Venda]]*tVendas[[#This Row],[% Comis.]]</f>
        <v>146.53079999999997</v>
      </c>
      <c r="AE312" s="57">
        <f>IF((tVendas[[#This Row],[Data Pagamento]]-tVendas[[#This Row],[Vencimento]])&lt;0,1,0)</f>
        <v>0</v>
      </c>
    </row>
    <row r="313" spans="9:31" x14ac:dyDescent="0.3">
      <c r="I313">
        <v>310</v>
      </c>
      <c r="J313" s="41">
        <v>43998</v>
      </c>
      <c r="K313" s="66">
        <f t="shared" si="4"/>
        <v>2020</v>
      </c>
      <c r="L313">
        <v>52</v>
      </c>
      <c r="M313" t="s">
        <v>204</v>
      </c>
      <c r="N313" t="s">
        <v>96</v>
      </c>
      <c r="O313">
        <v>1</v>
      </c>
      <c r="P313" t="s">
        <v>491</v>
      </c>
      <c r="Q313" t="s">
        <v>201</v>
      </c>
      <c r="R313" t="s">
        <v>207</v>
      </c>
      <c r="S313">
        <v>41</v>
      </c>
      <c r="T313" s="42">
        <v>98</v>
      </c>
      <c r="U313" s="42">
        <v>4018</v>
      </c>
      <c r="V313" s="43">
        <v>0.14000000000000001</v>
      </c>
      <c r="W313" s="42">
        <f>tVendas[[#This Row],[Valor Bruto]]*tVendas[[#This Row],[% Desconto]]</f>
        <v>562.5200000000001</v>
      </c>
      <c r="X313" s="42">
        <f>tVendas[[#This Row],[Valor Bruto]]-tVendas[[#This Row],[Valor Desconto]]</f>
        <v>3455.48</v>
      </c>
      <c r="Y313" s="41">
        <v>44021</v>
      </c>
      <c r="Z313" s="41">
        <v>44021</v>
      </c>
      <c r="AA313" t="s">
        <v>82</v>
      </c>
      <c r="AB313" t="s">
        <v>80</v>
      </c>
      <c r="AC313" s="43">
        <v>7.0000000000000007E-2</v>
      </c>
      <c r="AD313" s="42">
        <f>tVendas[[#This Row],[Valor Venda]]*tVendas[[#This Row],[% Comis.]]</f>
        <v>241.88360000000003</v>
      </c>
      <c r="AE313" s="57">
        <f>IF((tVendas[[#This Row],[Data Pagamento]]-tVendas[[#This Row],[Vencimento]])&lt;0,1,0)</f>
        <v>0</v>
      </c>
    </row>
    <row r="314" spans="9:31" x14ac:dyDescent="0.3">
      <c r="I314">
        <v>311</v>
      </c>
      <c r="J314" s="41">
        <v>43999</v>
      </c>
      <c r="K314" s="66">
        <f t="shared" si="4"/>
        <v>2020</v>
      </c>
      <c r="L314">
        <v>31</v>
      </c>
      <c r="M314" t="s">
        <v>375</v>
      </c>
      <c r="N314" t="s">
        <v>101</v>
      </c>
      <c r="O314">
        <v>4</v>
      </c>
      <c r="P314" t="s">
        <v>336</v>
      </c>
      <c r="Q314" t="s">
        <v>206</v>
      </c>
      <c r="R314" t="s">
        <v>212</v>
      </c>
      <c r="S314">
        <v>32</v>
      </c>
      <c r="T314" s="42">
        <v>109</v>
      </c>
      <c r="U314" s="42">
        <v>3488</v>
      </c>
      <c r="V314" s="43">
        <v>0.08</v>
      </c>
      <c r="W314" s="42">
        <f>tVendas[[#This Row],[Valor Bruto]]*tVendas[[#This Row],[% Desconto]]</f>
        <v>279.04000000000002</v>
      </c>
      <c r="X314" s="42">
        <f>tVendas[[#This Row],[Valor Bruto]]-tVendas[[#This Row],[Valor Desconto]]</f>
        <v>3208.96</v>
      </c>
      <c r="Y314" s="41">
        <v>44004</v>
      </c>
      <c r="Z314" s="41">
        <v>44004</v>
      </c>
      <c r="AA314" t="s">
        <v>85</v>
      </c>
      <c r="AB314" t="s">
        <v>80</v>
      </c>
      <c r="AC314" s="43">
        <v>7.0000000000000007E-2</v>
      </c>
      <c r="AD314" s="42">
        <f>tVendas[[#This Row],[Valor Venda]]*tVendas[[#This Row],[% Comis.]]</f>
        <v>224.62720000000002</v>
      </c>
      <c r="AE314" s="57">
        <f>IF((tVendas[[#This Row],[Data Pagamento]]-tVendas[[#This Row],[Vencimento]])&lt;0,1,0)</f>
        <v>0</v>
      </c>
    </row>
    <row r="315" spans="9:31" x14ac:dyDescent="0.3">
      <c r="I315">
        <v>312</v>
      </c>
      <c r="J315" s="41">
        <v>43999</v>
      </c>
      <c r="K315" s="66">
        <f t="shared" si="4"/>
        <v>2020</v>
      </c>
      <c r="L315">
        <v>57</v>
      </c>
      <c r="M315" t="s">
        <v>465</v>
      </c>
      <c r="N315" t="s">
        <v>466</v>
      </c>
      <c r="O315">
        <v>7</v>
      </c>
      <c r="P315" t="s">
        <v>338</v>
      </c>
      <c r="Q315" t="s">
        <v>206</v>
      </c>
      <c r="R315" t="s">
        <v>216</v>
      </c>
      <c r="S315">
        <v>16</v>
      </c>
      <c r="T315" s="42">
        <v>103</v>
      </c>
      <c r="U315" s="42">
        <v>1648</v>
      </c>
      <c r="V315" s="43">
        <v>0.03</v>
      </c>
      <c r="W315" s="42">
        <f>tVendas[[#This Row],[Valor Bruto]]*tVendas[[#This Row],[% Desconto]]</f>
        <v>49.44</v>
      </c>
      <c r="X315" s="42">
        <f>tVendas[[#This Row],[Valor Bruto]]-tVendas[[#This Row],[Valor Desconto]]</f>
        <v>1598.56</v>
      </c>
      <c r="Y315" s="41">
        <v>44000</v>
      </c>
      <c r="Z315" s="41">
        <v>44000</v>
      </c>
      <c r="AA315" t="s">
        <v>82</v>
      </c>
      <c r="AB315" t="s">
        <v>80</v>
      </c>
      <c r="AC315" s="43">
        <v>0.05</v>
      </c>
      <c r="AD315" s="42">
        <f>tVendas[[#This Row],[Valor Venda]]*tVendas[[#This Row],[% Comis.]]</f>
        <v>79.927999999999997</v>
      </c>
      <c r="AE315" s="57">
        <f>IF((tVendas[[#This Row],[Data Pagamento]]-tVendas[[#This Row],[Vencimento]])&lt;0,1,0)</f>
        <v>0</v>
      </c>
    </row>
    <row r="316" spans="9:31" x14ac:dyDescent="0.3">
      <c r="I316">
        <v>313</v>
      </c>
      <c r="J316" s="41">
        <v>43999</v>
      </c>
      <c r="K316" s="66">
        <f t="shared" si="4"/>
        <v>2020</v>
      </c>
      <c r="L316">
        <v>18</v>
      </c>
      <c r="M316" t="s">
        <v>372</v>
      </c>
      <c r="N316" t="s">
        <v>148</v>
      </c>
      <c r="O316">
        <v>6</v>
      </c>
      <c r="P316" t="s">
        <v>480</v>
      </c>
      <c r="Q316" t="s">
        <v>201</v>
      </c>
      <c r="R316" t="s">
        <v>219</v>
      </c>
      <c r="S316">
        <v>50</v>
      </c>
      <c r="T316" s="42">
        <v>97</v>
      </c>
      <c r="U316" s="42">
        <v>4850</v>
      </c>
      <c r="V316" s="43">
        <v>0.02</v>
      </c>
      <c r="W316" s="42">
        <f>tVendas[[#This Row],[Valor Bruto]]*tVendas[[#This Row],[% Desconto]]</f>
        <v>97</v>
      </c>
      <c r="X316" s="42">
        <f>tVendas[[#This Row],[Valor Bruto]]-tVendas[[#This Row],[Valor Desconto]]</f>
        <v>4753</v>
      </c>
      <c r="Y316" s="41">
        <v>44013</v>
      </c>
      <c r="Z316" s="41">
        <v>44013</v>
      </c>
      <c r="AA316" t="s">
        <v>97</v>
      </c>
      <c r="AB316" t="s">
        <v>83</v>
      </c>
      <c r="AC316" s="43">
        <v>0.08</v>
      </c>
      <c r="AD316" s="42">
        <f>tVendas[[#This Row],[Valor Venda]]*tVendas[[#This Row],[% Comis.]]</f>
        <v>380.24</v>
      </c>
      <c r="AE316" s="57">
        <f>IF((tVendas[[#This Row],[Data Pagamento]]-tVendas[[#This Row],[Vencimento]])&lt;0,1,0)</f>
        <v>0</v>
      </c>
    </row>
    <row r="317" spans="9:31" x14ac:dyDescent="0.3">
      <c r="I317">
        <v>314</v>
      </c>
      <c r="J317" s="41">
        <v>43999</v>
      </c>
      <c r="K317" s="66">
        <f t="shared" si="4"/>
        <v>2020</v>
      </c>
      <c r="L317">
        <v>18</v>
      </c>
      <c r="M317" t="s">
        <v>372</v>
      </c>
      <c r="N317" t="s">
        <v>148</v>
      </c>
      <c r="O317">
        <v>2</v>
      </c>
      <c r="P317" t="s">
        <v>285</v>
      </c>
      <c r="Q317" t="s">
        <v>206</v>
      </c>
      <c r="R317" t="s">
        <v>222</v>
      </c>
      <c r="S317">
        <v>18</v>
      </c>
      <c r="T317" s="42">
        <v>100</v>
      </c>
      <c r="U317" s="42">
        <v>1800</v>
      </c>
      <c r="V317" s="43">
        <v>0.14000000000000001</v>
      </c>
      <c r="W317" s="42">
        <f>tVendas[[#This Row],[Valor Bruto]]*tVendas[[#This Row],[% Desconto]]</f>
        <v>252.00000000000003</v>
      </c>
      <c r="X317" s="42">
        <f>tVendas[[#This Row],[Valor Bruto]]-tVendas[[#This Row],[Valor Desconto]]</f>
        <v>1548</v>
      </c>
      <c r="Y317" s="41">
        <v>44011</v>
      </c>
      <c r="Z317" s="41">
        <v>44011</v>
      </c>
      <c r="AA317" t="s">
        <v>82</v>
      </c>
      <c r="AB317" t="s">
        <v>90</v>
      </c>
      <c r="AC317" s="43">
        <v>0.05</v>
      </c>
      <c r="AD317" s="42">
        <f>tVendas[[#This Row],[Valor Venda]]*tVendas[[#This Row],[% Comis.]]</f>
        <v>77.400000000000006</v>
      </c>
      <c r="AE317" s="57">
        <f>IF((tVendas[[#This Row],[Data Pagamento]]-tVendas[[#This Row],[Vencimento]])&lt;0,1,0)</f>
        <v>0</v>
      </c>
    </row>
    <row r="318" spans="9:31" x14ac:dyDescent="0.3">
      <c r="I318">
        <v>315</v>
      </c>
      <c r="J318" s="41">
        <v>44000</v>
      </c>
      <c r="K318" s="66">
        <f t="shared" si="4"/>
        <v>2020</v>
      </c>
      <c r="L318">
        <v>6</v>
      </c>
      <c r="M318" t="s">
        <v>425</v>
      </c>
      <c r="N318" t="s">
        <v>126</v>
      </c>
      <c r="O318">
        <v>2</v>
      </c>
      <c r="P318" t="s">
        <v>309</v>
      </c>
      <c r="Q318" t="s">
        <v>206</v>
      </c>
      <c r="R318" t="s">
        <v>226</v>
      </c>
      <c r="S318">
        <v>47</v>
      </c>
      <c r="T318" s="42">
        <v>108</v>
      </c>
      <c r="U318" s="42">
        <v>5076</v>
      </c>
      <c r="V318" s="43">
        <v>0.05</v>
      </c>
      <c r="W318" s="42">
        <f>tVendas[[#This Row],[Valor Bruto]]*tVendas[[#This Row],[% Desconto]]</f>
        <v>253.8</v>
      </c>
      <c r="X318" s="42">
        <f>tVendas[[#This Row],[Valor Bruto]]-tVendas[[#This Row],[Valor Desconto]]</f>
        <v>4822.2</v>
      </c>
      <c r="Y318" s="41">
        <v>44002</v>
      </c>
      <c r="Z318" s="41">
        <v>44002</v>
      </c>
      <c r="AA318" t="s">
        <v>100</v>
      </c>
      <c r="AB318" t="s">
        <v>109</v>
      </c>
      <c r="AC318" s="43">
        <v>0.08</v>
      </c>
      <c r="AD318" s="42">
        <f>tVendas[[#This Row],[Valor Venda]]*tVendas[[#This Row],[% Comis.]]</f>
        <v>385.77600000000001</v>
      </c>
      <c r="AE318" s="57">
        <f>IF((tVendas[[#This Row],[Data Pagamento]]-tVendas[[#This Row],[Vencimento]])&lt;0,1,0)</f>
        <v>0</v>
      </c>
    </row>
    <row r="319" spans="9:31" x14ac:dyDescent="0.3">
      <c r="I319">
        <v>316</v>
      </c>
      <c r="J319" s="41">
        <v>44000</v>
      </c>
      <c r="K319" s="66">
        <f t="shared" si="4"/>
        <v>2020</v>
      </c>
      <c r="L319">
        <v>74</v>
      </c>
      <c r="M319" t="s">
        <v>251</v>
      </c>
      <c r="N319" t="s">
        <v>96</v>
      </c>
      <c r="O319">
        <v>1</v>
      </c>
      <c r="P319" t="s">
        <v>463</v>
      </c>
      <c r="Q319" t="s">
        <v>201</v>
      </c>
      <c r="R319" t="s">
        <v>230</v>
      </c>
      <c r="S319">
        <v>34</v>
      </c>
      <c r="T319" s="42">
        <v>98</v>
      </c>
      <c r="U319" s="42">
        <v>3332</v>
      </c>
      <c r="V319" s="43">
        <v>0.02</v>
      </c>
      <c r="W319" s="42">
        <f>tVendas[[#This Row],[Valor Bruto]]*tVendas[[#This Row],[% Desconto]]</f>
        <v>66.64</v>
      </c>
      <c r="X319" s="42">
        <f>tVendas[[#This Row],[Valor Bruto]]-tVendas[[#This Row],[Valor Desconto]]</f>
        <v>3265.36</v>
      </c>
      <c r="Y319" s="41">
        <v>44021</v>
      </c>
      <c r="Z319" s="41">
        <v>44021</v>
      </c>
      <c r="AA319" t="s">
        <v>82</v>
      </c>
      <c r="AB319" t="s">
        <v>113</v>
      </c>
      <c r="AC319" s="43">
        <v>7.0000000000000007E-2</v>
      </c>
      <c r="AD319" s="42">
        <f>tVendas[[#This Row],[Valor Venda]]*tVendas[[#This Row],[% Comis.]]</f>
        <v>228.57520000000002</v>
      </c>
      <c r="AE319" s="57">
        <f>IF((tVendas[[#This Row],[Data Pagamento]]-tVendas[[#This Row],[Vencimento]])&lt;0,1,0)</f>
        <v>0</v>
      </c>
    </row>
    <row r="320" spans="9:31" x14ac:dyDescent="0.3">
      <c r="I320">
        <v>317</v>
      </c>
      <c r="J320" s="41">
        <v>44000</v>
      </c>
      <c r="K320" s="66">
        <f t="shared" si="4"/>
        <v>2020</v>
      </c>
      <c r="L320">
        <v>32</v>
      </c>
      <c r="M320" t="s">
        <v>403</v>
      </c>
      <c r="N320" t="s">
        <v>148</v>
      </c>
      <c r="O320">
        <v>7</v>
      </c>
      <c r="P320" t="s">
        <v>492</v>
      </c>
      <c r="Q320" t="s">
        <v>206</v>
      </c>
      <c r="R320" t="s">
        <v>234</v>
      </c>
      <c r="S320">
        <v>26</v>
      </c>
      <c r="T320" s="42">
        <v>112</v>
      </c>
      <c r="U320" s="42">
        <v>2912</v>
      </c>
      <c r="V320" s="43">
        <v>0.12</v>
      </c>
      <c r="W320" s="42">
        <f>tVendas[[#This Row],[Valor Bruto]]*tVendas[[#This Row],[% Desconto]]</f>
        <v>349.44</v>
      </c>
      <c r="X320" s="42">
        <f>tVendas[[#This Row],[Valor Bruto]]-tVendas[[#This Row],[Valor Desconto]]</f>
        <v>2562.56</v>
      </c>
      <c r="Y320" s="41">
        <v>44007</v>
      </c>
      <c r="Z320" s="41">
        <v>44007</v>
      </c>
      <c r="AA320" t="s">
        <v>85</v>
      </c>
      <c r="AB320" t="s">
        <v>105</v>
      </c>
      <c r="AC320" s="43">
        <v>0.06</v>
      </c>
      <c r="AD320" s="42">
        <f>tVendas[[#This Row],[Valor Venda]]*tVendas[[#This Row],[% Comis.]]</f>
        <v>153.75359999999998</v>
      </c>
      <c r="AE320" s="57">
        <f>IF((tVendas[[#This Row],[Data Pagamento]]-tVendas[[#This Row],[Vencimento]])&lt;0,1,0)</f>
        <v>0</v>
      </c>
    </row>
    <row r="321" spans="9:31" x14ac:dyDescent="0.3">
      <c r="I321">
        <v>318</v>
      </c>
      <c r="J321" s="41">
        <v>44001</v>
      </c>
      <c r="K321" s="66">
        <f t="shared" si="4"/>
        <v>2020</v>
      </c>
      <c r="L321">
        <v>84</v>
      </c>
      <c r="M321" t="s">
        <v>493</v>
      </c>
      <c r="N321" t="s">
        <v>224</v>
      </c>
      <c r="O321">
        <v>1</v>
      </c>
      <c r="P321" t="s">
        <v>349</v>
      </c>
      <c r="Q321" t="s">
        <v>201</v>
      </c>
      <c r="R321" t="s">
        <v>237</v>
      </c>
      <c r="S321">
        <v>46</v>
      </c>
      <c r="T321" s="42">
        <v>107</v>
      </c>
      <c r="U321" s="42">
        <v>4922</v>
      </c>
      <c r="V321" s="43">
        <v>0.02</v>
      </c>
      <c r="W321" s="42">
        <f>tVendas[[#This Row],[Valor Bruto]]*tVendas[[#This Row],[% Desconto]]</f>
        <v>98.44</v>
      </c>
      <c r="X321" s="42">
        <f>tVendas[[#This Row],[Valor Bruto]]-tVendas[[#This Row],[Valor Desconto]]</f>
        <v>4823.5600000000004</v>
      </c>
      <c r="Y321" s="41">
        <v>44023</v>
      </c>
      <c r="Z321" s="41">
        <v>44023</v>
      </c>
      <c r="AA321" t="s">
        <v>87</v>
      </c>
      <c r="AB321" t="s">
        <v>105</v>
      </c>
      <c r="AC321" s="43">
        <v>0.08</v>
      </c>
      <c r="AD321" s="42">
        <f>tVendas[[#This Row],[Valor Venda]]*tVendas[[#This Row],[% Comis.]]</f>
        <v>385.88480000000004</v>
      </c>
      <c r="AE321" s="57">
        <f>IF((tVendas[[#This Row],[Data Pagamento]]-tVendas[[#This Row],[Vencimento]])&lt;0,1,0)</f>
        <v>0</v>
      </c>
    </row>
    <row r="322" spans="9:31" x14ac:dyDescent="0.3">
      <c r="I322">
        <v>319</v>
      </c>
      <c r="J322" s="41">
        <v>44001</v>
      </c>
      <c r="K322" s="66">
        <f t="shared" si="4"/>
        <v>2020</v>
      </c>
      <c r="L322">
        <v>41</v>
      </c>
      <c r="M322" t="s">
        <v>312</v>
      </c>
      <c r="N322" t="s">
        <v>122</v>
      </c>
      <c r="O322">
        <v>2</v>
      </c>
      <c r="P322" t="s">
        <v>382</v>
      </c>
      <c r="Q322" t="s">
        <v>206</v>
      </c>
      <c r="R322" t="s">
        <v>240</v>
      </c>
      <c r="S322">
        <v>25</v>
      </c>
      <c r="T322" s="42">
        <v>94</v>
      </c>
      <c r="U322" s="42">
        <v>2350</v>
      </c>
      <c r="V322" s="43">
        <v>0.15</v>
      </c>
      <c r="W322" s="42">
        <f>tVendas[[#This Row],[Valor Bruto]]*tVendas[[#This Row],[% Desconto]]</f>
        <v>352.5</v>
      </c>
      <c r="X322" s="42">
        <f>tVendas[[#This Row],[Valor Bruto]]-tVendas[[#This Row],[Valor Desconto]]</f>
        <v>1997.5</v>
      </c>
      <c r="Y322" s="41">
        <v>44024</v>
      </c>
      <c r="Z322" s="41">
        <v>44024</v>
      </c>
      <c r="AA322" t="s">
        <v>85</v>
      </c>
      <c r="AB322" t="s">
        <v>95</v>
      </c>
      <c r="AC322" s="43">
        <v>0.05</v>
      </c>
      <c r="AD322" s="42">
        <f>tVendas[[#This Row],[Valor Venda]]*tVendas[[#This Row],[% Comis.]]</f>
        <v>99.875</v>
      </c>
      <c r="AE322" s="57">
        <f>IF((tVendas[[#This Row],[Data Pagamento]]-tVendas[[#This Row],[Vencimento]])&lt;0,1,0)</f>
        <v>0</v>
      </c>
    </row>
    <row r="323" spans="9:31" x14ac:dyDescent="0.3">
      <c r="I323">
        <v>320</v>
      </c>
      <c r="J323" s="41">
        <v>44001</v>
      </c>
      <c r="K323" s="66">
        <f t="shared" si="4"/>
        <v>2020</v>
      </c>
      <c r="L323">
        <v>7</v>
      </c>
      <c r="M323" t="s">
        <v>487</v>
      </c>
      <c r="N323" t="s">
        <v>488</v>
      </c>
      <c r="O323">
        <v>3</v>
      </c>
      <c r="P323" t="s">
        <v>494</v>
      </c>
      <c r="Q323" t="s">
        <v>206</v>
      </c>
      <c r="R323" t="s">
        <v>202</v>
      </c>
      <c r="S323">
        <v>34</v>
      </c>
      <c r="T323" s="42">
        <v>114</v>
      </c>
      <c r="U323" s="42">
        <v>3876</v>
      </c>
      <c r="V323" s="43">
        <v>0.06</v>
      </c>
      <c r="W323" s="42">
        <f>tVendas[[#This Row],[Valor Bruto]]*tVendas[[#This Row],[% Desconto]]</f>
        <v>232.56</v>
      </c>
      <c r="X323" s="42">
        <f>tVendas[[#This Row],[Valor Bruto]]-tVendas[[#This Row],[Valor Desconto]]</f>
        <v>3643.44</v>
      </c>
      <c r="Y323" s="41">
        <v>44011</v>
      </c>
      <c r="Z323" s="41">
        <v>44011</v>
      </c>
      <c r="AA323" t="s">
        <v>100</v>
      </c>
      <c r="AB323" t="s">
        <v>88</v>
      </c>
      <c r="AC323" s="43">
        <v>7.0000000000000007E-2</v>
      </c>
      <c r="AD323" s="42">
        <f>tVendas[[#This Row],[Valor Venda]]*tVendas[[#This Row],[% Comis.]]</f>
        <v>255.04080000000002</v>
      </c>
      <c r="AE323" s="57">
        <f>IF((tVendas[[#This Row],[Data Pagamento]]-tVendas[[#This Row],[Vencimento]])&lt;0,1,0)</f>
        <v>0</v>
      </c>
    </row>
    <row r="324" spans="9:31" x14ac:dyDescent="0.3">
      <c r="I324">
        <v>321</v>
      </c>
      <c r="J324" s="41">
        <v>44001</v>
      </c>
      <c r="K324" s="66">
        <f t="shared" ref="K324:K387" si="5">YEAR(J324)</f>
        <v>2020</v>
      </c>
      <c r="L324">
        <v>16</v>
      </c>
      <c r="M324" t="s">
        <v>213</v>
      </c>
      <c r="N324" t="s">
        <v>214</v>
      </c>
      <c r="O324">
        <v>7</v>
      </c>
      <c r="P324" t="s">
        <v>205</v>
      </c>
      <c r="Q324" t="s">
        <v>206</v>
      </c>
      <c r="R324" t="s">
        <v>207</v>
      </c>
      <c r="S324">
        <v>22</v>
      </c>
      <c r="T324" s="42">
        <v>115</v>
      </c>
      <c r="U324" s="42">
        <v>2530</v>
      </c>
      <c r="V324" s="43">
        <v>0.15</v>
      </c>
      <c r="W324" s="42">
        <f>tVendas[[#This Row],[Valor Bruto]]*tVendas[[#This Row],[% Desconto]]</f>
        <v>379.5</v>
      </c>
      <c r="X324" s="42">
        <f>tVendas[[#This Row],[Valor Bruto]]-tVendas[[#This Row],[Valor Desconto]]</f>
        <v>2150.5</v>
      </c>
      <c r="Y324" s="41">
        <v>44020</v>
      </c>
      <c r="Z324" s="41">
        <v>44020</v>
      </c>
      <c r="AA324" t="s">
        <v>82</v>
      </c>
      <c r="AB324" t="s">
        <v>109</v>
      </c>
      <c r="AC324" s="43">
        <v>0.06</v>
      </c>
      <c r="AD324" s="42">
        <f>tVendas[[#This Row],[Valor Venda]]*tVendas[[#This Row],[% Comis.]]</f>
        <v>129.03</v>
      </c>
      <c r="AE324" s="57">
        <f>IF((tVendas[[#This Row],[Data Pagamento]]-tVendas[[#This Row],[Vencimento]])&lt;0,1,0)</f>
        <v>0</v>
      </c>
    </row>
    <row r="325" spans="9:31" x14ac:dyDescent="0.3">
      <c r="I325">
        <v>322</v>
      </c>
      <c r="J325" s="41">
        <v>44002</v>
      </c>
      <c r="K325" s="66">
        <f t="shared" si="5"/>
        <v>2020</v>
      </c>
      <c r="L325">
        <v>31</v>
      </c>
      <c r="M325" t="s">
        <v>375</v>
      </c>
      <c r="N325" t="s">
        <v>101</v>
      </c>
      <c r="O325">
        <v>3</v>
      </c>
      <c r="P325" t="s">
        <v>275</v>
      </c>
      <c r="Q325" t="s">
        <v>206</v>
      </c>
      <c r="R325" t="s">
        <v>212</v>
      </c>
      <c r="S325">
        <v>22</v>
      </c>
      <c r="T325" s="42">
        <v>92</v>
      </c>
      <c r="U325" s="42">
        <v>2024</v>
      </c>
      <c r="V325" s="43">
        <v>0.14000000000000001</v>
      </c>
      <c r="W325" s="42">
        <f>tVendas[[#This Row],[Valor Bruto]]*tVendas[[#This Row],[% Desconto]]</f>
        <v>283.36</v>
      </c>
      <c r="X325" s="42">
        <f>tVendas[[#This Row],[Valor Bruto]]-tVendas[[#This Row],[Valor Desconto]]</f>
        <v>1740.6399999999999</v>
      </c>
      <c r="Y325" s="41">
        <v>44008</v>
      </c>
      <c r="Z325" s="41">
        <v>44008</v>
      </c>
      <c r="AA325" t="s">
        <v>108</v>
      </c>
      <c r="AB325" t="s">
        <v>95</v>
      </c>
      <c r="AC325" s="43">
        <v>0.05</v>
      </c>
      <c r="AD325" s="42">
        <f>tVendas[[#This Row],[Valor Venda]]*tVendas[[#This Row],[% Comis.]]</f>
        <v>87.031999999999996</v>
      </c>
      <c r="AE325" s="57">
        <f>IF((tVendas[[#This Row],[Data Pagamento]]-tVendas[[#This Row],[Vencimento]])&lt;0,1,0)</f>
        <v>0</v>
      </c>
    </row>
    <row r="326" spans="9:31" x14ac:dyDescent="0.3">
      <c r="I326">
        <v>323</v>
      </c>
      <c r="J326" s="41">
        <v>44002</v>
      </c>
      <c r="K326" s="66">
        <f t="shared" si="5"/>
        <v>2020</v>
      </c>
      <c r="L326">
        <v>32</v>
      </c>
      <c r="M326" t="s">
        <v>403</v>
      </c>
      <c r="N326" t="s">
        <v>148</v>
      </c>
      <c r="O326">
        <v>7</v>
      </c>
      <c r="P326" t="s">
        <v>338</v>
      </c>
      <c r="Q326" t="s">
        <v>206</v>
      </c>
      <c r="R326" t="s">
        <v>216</v>
      </c>
      <c r="S326">
        <v>14</v>
      </c>
      <c r="T326" s="42">
        <v>94</v>
      </c>
      <c r="U326" s="42">
        <v>1316</v>
      </c>
      <c r="V326" s="43">
        <v>0.11</v>
      </c>
      <c r="W326" s="42">
        <f>tVendas[[#This Row],[Valor Bruto]]*tVendas[[#This Row],[% Desconto]]</f>
        <v>144.76</v>
      </c>
      <c r="X326" s="42">
        <f>tVendas[[#This Row],[Valor Bruto]]-tVendas[[#This Row],[Valor Desconto]]</f>
        <v>1171.24</v>
      </c>
      <c r="Y326" s="41">
        <v>44003</v>
      </c>
      <c r="Z326" s="41">
        <v>44003</v>
      </c>
      <c r="AA326" t="s">
        <v>97</v>
      </c>
      <c r="AB326" t="s">
        <v>128</v>
      </c>
      <c r="AC326" s="43">
        <v>0.05</v>
      </c>
      <c r="AD326" s="42">
        <f>tVendas[[#This Row],[Valor Venda]]*tVendas[[#This Row],[% Comis.]]</f>
        <v>58.562000000000005</v>
      </c>
      <c r="AE326" s="57">
        <f>IF((tVendas[[#This Row],[Data Pagamento]]-tVendas[[#This Row],[Vencimento]])&lt;0,1,0)</f>
        <v>0</v>
      </c>
    </row>
    <row r="327" spans="9:31" x14ac:dyDescent="0.3">
      <c r="I327">
        <v>324</v>
      </c>
      <c r="J327" s="41">
        <v>44003</v>
      </c>
      <c r="K327" s="66">
        <f t="shared" si="5"/>
        <v>2020</v>
      </c>
      <c r="L327">
        <v>98</v>
      </c>
      <c r="M327" t="s">
        <v>420</v>
      </c>
      <c r="N327" t="s">
        <v>421</v>
      </c>
      <c r="O327">
        <v>6</v>
      </c>
      <c r="P327" t="s">
        <v>480</v>
      </c>
      <c r="Q327" t="s">
        <v>201</v>
      </c>
      <c r="R327" t="s">
        <v>219</v>
      </c>
      <c r="S327">
        <v>34</v>
      </c>
      <c r="T327" s="42">
        <v>108</v>
      </c>
      <c r="U327" s="42">
        <v>3672</v>
      </c>
      <c r="V327" s="43">
        <v>0.12</v>
      </c>
      <c r="W327" s="42">
        <f>tVendas[[#This Row],[Valor Bruto]]*tVendas[[#This Row],[% Desconto]]</f>
        <v>440.64</v>
      </c>
      <c r="X327" s="42">
        <f>tVendas[[#This Row],[Valor Bruto]]-tVendas[[#This Row],[Valor Desconto]]</f>
        <v>3231.36</v>
      </c>
      <c r="Y327" s="41">
        <v>44008</v>
      </c>
      <c r="Z327" s="41">
        <v>44008</v>
      </c>
      <c r="AA327" t="s">
        <v>79</v>
      </c>
      <c r="AB327" t="s">
        <v>90</v>
      </c>
      <c r="AC327" s="43">
        <v>7.0000000000000007E-2</v>
      </c>
      <c r="AD327" s="42">
        <f>tVendas[[#This Row],[Valor Venda]]*tVendas[[#This Row],[% Comis.]]</f>
        <v>226.19520000000003</v>
      </c>
      <c r="AE327" s="57">
        <f>IF((tVendas[[#This Row],[Data Pagamento]]-tVendas[[#This Row],[Vencimento]])&lt;0,1,0)</f>
        <v>0</v>
      </c>
    </row>
    <row r="328" spans="9:31" x14ac:dyDescent="0.3">
      <c r="I328">
        <v>325</v>
      </c>
      <c r="J328" s="41">
        <v>44004</v>
      </c>
      <c r="K328" s="66">
        <f t="shared" si="5"/>
        <v>2020</v>
      </c>
      <c r="L328">
        <v>60</v>
      </c>
      <c r="M328" t="s">
        <v>365</v>
      </c>
      <c r="N328" t="s">
        <v>126</v>
      </c>
      <c r="O328">
        <v>5</v>
      </c>
      <c r="P328" t="s">
        <v>341</v>
      </c>
      <c r="Q328" t="s">
        <v>206</v>
      </c>
      <c r="R328" t="s">
        <v>222</v>
      </c>
      <c r="S328">
        <v>21</v>
      </c>
      <c r="T328" s="42">
        <v>110</v>
      </c>
      <c r="U328" s="42">
        <v>2310</v>
      </c>
      <c r="V328" s="43">
        <v>0.02</v>
      </c>
      <c r="W328" s="42">
        <f>tVendas[[#This Row],[Valor Bruto]]*tVendas[[#This Row],[% Desconto]]</f>
        <v>46.2</v>
      </c>
      <c r="X328" s="42">
        <f>tVendas[[#This Row],[Valor Bruto]]-tVendas[[#This Row],[Valor Desconto]]</f>
        <v>2263.8000000000002</v>
      </c>
      <c r="Y328" s="41">
        <v>44008</v>
      </c>
      <c r="Z328" s="41">
        <v>44008</v>
      </c>
      <c r="AA328" t="s">
        <v>100</v>
      </c>
      <c r="AB328" t="s">
        <v>109</v>
      </c>
      <c r="AC328" s="43">
        <v>0.06</v>
      </c>
      <c r="AD328" s="42">
        <f>tVendas[[#This Row],[Valor Venda]]*tVendas[[#This Row],[% Comis.]]</f>
        <v>135.828</v>
      </c>
      <c r="AE328" s="57">
        <f>IF((tVendas[[#This Row],[Data Pagamento]]-tVendas[[#This Row],[Vencimento]])&lt;0,1,0)</f>
        <v>0</v>
      </c>
    </row>
    <row r="329" spans="9:31" x14ac:dyDescent="0.3">
      <c r="I329">
        <v>326</v>
      </c>
      <c r="J329" s="41">
        <v>44004</v>
      </c>
      <c r="K329" s="66">
        <f t="shared" si="5"/>
        <v>2020</v>
      </c>
      <c r="L329">
        <v>43</v>
      </c>
      <c r="M329" t="s">
        <v>452</v>
      </c>
      <c r="N329" t="s">
        <v>453</v>
      </c>
      <c r="O329">
        <v>10</v>
      </c>
      <c r="P329" t="s">
        <v>225</v>
      </c>
      <c r="Q329" t="s">
        <v>206</v>
      </c>
      <c r="R329" t="s">
        <v>226</v>
      </c>
      <c r="S329">
        <v>43</v>
      </c>
      <c r="T329" s="42">
        <v>109</v>
      </c>
      <c r="U329" s="42">
        <v>4687</v>
      </c>
      <c r="V329" s="43">
        <v>0.06</v>
      </c>
      <c r="W329" s="42">
        <f>tVendas[[#This Row],[Valor Bruto]]*tVendas[[#This Row],[% Desconto]]</f>
        <v>281.21999999999997</v>
      </c>
      <c r="X329" s="42">
        <f>tVendas[[#This Row],[Valor Bruto]]-tVendas[[#This Row],[Valor Desconto]]</f>
        <v>4405.78</v>
      </c>
      <c r="Y329" s="41">
        <v>44008</v>
      </c>
      <c r="Z329" s="41">
        <v>44008</v>
      </c>
      <c r="AA329" t="s">
        <v>79</v>
      </c>
      <c r="AB329" t="s">
        <v>92</v>
      </c>
      <c r="AC329" s="43">
        <v>0.08</v>
      </c>
      <c r="AD329" s="42">
        <f>tVendas[[#This Row],[Valor Venda]]*tVendas[[#This Row],[% Comis.]]</f>
        <v>352.4624</v>
      </c>
      <c r="AE329" s="57">
        <f>IF((tVendas[[#This Row],[Data Pagamento]]-tVendas[[#This Row],[Vencimento]])&lt;0,1,0)</f>
        <v>0</v>
      </c>
    </row>
    <row r="330" spans="9:31" x14ac:dyDescent="0.3">
      <c r="I330">
        <v>327</v>
      </c>
      <c r="J330" s="41">
        <v>44004</v>
      </c>
      <c r="K330" s="66">
        <f t="shared" si="5"/>
        <v>2020</v>
      </c>
      <c r="L330">
        <v>3</v>
      </c>
      <c r="M330" t="s">
        <v>398</v>
      </c>
      <c r="N330" t="s">
        <v>138</v>
      </c>
      <c r="O330">
        <v>9</v>
      </c>
      <c r="P330" t="s">
        <v>356</v>
      </c>
      <c r="Q330" t="s">
        <v>206</v>
      </c>
      <c r="R330" t="s">
        <v>230</v>
      </c>
      <c r="S330">
        <v>47</v>
      </c>
      <c r="T330" s="42">
        <v>92</v>
      </c>
      <c r="U330" s="42">
        <v>4324</v>
      </c>
      <c r="V330" s="43">
        <v>0.09</v>
      </c>
      <c r="W330" s="42">
        <f>tVendas[[#This Row],[Valor Bruto]]*tVendas[[#This Row],[% Desconto]]</f>
        <v>389.15999999999997</v>
      </c>
      <c r="X330" s="42">
        <f>tVendas[[#This Row],[Valor Bruto]]-tVendas[[#This Row],[Valor Desconto]]</f>
        <v>3934.84</v>
      </c>
      <c r="Y330" s="41">
        <v>44018</v>
      </c>
      <c r="Z330" s="41">
        <v>44018</v>
      </c>
      <c r="AA330" t="s">
        <v>79</v>
      </c>
      <c r="AB330" t="s">
        <v>80</v>
      </c>
      <c r="AC330" s="43">
        <v>7.0000000000000007E-2</v>
      </c>
      <c r="AD330" s="42">
        <f>tVendas[[#This Row],[Valor Venda]]*tVendas[[#This Row],[% Comis.]]</f>
        <v>275.43880000000001</v>
      </c>
      <c r="AE330" s="57">
        <f>IF((tVendas[[#This Row],[Data Pagamento]]-tVendas[[#This Row],[Vencimento]])&lt;0,1,0)</f>
        <v>0</v>
      </c>
    </row>
    <row r="331" spans="9:31" x14ac:dyDescent="0.3">
      <c r="I331">
        <v>328</v>
      </c>
      <c r="J331" s="41">
        <v>44005</v>
      </c>
      <c r="K331" s="66">
        <f t="shared" si="5"/>
        <v>2020</v>
      </c>
      <c r="L331">
        <v>77</v>
      </c>
      <c r="M331" t="s">
        <v>297</v>
      </c>
      <c r="N331" t="s">
        <v>298</v>
      </c>
      <c r="O331">
        <v>6</v>
      </c>
      <c r="P331" t="s">
        <v>471</v>
      </c>
      <c r="Q331" t="s">
        <v>201</v>
      </c>
      <c r="R331" t="s">
        <v>234</v>
      </c>
      <c r="S331">
        <v>48</v>
      </c>
      <c r="T331" s="42">
        <v>99</v>
      </c>
      <c r="U331" s="42">
        <v>4752</v>
      </c>
      <c r="V331" s="43">
        <v>0.12</v>
      </c>
      <c r="W331" s="42">
        <f>tVendas[[#This Row],[Valor Bruto]]*tVendas[[#This Row],[% Desconto]]</f>
        <v>570.24</v>
      </c>
      <c r="X331" s="42">
        <f>tVendas[[#This Row],[Valor Bruto]]-tVendas[[#This Row],[Valor Desconto]]</f>
        <v>4181.76</v>
      </c>
      <c r="Y331" s="41">
        <v>44032</v>
      </c>
      <c r="Z331" s="41">
        <v>44032</v>
      </c>
      <c r="AA331" t="s">
        <v>79</v>
      </c>
      <c r="AB331" t="s">
        <v>95</v>
      </c>
      <c r="AC331" s="43">
        <v>0.08</v>
      </c>
      <c r="AD331" s="42">
        <f>tVendas[[#This Row],[Valor Venda]]*tVendas[[#This Row],[% Comis.]]</f>
        <v>334.54080000000005</v>
      </c>
      <c r="AE331" s="57">
        <f>IF((tVendas[[#This Row],[Data Pagamento]]-tVendas[[#This Row],[Vencimento]])&lt;0,1,0)</f>
        <v>0</v>
      </c>
    </row>
    <row r="332" spans="9:31" x14ac:dyDescent="0.3">
      <c r="I332">
        <v>329</v>
      </c>
      <c r="J332" s="41">
        <v>44005</v>
      </c>
      <c r="K332" s="66">
        <f t="shared" si="5"/>
        <v>2020</v>
      </c>
      <c r="L332">
        <v>30</v>
      </c>
      <c r="M332" t="s">
        <v>418</v>
      </c>
      <c r="N332" t="s">
        <v>91</v>
      </c>
      <c r="O332">
        <v>11</v>
      </c>
      <c r="P332" t="s">
        <v>266</v>
      </c>
      <c r="Q332" t="s">
        <v>201</v>
      </c>
      <c r="R332" t="s">
        <v>237</v>
      </c>
      <c r="S332">
        <v>42</v>
      </c>
      <c r="T332" s="42">
        <v>116</v>
      </c>
      <c r="U332" s="42">
        <v>4872</v>
      </c>
      <c r="V332" s="43">
        <v>0.15</v>
      </c>
      <c r="W332" s="42">
        <f>tVendas[[#This Row],[Valor Bruto]]*tVendas[[#This Row],[% Desconto]]</f>
        <v>730.8</v>
      </c>
      <c r="X332" s="42">
        <f>tVendas[[#This Row],[Valor Bruto]]-tVendas[[#This Row],[Valor Desconto]]</f>
        <v>4141.2</v>
      </c>
      <c r="Y332" s="41">
        <v>44023</v>
      </c>
      <c r="Z332" s="41">
        <v>44023</v>
      </c>
      <c r="AA332" t="s">
        <v>100</v>
      </c>
      <c r="AB332" t="s">
        <v>92</v>
      </c>
      <c r="AC332" s="43">
        <v>0.08</v>
      </c>
      <c r="AD332" s="42">
        <f>tVendas[[#This Row],[Valor Venda]]*tVendas[[#This Row],[% Comis.]]</f>
        <v>331.29599999999999</v>
      </c>
      <c r="AE332" s="57">
        <f>IF((tVendas[[#This Row],[Data Pagamento]]-tVendas[[#This Row],[Vencimento]])&lt;0,1,0)</f>
        <v>0</v>
      </c>
    </row>
    <row r="333" spans="9:31" x14ac:dyDescent="0.3">
      <c r="I333">
        <v>330</v>
      </c>
      <c r="J333" s="41">
        <v>44006</v>
      </c>
      <c r="K333" s="66">
        <f t="shared" si="5"/>
        <v>2020</v>
      </c>
      <c r="L333">
        <v>2</v>
      </c>
      <c r="M333" t="s">
        <v>223</v>
      </c>
      <c r="N333" t="s">
        <v>224</v>
      </c>
      <c r="O333">
        <v>7</v>
      </c>
      <c r="P333" t="s">
        <v>468</v>
      </c>
      <c r="Q333" t="s">
        <v>206</v>
      </c>
      <c r="R333" t="s">
        <v>240</v>
      </c>
      <c r="S333">
        <v>20</v>
      </c>
      <c r="T333" s="42">
        <v>91</v>
      </c>
      <c r="U333" s="42">
        <v>1820</v>
      </c>
      <c r="V333" s="43">
        <v>0.14000000000000001</v>
      </c>
      <c r="W333" s="42">
        <f>tVendas[[#This Row],[Valor Bruto]]*tVendas[[#This Row],[% Desconto]]</f>
        <v>254.8</v>
      </c>
      <c r="X333" s="42">
        <f>tVendas[[#This Row],[Valor Bruto]]-tVendas[[#This Row],[Valor Desconto]]</f>
        <v>1565.2</v>
      </c>
      <c r="Y333" s="41">
        <v>44008</v>
      </c>
      <c r="Z333" s="41">
        <v>44008</v>
      </c>
      <c r="AA333" t="s">
        <v>87</v>
      </c>
      <c r="AB333" t="s">
        <v>88</v>
      </c>
      <c r="AC333" s="43">
        <v>0.05</v>
      </c>
      <c r="AD333" s="42">
        <f>tVendas[[#This Row],[Valor Venda]]*tVendas[[#This Row],[% Comis.]]</f>
        <v>78.260000000000005</v>
      </c>
      <c r="AE333" s="57">
        <f>IF((tVendas[[#This Row],[Data Pagamento]]-tVendas[[#This Row],[Vencimento]])&lt;0,1,0)</f>
        <v>0</v>
      </c>
    </row>
    <row r="334" spans="9:31" x14ac:dyDescent="0.3">
      <c r="I334">
        <v>331</v>
      </c>
      <c r="J334" s="41">
        <v>44006</v>
      </c>
      <c r="K334" s="66">
        <f t="shared" si="5"/>
        <v>2020</v>
      </c>
      <c r="L334">
        <v>28</v>
      </c>
      <c r="M334" t="s">
        <v>380</v>
      </c>
      <c r="N334" t="s">
        <v>114</v>
      </c>
      <c r="O334">
        <v>14</v>
      </c>
      <c r="P334" t="s">
        <v>483</v>
      </c>
      <c r="Q334" t="s">
        <v>201</v>
      </c>
      <c r="R334" t="s">
        <v>202</v>
      </c>
      <c r="S334">
        <v>10</v>
      </c>
      <c r="T334" s="42">
        <v>91</v>
      </c>
      <c r="U334" s="42">
        <v>910</v>
      </c>
      <c r="V334" s="43">
        <v>7.0000000000000007E-2</v>
      </c>
      <c r="W334" s="42">
        <f>tVendas[[#This Row],[Valor Bruto]]*tVendas[[#This Row],[% Desconto]]</f>
        <v>63.7</v>
      </c>
      <c r="X334" s="42">
        <f>tVendas[[#This Row],[Valor Bruto]]-tVendas[[#This Row],[Valor Desconto]]</f>
        <v>846.3</v>
      </c>
      <c r="Y334" s="41">
        <v>44024</v>
      </c>
      <c r="Z334" s="41">
        <v>44024</v>
      </c>
      <c r="AA334" t="s">
        <v>108</v>
      </c>
      <c r="AB334" t="s">
        <v>95</v>
      </c>
      <c r="AC334" s="43">
        <v>0.04</v>
      </c>
      <c r="AD334" s="42">
        <f>tVendas[[#This Row],[Valor Venda]]*tVendas[[#This Row],[% Comis.]]</f>
        <v>33.851999999999997</v>
      </c>
      <c r="AE334" s="57">
        <f>IF((tVendas[[#This Row],[Data Pagamento]]-tVendas[[#This Row],[Vencimento]])&lt;0,1,0)</f>
        <v>0</v>
      </c>
    </row>
    <row r="335" spans="9:31" x14ac:dyDescent="0.3">
      <c r="I335">
        <v>332</v>
      </c>
      <c r="J335" s="41">
        <v>44006</v>
      </c>
      <c r="K335" s="66">
        <f t="shared" si="5"/>
        <v>2020</v>
      </c>
      <c r="L335">
        <v>69</v>
      </c>
      <c r="M335" t="s">
        <v>351</v>
      </c>
      <c r="N335" t="s">
        <v>91</v>
      </c>
      <c r="O335">
        <v>5</v>
      </c>
      <c r="P335" t="s">
        <v>318</v>
      </c>
      <c r="Q335" t="s">
        <v>206</v>
      </c>
      <c r="R335" t="s">
        <v>207</v>
      </c>
      <c r="S335">
        <v>13</v>
      </c>
      <c r="T335" s="42">
        <v>107</v>
      </c>
      <c r="U335" s="42">
        <v>1391</v>
      </c>
      <c r="V335" s="43">
        <v>0.04</v>
      </c>
      <c r="W335" s="42">
        <f>tVendas[[#This Row],[Valor Bruto]]*tVendas[[#This Row],[% Desconto]]</f>
        <v>55.64</v>
      </c>
      <c r="X335" s="42">
        <f>tVendas[[#This Row],[Valor Bruto]]-tVendas[[#This Row],[Valor Desconto]]</f>
        <v>1335.36</v>
      </c>
      <c r="Y335" s="41">
        <v>44027</v>
      </c>
      <c r="Z335" s="41">
        <v>44027</v>
      </c>
      <c r="AA335" t="s">
        <v>108</v>
      </c>
      <c r="AB335" t="s">
        <v>113</v>
      </c>
      <c r="AC335" s="43">
        <v>0.05</v>
      </c>
      <c r="AD335" s="42">
        <f>tVendas[[#This Row],[Valor Venda]]*tVendas[[#This Row],[% Comis.]]</f>
        <v>66.768000000000001</v>
      </c>
      <c r="AE335" s="57">
        <f>IF((tVendas[[#This Row],[Data Pagamento]]-tVendas[[#This Row],[Vencimento]])&lt;0,1,0)</f>
        <v>0</v>
      </c>
    </row>
    <row r="336" spans="9:31" x14ac:dyDescent="0.3">
      <c r="I336">
        <v>333</v>
      </c>
      <c r="J336" s="41">
        <v>44006</v>
      </c>
      <c r="K336" s="66">
        <f t="shared" si="5"/>
        <v>2020</v>
      </c>
      <c r="L336">
        <v>20</v>
      </c>
      <c r="M336" t="s">
        <v>235</v>
      </c>
      <c r="N336" t="s">
        <v>145</v>
      </c>
      <c r="O336">
        <v>2</v>
      </c>
      <c r="P336" t="s">
        <v>364</v>
      </c>
      <c r="Q336" t="s">
        <v>206</v>
      </c>
      <c r="R336" t="s">
        <v>212</v>
      </c>
      <c r="S336">
        <v>32</v>
      </c>
      <c r="T336" s="42">
        <v>98</v>
      </c>
      <c r="U336" s="42">
        <v>3136</v>
      </c>
      <c r="V336" s="43">
        <v>0</v>
      </c>
      <c r="W336" s="42">
        <f>tVendas[[#This Row],[Valor Bruto]]*tVendas[[#This Row],[% Desconto]]</f>
        <v>0</v>
      </c>
      <c r="X336" s="42">
        <f>tVendas[[#This Row],[Valor Bruto]]-tVendas[[#This Row],[Valor Desconto]]</f>
        <v>3136</v>
      </c>
      <c r="Y336" s="41">
        <v>44011</v>
      </c>
      <c r="Z336" s="41">
        <v>44011</v>
      </c>
      <c r="AA336" t="s">
        <v>79</v>
      </c>
      <c r="AB336" t="s">
        <v>113</v>
      </c>
      <c r="AC336" s="43">
        <v>7.0000000000000007E-2</v>
      </c>
      <c r="AD336" s="42">
        <f>tVendas[[#This Row],[Valor Venda]]*tVendas[[#This Row],[% Comis.]]</f>
        <v>219.52</v>
      </c>
      <c r="AE336" s="57">
        <f>IF((tVendas[[#This Row],[Data Pagamento]]-tVendas[[#This Row],[Vencimento]])&lt;0,1,0)</f>
        <v>0</v>
      </c>
    </row>
    <row r="337" spans="9:31" x14ac:dyDescent="0.3">
      <c r="I337">
        <v>334</v>
      </c>
      <c r="J337" s="41">
        <v>44006</v>
      </c>
      <c r="K337" s="66">
        <f t="shared" si="5"/>
        <v>2020</v>
      </c>
      <c r="L337">
        <v>13</v>
      </c>
      <c r="M337" t="s">
        <v>332</v>
      </c>
      <c r="N337" t="s">
        <v>132</v>
      </c>
      <c r="O337">
        <v>3</v>
      </c>
      <c r="P337" t="s">
        <v>278</v>
      </c>
      <c r="Q337" t="s">
        <v>206</v>
      </c>
      <c r="R337" t="s">
        <v>216</v>
      </c>
      <c r="S337">
        <v>16</v>
      </c>
      <c r="T337" s="42">
        <v>98</v>
      </c>
      <c r="U337" s="42">
        <v>1568</v>
      </c>
      <c r="V337" s="43">
        <v>0.02</v>
      </c>
      <c r="W337" s="42">
        <f>tVendas[[#This Row],[Valor Bruto]]*tVendas[[#This Row],[% Desconto]]</f>
        <v>31.36</v>
      </c>
      <c r="X337" s="42">
        <f>tVendas[[#This Row],[Valor Bruto]]-tVendas[[#This Row],[Valor Desconto]]</f>
        <v>1536.64</v>
      </c>
      <c r="Y337" s="41">
        <v>44030</v>
      </c>
      <c r="Z337" s="41"/>
      <c r="AA337" t="s">
        <v>79</v>
      </c>
      <c r="AB337" t="s">
        <v>80</v>
      </c>
      <c r="AC337" s="43">
        <v>0.05</v>
      </c>
      <c r="AD337" s="42">
        <f>tVendas[[#This Row],[Valor Venda]]*tVendas[[#This Row],[% Comis.]]</f>
        <v>76.832000000000008</v>
      </c>
      <c r="AE337" s="57">
        <f>IF((tVendas[[#This Row],[Data Pagamento]]-tVendas[[#This Row],[Vencimento]])&lt;0,1,0)</f>
        <v>1</v>
      </c>
    </row>
    <row r="338" spans="9:31" x14ac:dyDescent="0.3">
      <c r="I338">
        <v>335</v>
      </c>
      <c r="J338" s="41">
        <v>44008</v>
      </c>
      <c r="K338" s="66">
        <f t="shared" si="5"/>
        <v>2020</v>
      </c>
      <c r="L338">
        <v>22</v>
      </c>
      <c r="M338" t="s">
        <v>264</v>
      </c>
      <c r="N338" t="s">
        <v>265</v>
      </c>
      <c r="O338">
        <v>11</v>
      </c>
      <c r="P338" t="s">
        <v>442</v>
      </c>
      <c r="Q338" t="s">
        <v>201</v>
      </c>
      <c r="R338" t="s">
        <v>219</v>
      </c>
      <c r="S338">
        <v>45</v>
      </c>
      <c r="T338" s="42">
        <v>94</v>
      </c>
      <c r="U338" s="42">
        <v>4230</v>
      </c>
      <c r="V338" s="43">
        <v>0.15</v>
      </c>
      <c r="W338" s="42">
        <f>tVendas[[#This Row],[Valor Bruto]]*tVendas[[#This Row],[% Desconto]]</f>
        <v>634.5</v>
      </c>
      <c r="X338" s="42">
        <f>tVendas[[#This Row],[Valor Bruto]]-tVendas[[#This Row],[Valor Desconto]]</f>
        <v>3595.5</v>
      </c>
      <c r="Y338" s="41">
        <v>44034</v>
      </c>
      <c r="Z338" s="41">
        <v>44034</v>
      </c>
      <c r="AA338" t="s">
        <v>87</v>
      </c>
      <c r="AB338" t="s">
        <v>90</v>
      </c>
      <c r="AC338" s="43">
        <v>7.0000000000000007E-2</v>
      </c>
      <c r="AD338" s="42">
        <f>tVendas[[#This Row],[Valor Venda]]*tVendas[[#This Row],[% Comis.]]</f>
        <v>251.68500000000003</v>
      </c>
      <c r="AE338" s="57">
        <f>IF((tVendas[[#This Row],[Data Pagamento]]-tVendas[[#This Row],[Vencimento]])&lt;0,1,0)</f>
        <v>0</v>
      </c>
    </row>
    <row r="339" spans="9:31" x14ac:dyDescent="0.3">
      <c r="I339">
        <v>336</v>
      </c>
      <c r="J339" s="41">
        <v>44008</v>
      </c>
      <c r="K339" s="66">
        <f t="shared" si="5"/>
        <v>2020</v>
      </c>
      <c r="L339">
        <v>53</v>
      </c>
      <c r="M339" t="s">
        <v>388</v>
      </c>
      <c r="N339" t="s">
        <v>389</v>
      </c>
      <c r="O339">
        <v>9</v>
      </c>
      <c r="P339" t="s">
        <v>436</v>
      </c>
      <c r="Q339" t="s">
        <v>206</v>
      </c>
      <c r="R339" t="s">
        <v>222</v>
      </c>
      <c r="S339">
        <v>42</v>
      </c>
      <c r="T339" s="42">
        <v>98</v>
      </c>
      <c r="U339" s="42">
        <v>4116</v>
      </c>
      <c r="V339" s="43">
        <v>0.14000000000000001</v>
      </c>
      <c r="W339" s="42">
        <f>tVendas[[#This Row],[Valor Bruto]]*tVendas[[#This Row],[% Desconto]]</f>
        <v>576.24</v>
      </c>
      <c r="X339" s="42">
        <f>tVendas[[#This Row],[Valor Bruto]]-tVendas[[#This Row],[Valor Desconto]]</f>
        <v>3539.76</v>
      </c>
      <c r="Y339" s="41">
        <v>44036</v>
      </c>
      <c r="Z339" s="41">
        <v>44036</v>
      </c>
      <c r="AA339" t="s">
        <v>79</v>
      </c>
      <c r="AB339" t="s">
        <v>90</v>
      </c>
      <c r="AC339" s="43">
        <v>7.0000000000000007E-2</v>
      </c>
      <c r="AD339" s="42">
        <f>tVendas[[#This Row],[Valor Venda]]*tVendas[[#This Row],[% Comis.]]</f>
        <v>247.78320000000005</v>
      </c>
      <c r="AE339" s="57">
        <f>IF((tVendas[[#This Row],[Data Pagamento]]-tVendas[[#This Row],[Vencimento]])&lt;0,1,0)</f>
        <v>0</v>
      </c>
    </row>
    <row r="340" spans="9:31" x14ac:dyDescent="0.3">
      <c r="I340">
        <v>337</v>
      </c>
      <c r="J340" s="41">
        <v>44009</v>
      </c>
      <c r="K340" s="66">
        <f t="shared" si="5"/>
        <v>2020</v>
      </c>
      <c r="L340">
        <v>47</v>
      </c>
      <c r="M340" t="s">
        <v>308</v>
      </c>
      <c r="N340" t="s">
        <v>126</v>
      </c>
      <c r="O340">
        <v>2</v>
      </c>
      <c r="P340" t="s">
        <v>309</v>
      </c>
      <c r="Q340" t="s">
        <v>206</v>
      </c>
      <c r="R340" t="s">
        <v>226</v>
      </c>
      <c r="S340">
        <v>26</v>
      </c>
      <c r="T340" s="42">
        <v>117</v>
      </c>
      <c r="U340" s="42">
        <v>3042</v>
      </c>
      <c r="V340" s="43">
        <v>0.1</v>
      </c>
      <c r="W340" s="42">
        <f>tVendas[[#This Row],[Valor Bruto]]*tVendas[[#This Row],[% Desconto]]</f>
        <v>304.2</v>
      </c>
      <c r="X340" s="42">
        <f>tVendas[[#This Row],[Valor Bruto]]-tVendas[[#This Row],[Valor Desconto]]</f>
        <v>2737.8</v>
      </c>
      <c r="Y340" s="41">
        <v>44032</v>
      </c>
      <c r="Z340" s="41">
        <v>44032</v>
      </c>
      <c r="AA340" t="s">
        <v>100</v>
      </c>
      <c r="AB340" t="s">
        <v>109</v>
      </c>
      <c r="AC340" s="43">
        <v>0.06</v>
      </c>
      <c r="AD340" s="42">
        <f>tVendas[[#This Row],[Valor Venda]]*tVendas[[#This Row],[% Comis.]]</f>
        <v>164.268</v>
      </c>
      <c r="AE340" s="57">
        <f>IF((tVendas[[#This Row],[Data Pagamento]]-tVendas[[#This Row],[Vencimento]])&lt;0,1,0)</f>
        <v>0</v>
      </c>
    </row>
    <row r="341" spans="9:31" x14ac:dyDescent="0.3">
      <c r="I341">
        <v>338</v>
      </c>
      <c r="J341" s="41">
        <v>44009</v>
      </c>
      <c r="K341" s="66">
        <f t="shared" si="5"/>
        <v>2020</v>
      </c>
      <c r="L341">
        <v>2</v>
      </c>
      <c r="M341" t="s">
        <v>223</v>
      </c>
      <c r="N341" t="s">
        <v>224</v>
      </c>
      <c r="O341">
        <v>10</v>
      </c>
      <c r="P341" t="s">
        <v>260</v>
      </c>
      <c r="Q341" t="s">
        <v>206</v>
      </c>
      <c r="R341" t="s">
        <v>230</v>
      </c>
      <c r="S341">
        <v>43</v>
      </c>
      <c r="T341" s="42">
        <v>101</v>
      </c>
      <c r="U341" s="42">
        <v>4343</v>
      </c>
      <c r="V341" s="43">
        <v>0.12</v>
      </c>
      <c r="W341" s="42">
        <f>tVendas[[#This Row],[Valor Bruto]]*tVendas[[#This Row],[% Desconto]]</f>
        <v>521.16</v>
      </c>
      <c r="X341" s="42">
        <f>tVendas[[#This Row],[Valor Bruto]]-tVendas[[#This Row],[Valor Desconto]]</f>
        <v>3821.84</v>
      </c>
      <c r="Y341" s="41">
        <v>44027</v>
      </c>
      <c r="Z341" s="41">
        <v>44027</v>
      </c>
      <c r="AA341" t="s">
        <v>82</v>
      </c>
      <c r="AB341" t="s">
        <v>105</v>
      </c>
      <c r="AC341" s="43">
        <v>7.0000000000000007E-2</v>
      </c>
      <c r="AD341" s="42">
        <f>tVendas[[#This Row],[Valor Venda]]*tVendas[[#This Row],[% Comis.]]</f>
        <v>267.52880000000005</v>
      </c>
      <c r="AE341" s="57">
        <f>IF((tVendas[[#This Row],[Data Pagamento]]-tVendas[[#This Row],[Vencimento]])&lt;0,1,0)</f>
        <v>0</v>
      </c>
    </row>
    <row r="342" spans="9:31" x14ac:dyDescent="0.3">
      <c r="I342">
        <v>339</v>
      </c>
      <c r="J342" s="41">
        <v>44009</v>
      </c>
      <c r="K342" s="66">
        <f t="shared" si="5"/>
        <v>2020</v>
      </c>
      <c r="L342">
        <v>80</v>
      </c>
      <c r="M342" t="s">
        <v>428</v>
      </c>
      <c r="N342" t="s">
        <v>429</v>
      </c>
      <c r="O342">
        <v>1</v>
      </c>
      <c r="P342" t="s">
        <v>358</v>
      </c>
      <c r="Q342" t="s">
        <v>201</v>
      </c>
      <c r="R342" t="s">
        <v>234</v>
      </c>
      <c r="S342">
        <v>37</v>
      </c>
      <c r="T342" s="42">
        <v>92</v>
      </c>
      <c r="U342" s="42">
        <v>3404</v>
      </c>
      <c r="V342" s="43">
        <v>0.09</v>
      </c>
      <c r="W342" s="42">
        <f>tVendas[[#This Row],[Valor Bruto]]*tVendas[[#This Row],[% Desconto]]</f>
        <v>306.36</v>
      </c>
      <c r="X342" s="42">
        <f>tVendas[[#This Row],[Valor Bruto]]-tVendas[[#This Row],[Valor Desconto]]</f>
        <v>3097.64</v>
      </c>
      <c r="Y342" s="41">
        <v>44018</v>
      </c>
      <c r="Z342" s="41">
        <v>44018</v>
      </c>
      <c r="AA342" t="s">
        <v>82</v>
      </c>
      <c r="AB342" t="s">
        <v>95</v>
      </c>
      <c r="AC342" s="43">
        <v>7.0000000000000007E-2</v>
      </c>
      <c r="AD342" s="42">
        <f>tVendas[[#This Row],[Valor Venda]]*tVendas[[#This Row],[% Comis.]]</f>
        <v>216.8348</v>
      </c>
      <c r="AE342" s="57">
        <f>IF((tVendas[[#This Row],[Data Pagamento]]-tVendas[[#This Row],[Vencimento]])&lt;0,1,0)</f>
        <v>0</v>
      </c>
    </row>
    <row r="343" spans="9:31" x14ac:dyDescent="0.3">
      <c r="I343">
        <v>340</v>
      </c>
      <c r="J343" s="41">
        <v>44010</v>
      </c>
      <c r="K343" s="66">
        <f t="shared" si="5"/>
        <v>2020</v>
      </c>
      <c r="L343">
        <v>77</v>
      </c>
      <c r="M343" t="s">
        <v>297</v>
      </c>
      <c r="N343" t="s">
        <v>298</v>
      </c>
      <c r="O343">
        <v>9</v>
      </c>
      <c r="P343" t="s">
        <v>313</v>
      </c>
      <c r="Q343" t="s">
        <v>206</v>
      </c>
      <c r="R343" t="s">
        <v>237</v>
      </c>
      <c r="S343">
        <v>43</v>
      </c>
      <c r="T343" s="42">
        <v>110</v>
      </c>
      <c r="U343" s="42">
        <v>4730</v>
      </c>
      <c r="V343" s="43">
        <v>0.06</v>
      </c>
      <c r="W343" s="42">
        <f>tVendas[[#This Row],[Valor Bruto]]*tVendas[[#This Row],[% Desconto]]</f>
        <v>283.8</v>
      </c>
      <c r="X343" s="42">
        <f>tVendas[[#This Row],[Valor Bruto]]-tVendas[[#This Row],[Valor Desconto]]</f>
        <v>4446.2</v>
      </c>
      <c r="Y343" s="41">
        <v>44037</v>
      </c>
      <c r="Z343" s="41">
        <v>44037</v>
      </c>
      <c r="AA343" t="s">
        <v>85</v>
      </c>
      <c r="AB343" t="s">
        <v>88</v>
      </c>
      <c r="AC343" s="43">
        <v>0.08</v>
      </c>
      <c r="AD343" s="42">
        <f>tVendas[[#This Row],[Valor Venda]]*tVendas[[#This Row],[% Comis.]]</f>
        <v>355.69599999999997</v>
      </c>
      <c r="AE343" s="57">
        <f>IF((tVendas[[#This Row],[Data Pagamento]]-tVendas[[#This Row],[Vencimento]])&lt;0,1,0)</f>
        <v>0</v>
      </c>
    </row>
    <row r="344" spans="9:31" x14ac:dyDescent="0.3">
      <c r="I344">
        <v>341</v>
      </c>
      <c r="J344" s="41">
        <v>44010</v>
      </c>
      <c r="K344" s="66">
        <f t="shared" si="5"/>
        <v>2020</v>
      </c>
      <c r="L344">
        <v>13</v>
      </c>
      <c r="M344" t="s">
        <v>332</v>
      </c>
      <c r="N344" t="s">
        <v>132</v>
      </c>
      <c r="O344">
        <v>15</v>
      </c>
      <c r="P344" t="s">
        <v>269</v>
      </c>
      <c r="Q344" t="s">
        <v>206</v>
      </c>
      <c r="R344" t="s">
        <v>240</v>
      </c>
      <c r="S344">
        <v>37</v>
      </c>
      <c r="T344" s="42">
        <v>92</v>
      </c>
      <c r="U344" s="42">
        <v>3404</v>
      </c>
      <c r="V344" s="43">
        <v>0.12</v>
      </c>
      <c r="W344" s="42">
        <f>tVendas[[#This Row],[Valor Bruto]]*tVendas[[#This Row],[% Desconto]]</f>
        <v>408.47999999999996</v>
      </c>
      <c r="X344" s="42">
        <f>tVendas[[#This Row],[Valor Bruto]]-tVendas[[#This Row],[Valor Desconto]]</f>
        <v>2995.52</v>
      </c>
      <c r="Y344" s="41">
        <v>44028</v>
      </c>
      <c r="Z344" s="41">
        <v>44028</v>
      </c>
      <c r="AA344" t="s">
        <v>108</v>
      </c>
      <c r="AB344" t="s">
        <v>105</v>
      </c>
      <c r="AC344" s="43">
        <v>0.06</v>
      </c>
      <c r="AD344" s="42">
        <f>tVendas[[#This Row],[Valor Venda]]*tVendas[[#This Row],[% Comis.]]</f>
        <v>179.7312</v>
      </c>
      <c r="AE344" s="57">
        <f>IF((tVendas[[#This Row],[Data Pagamento]]-tVendas[[#This Row],[Vencimento]])&lt;0,1,0)</f>
        <v>0</v>
      </c>
    </row>
    <row r="345" spans="9:31" x14ac:dyDescent="0.3">
      <c r="I345">
        <v>342</v>
      </c>
      <c r="J345" s="41">
        <v>44011</v>
      </c>
      <c r="K345" s="66">
        <f t="shared" si="5"/>
        <v>2020</v>
      </c>
      <c r="L345">
        <v>16</v>
      </c>
      <c r="M345" t="s">
        <v>213</v>
      </c>
      <c r="N345" t="s">
        <v>214</v>
      </c>
      <c r="O345">
        <v>13</v>
      </c>
      <c r="P345" t="s">
        <v>411</v>
      </c>
      <c r="Q345" t="s">
        <v>201</v>
      </c>
      <c r="R345" t="s">
        <v>202</v>
      </c>
      <c r="S345">
        <v>27</v>
      </c>
      <c r="T345" s="42">
        <v>104</v>
      </c>
      <c r="U345" s="42">
        <v>2808</v>
      </c>
      <c r="V345" s="43">
        <v>7.0000000000000007E-2</v>
      </c>
      <c r="W345" s="42">
        <f>tVendas[[#This Row],[Valor Bruto]]*tVendas[[#This Row],[% Desconto]]</f>
        <v>196.56000000000003</v>
      </c>
      <c r="X345" s="42">
        <f>tVendas[[#This Row],[Valor Bruto]]-tVendas[[#This Row],[Valor Desconto]]</f>
        <v>2611.44</v>
      </c>
      <c r="Y345" s="41">
        <v>44016</v>
      </c>
      <c r="Z345" s="41">
        <v>44016</v>
      </c>
      <c r="AA345" t="s">
        <v>82</v>
      </c>
      <c r="AB345" t="s">
        <v>83</v>
      </c>
      <c r="AC345" s="43">
        <v>0.06</v>
      </c>
      <c r="AD345" s="42">
        <f>tVendas[[#This Row],[Valor Venda]]*tVendas[[#This Row],[% Comis.]]</f>
        <v>156.68639999999999</v>
      </c>
      <c r="AE345" s="57">
        <f>IF((tVendas[[#This Row],[Data Pagamento]]-tVendas[[#This Row],[Vencimento]])&lt;0,1,0)</f>
        <v>0</v>
      </c>
    </row>
    <row r="346" spans="9:31" x14ac:dyDescent="0.3">
      <c r="I346">
        <v>343</v>
      </c>
      <c r="J346" s="41">
        <v>44012</v>
      </c>
      <c r="K346" s="66">
        <f t="shared" si="5"/>
        <v>2020</v>
      </c>
      <c r="L346">
        <v>68</v>
      </c>
      <c r="M346" t="s">
        <v>495</v>
      </c>
      <c r="N346" t="s">
        <v>148</v>
      </c>
      <c r="O346">
        <v>10</v>
      </c>
      <c r="P346" t="s">
        <v>476</v>
      </c>
      <c r="Q346" t="s">
        <v>206</v>
      </c>
      <c r="R346" t="s">
        <v>207</v>
      </c>
      <c r="S346">
        <v>18</v>
      </c>
      <c r="T346" s="42">
        <v>90</v>
      </c>
      <c r="U346" s="42">
        <v>1620</v>
      </c>
      <c r="V346" s="43">
        <v>0.06</v>
      </c>
      <c r="W346" s="42">
        <f>tVendas[[#This Row],[Valor Bruto]]*tVendas[[#This Row],[% Desconto]]</f>
        <v>97.2</v>
      </c>
      <c r="X346" s="42">
        <f>tVendas[[#This Row],[Valor Bruto]]-tVendas[[#This Row],[Valor Desconto]]</f>
        <v>1522.8</v>
      </c>
      <c r="Y346" s="41">
        <v>44036</v>
      </c>
      <c r="Z346" s="41">
        <v>44036</v>
      </c>
      <c r="AA346" t="s">
        <v>85</v>
      </c>
      <c r="AB346" t="s">
        <v>128</v>
      </c>
      <c r="AC346" s="43">
        <v>0.05</v>
      </c>
      <c r="AD346" s="42">
        <f>tVendas[[#This Row],[Valor Venda]]*tVendas[[#This Row],[% Comis.]]</f>
        <v>76.14</v>
      </c>
      <c r="AE346" s="57">
        <f>IF((tVendas[[#This Row],[Data Pagamento]]-tVendas[[#This Row],[Vencimento]])&lt;0,1,0)</f>
        <v>0</v>
      </c>
    </row>
    <row r="347" spans="9:31" x14ac:dyDescent="0.3">
      <c r="I347">
        <v>344</v>
      </c>
      <c r="J347" s="41">
        <v>44012</v>
      </c>
      <c r="K347" s="66">
        <f t="shared" si="5"/>
        <v>2020</v>
      </c>
      <c r="L347">
        <v>16</v>
      </c>
      <c r="M347" t="s">
        <v>213</v>
      </c>
      <c r="N347" t="s">
        <v>214</v>
      </c>
      <c r="O347">
        <v>2</v>
      </c>
      <c r="P347" t="s">
        <v>364</v>
      </c>
      <c r="Q347" t="s">
        <v>206</v>
      </c>
      <c r="R347" t="s">
        <v>212</v>
      </c>
      <c r="S347">
        <v>38</v>
      </c>
      <c r="T347" s="42">
        <v>107</v>
      </c>
      <c r="U347" s="42">
        <v>4066</v>
      </c>
      <c r="V347" s="43">
        <v>0</v>
      </c>
      <c r="W347" s="42">
        <f>tVendas[[#This Row],[Valor Bruto]]*tVendas[[#This Row],[% Desconto]]</f>
        <v>0</v>
      </c>
      <c r="X347" s="42">
        <f>tVendas[[#This Row],[Valor Bruto]]-tVendas[[#This Row],[Valor Desconto]]</f>
        <v>4066</v>
      </c>
      <c r="Y347" s="41">
        <v>44031</v>
      </c>
      <c r="Z347" s="41">
        <v>44031</v>
      </c>
      <c r="AA347" t="s">
        <v>100</v>
      </c>
      <c r="AB347" t="s">
        <v>128</v>
      </c>
      <c r="AC347" s="43">
        <v>0.08</v>
      </c>
      <c r="AD347" s="42">
        <f>tVendas[[#This Row],[Valor Venda]]*tVendas[[#This Row],[% Comis.]]</f>
        <v>325.28000000000003</v>
      </c>
      <c r="AE347" s="57">
        <f>IF((tVendas[[#This Row],[Data Pagamento]]-tVendas[[#This Row],[Vencimento]])&lt;0,1,0)</f>
        <v>0</v>
      </c>
    </row>
    <row r="348" spans="9:31" x14ac:dyDescent="0.3">
      <c r="I348">
        <v>345</v>
      </c>
      <c r="J348" s="41">
        <v>44014</v>
      </c>
      <c r="K348" s="66">
        <f t="shared" si="5"/>
        <v>2020</v>
      </c>
      <c r="L348">
        <v>30</v>
      </c>
      <c r="M348" t="s">
        <v>418</v>
      </c>
      <c r="N348" t="s">
        <v>91</v>
      </c>
      <c r="O348">
        <v>9</v>
      </c>
      <c r="P348" t="s">
        <v>447</v>
      </c>
      <c r="Q348" t="s">
        <v>206</v>
      </c>
      <c r="R348" t="s">
        <v>216</v>
      </c>
      <c r="S348">
        <v>48</v>
      </c>
      <c r="T348" s="42">
        <v>98</v>
      </c>
      <c r="U348" s="42">
        <v>4704</v>
      </c>
      <c r="V348" s="43">
        <v>0.04</v>
      </c>
      <c r="W348" s="42">
        <f>tVendas[[#This Row],[Valor Bruto]]*tVendas[[#This Row],[% Desconto]]</f>
        <v>188.16</v>
      </c>
      <c r="X348" s="42">
        <f>tVendas[[#This Row],[Valor Bruto]]-tVendas[[#This Row],[Valor Desconto]]</f>
        <v>4515.84</v>
      </c>
      <c r="Y348" s="41">
        <v>44017</v>
      </c>
      <c r="Z348" s="41">
        <v>44017</v>
      </c>
      <c r="AA348" t="s">
        <v>100</v>
      </c>
      <c r="AB348" t="s">
        <v>128</v>
      </c>
      <c r="AC348" s="43">
        <v>0.08</v>
      </c>
      <c r="AD348" s="42">
        <f>tVendas[[#This Row],[Valor Venda]]*tVendas[[#This Row],[% Comis.]]</f>
        <v>361.2672</v>
      </c>
      <c r="AE348" s="57">
        <f>IF((tVendas[[#This Row],[Data Pagamento]]-tVendas[[#This Row],[Vencimento]])&lt;0,1,0)</f>
        <v>0</v>
      </c>
    </row>
    <row r="349" spans="9:31" x14ac:dyDescent="0.3">
      <c r="I349">
        <v>346</v>
      </c>
      <c r="J349" s="41">
        <v>44014</v>
      </c>
      <c r="K349" s="66">
        <f t="shared" si="5"/>
        <v>2020</v>
      </c>
      <c r="L349">
        <v>51</v>
      </c>
      <c r="M349" t="s">
        <v>273</v>
      </c>
      <c r="N349" t="s">
        <v>145</v>
      </c>
      <c r="O349">
        <v>4</v>
      </c>
      <c r="P349" t="s">
        <v>496</v>
      </c>
      <c r="Q349" t="s">
        <v>206</v>
      </c>
      <c r="R349" t="s">
        <v>219</v>
      </c>
      <c r="S349">
        <v>22</v>
      </c>
      <c r="T349" s="42">
        <v>115</v>
      </c>
      <c r="U349" s="42">
        <v>2530</v>
      </c>
      <c r="V349" s="43">
        <v>7.0000000000000007E-2</v>
      </c>
      <c r="W349" s="42">
        <f>tVendas[[#This Row],[Valor Bruto]]*tVendas[[#This Row],[% Desconto]]</f>
        <v>177.10000000000002</v>
      </c>
      <c r="X349" s="42">
        <f>tVendas[[#This Row],[Valor Bruto]]-tVendas[[#This Row],[Valor Desconto]]</f>
        <v>2352.9</v>
      </c>
      <c r="Y349" s="41">
        <v>44019</v>
      </c>
      <c r="Z349" s="41">
        <v>44019</v>
      </c>
      <c r="AA349" t="s">
        <v>85</v>
      </c>
      <c r="AB349" t="s">
        <v>113</v>
      </c>
      <c r="AC349" s="43">
        <v>0.06</v>
      </c>
      <c r="AD349" s="42">
        <f>tVendas[[#This Row],[Valor Venda]]*tVendas[[#This Row],[% Comis.]]</f>
        <v>141.17400000000001</v>
      </c>
      <c r="AE349" s="57">
        <f>IF((tVendas[[#This Row],[Data Pagamento]]-tVendas[[#This Row],[Vencimento]])&lt;0,1,0)</f>
        <v>0</v>
      </c>
    </row>
    <row r="350" spans="9:31" x14ac:dyDescent="0.3">
      <c r="I350">
        <v>347</v>
      </c>
      <c r="J350" s="41">
        <v>44014</v>
      </c>
      <c r="K350" s="66">
        <f t="shared" si="5"/>
        <v>2020</v>
      </c>
      <c r="L350">
        <v>31</v>
      </c>
      <c r="M350" t="s">
        <v>375</v>
      </c>
      <c r="N350" t="s">
        <v>101</v>
      </c>
      <c r="O350">
        <v>14</v>
      </c>
      <c r="P350" t="s">
        <v>485</v>
      </c>
      <c r="Q350" t="s">
        <v>201</v>
      </c>
      <c r="R350" t="s">
        <v>222</v>
      </c>
      <c r="S350">
        <v>12</v>
      </c>
      <c r="T350" s="42">
        <v>119</v>
      </c>
      <c r="U350" s="42">
        <v>1428</v>
      </c>
      <c r="V350" s="43">
        <v>0.13</v>
      </c>
      <c r="W350" s="42">
        <f>tVendas[[#This Row],[Valor Bruto]]*tVendas[[#This Row],[% Desconto]]</f>
        <v>185.64000000000001</v>
      </c>
      <c r="X350" s="42">
        <f>tVendas[[#This Row],[Valor Bruto]]-tVendas[[#This Row],[Valor Desconto]]</f>
        <v>1242.3599999999999</v>
      </c>
      <c r="Y350" s="41">
        <v>44031</v>
      </c>
      <c r="Z350" s="41">
        <v>44031</v>
      </c>
      <c r="AA350" t="s">
        <v>100</v>
      </c>
      <c r="AB350" t="s">
        <v>83</v>
      </c>
      <c r="AC350" s="43">
        <v>0.05</v>
      </c>
      <c r="AD350" s="42">
        <f>tVendas[[#This Row],[Valor Venda]]*tVendas[[#This Row],[% Comis.]]</f>
        <v>62.117999999999995</v>
      </c>
      <c r="AE350" s="57">
        <f>IF((tVendas[[#This Row],[Data Pagamento]]-tVendas[[#This Row],[Vencimento]])&lt;0,1,0)</f>
        <v>0</v>
      </c>
    </row>
    <row r="351" spans="9:31" x14ac:dyDescent="0.3">
      <c r="I351">
        <v>348</v>
      </c>
      <c r="J351" s="41">
        <v>44015</v>
      </c>
      <c r="K351" s="66">
        <f t="shared" si="5"/>
        <v>2020</v>
      </c>
      <c r="L351">
        <v>8</v>
      </c>
      <c r="M351" t="s">
        <v>310</v>
      </c>
      <c r="N351" t="s">
        <v>132</v>
      </c>
      <c r="O351">
        <v>5</v>
      </c>
      <c r="P351" t="s">
        <v>497</v>
      </c>
      <c r="Q351" t="s">
        <v>206</v>
      </c>
      <c r="R351" t="s">
        <v>226</v>
      </c>
      <c r="S351">
        <v>29</v>
      </c>
      <c r="T351" s="42">
        <v>107</v>
      </c>
      <c r="U351" s="42">
        <v>3103</v>
      </c>
      <c r="V351" s="43">
        <v>0.02</v>
      </c>
      <c r="W351" s="42">
        <f>tVendas[[#This Row],[Valor Bruto]]*tVendas[[#This Row],[% Desconto]]</f>
        <v>62.06</v>
      </c>
      <c r="X351" s="42">
        <f>tVendas[[#This Row],[Valor Bruto]]-tVendas[[#This Row],[Valor Desconto]]</f>
        <v>3040.94</v>
      </c>
      <c r="Y351" s="41">
        <v>44033</v>
      </c>
      <c r="Z351" s="41"/>
      <c r="AA351" t="s">
        <v>85</v>
      </c>
      <c r="AB351" t="s">
        <v>113</v>
      </c>
      <c r="AC351" s="43">
        <v>7.0000000000000007E-2</v>
      </c>
      <c r="AD351" s="42">
        <f>tVendas[[#This Row],[Valor Venda]]*tVendas[[#This Row],[% Comis.]]</f>
        <v>212.86580000000004</v>
      </c>
      <c r="AE351" s="57">
        <f>IF((tVendas[[#This Row],[Data Pagamento]]-tVendas[[#This Row],[Vencimento]])&lt;0,1,0)</f>
        <v>1</v>
      </c>
    </row>
    <row r="352" spans="9:31" x14ac:dyDescent="0.3">
      <c r="I352">
        <v>349</v>
      </c>
      <c r="J352" s="41">
        <v>44016</v>
      </c>
      <c r="K352" s="66">
        <f t="shared" si="5"/>
        <v>2020</v>
      </c>
      <c r="L352">
        <v>20</v>
      </c>
      <c r="M352" t="s">
        <v>235</v>
      </c>
      <c r="N352" t="s">
        <v>145</v>
      </c>
      <c r="O352">
        <v>12</v>
      </c>
      <c r="P352" t="s">
        <v>498</v>
      </c>
      <c r="Q352" t="s">
        <v>201</v>
      </c>
      <c r="R352" t="s">
        <v>230</v>
      </c>
      <c r="S352">
        <v>48</v>
      </c>
      <c r="T352" s="42">
        <v>109</v>
      </c>
      <c r="U352" s="42">
        <v>5232</v>
      </c>
      <c r="V352" s="43">
        <v>7.0000000000000007E-2</v>
      </c>
      <c r="W352" s="42">
        <f>tVendas[[#This Row],[Valor Bruto]]*tVendas[[#This Row],[% Desconto]]</f>
        <v>366.24</v>
      </c>
      <c r="X352" s="42">
        <f>tVendas[[#This Row],[Valor Bruto]]-tVendas[[#This Row],[Valor Desconto]]</f>
        <v>4865.76</v>
      </c>
      <c r="Y352" s="41">
        <v>44036</v>
      </c>
      <c r="Z352" s="41">
        <v>44036</v>
      </c>
      <c r="AA352" t="s">
        <v>85</v>
      </c>
      <c r="AB352" t="s">
        <v>88</v>
      </c>
      <c r="AC352" s="43">
        <v>0.08</v>
      </c>
      <c r="AD352" s="42">
        <f>tVendas[[#This Row],[Valor Venda]]*tVendas[[#This Row],[% Comis.]]</f>
        <v>389.26080000000002</v>
      </c>
      <c r="AE352" s="57">
        <f>IF((tVendas[[#This Row],[Data Pagamento]]-tVendas[[#This Row],[Vencimento]])&lt;0,1,0)</f>
        <v>0</v>
      </c>
    </row>
    <row r="353" spans="9:31" x14ac:dyDescent="0.3">
      <c r="I353">
        <v>350</v>
      </c>
      <c r="J353" s="41">
        <v>44017</v>
      </c>
      <c r="K353" s="66">
        <f t="shared" si="5"/>
        <v>2020</v>
      </c>
      <c r="L353">
        <v>37</v>
      </c>
      <c r="M353" t="s">
        <v>256</v>
      </c>
      <c r="N353" t="s">
        <v>164</v>
      </c>
      <c r="O353">
        <v>2</v>
      </c>
      <c r="P353" t="s">
        <v>369</v>
      </c>
      <c r="Q353" t="s">
        <v>206</v>
      </c>
      <c r="R353" t="s">
        <v>234</v>
      </c>
      <c r="S353">
        <v>23</v>
      </c>
      <c r="T353" s="42">
        <v>97</v>
      </c>
      <c r="U353" s="42">
        <v>2231</v>
      </c>
      <c r="V353" s="43">
        <v>0.15</v>
      </c>
      <c r="W353" s="42">
        <f>tVendas[[#This Row],[Valor Bruto]]*tVendas[[#This Row],[% Desconto]]</f>
        <v>334.65</v>
      </c>
      <c r="X353" s="42">
        <f>tVendas[[#This Row],[Valor Bruto]]-tVendas[[#This Row],[Valor Desconto]]</f>
        <v>1896.35</v>
      </c>
      <c r="Y353" s="41">
        <v>44036</v>
      </c>
      <c r="Z353" s="41">
        <v>44036</v>
      </c>
      <c r="AA353" t="s">
        <v>87</v>
      </c>
      <c r="AB353" t="s">
        <v>113</v>
      </c>
      <c r="AC353" s="43">
        <v>0.05</v>
      </c>
      <c r="AD353" s="42">
        <f>tVendas[[#This Row],[Valor Venda]]*tVendas[[#This Row],[% Comis.]]</f>
        <v>94.817499999999995</v>
      </c>
      <c r="AE353" s="57">
        <f>IF((tVendas[[#This Row],[Data Pagamento]]-tVendas[[#This Row],[Vencimento]])&lt;0,1,0)</f>
        <v>0</v>
      </c>
    </row>
    <row r="354" spans="9:31" x14ac:dyDescent="0.3">
      <c r="I354">
        <v>351</v>
      </c>
      <c r="J354" s="41">
        <v>44017</v>
      </c>
      <c r="K354" s="66">
        <f t="shared" si="5"/>
        <v>2020</v>
      </c>
      <c r="L354">
        <v>20</v>
      </c>
      <c r="M354" t="s">
        <v>235</v>
      </c>
      <c r="N354" t="s">
        <v>145</v>
      </c>
      <c r="O354">
        <v>13</v>
      </c>
      <c r="P354" t="s">
        <v>330</v>
      </c>
      <c r="Q354" t="s">
        <v>201</v>
      </c>
      <c r="R354" t="s">
        <v>237</v>
      </c>
      <c r="S354">
        <v>42</v>
      </c>
      <c r="T354" s="42">
        <v>94</v>
      </c>
      <c r="U354" s="42">
        <v>3948</v>
      </c>
      <c r="V354" s="43">
        <v>0.06</v>
      </c>
      <c r="W354" s="42">
        <f>tVendas[[#This Row],[Valor Bruto]]*tVendas[[#This Row],[% Desconto]]</f>
        <v>236.88</v>
      </c>
      <c r="X354" s="42">
        <f>tVendas[[#This Row],[Valor Bruto]]-tVendas[[#This Row],[Valor Desconto]]</f>
        <v>3711.12</v>
      </c>
      <c r="Y354" s="41">
        <v>44047</v>
      </c>
      <c r="Z354" s="41">
        <v>44047</v>
      </c>
      <c r="AA354" t="s">
        <v>108</v>
      </c>
      <c r="AB354" t="s">
        <v>80</v>
      </c>
      <c r="AC354" s="43">
        <v>7.0000000000000007E-2</v>
      </c>
      <c r="AD354" s="42">
        <f>tVendas[[#This Row],[Valor Venda]]*tVendas[[#This Row],[% Comis.]]</f>
        <v>259.77840000000003</v>
      </c>
      <c r="AE354" s="57">
        <f>IF((tVendas[[#This Row],[Data Pagamento]]-tVendas[[#This Row],[Vencimento]])&lt;0,1,0)</f>
        <v>0</v>
      </c>
    </row>
    <row r="355" spans="9:31" x14ac:dyDescent="0.3">
      <c r="I355">
        <v>352</v>
      </c>
      <c r="J355" s="41">
        <v>44018</v>
      </c>
      <c r="K355" s="66">
        <f t="shared" si="5"/>
        <v>2020</v>
      </c>
      <c r="L355">
        <v>6</v>
      </c>
      <c r="M355" t="s">
        <v>425</v>
      </c>
      <c r="N355" t="s">
        <v>126</v>
      </c>
      <c r="O355">
        <v>1</v>
      </c>
      <c r="P355" t="s">
        <v>499</v>
      </c>
      <c r="Q355" t="s">
        <v>201</v>
      </c>
      <c r="R355" t="s">
        <v>240</v>
      </c>
      <c r="S355">
        <v>40</v>
      </c>
      <c r="T355" s="42">
        <v>103</v>
      </c>
      <c r="U355" s="42">
        <v>4120</v>
      </c>
      <c r="V355" s="43">
        <v>7.0000000000000007E-2</v>
      </c>
      <c r="W355" s="42">
        <f>tVendas[[#This Row],[Valor Bruto]]*tVendas[[#This Row],[% Desconto]]</f>
        <v>288.40000000000003</v>
      </c>
      <c r="X355" s="42">
        <f>tVendas[[#This Row],[Valor Bruto]]-tVendas[[#This Row],[Valor Desconto]]</f>
        <v>3831.6</v>
      </c>
      <c r="Y355" s="41">
        <v>44019</v>
      </c>
      <c r="Z355" s="41">
        <v>44019</v>
      </c>
      <c r="AA355" t="s">
        <v>100</v>
      </c>
      <c r="AB355" t="s">
        <v>128</v>
      </c>
      <c r="AC355" s="43">
        <v>7.0000000000000007E-2</v>
      </c>
      <c r="AD355" s="42">
        <f>tVendas[[#This Row],[Valor Venda]]*tVendas[[#This Row],[% Comis.]]</f>
        <v>268.21200000000005</v>
      </c>
      <c r="AE355" s="57">
        <f>IF((tVendas[[#This Row],[Data Pagamento]]-tVendas[[#This Row],[Vencimento]])&lt;0,1,0)</f>
        <v>0</v>
      </c>
    </row>
    <row r="356" spans="9:31" x14ac:dyDescent="0.3">
      <c r="I356">
        <v>353</v>
      </c>
      <c r="J356" s="41">
        <v>44018</v>
      </c>
      <c r="K356" s="66">
        <f t="shared" si="5"/>
        <v>2020</v>
      </c>
      <c r="L356">
        <v>44</v>
      </c>
      <c r="M356" t="s">
        <v>322</v>
      </c>
      <c r="N356" t="s">
        <v>96</v>
      </c>
      <c r="O356">
        <v>5</v>
      </c>
      <c r="P356" t="s">
        <v>315</v>
      </c>
      <c r="Q356" t="s">
        <v>206</v>
      </c>
      <c r="R356" t="s">
        <v>202</v>
      </c>
      <c r="S356">
        <v>48</v>
      </c>
      <c r="T356" s="42">
        <v>115</v>
      </c>
      <c r="U356" s="42">
        <v>5520</v>
      </c>
      <c r="V356" s="43">
        <v>0.09</v>
      </c>
      <c r="W356" s="42">
        <f>tVendas[[#This Row],[Valor Bruto]]*tVendas[[#This Row],[% Desconto]]</f>
        <v>496.79999999999995</v>
      </c>
      <c r="X356" s="42">
        <f>tVendas[[#This Row],[Valor Bruto]]-tVendas[[#This Row],[Valor Desconto]]</f>
        <v>5023.2</v>
      </c>
      <c r="Y356" s="41">
        <v>44038</v>
      </c>
      <c r="Z356" s="41">
        <v>44038</v>
      </c>
      <c r="AA356" t="s">
        <v>108</v>
      </c>
      <c r="AB356" t="s">
        <v>92</v>
      </c>
      <c r="AC356" s="43">
        <v>0.09</v>
      </c>
      <c r="AD356" s="42">
        <f>tVendas[[#This Row],[Valor Venda]]*tVendas[[#This Row],[% Comis.]]</f>
        <v>452.08799999999997</v>
      </c>
      <c r="AE356" s="57">
        <f>IF((tVendas[[#This Row],[Data Pagamento]]-tVendas[[#This Row],[Vencimento]])&lt;0,1,0)</f>
        <v>0</v>
      </c>
    </row>
    <row r="357" spans="9:31" x14ac:dyDescent="0.3">
      <c r="I357">
        <v>354</v>
      </c>
      <c r="J357" s="41">
        <v>44019</v>
      </c>
      <c r="K357" s="66">
        <f t="shared" si="5"/>
        <v>2020</v>
      </c>
      <c r="L357">
        <v>32</v>
      </c>
      <c r="M357" t="s">
        <v>403</v>
      </c>
      <c r="N357" t="s">
        <v>148</v>
      </c>
      <c r="O357">
        <v>15</v>
      </c>
      <c r="P357" t="s">
        <v>247</v>
      </c>
      <c r="Q357" t="s">
        <v>206</v>
      </c>
      <c r="R357" t="s">
        <v>207</v>
      </c>
      <c r="S357">
        <v>48</v>
      </c>
      <c r="T357" s="42">
        <v>112</v>
      </c>
      <c r="U357" s="42">
        <v>5376</v>
      </c>
      <c r="V357" s="43">
        <v>0.1</v>
      </c>
      <c r="W357" s="42">
        <f>tVendas[[#This Row],[Valor Bruto]]*tVendas[[#This Row],[% Desconto]]</f>
        <v>537.6</v>
      </c>
      <c r="X357" s="42">
        <f>tVendas[[#This Row],[Valor Bruto]]-tVendas[[#This Row],[Valor Desconto]]</f>
        <v>4838.3999999999996</v>
      </c>
      <c r="Y357" s="41">
        <v>44021</v>
      </c>
      <c r="Z357" s="41">
        <v>44021</v>
      </c>
      <c r="AA357" t="s">
        <v>87</v>
      </c>
      <c r="AB357" t="s">
        <v>105</v>
      </c>
      <c r="AC357" s="43">
        <v>0.08</v>
      </c>
      <c r="AD357" s="42">
        <f>tVendas[[#This Row],[Valor Venda]]*tVendas[[#This Row],[% Comis.]]</f>
        <v>387.072</v>
      </c>
      <c r="AE357" s="57">
        <f>IF((tVendas[[#This Row],[Data Pagamento]]-tVendas[[#This Row],[Vencimento]])&lt;0,1,0)</f>
        <v>0</v>
      </c>
    </row>
    <row r="358" spans="9:31" x14ac:dyDescent="0.3">
      <c r="I358">
        <v>355</v>
      </c>
      <c r="J358" s="41">
        <v>44020</v>
      </c>
      <c r="K358" s="66">
        <f t="shared" si="5"/>
        <v>2020</v>
      </c>
      <c r="L358">
        <v>73</v>
      </c>
      <c r="M358" t="s">
        <v>248</v>
      </c>
      <c r="N358" t="s">
        <v>156</v>
      </c>
      <c r="O358">
        <v>12</v>
      </c>
      <c r="P358" t="s">
        <v>211</v>
      </c>
      <c r="Q358" t="s">
        <v>201</v>
      </c>
      <c r="R358" t="s">
        <v>212</v>
      </c>
      <c r="S358">
        <v>17</v>
      </c>
      <c r="T358" s="42">
        <v>93</v>
      </c>
      <c r="U358" s="42">
        <v>1581</v>
      </c>
      <c r="V358" s="43">
        <v>0.12</v>
      </c>
      <c r="W358" s="42">
        <f>tVendas[[#This Row],[Valor Bruto]]*tVendas[[#This Row],[% Desconto]]</f>
        <v>189.72</v>
      </c>
      <c r="X358" s="42">
        <f>tVendas[[#This Row],[Valor Bruto]]-tVendas[[#This Row],[Valor Desconto]]</f>
        <v>1391.28</v>
      </c>
      <c r="Y358" s="41">
        <v>44038</v>
      </c>
      <c r="Z358" s="41">
        <v>44038</v>
      </c>
      <c r="AA358" t="s">
        <v>85</v>
      </c>
      <c r="AB358" t="s">
        <v>113</v>
      </c>
      <c r="AC358" s="43">
        <v>0.05</v>
      </c>
      <c r="AD358" s="42">
        <f>tVendas[[#This Row],[Valor Venda]]*tVendas[[#This Row],[% Comis.]]</f>
        <v>69.564000000000007</v>
      </c>
      <c r="AE358" s="57">
        <f>IF((tVendas[[#This Row],[Data Pagamento]]-tVendas[[#This Row],[Vencimento]])&lt;0,1,0)</f>
        <v>0</v>
      </c>
    </row>
    <row r="359" spans="9:31" x14ac:dyDescent="0.3">
      <c r="I359">
        <v>356</v>
      </c>
      <c r="J359" s="41">
        <v>44021</v>
      </c>
      <c r="K359" s="66">
        <f t="shared" si="5"/>
        <v>2020</v>
      </c>
      <c r="L359">
        <v>14</v>
      </c>
      <c r="M359" t="s">
        <v>433</v>
      </c>
      <c r="N359" t="s">
        <v>148</v>
      </c>
      <c r="O359">
        <v>3</v>
      </c>
      <c r="P359" t="s">
        <v>278</v>
      </c>
      <c r="Q359" t="s">
        <v>206</v>
      </c>
      <c r="R359" t="s">
        <v>216</v>
      </c>
      <c r="S359">
        <v>11</v>
      </c>
      <c r="T359" s="42">
        <v>114</v>
      </c>
      <c r="U359" s="42">
        <v>1254</v>
      </c>
      <c r="V359" s="43">
        <v>0.09</v>
      </c>
      <c r="W359" s="42">
        <f>tVendas[[#This Row],[Valor Bruto]]*tVendas[[#This Row],[% Desconto]]</f>
        <v>112.86</v>
      </c>
      <c r="X359" s="42">
        <f>tVendas[[#This Row],[Valor Bruto]]-tVendas[[#This Row],[Valor Desconto]]</f>
        <v>1141.1400000000001</v>
      </c>
      <c r="Y359" s="41">
        <v>44039</v>
      </c>
      <c r="Z359" s="41">
        <v>44039</v>
      </c>
      <c r="AA359" t="s">
        <v>100</v>
      </c>
      <c r="AB359" t="s">
        <v>128</v>
      </c>
      <c r="AC359" s="43">
        <v>0.05</v>
      </c>
      <c r="AD359" s="42">
        <f>tVendas[[#This Row],[Valor Venda]]*tVendas[[#This Row],[% Comis.]]</f>
        <v>57.057000000000009</v>
      </c>
      <c r="AE359" s="57">
        <f>IF((tVendas[[#This Row],[Data Pagamento]]-tVendas[[#This Row],[Vencimento]])&lt;0,1,0)</f>
        <v>0</v>
      </c>
    </row>
    <row r="360" spans="9:31" x14ac:dyDescent="0.3">
      <c r="I360">
        <v>357</v>
      </c>
      <c r="J360" s="41">
        <v>44022</v>
      </c>
      <c r="K360" s="66">
        <f t="shared" si="5"/>
        <v>2020</v>
      </c>
      <c r="L360">
        <v>30</v>
      </c>
      <c r="M360" t="s">
        <v>418</v>
      </c>
      <c r="N360" t="s">
        <v>91</v>
      </c>
      <c r="O360">
        <v>12</v>
      </c>
      <c r="P360" t="s">
        <v>500</v>
      </c>
      <c r="Q360" t="s">
        <v>201</v>
      </c>
      <c r="R360" t="s">
        <v>219</v>
      </c>
      <c r="S360">
        <v>43</v>
      </c>
      <c r="T360" s="42">
        <v>120</v>
      </c>
      <c r="U360" s="42">
        <v>5160</v>
      </c>
      <c r="V360" s="43">
        <v>0.1</v>
      </c>
      <c r="W360" s="42">
        <f>tVendas[[#This Row],[Valor Bruto]]*tVendas[[#This Row],[% Desconto]]</f>
        <v>516</v>
      </c>
      <c r="X360" s="42">
        <f>tVendas[[#This Row],[Valor Bruto]]-tVendas[[#This Row],[Valor Desconto]]</f>
        <v>4644</v>
      </c>
      <c r="Y360" s="41">
        <v>44034</v>
      </c>
      <c r="Z360" s="41">
        <v>44034</v>
      </c>
      <c r="AA360" t="s">
        <v>85</v>
      </c>
      <c r="AB360" t="s">
        <v>105</v>
      </c>
      <c r="AC360" s="43">
        <v>0.08</v>
      </c>
      <c r="AD360" s="42">
        <f>tVendas[[#This Row],[Valor Venda]]*tVendas[[#This Row],[% Comis.]]</f>
        <v>371.52</v>
      </c>
      <c r="AE360" s="57">
        <f>IF((tVendas[[#This Row],[Data Pagamento]]-tVendas[[#This Row],[Vencimento]])&lt;0,1,0)</f>
        <v>0</v>
      </c>
    </row>
    <row r="361" spans="9:31" x14ac:dyDescent="0.3">
      <c r="I361">
        <v>358</v>
      </c>
      <c r="J361" s="41">
        <v>44023</v>
      </c>
      <c r="K361" s="66">
        <f t="shared" si="5"/>
        <v>2020</v>
      </c>
      <c r="L361">
        <v>42</v>
      </c>
      <c r="M361" t="s">
        <v>402</v>
      </c>
      <c r="N361" t="s">
        <v>96</v>
      </c>
      <c r="O361">
        <v>3</v>
      </c>
      <c r="P361" t="s">
        <v>448</v>
      </c>
      <c r="Q361" t="s">
        <v>206</v>
      </c>
      <c r="R361" t="s">
        <v>222</v>
      </c>
      <c r="S361">
        <v>36</v>
      </c>
      <c r="T361" s="42">
        <v>94</v>
      </c>
      <c r="U361" s="42">
        <v>3384</v>
      </c>
      <c r="V361" s="43">
        <v>0.04</v>
      </c>
      <c r="W361" s="42">
        <f>tVendas[[#This Row],[Valor Bruto]]*tVendas[[#This Row],[% Desconto]]</f>
        <v>135.36000000000001</v>
      </c>
      <c r="X361" s="42">
        <f>tVendas[[#This Row],[Valor Bruto]]-tVendas[[#This Row],[Valor Desconto]]</f>
        <v>3248.64</v>
      </c>
      <c r="Y361" s="41">
        <v>44042</v>
      </c>
      <c r="Z361" s="41">
        <v>44042</v>
      </c>
      <c r="AA361" t="s">
        <v>108</v>
      </c>
      <c r="AB361" t="s">
        <v>83</v>
      </c>
      <c r="AC361" s="43">
        <v>7.0000000000000007E-2</v>
      </c>
      <c r="AD361" s="42">
        <f>tVendas[[#This Row],[Valor Venda]]*tVendas[[#This Row],[% Comis.]]</f>
        <v>227.40480000000002</v>
      </c>
      <c r="AE361" s="57">
        <f>IF((tVendas[[#This Row],[Data Pagamento]]-tVendas[[#This Row],[Vencimento]])&lt;0,1,0)</f>
        <v>0</v>
      </c>
    </row>
    <row r="362" spans="9:31" x14ac:dyDescent="0.3">
      <c r="I362">
        <v>359</v>
      </c>
      <c r="J362" s="41">
        <v>44023</v>
      </c>
      <c r="K362" s="66">
        <f t="shared" si="5"/>
        <v>2020</v>
      </c>
      <c r="L362">
        <v>4</v>
      </c>
      <c r="M362" t="s">
        <v>439</v>
      </c>
      <c r="N362" t="s">
        <v>421</v>
      </c>
      <c r="O362">
        <v>15</v>
      </c>
      <c r="P362" t="s">
        <v>378</v>
      </c>
      <c r="Q362" t="s">
        <v>206</v>
      </c>
      <c r="R362" t="s">
        <v>226</v>
      </c>
      <c r="S362">
        <v>11</v>
      </c>
      <c r="T362" s="42">
        <v>103</v>
      </c>
      <c r="U362" s="42">
        <v>1133</v>
      </c>
      <c r="V362" s="43">
        <v>0.09</v>
      </c>
      <c r="W362" s="42">
        <f>tVendas[[#This Row],[Valor Bruto]]*tVendas[[#This Row],[% Desconto]]</f>
        <v>101.97</v>
      </c>
      <c r="X362" s="42">
        <f>tVendas[[#This Row],[Valor Bruto]]-tVendas[[#This Row],[Valor Desconto]]</f>
        <v>1031.03</v>
      </c>
      <c r="Y362" s="41">
        <v>44053</v>
      </c>
      <c r="Z362" s="41">
        <v>44053</v>
      </c>
      <c r="AA362" t="s">
        <v>79</v>
      </c>
      <c r="AB362" t="s">
        <v>80</v>
      </c>
      <c r="AC362" s="43">
        <v>0.05</v>
      </c>
      <c r="AD362" s="42">
        <f>tVendas[[#This Row],[Valor Venda]]*tVendas[[#This Row],[% Comis.]]</f>
        <v>51.551500000000004</v>
      </c>
      <c r="AE362" s="57">
        <f>IF((tVendas[[#This Row],[Data Pagamento]]-tVendas[[#This Row],[Vencimento]])&lt;0,1,0)</f>
        <v>0</v>
      </c>
    </row>
    <row r="363" spans="9:31" x14ac:dyDescent="0.3">
      <c r="I363">
        <v>360</v>
      </c>
      <c r="J363" s="41">
        <v>44023</v>
      </c>
      <c r="K363" s="66">
        <f t="shared" si="5"/>
        <v>2020</v>
      </c>
      <c r="L363">
        <v>82</v>
      </c>
      <c r="M363" t="s">
        <v>305</v>
      </c>
      <c r="N363" t="s">
        <v>306</v>
      </c>
      <c r="O363">
        <v>5</v>
      </c>
      <c r="P363" t="s">
        <v>432</v>
      </c>
      <c r="Q363" t="s">
        <v>206</v>
      </c>
      <c r="R363" t="s">
        <v>230</v>
      </c>
      <c r="S363">
        <v>11</v>
      </c>
      <c r="T363" s="42">
        <v>100</v>
      </c>
      <c r="U363" s="42">
        <v>1100</v>
      </c>
      <c r="V363" s="43">
        <v>7.0000000000000007E-2</v>
      </c>
      <c r="W363" s="42">
        <f>tVendas[[#This Row],[Valor Bruto]]*tVendas[[#This Row],[% Desconto]]</f>
        <v>77.000000000000014</v>
      </c>
      <c r="X363" s="42">
        <f>tVendas[[#This Row],[Valor Bruto]]-tVendas[[#This Row],[Valor Desconto]]</f>
        <v>1023</v>
      </c>
      <c r="Y363" s="41">
        <v>44051</v>
      </c>
      <c r="Z363" s="41">
        <v>44051</v>
      </c>
      <c r="AA363" t="s">
        <v>82</v>
      </c>
      <c r="AB363" t="s">
        <v>128</v>
      </c>
      <c r="AC363" s="43">
        <v>0.05</v>
      </c>
      <c r="AD363" s="42">
        <f>tVendas[[#This Row],[Valor Venda]]*tVendas[[#This Row],[% Comis.]]</f>
        <v>51.150000000000006</v>
      </c>
      <c r="AE363" s="57">
        <f>IF((tVendas[[#This Row],[Data Pagamento]]-tVendas[[#This Row],[Vencimento]])&lt;0,1,0)</f>
        <v>0</v>
      </c>
    </row>
    <row r="364" spans="9:31" x14ac:dyDescent="0.3">
      <c r="I364">
        <v>361</v>
      </c>
      <c r="J364" s="41">
        <v>44024</v>
      </c>
      <c r="K364" s="66">
        <f t="shared" si="5"/>
        <v>2020</v>
      </c>
      <c r="L364">
        <v>70</v>
      </c>
      <c r="M364" t="s">
        <v>392</v>
      </c>
      <c r="N364" t="s">
        <v>153</v>
      </c>
      <c r="O364">
        <v>8</v>
      </c>
      <c r="P364" t="s">
        <v>484</v>
      </c>
      <c r="Q364" t="s">
        <v>206</v>
      </c>
      <c r="R364" t="s">
        <v>234</v>
      </c>
      <c r="S364">
        <v>16</v>
      </c>
      <c r="T364" s="42">
        <v>112</v>
      </c>
      <c r="U364" s="42">
        <v>1792</v>
      </c>
      <c r="V364" s="43">
        <v>7.0000000000000007E-2</v>
      </c>
      <c r="W364" s="42">
        <f>tVendas[[#This Row],[Valor Bruto]]*tVendas[[#This Row],[% Desconto]]</f>
        <v>125.44000000000001</v>
      </c>
      <c r="X364" s="42">
        <f>tVendas[[#This Row],[Valor Bruto]]-tVendas[[#This Row],[Valor Desconto]]</f>
        <v>1666.56</v>
      </c>
      <c r="Y364" s="41">
        <v>44028</v>
      </c>
      <c r="Z364" s="41">
        <v>44028</v>
      </c>
      <c r="AA364" t="s">
        <v>82</v>
      </c>
      <c r="AB364" t="s">
        <v>92</v>
      </c>
      <c r="AC364" s="43">
        <v>0.05</v>
      </c>
      <c r="AD364" s="42">
        <f>tVendas[[#This Row],[Valor Venda]]*tVendas[[#This Row],[% Comis.]]</f>
        <v>83.328000000000003</v>
      </c>
      <c r="AE364" s="57">
        <f>IF((tVendas[[#This Row],[Data Pagamento]]-tVendas[[#This Row],[Vencimento]])&lt;0,1,0)</f>
        <v>0</v>
      </c>
    </row>
    <row r="365" spans="9:31" x14ac:dyDescent="0.3">
      <c r="I365">
        <v>362</v>
      </c>
      <c r="J365" s="41">
        <v>44024</v>
      </c>
      <c r="K365" s="66">
        <f t="shared" si="5"/>
        <v>2020</v>
      </c>
      <c r="L365">
        <v>78</v>
      </c>
      <c r="M365" t="s">
        <v>405</v>
      </c>
      <c r="N365" t="s">
        <v>154</v>
      </c>
      <c r="O365">
        <v>8</v>
      </c>
      <c r="P365" t="s">
        <v>406</v>
      </c>
      <c r="Q365" t="s">
        <v>206</v>
      </c>
      <c r="R365" t="s">
        <v>237</v>
      </c>
      <c r="S365">
        <v>10</v>
      </c>
      <c r="T365" s="42">
        <v>103</v>
      </c>
      <c r="U365" s="42">
        <v>1030</v>
      </c>
      <c r="V365" s="43">
        <v>0.05</v>
      </c>
      <c r="W365" s="42">
        <f>tVendas[[#This Row],[Valor Bruto]]*tVendas[[#This Row],[% Desconto]]</f>
        <v>51.5</v>
      </c>
      <c r="X365" s="42">
        <f>tVendas[[#This Row],[Valor Bruto]]-tVendas[[#This Row],[Valor Desconto]]</f>
        <v>978.5</v>
      </c>
      <c r="Y365" s="41">
        <v>44025</v>
      </c>
      <c r="Z365" s="41">
        <v>44025</v>
      </c>
      <c r="AA365" t="s">
        <v>82</v>
      </c>
      <c r="AB365" t="s">
        <v>90</v>
      </c>
      <c r="AC365" s="43">
        <v>0.04</v>
      </c>
      <c r="AD365" s="42">
        <f>tVendas[[#This Row],[Valor Venda]]*tVendas[[#This Row],[% Comis.]]</f>
        <v>39.14</v>
      </c>
      <c r="AE365" s="57">
        <f>IF((tVendas[[#This Row],[Data Pagamento]]-tVendas[[#This Row],[Vencimento]])&lt;0,1,0)</f>
        <v>0</v>
      </c>
    </row>
    <row r="366" spans="9:31" x14ac:dyDescent="0.3">
      <c r="I366">
        <v>363</v>
      </c>
      <c r="J366" s="41">
        <v>44026</v>
      </c>
      <c r="K366" s="66">
        <f t="shared" si="5"/>
        <v>2020</v>
      </c>
      <c r="L366">
        <v>14</v>
      </c>
      <c r="M366" t="s">
        <v>433</v>
      </c>
      <c r="N366" t="s">
        <v>148</v>
      </c>
      <c r="O366">
        <v>14</v>
      </c>
      <c r="P366" t="s">
        <v>422</v>
      </c>
      <c r="Q366" t="s">
        <v>201</v>
      </c>
      <c r="R366" t="s">
        <v>240</v>
      </c>
      <c r="S366">
        <v>39</v>
      </c>
      <c r="T366" s="42">
        <v>105</v>
      </c>
      <c r="U366" s="42">
        <v>4095</v>
      </c>
      <c r="V366" s="43">
        <v>0.05</v>
      </c>
      <c r="W366" s="42">
        <f>tVendas[[#This Row],[Valor Bruto]]*tVendas[[#This Row],[% Desconto]]</f>
        <v>204.75</v>
      </c>
      <c r="X366" s="42">
        <f>tVendas[[#This Row],[Valor Bruto]]-tVendas[[#This Row],[Valor Desconto]]</f>
        <v>3890.25</v>
      </c>
      <c r="Y366" s="41">
        <v>44049</v>
      </c>
      <c r="Z366" s="41">
        <v>44049</v>
      </c>
      <c r="AA366" t="s">
        <v>97</v>
      </c>
      <c r="AB366" t="s">
        <v>128</v>
      </c>
      <c r="AC366" s="43">
        <v>7.0000000000000007E-2</v>
      </c>
      <c r="AD366" s="42">
        <f>tVendas[[#This Row],[Valor Venda]]*tVendas[[#This Row],[% Comis.]]</f>
        <v>272.31750000000005</v>
      </c>
      <c r="AE366" s="57">
        <f>IF((tVendas[[#This Row],[Data Pagamento]]-tVendas[[#This Row],[Vencimento]])&lt;0,1,0)</f>
        <v>0</v>
      </c>
    </row>
    <row r="367" spans="9:31" x14ac:dyDescent="0.3">
      <c r="I367">
        <v>364</v>
      </c>
      <c r="J367" s="41">
        <v>44028</v>
      </c>
      <c r="K367" s="66">
        <f t="shared" si="5"/>
        <v>2020</v>
      </c>
      <c r="L367">
        <v>17</v>
      </c>
      <c r="M367" t="s">
        <v>352</v>
      </c>
      <c r="N367" t="s">
        <v>259</v>
      </c>
      <c r="O367">
        <v>3</v>
      </c>
      <c r="P367" t="s">
        <v>494</v>
      </c>
      <c r="Q367" t="s">
        <v>206</v>
      </c>
      <c r="R367" t="s">
        <v>202</v>
      </c>
      <c r="S367">
        <v>40</v>
      </c>
      <c r="T367" s="42">
        <v>112</v>
      </c>
      <c r="U367" s="42">
        <v>4480</v>
      </c>
      <c r="V367" s="43">
        <v>0.04</v>
      </c>
      <c r="W367" s="42">
        <f>tVendas[[#This Row],[Valor Bruto]]*tVendas[[#This Row],[% Desconto]]</f>
        <v>179.20000000000002</v>
      </c>
      <c r="X367" s="42">
        <f>tVendas[[#This Row],[Valor Bruto]]-tVendas[[#This Row],[Valor Desconto]]</f>
        <v>4300.8</v>
      </c>
      <c r="Y367" s="41">
        <v>44055</v>
      </c>
      <c r="Z367" s="41">
        <v>44055</v>
      </c>
      <c r="AA367" t="s">
        <v>79</v>
      </c>
      <c r="AB367" t="s">
        <v>90</v>
      </c>
      <c r="AC367" s="43">
        <v>0.08</v>
      </c>
      <c r="AD367" s="42">
        <f>tVendas[[#This Row],[Valor Venda]]*tVendas[[#This Row],[% Comis.]]</f>
        <v>344.06400000000002</v>
      </c>
      <c r="AE367" s="57">
        <f>IF((tVendas[[#This Row],[Data Pagamento]]-tVendas[[#This Row],[Vencimento]])&lt;0,1,0)</f>
        <v>0</v>
      </c>
    </row>
    <row r="368" spans="9:31" x14ac:dyDescent="0.3">
      <c r="I368">
        <v>365</v>
      </c>
      <c r="J368" s="41">
        <v>44028</v>
      </c>
      <c r="K368" s="66">
        <f t="shared" si="5"/>
        <v>2020</v>
      </c>
      <c r="L368">
        <v>22</v>
      </c>
      <c r="M368" t="s">
        <v>264</v>
      </c>
      <c r="N368" t="s">
        <v>265</v>
      </c>
      <c r="O368">
        <v>5</v>
      </c>
      <c r="P368" t="s">
        <v>318</v>
      </c>
      <c r="Q368" t="s">
        <v>206</v>
      </c>
      <c r="R368" t="s">
        <v>207</v>
      </c>
      <c r="S368">
        <v>22</v>
      </c>
      <c r="T368" s="42">
        <v>111</v>
      </c>
      <c r="U368" s="42">
        <v>2442</v>
      </c>
      <c r="V368" s="43">
        <v>0.11</v>
      </c>
      <c r="W368" s="42">
        <f>tVendas[[#This Row],[Valor Bruto]]*tVendas[[#This Row],[% Desconto]]</f>
        <v>268.62</v>
      </c>
      <c r="X368" s="42">
        <f>tVendas[[#This Row],[Valor Bruto]]-tVendas[[#This Row],[Valor Desconto]]</f>
        <v>2173.38</v>
      </c>
      <c r="Y368" s="41">
        <v>44038</v>
      </c>
      <c r="Z368" s="41">
        <v>44038</v>
      </c>
      <c r="AA368" t="s">
        <v>79</v>
      </c>
      <c r="AB368" t="s">
        <v>90</v>
      </c>
      <c r="AC368" s="43">
        <v>0.06</v>
      </c>
      <c r="AD368" s="42">
        <f>tVendas[[#This Row],[Valor Venda]]*tVendas[[#This Row],[% Comis.]]</f>
        <v>130.40280000000001</v>
      </c>
      <c r="AE368" s="57">
        <f>IF((tVendas[[#This Row],[Data Pagamento]]-tVendas[[#This Row],[Vencimento]])&lt;0,1,0)</f>
        <v>0</v>
      </c>
    </row>
    <row r="369" spans="9:31" x14ac:dyDescent="0.3">
      <c r="I369">
        <v>366</v>
      </c>
      <c r="J369" s="41">
        <v>44030</v>
      </c>
      <c r="K369" s="66">
        <f t="shared" si="5"/>
        <v>2020</v>
      </c>
      <c r="L369">
        <v>56</v>
      </c>
      <c r="M369" t="s">
        <v>400</v>
      </c>
      <c r="N369" t="s">
        <v>401</v>
      </c>
      <c r="O369">
        <v>5</v>
      </c>
      <c r="P369" t="s">
        <v>319</v>
      </c>
      <c r="Q369" t="s">
        <v>206</v>
      </c>
      <c r="R369" t="s">
        <v>212</v>
      </c>
      <c r="S369">
        <v>26</v>
      </c>
      <c r="T369" s="42">
        <v>96</v>
      </c>
      <c r="U369" s="42">
        <v>2496</v>
      </c>
      <c r="V369" s="43">
        <v>0.08</v>
      </c>
      <c r="W369" s="42">
        <f>tVendas[[#This Row],[Valor Bruto]]*tVendas[[#This Row],[% Desconto]]</f>
        <v>199.68</v>
      </c>
      <c r="X369" s="42">
        <f>tVendas[[#This Row],[Valor Bruto]]-tVendas[[#This Row],[Valor Desconto]]</f>
        <v>2296.3200000000002</v>
      </c>
      <c r="Y369" s="41">
        <v>44040</v>
      </c>
      <c r="Z369" s="41">
        <v>44040</v>
      </c>
      <c r="AA369" t="s">
        <v>79</v>
      </c>
      <c r="AB369" t="s">
        <v>105</v>
      </c>
      <c r="AC369" s="43">
        <v>0.06</v>
      </c>
      <c r="AD369" s="42">
        <f>tVendas[[#This Row],[Valor Venda]]*tVendas[[#This Row],[% Comis.]]</f>
        <v>137.7792</v>
      </c>
      <c r="AE369" s="57">
        <f>IF((tVendas[[#This Row],[Data Pagamento]]-tVendas[[#This Row],[Vencimento]])&lt;0,1,0)</f>
        <v>0</v>
      </c>
    </row>
    <row r="370" spans="9:31" x14ac:dyDescent="0.3">
      <c r="I370">
        <v>367</v>
      </c>
      <c r="J370" s="41">
        <v>44031</v>
      </c>
      <c r="K370" s="66">
        <f t="shared" si="5"/>
        <v>2020</v>
      </c>
      <c r="L370">
        <v>16</v>
      </c>
      <c r="M370" t="s">
        <v>213</v>
      </c>
      <c r="N370" t="s">
        <v>214</v>
      </c>
      <c r="O370">
        <v>9</v>
      </c>
      <c r="P370" t="s">
        <v>447</v>
      </c>
      <c r="Q370" t="s">
        <v>206</v>
      </c>
      <c r="R370" t="s">
        <v>216</v>
      </c>
      <c r="S370">
        <v>26</v>
      </c>
      <c r="T370" s="42">
        <v>118</v>
      </c>
      <c r="U370" s="42">
        <v>3068</v>
      </c>
      <c r="V370" s="43">
        <v>0.02</v>
      </c>
      <c r="W370" s="42">
        <f>tVendas[[#This Row],[Valor Bruto]]*tVendas[[#This Row],[% Desconto]]</f>
        <v>61.36</v>
      </c>
      <c r="X370" s="42">
        <f>tVendas[[#This Row],[Valor Bruto]]-tVendas[[#This Row],[Valor Desconto]]</f>
        <v>3006.64</v>
      </c>
      <c r="Y370" s="41">
        <v>44060</v>
      </c>
      <c r="Z370" s="41">
        <v>44060</v>
      </c>
      <c r="AA370" t="s">
        <v>108</v>
      </c>
      <c r="AB370" t="s">
        <v>105</v>
      </c>
      <c r="AC370" s="43">
        <v>7.0000000000000007E-2</v>
      </c>
      <c r="AD370" s="42">
        <f>tVendas[[#This Row],[Valor Venda]]*tVendas[[#This Row],[% Comis.]]</f>
        <v>210.46480000000003</v>
      </c>
      <c r="AE370" s="57">
        <f>IF((tVendas[[#This Row],[Data Pagamento]]-tVendas[[#This Row],[Vencimento]])&lt;0,1,0)</f>
        <v>0</v>
      </c>
    </row>
    <row r="371" spans="9:31" x14ac:dyDescent="0.3">
      <c r="I371">
        <v>368</v>
      </c>
      <c r="J371" s="41">
        <v>44031</v>
      </c>
      <c r="K371" s="66">
        <f t="shared" si="5"/>
        <v>2020</v>
      </c>
      <c r="L371">
        <v>72</v>
      </c>
      <c r="M371" t="s">
        <v>299</v>
      </c>
      <c r="N371" t="s">
        <v>300</v>
      </c>
      <c r="O371">
        <v>2</v>
      </c>
      <c r="P371" t="s">
        <v>353</v>
      </c>
      <c r="Q371" t="s">
        <v>206</v>
      </c>
      <c r="R371" t="s">
        <v>219</v>
      </c>
      <c r="S371">
        <v>38</v>
      </c>
      <c r="T371" s="42">
        <v>104</v>
      </c>
      <c r="U371" s="42">
        <v>3952</v>
      </c>
      <c r="V371" s="43">
        <v>0.01</v>
      </c>
      <c r="W371" s="42">
        <f>tVendas[[#This Row],[Valor Bruto]]*tVendas[[#This Row],[% Desconto]]</f>
        <v>39.520000000000003</v>
      </c>
      <c r="X371" s="42">
        <f>tVendas[[#This Row],[Valor Bruto]]-tVendas[[#This Row],[Valor Desconto]]</f>
        <v>3912.48</v>
      </c>
      <c r="Y371" s="41">
        <v>44053</v>
      </c>
      <c r="Z371" s="41">
        <v>44053</v>
      </c>
      <c r="AA371" t="s">
        <v>79</v>
      </c>
      <c r="AB371" t="s">
        <v>92</v>
      </c>
      <c r="AC371" s="43">
        <v>7.0000000000000007E-2</v>
      </c>
      <c r="AD371" s="42">
        <f>tVendas[[#This Row],[Valor Venda]]*tVendas[[#This Row],[% Comis.]]</f>
        <v>273.87360000000001</v>
      </c>
      <c r="AE371" s="57">
        <f>IF((tVendas[[#This Row],[Data Pagamento]]-tVendas[[#This Row],[Vencimento]])&lt;0,1,0)</f>
        <v>0</v>
      </c>
    </row>
    <row r="372" spans="9:31" x14ac:dyDescent="0.3">
      <c r="I372">
        <v>369</v>
      </c>
      <c r="J372" s="41">
        <v>44031</v>
      </c>
      <c r="K372" s="66">
        <f t="shared" si="5"/>
        <v>2020</v>
      </c>
      <c r="L372">
        <v>8</v>
      </c>
      <c r="M372" t="s">
        <v>310</v>
      </c>
      <c r="N372" t="s">
        <v>132</v>
      </c>
      <c r="O372">
        <v>11</v>
      </c>
      <c r="P372" t="s">
        <v>443</v>
      </c>
      <c r="Q372" t="s">
        <v>201</v>
      </c>
      <c r="R372" t="s">
        <v>222</v>
      </c>
      <c r="S372">
        <v>43</v>
      </c>
      <c r="T372" s="42">
        <v>94</v>
      </c>
      <c r="U372" s="42">
        <v>4042</v>
      </c>
      <c r="V372" s="43">
        <v>0.15</v>
      </c>
      <c r="W372" s="42">
        <f>tVendas[[#This Row],[Valor Bruto]]*tVendas[[#This Row],[% Desconto]]</f>
        <v>606.29999999999995</v>
      </c>
      <c r="X372" s="42">
        <f>tVendas[[#This Row],[Valor Bruto]]-tVendas[[#This Row],[Valor Desconto]]</f>
        <v>3435.7</v>
      </c>
      <c r="Y372" s="41">
        <v>44031</v>
      </c>
      <c r="Z372" s="41">
        <v>44031</v>
      </c>
      <c r="AA372" t="s">
        <v>79</v>
      </c>
      <c r="AB372" t="s">
        <v>113</v>
      </c>
      <c r="AC372" s="43">
        <v>7.0000000000000007E-2</v>
      </c>
      <c r="AD372" s="42">
        <f>tVendas[[#This Row],[Valor Venda]]*tVendas[[#This Row],[% Comis.]]</f>
        <v>240.49900000000002</v>
      </c>
      <c r="AE372" s="57">
        <f>IF((tVendas[[#This Row],[Data Pagamento]]-tVendas[[#This Row],[Vencimento]])&lt;0,1,0)</f>
        <v>0</v>
      </c>
    </row>
    <row r="373" spans="9:31" x14ac:dyDescent="0.3">
      <c r="I373">
        <v>370</v>
      </c>
      <c r="J373" s="41">
        <v>44032</v>
      </c>
      <c r="K373" s="66">
        <f t="shared" si="5"/>
        <v>2020</v>
      </c>
      <c r="L373">
        <v>66</v>
      </c>
      <c r="M373" t="s">
        <v>217</v>
      </c>
      <c r="N373" t="s">
        <v>96</v>
      </c>
      <c r="O373">
        <v>1</v>
      </c>
      <c r="P373" t="s">
        <v>481</v>
      </c>
      <c r="Q373" t="s">
        <v>201</v>
      </c>
      <c r="R373" t="s">
        <v>226</v>
      </c>
      <c r="S373">
        <v>50</v>
      </c>
      <c r="T373" s="42">
        <v>112</v>
      </c>
      <c r="U373" s="42">
        <v>5600</v>
      </c>
      <c r="V373" s="43">
        <v>0.03</v>
      </c>
      <c r="W373" s="42">
        <f>tVendas[[#This Row],[Valor Bruto]]*tVendas[[#This Row],[% Desconto]]</f>
        <v>168</v>
      </c>
      <c r="X373" s="42">
        <f>tVendas[[#This Row],[Valor Bruto]]-tVendas[[#This Row],[Valor Desconto]]</f>
        <v>5432</v>
      </c>
      <c r="Y373" s="41">
        <v>44048</v>
      </c>
      <c r="Z373" s="41">
        <v>44048</v>
      </c>
      <c r="AA373" t="s">
        <v>100</v>
      </c>
      <c r="AB373" t="s">
        <v>88</v>
      </c>
      <c r="AC373" s="43">
        <v>0.09</v>
      </c>
      <c r="AD373" s="42">
        <f>tVendas[[#This Row],[Valor Venda]]*tVendas[[#This Row],[% Comis.]]</f>
        <v>488.88</v>
      </c>
      <c r="AE373" s="57">
        <f>IF((tVendas[[#This Row],[Data Pagamento]]-tVendas[[#This Row],[Vencimento]])&lt;0,1,0)</f>
        <v>0</v>
      </c>
    </row>
    <row r="374" spans="9:31" x14ac:dyDescent="0.3">
      <c r="I374">
        <v>371</v>
      </c>
      <c r="J374" s="41">
        <v>44032</v>
      </c>
      <c r="K374" s="66">
        <f t="shared" si="5"/>
        <v>2020</v>
      </c>
      <c r="L374">
        <v>17</v>
      </c>
      <c r="M374" t="s">
        <v>352</v>
      </c>
      <c r="N374" t="s">
        <v>259</v>
      </c>
      <c r="O374">
        <v>10</v>
      </c>
      <c r="P374" t="s">
        <v>260</v>
      </c>
      <c r="Q374" t="s">
        <v>206</v>
      </c>
      <c r="R374" t="s">
        <v>230</v>
      </c>
      <c r="S374">
        <v>39</v>
      </c>
      <c r="T374" s="42">
        <v>116</v>
      </c>
      <c r="U374" s="42">
        <v>4524</v>
      </c>
      <c r="V374" s="43">
        <v>0.15</v>
      </c>
      <c r="W374" s="42">
        <f>tVendas[[#This Row],[Valor Bruto]]*tVendas[[#This Row],[% Desconto]]</f>
        <v>678.6</v>
      </c>
      <c r="X374" s="42">
        <f>tVendas[[#This Row],[Valor Bruto]]-tVendas[[#This Row],[Valor Desconto]]</f>
        <v>3845.4</v>
      </c>
      <c r="Y374" s="41">
        <v>44049</v>
      </c>
      <c r="Z374" s="41"/>
      <c r="AA374" t="s">
        <v>87</v>
      </c>
      <c r="AB374" t="s">
        <v>92</v>
      </c>
      <c r="AC374" s="43">
        <v>7.0000000000000007E-2</v>
      </c>
      <c r="AD374" s="42">
        <f>tVendas[[#This Row],[Valor Venda]]*tVendas[[#This Row],[% Comis.]]</f>
        <v>269.17800000000005</v>
      </c>
      <c r="AE374" s="57">
        <f>IF((tVendas[[#This Row],[Data Pagamento]]-tVendas[[#This Row],[Vencimento]])&lt;0,1,0)</f>
        <v>1</v>
      </c>
    </row>
    <row r="375" spans="9:31" x14ac:dyDescent="0.3">
      <c r="I375">
        <v>372</v>
      </c>
      <c r="J375" s="41">
        <v>44033</v>
      </c>
      <c r="K375" s="66">
        <f t="shared" si="5"/>
        <v>2020</v>
      </c>
      <c r="L375">
        <v>57</v>
      </c>
      <c r="M375" t="s">
        <v>465</v>
      </c>
      <c r="N375" t="s">
        <v>466</v>
      </c>
      <c r="O375">
        <v>8</v>
      </c>
      <c r="P375" t="s">
        <v>484</v>
      </c>
      <c r="Q375" t="s">
        <v>206</v>
      </c>
      <c r="R375" t="s">
        <v>234</v>
      </c>
      <c r="S375">
        <v>24</v>
      </c>
      <c r="T375" s="42">
        <v>102</v>
      </c>
      <c r="U375" s="42">
        <v>2448</v>
      </c>
      <c r="V375" s="43">
        <v>0.04</v>
      </c>
      <c r="W375" s="42">
        <f>tVendas[[#This Row],[Valor Bruto]]*tVendas[[#This Row],[% Desconto]]</f>
        <v>97.92</v>
      </c>
      <c r="X375" s="42">
        <f>tVendas[[#This Row],[Valor Bruto]]-tVendas[[#This Row],[Valor Desconto]]</f>
        <v>2350.08</v>
      </c>
      <c r="Y375" s="41">
        <v>44063</v>
      </c>
      <c r="Z375" s="41">
        <v>44063</v>
      </c>
      <c r="AA375" t="s">
        <v>85</v>
      </c>
      <c r="AB375" t="s">
        <v>90</v>
      </c>
      <c r="AC375" s="43">
        <v>0.06</v>
      </c>
      <c r="AD375" s="42">
        <f>tVendas[[#This Row],[Valor Venda]]*tVendas[[#This Row],[% Comis.]]</f>
        <v>141.00479999999999</v>
      </c>
      <c r="AE375" s="57">
        <f>IF((tVendas[[#This Row],[Data Pagamento]]-tVendas[[#This Row],[Vencimento]])&lt;0,1,0)</f>
        <v>0</v>
      </c>
    </row>
    <row r="376" spans="9:31" x14ac:dyDescent="0.3">
      <c r="I376">
        <v>373</v>
      </c>
      <c r="J376" s="41">
        <v>44034</v>
      </c>
      <c r="K376" s="66">
        <f t="shared" si="5"/>
        <v>2020</v>
      </c>
      <c r="L376">
        <v>32</v>
      </c>
      <c r="M376" t="s">
        <v>403</v>
      </c>
      <c r="N376" t="s">
        <v>148</v>
      </c>
      <c r="O376">
        <v>13</v>
      </c>
      <c r="P376" t="s">
        <v>330</v>
      </c>
      <c r="Q376" t="s">
        <v>201</v>
      </c>
      <c r="R376" t="s">
        <v>237</v>
      </c>
      <c r="S376">
        <v>22</v>
      </c>
      <c r="T376" s="42">
        <v>99</v>
      </c>
      <c r="U376" s="42">
        <v>2178</v>
      </c>
      <c r="V376" s="43">
        <v>0.03</v>
      </c>
      <c r="W376" s="42">
        <f>tVendas[[#This Row],[Valor Bruto]]*tVendas[[#This Row],[% Desconto]]</f>
        <v>65.34</v>
      </c>
      <c r="X376" s="42">
        <f>tVendas[[#This Row],[Valor Bruto]]-tVendas[[#This Row],[Valor Desconto]]</f>
        <v>2112.66</v>
      </c>
      <c r="Y376" s="41">
        <v>44052</v>
      </c>
      <c r="Z376" s="41">
        <v>44052</v>
      </c>
      <c r="AA376" t="s">
        <v>87</v>
      </c>
      <c r="AB376" t="s">
        <v>92</v>
      </c>
      <c r="AC376" s="43">
        <v>0.06</v>
      </c>
      <c r="AD376" s="42">
        <f>tVendas[[#This Row],[Valor Venda]]*tVendas[[#This Row],[% Comis.]]</f>
        <v>126.75959999999999</v>
      </c>
      <c r="AE376" s="57">
        <f>IF((tVendas[[#This Row],[Data Pagamento]]-tVendas[[#This Row],[Vencimento]])&lt;0,1,0)</f>
        <v>0</v>
      </c>
    </row>
    <row r="377" spans="9:31" x14ac:dyDescent="0.3">
      <c r="I377">
        <v>374</v>
      </c>
      <c r="J377" s="41">
        <v>44034</v>
      </c>
      <c r="K377" s="66">
        <f t="shared" si="5"/>
        <v>2020</v>
      </c>
      <c r="L377">
        <v>97</v>
      </c>
      <c r="M377" t="s">
        <v>302</v>
      </c>
      <c r="N377" t="s">
        <v>303</v>
      </c>
      <c r="O377">
        <v>8</v>
      </c>
      <c r="P377" t="s">
        <v>314</v>
      </c>
      <c r="Q377" t="s">
        <v>206</v>
      </c>
      <c r="R377" t="s">
        <v>240</v>
      </c>
      <c r="S377">
        <v>41</v>
      </c>
      <c r="T377" s="42">
        <v>105</v>
      </c>
      <c r="U377" s="42">
        <v>4305</v>
      </c>
      <c r="V377" s="43">
        <v>0.02</v>
      </c>
      <c r="W377" s="42">
        <f>tVendas[[#This Row],[Valor Bruto]]*tVendas[[#This Row],[% Desconto]]</f>
        <v>86.100000000000009</v>
      </c>
      <c r="X377" s="42">
        <f>tVendas[[#This Row],[Valor Bruto]]-tVendas[[#This Row],[Valor Desconto]]</f>
        <v>4218.8999999999996</v>
      </c>
      <c r="Y377" s="41">
        <v>44050</v>
      </c>
      <c r="Z377" s="41">
        <v>44050</v>
      </c>
      <c r="AA377" t="s">
        <v>100</v>
      </c>
      <c r="AB377" t="s">
        <v>83</v>
      </c>
      <c r="AC377" s="43">
        <v>0.08</v>
      </c>
      <c r="AD377" s="42">
        <f>tVendas[[#This Row],[Valor Venda]]*tVendas[[#This Row],[% Comis.]]</f>
        <v>337.512</v>
      </c>
      <c r="AE377" s="57">
        <f>IF((tVendas[[#This Row],[Data Pagamento]]-tVendas[[#This Row],[Vencimento]])&lt;0,1,0)</f>
        <v>0</v>
      </c>
    </row>
    <row r="378" spans="9:31" x14ac:dyDescent="0.3">
      <c r="I378">
        <v>375</v>
      </c>
      <c r="J378" s="41">
        <v>44034</v>
      </c>
      <c r="K378" s="66">
        <f t="shared" si="5"/>
        <v>2020</v>
      </c>
      <c r="L378">
        <v>53</v>
      </c>
      <c r="M378" t="s">
        <v>388</v>
      </c>
      <c r="N378" t="s">
        <v>389</v>
      </c>
      <c r="O378">
        <v>12</v>
      </c>
      <c r="P378" t="s">
        <v>333</v>
      </c>
      <c r="Q378" t="s">
        <v>201</v>
      </c>
      <c r="R378" t="s">
        <v>202</v>
      </c>
      <c r="S378">
        <v>33</v>
      </c>
      <c r="T378" s="42">
        <v>99</v>
      </c>
      <c r="U378" s="42">
        <v>3267</v>
      </c>
      <c r="V378" s="43">
        <v>7.0000000000000007E-2</v>
      </c>
      <c r="W378" s="42">
        <f>tVendas[[#This Row],[Valor Bruto]]*tVendas[[#This Row],[% Desconto]]</f>
        <v>228.69000000000003</v>
      </c>
      <c r="X378" s="42">
        <f>tVendas[[#This Row],[Valor Bruto]]-tVendas[[#This Row],[Valor Desconto]]</f>
        <v>3038.31</v>
      </c>
      <c r="Y378" s="41">
        <v>44044</v>
      </c>
      <c r="Z378" s="41">
        <v>44044</v>
      </c>
      <c r="AA378" t="s">
        <v>100</v>
      </c>
      <c r="AB378" t="s">
        <v>128</v>
      </c>
      <c r="AC378" s="43">
        <v>7.0000000000000007E-2</v>
      </c>
      <c r="AD378" s="42">
        <f>tVendas[[#This Row],[Valor Venda]]*tVendas[[#This Row],[% Comis.]]</f>
        <v>212.68170000000001</v>
      </c>
      <c r="AE378" s="57">
        <f>IF((tVendas[[#This Row],[Data Pagamento]]-tVendas[[#This Row],[Vencimento]])&lt;0,1,0)</f>
        <v>0</v>
      </c>
    </row>
    <row r="379" spans="9:31" x14ac:dyDescent="0.3">
      <c r="I379">
        <v>376</v>
      </c>
      <c r="J379" s="41">
        <v>44035</v>
      </c>
      <c r="K379" s="66">
        <f t="shared" si="5"/>
        <v>2020</v>
      </c>
      <c r="L379">
        <v>75</v>
      </c>
      <c r="M379" t="s">
        <v>363</v>
      </c>
      <c r="N379" t="s">
        <v>124</v>
      </c>
      <c r="O379">
        <v>7</v>
      </c>
      <c r="P379" t="s">
        <v>205</v>
      </c>
      <c r="Q379" t="s">
        <v>206</v>
      </c>
      <c r="R379" t="s">
        <v>207</v>
      </c>
      <c r="S379">
        <v>38</v>
      </c>
      <c r="T379" s="42">
        <v>120</v>
      </c>
      <c r="U379" s="42">
        <v>4560</v>
      </c>
      <c r="V379" s="43">
        <v>0.15</v>
      </c>
      <c r="W379" s="42">
        <f>tVendas[[#This Row],[Valor Bruto]]*tVendas[[#This Row],[% Desconto]]</f>
        <v>684</v>
      </c>
      <c r="X379" s="42">
        <f>tVendas[[#This Row],[Valor Bruto]]-tVendas[[#This Row],[Valor Desconto]]</f>
        <v>3876</v>
      </c>
      <c r="Y379" s="41">
        <v>44041</v>
      </c>
      <c r="Z379" s="41">
        <v>44041</v>
      </c>
      <c r="AA379" t="s">
        <v>82</v>
      </c>
      <c r="AB379" t="s">
        <v>90</v>
      </c>
      <c r="AC379" s="43">
        <v>7.0000000000000007E-2</v>
      </c>
      <c r="AD379" s="42">
        <f>tVendas[[#This Row],[Valor Venda]]*tVendas[[#This Row],[% Comis.]]</f>
        <v>271.32000000000005</v>
      </c>
      <c r="AE379" s="57">
        <f>IF((tVendas[[#This Row],[Data Pagamento]]-tVendas[[#This Row],[Vencimento]])&lt;0,1,0)</f>
        <v>0</v>
      </c>
    </row>
    <row r="380" spans="9:31" x14ac:dyDescent="0.3">
      <c r="I380">
        <v>377</v>
      </c>
      <c r="J380" s="41">
        <v>44035</v>
      </c>
      <c r="K380" s="66">
        <f t="shared" si="5"/>
        <v>2020</v>
      </c>
      <c r="L380">
        <v>93</v>
      </c>
      <c r="M380" t="s">
        <v>220</v>
      </c>
      <c r="N380" t="s">
        <v>148</v>
      </c>
      <c r="O380">
        <v>2</v>
      </c>
      <c r="P380" t="s">
        <v>364</v>
      </c>
      <c r="Q380" t="s">
        <v>206</v>
      </c>
      <c r="R380" t="s">
        <v>212</v>
      </c>
      <c r="S380">
        <v>10</v>
      </c>
      <c r="T380" s="42">
        <v>93</v>
      </c>
      <c r="U380" s="42">
        <v>930</v>
      </c>
      <c r="V380" s="43">
        <v>0.14000000000000001</v>
      </c>
      <c r="W380" s="42">
        <f>tVendas[[#This Row],[Valor Bruto]]*tVendas[[#This Row],[% Desconto]]</f>
        <v>130.20000000000002</v>
      </c>
      <c r="X380" s="42">
        <f>tVendas[[#This Row],[Valor Bruto]]-tVendas[[#This Row],[Valor Desconto]]</f>
        <v>799.8</v>
      </c>
      <c r="Y380" s="41">
        <v>44059</v>
      </c>
      <c r="Z380" s="41">
        <v>44059</v>
      </c>
      <c r="AA380" t="s">
        <v>87</v>
      </c>
      <c r="AB380" t="s">
        <v>83</v>
      </c>
      <c r="AC380" s="43">
        <v>0.04</v>
      </c>
      <c r="AD380" s="42">
        <f>tVendas[[#This Row],[Valor Venda]]*tVendas[[#This Row],[% Comis.]]</f>
        <v>31.991999999999997</v>
      </c>
      <c r="AE380" s="57">
        <f>IF((tVendas[[#This Row],[Data Pagamento]]-tVendas[[#This Row],[Vencimento]])&lt;0,1,0)</f>
        <v>0</v>
      </c>
    </row>
    <row r="381" spans="9:31" x14ac:dyDescent="0.3">
      <c r="I381">
        <v>378</v>
      </c>
      <c r="J381" s="41">
        <v>44035</v>
      </c>
      <c r="K381" s="66">
        <f t="shared" si="5"/>
        <v>2020</v>
      </c>
      <c r="L381">
        <v>33</v>
      </c>
      <c r="M381" t="s">
        <v>334</v>
      </c>
      <c r="N381" t="s">
        <v>96</v>
      </c>
      <c r="O381">
        <v>13</v>
      </c>
      <c r="P381" t="s">
        <v>321</v>
      </c>
      <c r="Q381" t="s">
        <v>201</v>
      </c>
      <c r="R381" t="s">
        <v>216</v>
      </c>
      <c r="S381">
        <v>13</v>
      </c>
      <c r="T381" s="42">
        <v>105</v>
      </c>
      <c r="U381" s="42">
        <v>1365</v>
      </c>
      <c r="V381" s="43">
        <v>0.03</v>
      </c>
      <c r="W381" s="42">
        <f>tVendas[[#This Row],[Valor Bruto]]*tVendas[[#This Row],[% Desconto]]</f>
        <v>40.949999999999996</v>
      </c>
      <c r="X381" s="42">
        <f>tVendas[[#This Row],[Valor Bruto]]-tVendas[[#This Row],[Valor Desconto]]</f>
        <v>1324.05</v>
      </c>
      <c r="Y381" s="41">
        <v>44042</v>
      </c>
      <c r="Z381" s="41">
        <v>44042</v>
      </c>
      <c r="AA381" t="s">
        <v>79</v>
      </c>
      <c r="AB381" t="s">
        <v>95</v>
      </c>
      <c r="AC381" s="43">
        <v>0.05</v>
      </c>
      <c r="AD381" s="42">
        <f>tVendas[[#This Row],[Valor Venda]]*tVendas[[#This Row],[% Comis.]]</f>
        <v>66.202500000000001</v>
      </c>
      <c r="AE381" s="57">
        <f>IF((tVendas[[#This Row],[Data Pagamento]]-tVendas[[#This Row],[Vencimento]])&lt;0,1,0)</f>
        <v>0</v>
      </c>
    </row>
    <row r="382" spans="9:31" x14ac:dyDescent="0.3">
      <c r="I382">
        <v>379</v>
      </c>
      <c r="J382" s="41">
        <v>44036</v>
      </c>
      <c r="K382" s="66">
        <f t="shared" si="5"/>
        <v>2020</v>
      </c>
      <c r="L382">
        <v>63</v>
      </c>
      <c r="M382" t="s">
        <v>354</v>
      </c>
      <c r="N382" t="s">
        <v>259</v>
      </c>
      <c r="O382">
        <v>2</v>
      </c>
      <c r="P382" t="s">
        <v>353</v>
      </c>
      <c r="Q382" t="s">
        <v>206</v>
      </c>
      <c r="R382" t="s">
        <v>219</v>
      </c>
      <c r="S382">
        <v>27</v>
      </c>
      <c r="T382" s="42">
        <v>107</v>
      </c>
      <c r="U382" s="42">
        <v>2889</v>
      </c>
      <c r="V382" s="43">
        <v>0.1</v>
      </c>
      <c r="W382" s="42">
        <f>tVendas[[#This Row],[Valor Bruto]]*tVendas[[#This Row],[% Desconto]]</f>
        <v>288.90000000000003</v>
      </c>
      <c r="X382" s="42">
        <f>tVendas[[#This Row],[Valor Bruto]]-tVendas[[#This Row],[Valor Desconto]]</f>
        <v>2600.1</v>
      </c>
      <c r="Y382" s="41">
        <v>44061</v>
      </c>
      <c r="Z382" s="41">
        <v>44061</v>
      </c>
      <c r="AA382" t="s">
        <v>97</v>
      </c>
      <c r="AB382" t="s">
        <v>109</v>
      </c>
      <c r="AC382" s="43">
        <v>0.06</v>
      </c>
      <c r="AD382" s="42">
        <f>tVendas[[#This Row],[Valor Venda]]*tVendas[[#This Row],[% Comis.]]</f>
        <v>156.006</v>
      </c>
      <c r="AE382" s="57">
        <f>IF((tVendas[[#This Row],[Data Pagamento]]-tVendas[[#This Row],[Vencimento]])&lt;0,1,0)</f>
        <v>0</v>
      </c>
    </row>
    <row r="383" spans="9:31" x14ac:dyDescent="0.3">
      <c r="I383">
        <v>380</v>
      </c>
      <c r="J383" s="41">
        <v>44036</v>
      </c>
      <c r="K383" s="66">
        <f t="shared" si="5"/>
        <v>2020</v>
      </c>
      <c r="L383">
        <v>59</v>
      </c>
      <c r="M383" t="s">
        <v>435</v>
      </c>
      <c r="N383" t="s">
        <v>141</v>
      </c>
      <c r="O383">
        <v>12</v>
      </c>
      <c r="P383" t="s">
        <v>221</v>
      </c>
      <c r="Q383" t="s">
        <v>201</v>
      </c>
      <c r="R383" t="s">
        <v>222</v>
      </c>
      <c r="S383">
        <v>25</v>
      </c>
      <c r="T383" s="42">
        <v>92</v>
      </c>
      <c r="U383" s="42">
        <v>2300</v>
      </c>
      <c r="V383" s="43">
        <v>0.04</v>
      </c>
      <c r="W383" s="42">
        <f>tVendas[[#This Row],[Valor Bruto]]*tVendas[[#This Row],[% Desconto]]</f>
        <v>92</v>
      </c>
      <c r="X383" s="42">
        <f>tVendas[[#This Row],[Valor Bruto]]-tVendas[[#This Row],[Valor Desconto]]</f>
        <v>2208</v>
      </c>
      <c r="Y383" s="41">
        <v>44039</v>
      </c>
      <c r="Z383" s="41"/>
      <c r="AA383" t="s">
        <v>82</v>
      </c>
      <c r="AB383" t="s">
        <v>88</v>
      </c>
      <c r="AC383" s="43">
        <v>0.06</v>
      </c>
      <c r="AD383" s="42">
        <f>tVendas[[#This Row],[Valor Venda]]*tVendas[[#This Row],[% Comis.]]</f>
        <v>132.47999999999999</v>
      </c>
      <c r="AE383" s="57">
        <f>IF((tVendas[[#This Row],[Data Pagamento]]-tVendas[[#This Row],[Vencimento]])&lt;0,1,0)</f>
        <v>1</v>
      </c>
    </row>
    <row r="384" spans="9:31" x14ac:dyDescent="0.3">
      <c r="I384">
        <v>381</v>
      </c>
      <c r="J384" s="41">
        <v>44036</v>
      </c>
      <c r="K384" s="66">
        <f t="shared" si="5"/>
        <v>2020</v>
      </c>
      <c r="L384">
        <v>82</v>
      </c>
      <c r="M384" t="s">
        <v>305</v>
      </c>
      <c r="N384" t="s">
        <v>306</v>
      </c>
      <c r="O384">
        <v>11</v>
      </c>
      <c r="P384" t="s">
        <v>444</v>
      </c>
      <c r="Q384" t="s">
        <v>201</v>
      </c>
      <c r="R384" t="s">
        <v>226</v>
      </c>
      <c r="S384">
        <v>43</v>
      </c>
      <c r="T384" s="42">
        <v>119</v>
      </c>
      <c r="U384" s="42">
        <v>5117</v>
      </c>
      <c r="V384" s="43">
        <v>0</v>
      </c>
      <c r="W384" s="42">
        <f>tVendas[[#This Row],[Valor Bruto]]*tVendas[[#This Row],[% Desconto]]</f>
        <v>0</v>
      </c>
      <c r="X384" s="42">
        <f>tVendas[[#This Row],[Valor Bruto]]-tVendas[[#This Row],[Valor Desconto]]</f>
        <v>5117</v>
      </c>
      <c r="Y384" s="41">
        <v>44046</v>
      </c>
      <c r="Z384" s="41">
        <v>44046</v>
      </c>
      <c r="AA384" t="s">
        <v>82</v>
      </c>
      <c r="AB384" t="s">
        <v>113</v>
      </c>
      <c r="AC384" s="43">
        <v>0.09</v>
      </c>
      <c r="AD384" s="42">
        <f>tVendas[[#This Row],[Valor Venda]]*tVendas[[#This Row],[% Comis.]]</f>
        <v>460.53</v>
      </c>
      <c r="AE384" s="57">
        <f>IF((tVendas[[#This Row],[Data Pagamento]]-tVendas[[#This Row],[Vencimento]])&lt;0,1,0)</f>
        <v>0</v>
      </c>
    </row>
    <row r="385" spans="9:31" x14ac:dyDescent="0.3">
      <c r="I385">
        <v>382</v>
      </c>
      <c r="J385" s="41">
        <v>44037</v>
      </c>
      <c r="K385" s="66">
        <f t="shared" si="5"/>
        <v>2020</v>
      </c>
      <c r="L385">
        <v>46</v>
      </c>
      <c r="M385" t="s">
        <v>412</v>
      </c>
      <c r="N385" t="s">
        <v>413</v>
      </c>
      <c r="O385">
        <v>14</v>
      </c>
      <c r="P385" t="s">
        <v>393</v>
      </c>
      <c r="Q385" t="s">
        <v>201</v>
      </c>
      <c r="R385" t="s">
        <v>230</v>
      </c>
      <c r="S385">
        <v>47</v>
      </c>
      <c r="T385" s="42">
        <v>107</v>
      </c>
      <c r="U385" s="42">
        <v>5029</v>
      </c>
      <c r="V385" s="43">
        <v>0.1</v>
      </c>
      <c r="W385" s="42">
        <f>tVendas[[#This Row],[Valor Bruto]]*tVendas[[#This Row],[% Desconto]]</f>
        <v>502.90000000000003</v>
      </c>
      <c r="X385" s="42">
        <f>tVendas[[#This Row],[Valor Bruto]]-tVendas[[#This Row],[Valor Desconto]]</f>
        <v>4526.1000000000004</v>
      </c>
      <c r="Y385" s="41">
        <v>44050</v>
      </c>
      <c r="Z385" s="41">
        <v>44050</v>
      </c>
      <c r="AA385" t="s">
        <v>79</v>
      </c>
      <c r="AB385" t="s">
        <v>105</v>
      </c>
      <c r="AC385" s="43">
        <v>0.08</v>
      </c>
      <c r="AD385" s="42">
        <f>tVendas[[#This Row],[Valor Venda]]*tVendas[[#This Row],[% Comis.]]</f>
        <v>362.08800000000002</v>
      </c>
      <c r="AE385" s="57">
        <f>IF((tVendas[[#This Row],[Data Pagamento]]-tVendas[[#This Row],[Vencimento]])&lt;0,1,0)</f>
        <v>0</v>
      </c>
    </row>
    <row r="386" spans="9:31" x14ac:dyDescent="0.3">
      <c r="I386">
        <v>383</v>
      </c>
      <c r="J386" s="41">
        <v>44038</v>
      </c>
      <c r="K386" s="66">
        <f t="shared" si="5"/>
        <v>2020</v>
      </c>
      <c r="L386">
        <v>98</v>
      </c>
      <c r="M386" t="s">
        <v>420</v>
      </c>
      <c r="N386" t="s">
        <v>421</v>
      </c>
      <c r="O386">
        <v>10</v>
      </c>
      <c r="P386" t="s">
        <v>329</v>
      </c>
      <c r="Q386" t="s">
        <v>206</v>
      </c>
      <c r="R386" t="s">
        <v>234</v>
      </c>
      <c r="S386">
        <v>11</v>
      </c>
      <c r="T386" s="42">
        <v>95</v>
      </c>
      <c r="U386" s="42">
        <v>1045</v>
      </c>
      <c r="V386" s="43">
        <v>0.08</v>
      </c>
      <c r="W386" s="42">
        <f>tVendas[[#This Row],[Valor Bruto]]*tVendas[[#This Row],[% Desconto]]</f>
        <v>83.600000000000009</v>
      </c>
      <c r="X386" s="42">
        <f>tVendas[[#This Row],[Valor Bruto]]-tVendas[[#This Row],[Valor Desconto]]</f>
        <v>961.4</v>
      </c>
      <c r="Y386" s="41">
        <v>44044</v>
      </c>
      <c r="Z386" s="41">
        <v>44044</v>
      </c>
      <c r="AA386" t="s">
        <v>82</v>
      </c>
      <c r="AB386" t="s">
        <v>83</v>
      </c>
      <c r="AC386" s="43">
        <v>0.04</v>
      </c>
      <c r="AD386" s="42">
        <f>tVendas[[#This Row],[Valor Venda]]*tVendas[[#This Row],[% Comis.]]</f>
        <v>38.456000000000003</v>
      </c>
      <c r="AE386" s="57">
        <f>IF((tVendas[[#This Row],[Data Pagamento]]-tVendas[[#This Row],[Vencimento]])&lt;0,1,0)</f>
        <v>0</v>
      </c>
    </row>
    <row r="387" spans="9:31" x14ac:dyDescent="0.3">
      <c r="I387">
        <v>384</v>
      </c>
      <c r="J387" s="41">
        <v>44039</v>
      </c>
      <c r="K387" s="66">
        <f t="shared" si="5"/>
        <v>2020</v>
      </c>
      <c r="L387">
        <v>12</v>
      </c>
      <c r="M387" t="s">
        <v>252</v>
      </c>
      <c r="N387" t="s">
        <v>253</v>
      </c>
      <c r="O387">
        <v>7</v>
      </c>
      <c r="P387" t="s">
        <v>474</v>
      </c>
      <c r="Q387" t="s">
        <v>206</v>
      </c>
      <c r="R387" t="s">
        <v>237</v>
      </c>
      <c r="S387">
        <v>41</v>
      </c>
      <c r="T387" s="42">
        <v>105</v>
      </c>
      <c r="U387" s="42">
        <v>4305</v>
      </c>
      <c r="V387" s="43">
        <v>0</v>
      </c>
      <c r="W387" s="42">
        <f>tVendas[[#This Row],[Valor Bruto]]*tVendas[[#This Row],[% Desconto]]</f>
        <v>0</v>
      </c>
      <c r="X387" s="42">
        <f>tVendas[[#This Row],[Valor Bruto]]-tVendas[[#This Row],[Valor Desconto]]</f>
        <v>4305</v>
      </c>
      <c r="Y387" s="41">
        <v>44063</v>
      </c>
      <c r="Z387" s="41">
        <v>44063</v>
      </c>
      <c r="AA387" t="s">
        <v>87</v>
      </c>
      <c r="AB387" t="s">
        <v>88</v>
      </c>
      <c r="AC387" s="43">
        <v>0.08</v>
      </c>
      <c r="AD387" s="42">
        <f>tVendas[[#This Row],[Valor Venda]]*tVendas[[#This Row],[% Comis.]]</f>
        <v>344.40000000000003</v>
      </c>
      <c r="AE387" s="57">
        <f>IF((tVendas[[#This Row],[Data Pagamento]]-tVendas[[#This Row],[Vencimento]])&lt;0,1,0)</f>
        <v>0</v>
      </c>
    </row>
    <row r="388" spans="9:31" x14ac:dyDescent="0.3">
      <c r="I388">
        <v>385</v>
      </c>
      <c r="J388" s="41">
        <v>44041</v>
      </c>
      <c r="K388" s="66">
        <f t="shared" ref="K388:K451" si="6">YEAR(J388)</f>
        <v>2020</v>
      </c>
      <c r="L388">
        <v>80</v>
      </c>
      <c r="M388" t="s">
        <v>428</v>
      </c>
      <c r="N388" t="s">
        <v>429</v>
      </c>
      <c r="O388">
        <v>1</v>
      </c>
      <c r="P388" t="s">
        <v>499</v>
      </c>
      <c r="Q388" t="s">
        <v>201</v>
      </c>
      <c r="R388" t="s">
        <v>240</v>
      </c>
      <c r="S388">
        <v>49</v>
      </c>
      <c r="T388" s="42">
        <v>109</v>
      </c>
      <c r="U388" s="42">
        <v>5341</v>
      </c>
      <c r="V388" s="43">
        <v>0.15</v>
      </c>
      <c r="W388" s="42">
        <f>tVendas[[#This Row],[Valor Bruto]]*tVendas[[#This Row],[% Desconto]]</f>
        <v>801.15</v>
      </c>
      <c r="X388" s="42">
        <f>tVendas[[#This Row],[Valor Bruto]]-tVendas[[#This Row],[Valor Desconto]]</f>
        <v>4539.8500000000004</v>
      </c>
      <c r="Y388" s="41">
        <v>44042</v>
      </c>
      <c r="Z388" s="41">
        <v>44042</v>
      </c>
      <c r="AA388" t="s">
        <v>82</v>
      </c>
      <c r="AB388" t="s">
        <v>113</v>
      </c>
      <c r="AC388" s="43">
        <v>0.08</v>
      </c>
      <c r="AD388" s="42">
        <f>tVendas[[#This Row],[Valor Venda]]*tVendas[[#This Row],[% Comis.]]</f>
        <v>363.18800000000005</v>
      </c>
      <c r="AE388" s="57">
        <f>IF((tVendas[[#This Row],[Data Pagamento]]-tVendas[[#This Row],[Vencimento]])&lt;0,1,0)</f>
        <v>0</v>
      </c>
    </row>
    <row r="389" spans="9:31" x14ac:dyDescent="0.3">
      <c r="I389">
        <v>386</v>
      </c>
      <c r="J389" s="41">
        <v>44042</v>
      </c>
      <c r="K389" s="66">
        <f t="shared" si="6"/>
        <v>2020</v>
      </c>
      <c r="L389">
        <v>49</v>
      </c>
      <c r="M389" t="s">
        <v>407</v>
      </c>
      <c r="N389" t="s">
        <v>408</v>
      </c>
      <c r="O389">
        <v>6</v>
      </c>
      <c r="P389" t="s">
        <v>272</v>
      </c>
      <c r="Q389" t="s">
        <v>201</v>
      </c>
      <c r="R389" t="s">
        <v>202</v>
      </c>
      <c r="S389">
        <v>18</v>
      </c>
      <c r="T389" s="42">
        <v>102</v>
      </c>
      <c r="U389" s="42">
        <v>1836</v>
      </c>
      <c r="V389" s="43">
        <v>0.15</v>
      </c>
      <c r="W389" s="42">
        <f>tVendas[[#This Row],[Valor Bruto]]*tVendas[[#This Row],[% Desconto]]</f>
        <v>275.39999999999998</v>
      </c>
      <c r="X389" s="42">
        <f>tVendas[[#This Row],[Valor Bruto]]-tVendas[[#This Row],[Valor Desconto]]</f>
        <v>1560.6</v>
      </c>
      <c r="Y389" s="41">
        <v>44051</v>
      </c>
      <c r="Z389" s="41">
        <v>44051</v>
      </c>
      <c r="AA389" t="s">
        <v>85</v>
      </c>
      <c r="AB389" t="s">
        <v>90</v>
      </c>
      <c r="AC389" s="43">
        <v>0.05</v>
      </c>
      <c r="AD389" s="42">
        <f>tVendas[[#This Row],[Valor Venda]]*tVendas[[#This Row],[% Comis.]]</f>
        <v>78.03</v>
      </c>
      <c r="AE389" s="57">
        <f>IF((tVendas[[#This Row],[Data Pagamento]]-tVendas[[#This Row],[Vencimento]])&lt;0,1,0)</f>
        <v>0</v>
      </c>
    </row>
    <row r="390" spans="9:31" x14ac:dyDescent="0.3">
      <c r="I390">
        <v>387</v>
      </c>
      <c r="J390" s="41">
        <v>44043</v>
      </c>
      <c r="K390" s="66">
        <f t="shared" si="6"/>
        <v>2020</v>
      </c>
      <c r="L390">
        <v>89</v>
      </c>
      <c r="M390" t="s">
        <v>339</v>
      </c>
      <c r="N390" t="s">
        <v>340</v>
      </c>
      <c r="O390">
        <v>2</v>
      </c>
      <c r="P390" t="s">
        <v>440</v>
      </c>
      <c r="Q390" t="s">
        <v>206</v>
      </c>
      <c r="R390" t="s">
        <v>207</v>
      </c>
      <c r="S390">
        <v>43</v>
      </c>
      <c r="T390" s="42">
        <v>91</v>
      </c>
      <c r="U390" s="42">
        <v>3913</v>
      </c>
      <c r="V390" s="43">
        <v>0.15</v>
      </c>
      <c r="W390" s="42">
        <f>tVendas[[#This Row],[Valor Bruto]]*tVendas[[#This Row],[% Desconto]]</f>
        <v>586.94999999999993</v>
      </c>
      <c r="X390" s="42">
        <f>tVendas[[#This Row],[Valor Bruto]]-tVendas[[#This Row],[Valor Desconto]]</f>
        <v>3326.05</v>
      </c>
      <c r="Y390" s="41">
        <v>44052</v>
      </c>
      <c r="Z390" s="41">
        <v>44052</v>
      </c>
      <c r="AA390" t="s">
        <v>85</v>
      </c>
      <c r="AB390" t="s">
        <v>95</v>
      </c>
      <c r="AC390" s="43">
        <v>7.0000000000000007E-2</v>
      </c>
      <c r="AD390" s="42">
        <f>tVendas[[#This Row],[Valor Venda]]*tVendas[[#This Row],[% Comis.]]</f>
        <v>232.82350000000002</v>
      </c>
      <c r="AE390" s="57">
        <f>IF((tVendas[[#This Row],[Data Pagamento]]-tVendas[[#This Row],[Vencimento]])&lt;0,1,0)</f>
        <v>0</v>
      </c>
    </row>
    <row r="391" spans="9:31" x14ac:dyDescent="0.3">
      <c r="I391">
        <v>388</v>
      </c>
      <c r="J391" s="41">
        <v>44043</v>
      </c>
      <c r="K391" s="66">
        <f t="shared" si="6"/>
        <v>2020</v>
      </c>
      <c r="L391">
        <v>79</v>
      </c>
      <c r="M391" t="s">
        <v>366</v>
      </c>
      <c r="N391" t="s">
        <v>367</v>
      </c>
      <c r="O391">
        <v>7</v>
      </c>
      <c r="P391" t="s">
        <v>249</v>
      </c>
      <c r="Q391" t="s">
        <v>206</v>
      </c>
      <c r="R391" t="s">
        <v>212</v>
      </c>
      <c r="S391">
        <v>40</v>
      </c>
      <c r="T391" s="42">
        <v>104</v>
      </c>
      <c r="U391" s="42">
        <v>4160</v>
      </c>
      <c r="V391" s="43">
        <v>0.11</v>
      </c>
      <c r="W391" s="42">
        <f>tVendas[[#This Row],[Valor Bruto]]*tVendas[[#This Row],[% Desconto]]</f>
        <v>457.6</v>
      </c>
      <c r="X391" s="42">
        <f>tVendas[[#This Row],[Valor Bruto]]-tVendas[[#This Row],[Valor Desconto]]</f>
        <v>3702.4</v>
      </c>
      <c r="Y391" s="41">
        <v>44063</v>
      </c>
      <c r="Z391" s="41">
        <v>44063</v>
      </c>
      <c r="AA391" t="s">
        <v>79</v>
      </c>
      <c r="AB391" t="s">
        <v>83</v>
      </c>
      <c r="AC391" s="43">
        <v>7.0000000000000007E-2</v>
      </c>
      <c r="AD391" s="42">
        <f>tVendas[[#This Row],[Valor Venda]]*tVendas[[#This Row],[% Comis.]]</f>
        <v>259.16800000000001</v>
      </c>
      <c r="AE391" s="57">
        <f>IF((tVendas[[#This Row],[Data Pagamento]]-tVendas[[#This Row],[Vencimento]])&lt;0,1,0)</f>
        <v>0</v>
      </c>
    </row>
    <row r="392" spans="9:31" x14ac:dyDescent="0.3">
      <c r="I392">
        <v>389</v>
      </c>
      <c r="J392" s="41">
        <v>44043</v>
      </c>
      <c r="K392" s="66">
        <f t="shared" si="6"/>
        <v>2020</v>
      </c>
      <c r="L392">
        <v>58</v>
      </c>
      <c r="M392" t="s">
        <v>324</v>
      </c>
      <c r="N392" t="s">
        <v>126</v>
      </c>
      <c r="O392">
        <v>8</v>
      </c>
      <c r="P392" t="s">
        <v>501</v>
      </c>
      <c r="Q392" t="s">
        <v>206</v>
      </c>
      <c r="R392" t="s">
        <v>216</v>
      </c>
      <c r="S392">
        <v>31</v>
      </c>
      <c r="T392" s="42">
        <v>90</v>
      </c>
      <c r="U392" s="42">
        <v>2790</v>
      </c>
      <c r="V392" s="43">
        <v>0</v>
      </c>
      <c r="W392" s="42">
        <f>tVendas[[#This Row],[Valor Bruto]]*tVendas[[#This Row],[% Desconto]]</f>
        <v>0</v>
      </c>
      <c r="X392" s="42">
        <f>tVendas[[#This Row],[Valor Bruto]]-tVendas[[#This Row],[Valor Desconto]]</f>
        <v>2790</v>
      </c>
      <c r="Y392" s="41">
        <v>44050</v>
      </c>
      <c r="Z392" s="41">
        <v>44050</v>
      </c>
      <c r="AA392" t="s">
        <v>100</v>
      </c>
      <c r="AB392" t="s">
        <v>113</v>
      </c>
      <c r="AC392" s="43">
        <v>0.06</v>
      </c>
      <c r="AD392" s="42">
        <f>tVendas[[#This Row],[Valor Venda]]*tVendas[[#This Row],[% Comis.]]</f>
        <v>167.4</v>
      </c>
      <c r="AE392" s="57">
        <f>IF((tVendas[[#This Row],[Data Pagamento]]-tVendas[[#This Row],[Vencimento]])&lt;0,1,0)</f>
        <v>0</v>
      </c>
    </row>
    <row r="393" spans="9:31" x14ac:dyDescent="0.3">
      <c r="I393">
        <v>390</v>
      </c>
      <c r="J393" s="41">
        <v>44044</v>
      </c>
      <c r="K393" s="66">
        <f t="shared" si="6"/>
        <v>2020</v>
      </c>
      <c r="L393">
        <v>22</v>
      </c>
      <c r="M393" t="s">
        <v>264</v>
      </c>
      <c r="N393" t="s">
        <v>265</v>
      </c>
      <c r="O393">
        <v>7</v>
      </c>
      <c r="P393" t="s">
        <v>502</v>
      </c>
      <c r="Q393" t="s">
        <v>206</v>
      </c>
      <c r="R393" t="s">
        <v>219</v>
      </c>
      <c r="S393">
        <v>41</v>
      </c>
      <c r="T393" s="42">
        <v>112</v>
      </c>
      <c r="U393" s="42">
        <v>4592</v>
      </c>
      <c r="V393" s="43">
        <v>0.03</v>
      </c>
      <c r="W393" s="42">
        <f>tVendas[[#This Row],[Valor Bruto]]*tVendas[[#This Row],[% Desconto]]</f>
        <v>137.76</v>
      </c>
      <c r="X393" s="42">
        <f>tVendas[[#This Row],[Valor Bruto]]-tVendas[[#This Row],[Valor Desconto]]</f>
        <v>4454.24</v>
      </c>
      <c r="Y393" s="41">
        <v>44052</v>
      </c>
      <c r="Z393" s="41">
        <v>44052</v>
      </c>
      <c r="AA393" t="s">
        <v>87</v>
      </c>
      <c r="AB393" t="s">
        <v>113</v>
      </c>
      <c r="AC393" s="43">
        <v>0.08</v>
      </c>
      <c r="AD393" s="42">
        <f>tVendas[[#This Row],[Valor Venda]]*tVendas[[#This Row],[% Comis.]]</f>
        <v>356.33920000000001</v>
      </c>
      <c r="AE393" s="57">
        <f>IF((tVendas[[#This Row],[Data Pagamento]]-tVendas[[#This Row],[Vencimento]])&lt;0,1,0)</f>
        <v>0</v>
      </c>
    </row>
    <row r="394" spans="9:31" x14ac:dyDescent="0.3">
      <c r="I394">
        <v>391</v>
      </c>
      <c r="J394" s="41">
        <v>44044</v>
      </c>
      <c r="K394" s="66">
        <f t="shared" si="6"/>
        <v>2020</v>
      </c>
      <c r="L394">
        <v>15</v>
      </c>
      <c r="M394" t="s">
        <v>337</v>
      </c>
      <c r="N394" t="s">
        <v>148</v>
      </c>
      <c r="O394">
        <v>12</v>
      </c>
      <c r="P394" t="s">
        <v>221</v>
      </c>
      <c r="Q394" t="s">
        <v>201</v>
      </c>
      <c r="R394" t="s">
        <v>222</v>
      </c>
      <c r="S394">
        <v>48</v>
      </c>
      <c r="T394" s="42">
        <v>102</v>
      </c>
      <c r="U394" s="42">
        <v>4896</v>
      </c>
      <c r="V394" s="43">
        <v>0.03</v>
      </c>
      <c r="W394" s="42">
        <f>tVendas[[#This Row],[Valor Bruto]]*tVendas[[#This Row],[% Desconto]]</f>
        <v>146.88</v>
      </c>
      <c r="X394" s="42">
        <f>tVendas[[#This Row],[Valor Bruto]]-tVendas[[#This Row],[Valor Desconto]]</f>
        <v>4749.12</v>
      </c>
      <c r="Y394" s="41">
        <v>44057</v>
      </c>
      <c r="Z394" s="41">
        <v>44057</v>
      </c>
      <c r="AA394" t="s">
        <v>79</v>
      </c>
      <c r="AB394" t="s">
        <v>113</v>
      </c>
      <c r="AC394" s="43">
        <v>0.08</v>
      </c>
      <c r="AD394" s="42">
        <f>tVendas[[#This Row],[Valor Venda]]*tVendas[[#This Row],[% Comis.]]</f>
        <v>379.92959999999999</v>
      </c>
      <c r="AE394" s="57">
        <f>IF((tVendas[[#This Row],[Data Pagamento]]-tVendas[[#This Row],[Vencimento]])&lt;0,1,0)</f>
        <v>0</v>
      </c>
    </row>
    <row r="395" spans="9:31" x14ac:dyDescent="0.3">
      <c r="I395">
        <v>392</v>
      </c>
      <c r="J395" s="41">
        <v>44044</v>
      </c>
      <c r="K395" s="66">
        <f t="shared" si="6"/>
        <v>2020</v>
      </c>
      <c r="L395">
        <v>6</v>
      </c>
      <c r="M395" t="s">
        <v>425</v>
      </c>
      <c r="N395" t="s">
        <v>126</v>
      </c>
      <c r="O395">
        <v>10</v>
      </c>
      <c r="P395" t="s">
        <v>225</v>
      </c>
      <c r="Q395" t="s">
        <v>206</v>
      </c>
      <c r="R395" t="s">
        <v>226</v>
      </c>
      <c r="S395">
        <v>15</v>
      </c>
      <c r="T395" s="42">
        <v>96</v>
      </c>
      <c r="U395" s="42">
        <v>1440</v>
      </c>
      <c r="V395" s="43">
        <v>0.01</v>
      </c>
      <c r="W395" s="42">
        <f>tVendas[[#This Row],[Valor Bruto]]*tVendas[[#This Row],[% Desconto]]</f>
        <v>14.4</v>
      </c>
      <c r="X395" s="42">
        <f>tVendas[[#This Row],[Valor Bruto]]-tVendas[[#This Row],[Valor Desconto]]</f>
        <v>1425.6</v>
      </c>
      <c r="Y395" s="41">
        <v>44049</v>
      </c>
      <c r="Z395" s="41">
        <v>44049</v>
      </c>
      <c r="AA395" t="s">
        <v>87</v>
      </c>
      <c r="AB395" t="s">
        <v>90</v>
      </c>
      <c r="AC395" s="43">
        <v>0.05</v>
      </c>
      <c r="AD395" s="42">
        <f>tVendas[[#This Row],[Valor Venda]]*tVendas[[#This Row],[% Comis.]]</f>
        <v>71.28</v>
      </c>
      <c r="AE395" s="57">
        <f>IF((tVendas[[#This Row],[Data Pagamento]]-tVendas[[#This Row],[Vencimento]])&lt;0,1,0)</f>
        <v>0</v>
      </c>
    </row>
    <row r="396" spans="9:31" x14ac:dyDescent="0.3">
      <c r="I396">
        <v>393</v>
      </c>
      <c r="J396" s="41">
        <v>44044</v>
      </c>
      <c r="K396" s="66">
        <f t="shared" si="6"/>
        <v>2020</v>
      </c>
      <c r="L396">
        <v>77</v>
      </c>
      <c r="M396" t="s">
        <v>297</v>
      </c>
      <c r="N396" t="s">
        <v>298</v>
      </c>
      <c r="O396">
        <v>5</v>
      </c>
      <c r="P396" t="s">
        <v>432</v>
      </c>
      <c r="Q396" t="s">
        <v>206</v>
      </c>
      <c r="R396" t="s">
        <v>230</v>
      </c>
      <c r="S396">
        <v>36</v>
      </c>
      <c r="T396" s="42">
        <v>119</v>
      </c>
      <c r="U396" s="42">
        <v>4284</v>
      </c>
      <c r="V396" s="43">
        <v>0.06</v>
      </c>
      <c r="W396" s="42">
        <f>tVendas[[#This Row],[Valor Bruto]]*tVendas[[#This Row],[% Desconto]]</f>
        <v>257.03999999999996</v>
      </c>
      <c r="X396" s="42">
        <f>tVendas[[#This Row],[Valor Bruto]]-tVendas[[#This Row],[Valor Desconto]]</f>
        <v>4026.96</v>
      </c>
      <c r="Y396" s="41">
        <v>44044</v>
      </c>
      <c r="Z396" s="41">
        <v>44044</v>
      </c>
      <c r="AA396" t="s">
        <v>82</v>
      </c>
      <c r="AB396" t="s">
        <v>95</v>
      </c>
      <c r="AC396" s="43">
        <v>0.08</v>
      </c>
      <c r="AD396" s="42">
        <f>tVendas[[#This Row],[Valor Venda]]*tVendas[[#This Row],[% Comis.]]</f>
        <v>322.15680000000003</v>
      </c>
      <c r="AE396" s="57">
        <f>IF((tVendas[[#This Row],[Data Pagamento]]-tVendas[[#This Row],[Vencimento]])&lt;0,1,0)</f>
        <v>0</v>
      </c>
    </row>
    <row r="397" spans="9:31" x14ac:dyDescent="0.3">
      <c r="I397">
        <v>394</v>
      </c>
      <c r="J397" s="41">
        <v>44045</v>
      </c>
      <c r="K397" s="66">
        <f t="shared" si="6"/>
        <v>2020</v>
      </c>
      <c r="L397">
        <v>17</v>
      </c>
      <c r="M397" t="s">
        <v>352</v>
      </c>
      <c r="N397" t="s">
        <v>259</v>
      </c>
      <c r="O397">
        <v>8</v>
      </c>
      <c r="P397" t="s">
        <v>484</v>
      </c>
      <c r="Q397" t="s">
        <v>206</v>
      </c>
      <c r="R397" t="s">
        <v>234</v>
      </c>
      <c r="S397">
        <v>22</v>
      </c>
      <c r="T397" s="42">
        <v>95</v>
      </c>
      <c r="U397" s="42">
        <v>2090</v>
      </c>
      <c r="V397" s="43">
        <v>0.1</v>
      </c>
      <c r="W397" s="42">
        <f>tVendas[[#This Row],[Valor Bruto]]*tVendas[[#This Row],[% Desconto]]</f>
        <v>209</v>
      </c>
      <c r="X397" s="42">
        <f>tVendas[[#This Row],[Valor Bruto]]-tVendas[[#This Row],[Valor Desconto]]</f>
        <v>1881</v>
      </c>
      <c r="Y397" s="41">
        <v>44063</v>
      </c>
      <c r="Z397" s="41">
        <v>44063</v>
      </c>
      <c r="AA397" t="s">
        <v>85</v>
      </c>
      <c r="AB397" t="s">
        <v>92</v>
      </c>
      <c r="AC397" s="43">
        <v>0.05</v>
      </c>
      <c r="AD397" s="42">
        <f>tVendas[[#This Row],[Valor Venda]]*tVendas[[#This Row],[% Comis.]]</f>
        <v>94.050000000000011</v>
      </c>
      <c r="AE397" s="57">
        <f>IF((tVendas[[#This Row],[Data Pagamento]]-tVendas[[#This Row],[Vencimento]])&lt;0,1,0)</f>
        <v>0</v>
      </c>
    </row>
    <row r="398" spans="9:31" x14ac:dyDescent="0.3">
      <c r="I398">
        <v>395</v>
      </c>
      <c r="J398" s="41">
        <v>44045</v>
      </c>
      <c r="K398" s="66">
        <f t="shared" si="6"/>
        <v>2020</v>
      </c>
      <c r="L398">
        <v>18</v>
      </c>
      <c r="M398" t="s">
        <v>372</v>
      </c>
      <c r="N398" t="s">
        <v>148</v>
      </c>
      <c r="O398">
        <v>1</v>
      </c>
      <c r="P398" t="s">
        <v>349</v>
      </c>
      <c r="Q398" t="s">
        <v>201</v>
      </c>
      <c r="R398" t="s">
        <v>237</v>
      </c>
      <c r="S398">
        <v>13</v>
      </c>
      <c r="T398" s="42">
        <v>107</v>
      </c>
      <c r="U398" s="42">
        <v>1391</v>
      </c>
      <c r="V398" s="43">
        <v>0.02</v>
      </c>
      <c r="W398" s="42">
        <f>tVendas[[#This Row],[Valor Bruto]]*tVendas[[#This Row],[% Desconto]]</f>
        <v>27.82</v>
      </c>
      <c r="X398" s="42">
        <f>tVendas[[#This Row],[Valor Bruto]]-tVendas[[#This Row],[Valor Desconto]]</f>
        <v>1363.18</v>
      </c>
      <c r="Y398" s="41">
        <v>44064</v>
      </c>
      <c r="Z398" s="41">
        <v>44064</v>
      </c>
      <c r="AA398" t="s">
        <v>85</v>
      </c>
      <c r="AB398" t="s">
        <v>88</v>
      </c>
      <c r="AC398" s="43">
        <v>0.05</v>
      </c>
      <c r="AD398" s="42">
        <f>tVendas[[#This Row],[Valor Venda]]*tVendas[[#This Row],[% Comis.]]</f>
        <v>68.159000000000006</v>
      </c>
      <c r="AE398" s="57">
        <f>IF((tVendas[[#This Row],[Data Pagamento]]-tVendas[[#This Row],[Vencimento]])&lt;0,1,0)</f>
        <v>0</v>
      </c>
    </row>
    <row r="399" spans="9:31" x14ac:dyDescent="0.3">
      <c r="I399">
        <v>396</v>
      </c>
      <c r="J399" s="41">
        <v>44045</v>
      </c>
      <c r="K399" s="66">
        <f t="shared" si="6"/>
        <v>2020</v>
      </c>
      <c r="L399">
        <v>28</v>
      </c>
      <c r="M399" t="s">
        <v>380</v>
      </c>
      <c r="N399" t="s">
        <v>114</v>
      </c>
      <c r="O399">
        <v>7</v>
      </c>
      <c r="P399" t="s">
        <v>468</v>
      </c>
      <c r="Q399" t="s">
        <v>206</v>
      </c>
      <c r="R399" t="s">
        <v>240</v>
      </c>
      <c r="S399">
        <v>40</v>
      </c>
      <c r="T399" s="42">
        <v>90</v>
      </c>
      <c r="U399" s="42">
        <v>3600</v>
      </c>
      <c r="V399" s="43">
        <v>0</v>
      </c>
      <c r="W399" s="42">
        <f>tVendas[[#This Row],[Valor Bruto]]*tVendas[[#This Row],[% Desconto]]</f>
        <v>0</v>
      </c>
      <c r="X399" s="42">
        <f>tVendas[[#This Row],[Valor Bruto]]-tVendas[[#This Row],[Valor Desconto]]</f>
        <v>3600</v>
      </c>
      <c r="Y399" s="41">
        <v>44053</v>
      </c>
      <c r="Z399" s="41">
        <v>44053</v>
      </c>
      <c r="AA399" t="s">
        <v>85</v>
      </c>
      <c r="AB399" t="s">
        <v>88</v>
      </c>
      <c r="AC399" s="43">
        <v>7.0000000000000007E-2</v>
      </c>
      <c r="AD399" s="42">
        <f>tVendas[[#This Row],[Valor Venda]]*tVendas[[#This Row],[% Comis.]]</f>
        <v>252.00000000000003</v>
      </c>
      <c r="AE399" s="57">
        <f>IF((tVendas[[#This Row],[Data Pagamento]]-tVendas[[#This Row],[Vencimento]])&lt;0,1,0)</f>
        <v>0</v>
      </c>
    </row>
    <row r="400" spans="9:31" x14ac:dyDescent="0.3">
      <c r="I400">
        <v>397</v>
      </c>
      <c r="J400" s="41">
        <v>44046</v>
      </c>
      <c r="K400" s="66">
        <f t="shared" si="6"/>
        <v>2020</v>
      </c>
      <c r="L400">
        <v>81</v>
      </c>
      <c r="M400" t="s">
        <v>503</v>
      </c>
      <c r="N400" t="s">
        <v>101</v>
      </c>
      <c r="O400">
        <v>8</v>
      </c>
      <c r="P400" t="s">
        <v>373</v>
      </c>
      <c r="Q400" t="s">
        <v>206</v>
      </c>
      <c r="R400" t="s">
        <v>202</v>
      </c>
      <c r="S400">
        <v>12</v>
      </c>
      <c r="T400" s="42">
        <v>104</v>
      </c>
      <c r="U400" s="42">
        <v>1248</v>
      </c>
      <c r="V400" s="43">
        <v>0.05</v>
      </c>
      <c r="W400" s="42">
        <f>tVendas[[#This Row],[Valor Bruto]]*tVendas[[#This Row],[% Desconto]]</f>
        <v>62.400000000000006</v>
      </c>
      <c r="X400" s="42">
        <f>tVendas[[#This Row],[Valor Bruto]]-tVendas[[#This Row],[Valor Desconto]]</f>
        <v>1185.5999999999999</v>
      </c>
      <c r="Y400" s="41">
        <v>44049</v>
      </c>
      <c r="Z400" s="41">
        <v>44049</v>
      </c>
      <c r="AA400" t="s">
        <v>108</v>
      </c>
      <c r="AB400" t="s">
        <v>80</v>
      </c>
      <c r="AC400" s="43">
        <v>0.05</v>
      </c>
      <c r="AD400" s="42">
        <f>tVendas[[#This Row],[Valor Venda]]*tVendas[[#This Row],[% Comis.]]</f>
        <v>59.28</v>
      </c>
      <c r="AE400" s="57">
        <f>IF((tVendas[[#This Row],[Data Pagamento]]-tVendas[[#This Row],[Vencimento]])&lt;0,1,0)</f>
        <v>0</v>
      </c>
    </row>
    <row r="401" spans="9:31" x14ac:dyDescent="0.3">
      <c r="I401">
        <v>398</v>
      </c>
      <c r="J401" s="41">
        <v>44047</v>
      </c>
      <c r="K401" s="66">
        <f t="shared" si="6"/>
        <v>2020</v>
      </c>
      <c r="L401">
        <v>35</v>
      </c>
      <c r="M401" t="s">
        <v>267</v>
      </c>
      <c r="N401" t="s">
        <v>268</v>
      </c>
      <c r="O401">
        <v>7</v>
      </c>
      <c r="P401" t="s">
        <v>205</v>
      </c>
      <c r="Q401" t="s">
        <v>206</v>
      </c>
      <c r="R401" t="s">
        <v>207</v>
      </c>
      <c r="S401">
        <v>18</v>
      </c>
      <c r="T401" s="42">
        <v>109</v>
      </c>
      <c r="U401" s="42">
        <v>1962</v>
      </c>
      <c r="V401" s="43">
        <v>0.13</v>
      </c>
      <c r="W401" s="42">
        <f>tVendas[[#This Row],[Valor Bruto]]*tVendas[[#This Row],[% Desconto]]</f>
        <v>255.06</v>
      </c>
      <c r="X401" s="42">
        <f>tVendas[[#This Row],[Valor Bruto]]-tVendas[[#This Row],[Valor Desconto]]</f>
        <v>1706.94</v>
      </c>
      <c r="Y401" s="41">
        <v>44072</v>
      </c>
      <c r="Z401" s="41">
        <v>44072</v>
      </c>
      <c r="AA401" t="s">
        <v>97</v>
      </c>
      <c r="AB401" t="s">
        <v>109</v>
      </c>
      <c r="AC401" s="43">
        <v>0.05</v>
      </c>
      <c r="AD401" s="42">
        <f>tVendas[[#This Row],[Valor Venda]]*tVendas[[#This Row],[% Comis.]]</f>
        <v>85.347000000000008</v>
      </c>
      <c r="AE401" s="57">
        <f>IF((tVendas[[#This Row],[Data Pagamento]]-tVendas[[#This Row],[Vencimento]])&lt;0,1,0)</f>
        <v>0</v>
      </c>
    </row>
    <row r="402" spans="9:31" x14ac:dyDescent="0.3">
      <c r="I402">
        <v>399</v>
      </c>
      <c r="J402" s="41">
        <v>44047</v>
      </c>
      <c r="K402" s="66">
        <f t="shared" si="6"/>
        <v>2020</v>
      </c>
      <c r="L402">
        <v>49</v>
      </c>
      <c r="M402" t="s">
        <v>407</v>
      </c>
      <c r="N402" t="s">
        <v>408</v>
      </c>
      <c r="O402">
        <v>2</v>
      </c>
      <c r="P402" t="s">
        <v>364</v>
      </c>
      <c r="Q402" t="s">
        <v>206</v>
      </c>
      <c r="R402" t="s">
        <v>212</v>
      </c>
      <c r="S402">
        <v>25</v>
      </c>
      <c r="T402" s="42">
        <v>104</v>
      </c>
      <c r="U402" s="42">
        <v>2600</v>
      </c>
      <c r="V402" s="43">
        <v>0.04</v>
      </c>
      <c r="W402" s="42">
        <f>tVendas[[#This Row],[Valor Bruto]]*tVendas[[#This Row],[% Desconto]]</f>
        <v>104</v>
      </c>
      <c r="X402" s="42">
        <f>tVendas[[#This Row],[Valor Bruto]]-tVendas[[#This Row],[Valor Desconto]]</f>
        <v>2496</v>
      </c>
      <c r="Y402" s="41">
        <v>44077</v>
      </c>
      <c r="Z402" s="41">
        <v>44077</v>
      </c>
      <c r="AA402" t="s">
        <v>82</v>
      </c>
      <c r="AB402" t="s">
        <v>80</v>
      </c>
      <c r="AC402" s="43">
        <v>0.06</v>
      </c>
      <c r="AD402" s="42">
        <f>tVendas[[#This Row],[Valor Venda]]*tVendas[[#This Row],[% Comis.]]</f>
        <v>149.76</v>
      </c>
      <c r="AE402" s="57">
        <f>IF((tVendas[[#This Row],[Data Pagamento]]-tVendas[[#This Row],[Vencimento]])&lt;0,1,0)</f>
        <v>0</v>
      </c>
    </row>
    <row r="403" spans="9:31" x14ac:dyDescent="0.3">
      <c r="I403">
        <v>400</v>
      </c>
      <c r="J403" s="41">
        <v>44047</v>
      </c>
      <c r="K403" s="66">
        <f t="shared" si="6"/>
        <v>2020</v>
      </c>
      <c r="L403">
        <v>43</v>
      </c>
      <c r="M403" t="s">
        <v>452</v>
      </c>
      <c r="N403" t="s">
        <v>453</v>
      </c>
      <c r="O403">
        <v>5</v>
      </c>
      <c r="P403" t="s">
        <v>460</v>
      </c>
      <c r="Q403" t="s">
        <v>206</v>
      </c>
      <c r="R403" t="s">
        <v>216</v>
      </c>
      <c r="S403">
        <v>10</v>
      </c>
      <c r="T403" s="42">
        <v>106</v>
      </c>
      <c r="U403" s="42">
        <v>1060</v>
      </c>
      <c r="V403" s="43">
        <v>0.04</v>
      </c>
      <c r="W403" s="42">
        <f>tVendas[[#This Row],[Valor Bruto]]*tVendas[[#This Row],[% Desconto]]</f>
        <v>42.4</v>
      </c>
      <c r="X403" s="42">
        <f>tVendas[[#This Row],[Valor Bruto]]-tVendas[[#This Row],[Valor Desconto]]</f>
        <v>1017.6</v>
      </c>
      <c r="Y403" s="41">
        <v>44057</v>
      </c>
      <c r="Z403" s="41">
        <v>44057</v>
      </c>
      <c r="AA403" t="s">
        <v>79</v>
      </c>
      <c r="AB403" t="s">
        <v>90</v>
      </c>
      <c r="AC403" s="43">
        <v>0.05</v>
      </c>
      <c r="AD403" s="42">
        <f>tVendas[[#This Row],[Valor Venda]]*tVendas[[#This Row],[% Comis.]]</f>
        <v>50.88</v>
      </c>
      <c r="AE403" s="57">
        <f>IF((tVendas[[#This Row],[Data Pagamento]]-tVendas[[#This Row],[Vencimento]])&lt;0,1,0)</f>
        <v>0</v>
      </c>
    </row>
    <row r="404" spans="9:31" x14ac:dyDescent="0.3">
      <c r="I404">
        <v>401</v>
      </c>
      <c r="J404" s="41">
        <v>44047</v>
      </c>
      <c r="K404" s="66">
        <f t="shared" si="6"/>
        <v>2020</v>
      </c>
      <c r="L404">
        <v>27</v>
      </c>
      <c r="M404" t="s">
        <v>392</v>
      </c>
      <c r="N404" t="s">
        <v>96</v>
      </c>
      <c r="O404">
        <v>10</v>
      </c>
      <c r="P404" t="s">
        <v>504</v>
      </c>
      <c r="Q404" t="s">
        <v>206</v>
      </c>
      <c r="R404" t="s">
        <v>219</v>
      </c>
      <c r="S404">
        <v>47</v>
      </c>
      <c r="T404" s="42">
        <v>119</v>
      </c>
      <c r="U404" s="42">
        <v>5593</v>
      </c>
      <c r="V404" s="43">
        <v>0.1</v>
      </c>
      <c r="W404" s="42">
        <f>tVendas[[#This Row],[Valor Bruto]]*tVendas[[#This Row],[% Desconto]]</f>
        <v>559.30000000000007</v>
      </c>
      <c r="X404" s="42">
        <f>tVendas[[#This Row],[Valor Bruto]]-tVendas[[#This Row],[Valor Desconto]]</f>
        <v>5033.7</v>
      </c>
      <c r="Y404" s="41">
        <v>44058</v>
      </c>
      <c r="Z404" s="41">
        <v>44058</v>
      </c>
      <c r="AA404" t="s">
        <v>100</v>
      </c>
      <c r="AB404" t="s">
        <v>113</v>
      </c>
      <c r="AC404" s="43">
        <v>0.09</v>
      </c>
      <c r="AD404" s="42">
        <f>tVendas[[#This Row],[Valor Venda]]*tVendas[[#This Row],[% Comis.]]</f>
        <v>453.03299999999996</v>
      </c>
      <c r="AE404" s="57">
        <f>IF((tVendas[[#This Row],[Data Pagamento]]-tVendas[[#This Row],[Vencimento]])&lt;0,1,0)</f>
        <v>0</v>
      </c>
    </row>
    <row r="405" spans="9:31" x14ac:dyDescent="0.3">
      <c r="I405">
        <v>402</v>
      </c>
      <c r="J405" s="41">
        <v>44047</v>
      </c>
      <c r="K405" s="66">
        <f t="shared" si="6"/>
        <v>2020</v>
      </c>
      <c r="L405">
        <v>52</v>
      </c>
      <c r="M405" t="s">
        <v>204</v>
      </c>
      <c r="N405" t="s">
        <v>96</v>
      </c>
      <c r="O405">
        <v>6</v>
      </c>
      <c r="P405" t="s">
        <v>431</v>
      </c>
      <c r="Q405" t="s">
        <v>201</v>
      </c>
      <c r="R405" t="s">
        <v>222</v>
      </c>
      <c r="S405">
        <v>21</v>
      </c>
      <c r="T405" s="42">
        <v>92</v>
      </c>
      <c r="U405" s="42">
        <v>1932</v>
      </c>
      <c r="V405" s="43">
        <v>0.02</v>
      </c>
      <c r="W405" s="42">
        <f>tVendas[[#This Row],[Valor Bruto]]*tVendas[[#This Row],[% Desconto]]</f>
        <v>38.64</v>
      </c>
      <c r="X405" s="42">
        <f>tVendas[[#This Row],[Valor Bruto]]-tVendas[[#This Row],[Valor Desconto]]</f>
        <v>1893.36</v>
      </c>
      <c r="Y405" s="41">
        <v>44048</v>
      </c>
      <c r="Z405" s="41">
        <v>44048</v>
      </c>
      <c r="AA405" t="s">
        <v>97</v>
      </c>
      <c r="AB405" t="s">
        <v>113</v>
      </c>
      <c r="AC405" s="43">
        <v>0.05</v>
      </c>
      <c r="AD405" s="42">
        <f>tVendas[[#This Row],[Valor Venda]]*tVendas[[#This Row],[% Comis.]]</f>
        <v>94.668000000000006</v>
      </c>
      <c r="AE405" s="57">
        <f>IF((tVendas[[#This Row],[Data Pagamento]]-tVendas[[#This Row],[Vencimento]])&lt;0,1,0)</f>
        <v>0</v>
      </c>
    </row>
    <row r="406" spans="9:31" x14ac:dyDescent="0.3">
      <c r="I406">
        <v>403</v>
      </c>
      <c r="J406" s="41">
        <v>44047</v>
      </c>
      <c r="K406" s="66">
        <f t="shared" si="6"/>
        <v>2020</v>
      </c>
      <c r="L406">
        <v>78</v>
      </c>
      <c r="M406" t="s">
        <v>405</v>
      </c>
      <c r="N406" t="s">
        <v>154</v>
      </c>
      <c r="O406">
        <v>11</v>
      </c>
      <c r="P406" t="s">
        <v>444</v>
      </c>
      <c r="Q406" t="s">
        <v>201</v>
      </c>
      <c r="R406" t="s">
        <v>226</v>
      </c>
      <c r="S406">
        <v>18</v>
      </c>
      <c r="T406" s="42">
        <v>104</v>
      </c>
      <c r="U406" s="42">
        <v>1872</v>
      </c>
      <c r="V406" s="43">
        <v>0.11</v>
      </c>
      <c r="W406" s="42">
        <f>tVendas[[#This Row],[Valor Bruto]]*tVendas[[#This Row],[% Desconto]]</f>
        <v>205.92</v>
      </c>
      <c r="X406" s="42">
        <f>tVendas[[#This Row],[Valor Bruto]]-tVendas[[#This Row],[Valor Desconto]]</f>
        <v>1666.08</v>
      </c>
      <c r="Y406" s="41">
        <v>44067</v>
      </c>
      <c r="Z406" s="41">
        <v>44067</v>
      </c>
      <c r="AA406" t="s">
        <v>100</v>
      </c>
      <c r="AB406" t="s">
        <v>90</v>
      </c>
      <c r="AC406" s="43">
        <v>0.05</v>
      </c>
      <c r="AD406" s="42">
        <f>tVendas[[#This Row],[Valor Venda]]*tVendas[[#This Row],[% Comis.]]</f>
        <v>83.304000000000002</v>
      </c>
      <c r="AE406" s="57">
        <f>IF((tVendas[[#This Row],[Data Pagamento]]-tVendas[[#This Row],[Vencimento]])&lt;0,1,0)</f>
        <v>0</v>
      </c>
    </row>
    <row r="407" spans="9:31" x14ac:dyDescent="0.3">
      <c r="I407">
        <v>404</v>
      </c>
      <c r="J407" s="41">
        <v>44048</v>
      </c>
      <c r="K407" s="66">
        <f t="shared" si="6"/>
        <v>2020</v>
      </c>
      <c r="L407">
        <v>29</v>
      </c>
      <c r="M407" t="s">
        <v>437</v>
      </c>
      <c r="N407" t="s">
        <v>438</v>
      </c>
      <c r="O407">
        <v>1</v>
      </c>
      <c r="P407" t="s">
        <v>463</v>
      </c>
      <c r="Q407" t="s">
        <v>201</v>
      </c>
      <c r="R407" t="s">
        <v>230</v>
      </c>
      <c r="S407">
        <v>25</v>
      </c>
      <c r="T407" s="42">
        <v>118</v>
      </c>
      <c r="U407" s="42">
        <v>2950</v>
      </c>
      <c r="V407" s="43">
        <v>0.02</v>
      </c>
      <c r="W407" s="42">
        <f>tVendas[[#This Row],[Valor Bruto]]*tVendas[[#This Row],[% Desconto]]</f>
        <v>59</v>
      </c>
      <c r="X407" s="42">
        <f>tVendas[[#This Row],[Valor Bruto]]-tVendas[[#This Row],[Valor Desconto]]</f>
        <v>2891</v>
      </c>
      <c r="Y407" s="41">
        <v>44076</v>
      </c>
      <c r="Z407" s="41">
        <v>44076</v>
      </c>
      <c r="AA407" t="s">
        <v>100</v>
      </c>
      <c r="AB407" t="s">
        <v>109</v>
      </c>
      <c r="AC407" s="43">
        <v>0.06</v>
      </c>
      <c r="AD407" s="42">
        <f>tVendas[[#This Row],[Valor Venda]]*tVendas[[#This Row],[% Comis.]]</f>
        <v>173.45999999999998</v>
      </c>
      <c r="AE407" s="57">
        <f>IF((tVendas[[#This Row],[Data Pagamento]]-tVendas[[#This Row],[Vencimento]])&lt;0,1,0)</f>
        <v>0</v>
      </c>
    </row>
    <row r="408" spans="9:31" x14ac:dyDescent="0.3">
      <c r="I408">
        <v>405</v>
      </c>
      <c r="J408" s="41">
        <v>44048</v>
      </c>
      <c r="K408" s="66">
        <f t="shared" si="6"/>
        <v>2020</v>
      </c>
      <c r="L408">
        <v>88</v>
      </c>
      <c r="M408" t="s">
        <v>270</v>
      </c>
      <c r="N408" t="s">
        <v>271</v>
      </c>
      <c r="O408">
        <v>7</v>
      </c>
      <c r="P408" t="s">
        <v>492</v>
      </c>
      <c r="Q408" t="s">
        <v>206</v>
      </c>
      <c r="R408" t="s">
        <v>234</v>
      </c>
      <c r="S408">
        <v>27</v>
      </c>
      <c r="T408" s="42">
        <v>120</v>
      </c>
      <c r="U408" s="42">
        <v>3240</v>
      </c>
      <c r="V408" s="43">
        <v>7.0000000000000007E-2</v>
      </c>
      <c r="W408" s="42">
        <f>tVendas[[#This Row],[Valor Bruto]]*tVendas[[#This Row],[% Desconto]]</f>
        <v>226.8</v>
      </c>
      <c r="X408" s="42">
        <f>tVendas[[#This Row],[Valor Bruto]]-tVendas[[#This Row],[Valor Desconto]]</f>
        <v>3013.2</v>
      </c>
      <c r="Y408" s="41">
        <v>44072</v>
      </c>
      <c r="Z408" s="41">
        <v>44072</v>
      </c>
      <c r="AA408" t="s">
        <v>87</v>
      </c>
      <c r="AB408" t="s">
        <v>88</v>
      </c>
      <c r="AC408" s="43">
        <v>7.0000000000000007E-2</v>
      </c>
      <c r="AD408" s="42">
        <f>tVendas[[#This Row],[Valor Venda]]*tVendas[[#This Row],[% Comis.]]</f>
        <v>210.92400000000001</v>
      </c>
      <c r="AE408" s="57">
        <f>IF((tVendas[[#This Row],[Data Pagamento]]-tVendas[[#This Row],[Vencimento]])&lt;0,1,0)</f>
        <v>0</v>
      </c>
    </row>
    <row r="409" spans="9:31" x14ac:dyDescent="0.3">
      <c r="I409">
        <v>406</v>
      </c>
      <c r="J409" s="41">
        <v>44048</v>
      </c>
      <c r="K409" s="66">
        <f t="shared" si="6"/>
        <v>2020</v>
      </c>
      <c r="L409">
        <v>69</v>
      </c>
      <c r="M409" t="s">
        <v>351</v>
      </c>
      <c r="N409" t="s">
        <v>91</v>
      </c>
      <c r="O409">
        <v>13</v>
      </c>
      <c r="P409" t="s">
        <v>330</v>
      </c>
      <c r="Q409" t="s">
        <v>201</v>
      </c>
      <c r="R409" t="s">
        <v>237</v>
      </c>
      <c r="S409">
        <v>49</v>
      </c>
      <c r="T409" s="42">
        <v>93</v>
      </c>
      <c r="U409" s="42">
        <v>4557</v>
      </c>
      <c r="V409" s="43">
        <v>0.13</v>
      </c>
      <c r="W409" s="42">
        <f>tVendas[[#This Row],[Valor Bruto]]*tVendas[[#This Row],[% Desconto]]</f>
        <v>592.41</v>
      </c>
      <c r="X409" s="42">
        <f>tVendas[[#This Row],[Valor Bruto]]-tVendas[[#This Row],[Valor Desconto]]</f>
        <v>3964.59</v>
      </c>
      <c r="Y409" s="41">
        <v>44068</v>
      </c>
      <c r="Z409" s="41">
        <v>44068</v>
      </c>
      <c r="AA409" t="s">
        <v>82</v>
      </c>
      <c r="AB409" t="s">
        <v>128</v>
      </c>
      <c r="AC409" s="43">
        <v>7.0000000000000007E-2</v>
      </c>
      <c r="AD409" s="42">
        <f>tVendas[[#This Row],[Valor Venda]]*tVendas[[#This Row],[% Comis.]]</f>
        <v>277.52130000000005</v>
      </c>
      <c r="AE409" s="57">
        <f>IF((tVendas[[#This Row],[Data Pagamento]]-tVendas[[#This Row],[Vencimento]])&lt;0,1,0)</f>
        <v>0</v>
      </c>
    </row>
    <row r="410" spans="9:31" x14ac:dyDescent="0.3">
      <c r="I410">
        <v>407</v>
      </c>
      <c r="J410" s="41">
        <v>44048</v>
      </c>
      <c r="K410" s="66">
        <f t="shared" si="6"/>
        <v>2020</v>
      </c>
      <c r="L410">
        <v>60</v>
      </c>
      <c r="M410" t="s">
        <v>365</v>
      </c>
      <c r="N410" t="s">
        <v>126</v>
      </c>
      <c r="O410">
        <v>10</v>
      </c>
      <c r="P410" t="s">
        <v>350</v>
      </c>
      <c r="Q410" t="s">
        <v>206</v>
      </c>
      <c r="R410" t="s">
        <v>240</v>
      </c>
      <c r="S410">
        <v>15</v>
      </c>
      <c r="T410" s="42">
        <v>109</v>
      </c>
      <c r="U410" s="42">
        <v>1635</v>
      </c>
      <c r="V410" s="43">
        <v>0.1</v>
      </c>
      <c r="W410" s="42">
        <f>tVendas[[#This Row],[Valor Bruto]]*tVendas[[#This Row],[% Desconto]]</f>
        <v>163.5</v>
      </c>
      <c r="X410" s="42">
        <f>tVendas[[#This Row],[Valor Bruto]]-tVendas[[#This Row],[Valor Desconto]]</f>
        <v>1471.5</v>
      </c>
      <c r="Y410" s="41">
        <v>44051</v>
      </c>
      <c r="Z410" s="41">
        <v>44051</v>
      </c>
      <c r="AA410" t="s">
        <v>100</v>
      </c>
      <c r="AB410" t="s">
        <v>88</v>
      </c>
      <c r="AC410" s="43">
        <v>0.05</v>
      </c>
      <c r="AD410" s="42">
        <f>tVendas[[#This Row],[Valor Venda]]*tVendas[[#This Row],[% Comis.]]</f>
        <v>73.575000000000003</v>
      </c>
      <c r="AE410" s="57">
        <f>IF((tVendas[[#This Row],[Data Pagamento]]-tVendas[[#This Row],[Vencimento]])&lt;0,1,0)</f>
        <v>0</v>
      </c>
    </row>
    <row r="411" spans="9:31" x14ac:dyDescent="0.3">
      <c r="I411">
        <v>408</v>
      </c>
      <c r="J411" s="41">
        <v>44048</v>
      </c>
      <c r="K411" s="66">
        <f t="shared" si="6"/>
        <v>2020</v>
      </c>
      <c r="L411">
        <v>62</v>
      </c>
      <c r="M411" t="s">
        <v>461</v>
      </c>
      <c r="N411" t="s">
        <v>462</v>
      </c>
      <c r="O411">
        <v>1</v>
      </c>
      <c r="P411" t="s">
        <v>200</v>
      </c>
      <c r="Q411" t="s">
        <v>201</v>
      </c>
      <c r="R411" t="s">
        <v>202</v>
      </c>
      <c r="S411">
        <v>30</v>
      </c>
      <c r="T411" s="42">
        <v>109</v>
      </c>
      <c r="U411" s="42">
        <v>3270</v>
      </c>
      <c r="V411" s="43">
        <v>0.13</v>
      </c>
      <c r="W411" s="42">
        <f>tVendas[[#This Row],[Valor Bruto]]*tVendas[[#This Row],[% Desconto]]</f>
        <v>425.1</v>
      </c>
      <c r="X411" s="42">
        <f>tVendas[[#This Row],[Valor Bruto]]-tVendas[[#This Row],[Valor Desconto]]</f>
        <v>2844.9</v>
      </c>
      <c r="Y411" s="41">
        <v>44050</v>
      </c>
      <c r="Z411" s="41"/>
      <c r="AA411" t="s">
        <v>108</v>
      </c>
      <c r="AB411" t="s">
        <v>113</v>
      </c>
      <c r="AC411" s="43">
        <v>0.06</v>
      </c>
      <c r="AD411" s="42">
        <f>tVendas[[#This Row],[Valor Venda]]*tVendas[[#This Row],[% Comis.]]</f>
        <v>170.69399999999999</v>
      </c>
      <c r="AE411" s="57">
        <f>IF((tVendas[[#This Row],[Data Pagamento]]-tVendas[[#This Row],[Vencimento]])&lt;0,1,0)</f>
        <v>1</v>
      </c>
    </row>
    <row r="412" spans="9:31" x14ac:dyDescent="0.3">
      <c r="I412">
        <v>409</v>
      </c>
      <c r="J412" s="41">
        <v>44049</v>
      </c>
      <c r="K412" s="66">
        <f t="shared" si="6"/>
        <v>2020</v>
      </c>
      <c r="L412">
        <v>41</v>
      </c>
      <c r="M412" t="s">
        <v>312</v>
      </c>
      <c r="N412" t="s">
        <v>122</v>
      </c>
      <c r="O412">
        <v>7</v>
      </c>
      <c r="P412" t="s">
        <v>205</v>
      </c>
      <c r="Q412" t="s">
        <v>206</v>
      </c>
      <c r="R412" t="s">
        <v>207</v>
      </c>
      <c r="S412">
        <v>21</v>
      </c>
      <c r="T412" s="42">
        <v>101</v>
      </c>
      <c r="U412" s="42">
        <v>2121</v>
      </c>
      <c r="V412" s="43">
        <v>0.1</v>
      </c>
      <c r="W412" s="42">
        <f>tVendas[[#This Row],[Valor Bruto]]*tVendas[[#This Row],[% Desconto]]</f>
        <v>212.10000000000002</v>
      </c>
      <c r="X412" s="42">
        <f>tVendas[[#This Row],[Valor Bruto]]-tVendas[[#This Row],[Valor Desconto]]</f>
        <v>1908.9</v>
      </c>
      <c r="Y412" s="41">
        <v>44059</v>
      </c>
      <c r="Z412" s="41">
        <v>44059</v>
      </c>
      <c r="AA412" t="s">
        <v>100</v>
      </c>
      <c r="AB412" t="s">
        <v>113</v>
      </c>
      <c r="AC412" s="43">
        <v>0.05</v>
      </c>
      <c r="AD412" s="42">
        <f>tVendas[[#This Row],[Valor Venda]]*tVendas[[#This Row],[% Comis.]]</f>
        <v>95.445000000000007</v>
      </c>
      <c r="AE412" s="57">
        <f>IF((tVendas[[#This Row],[Data Pagamento]]-tVendas[[#This Row],[Vencimento]])&lt;0,1,0)</f>
        <v>0</v>
      </c>
    </row>
    <row r="413" spans="9:31" x14ac:dyDescent="0.3">
      <c r="I413">
        <v>410</v>
      </c>
      <c r="J413" s="41">
        <v>44050</v>
      </c>
      <c r="K413" s="66">
        <f t="shared" si="6"/>
        <v>2020</v>
      </c>
      <c r="L413">
        <v>1</v>
      </c>
      <c r="M413" t="s">
        <v>410</v>
      </c>
      <c r="N413" t="s">
        <v>340</v>
      </c>
      <c r="O413">
        <v>11</v>
      </c>
      <c r="P413" t="s">
        <v>478</v>
      </c>
      <c r="Q413" t="s">
        <v>201</v>
      </c>
      <c r="R413" t="s">
        <v>212</v>
      </c>
      <c r="S413">
        <v>15</v>
      </c>
      <c r="T413" s="42">
        <v>107</v>
      </c>
      <c r="U413" s="42">
        <v>1605</v>
      </c>
      <c r="V413" s="43">
        <v>0.05</v>
      </c>
      <c r="W413" s="42">
        <f>tVendas[[#This Row],[Valor Bruto]]*tVendas[[#This Row],[% Desconto]]</f>
        <v>80.25</v>
      </c>
      <c r="X413" s="42">
        <f>tVendas[[#This Row],[Valor Bruto]]-tVendas[[#This Row],[Valor Desconto]]</f>
        <v>1524.75</v>
      </c>
      <c r="Y413" s="41">
        <v>44059</v>
      </c>
      <c r="Z413" s="41">
        <v>44059</v>
      </c>
      <c r="AA413" t="s">
        <v>100</v>
      </c>
      <c r="AB413" t="s">
        <v>83</v>
      </c>
      <c r="AC413" s="43">
        <v>0.05</v>
      </c>
      <c r="AD413" s="42">
        <f>tVendas[[#This Row],[Valor Venda]]*tVendas[[#This Row],[% Comis.]]</f>
        <v>76.237499999999997</v>
      </c>
      <c r="AE413" s="57">
        <f>IF((tVendas[[#This Row],[Data Pagamento]]-tVendas[[#This Row],[Vencimento]])&lt;0,1,0)</f>
        <v>0</v>
      </c>
    </row>
    <row r="414" spans="9:31" x14ac:dyDescent="0.3">
      <c r="I414">
        <v>411</v>
      </c>
      <c r="J414" s="41">
        <v>44050</v>
      </c>
      <c r="K414" s="66">
        <f t="shared" si="6"/>
        <v>2020</v>
      </c>
      <c r="L414">
        <v>8</v>
      </c>
      <c r="M414" t="s">
        <v>310</v>
      </c>
      <c r="N414" t="s">
        <v>132</v>
      </c>
      <c r="O414">
        <v>6</v>
      </c>
      <c r="P414" t="s">
        <v>469</v>
      </c>
      <c r="Q414" t="s">
        <v>201</v>
      </c>
      <c r="R414" t="s">
        <v>216</v>
      </c>
      <c r="S414">
        <v>21</v>
      </c>
      <c r="T414" s="42">
        <v>92</v>
      </c>
      <c r="U414" s="42">
        <v>1932</v>
      </c>
      <c r="V414" s="43">
        <v>0.06</v>
      </c>
      <c r="W414" s="42">
        <f>tVendas[[#This Row],[Valor Bruto]]*tVendas[[#This Row],[% Desconto]]</f>
        <v>115.92</v>
      </c>
      <c r="X414" s="42">
        <f>tVendas[[#This Row],[Valor Bruto]]-tVendas[[#This Row],[Valor Desconto]]</f>
        <v>1816.08</v>
      </c>
      <c r="Y414" s="41">
        <v>44064</v>
      </c>
      <c r="Z414" s="41">
        <v>44064</v>
      </c>
      <c r="AA414" t="s">
        <v>82</v>
      </c>
      <c r="AB414" t="s">
        <v>88</v>
      </c>
      <c r="AC414" s="43">
        <v>0.05</v>
      </c>
      <c r="AD414" s="42">
        <f>tVendas[[#This Row],[Valor Venda]]*tVendas[[#This Row],[% Comis.]]</f>
        <v>90.804000000000002</v>
      </c>
      <c r="AE414" s="57">
        <f>IF((tVendas[[#This Row],[Data Pagamento]]-tVendas[[#This Row],[Vencimento]])&lt;0,1,0)</f>
        <v>0</v>
      </c>
    </row>
    <row r="415" spans="9:31" x14ac:dyDescent="0.3">
      <c r="I415">
        <v>412</v>
      </c>
      <c r="J415" s="41">
        <v>44050</v>
      </c>
      <c r="K415" s="66">
        <f t="shared" si="6"/>
        <v>2020</v>
      </c>
      <c r="L415">
        <v>52</v>
      </c>
      <c r="M415" t="s">
        <v>204</v>
      </c>
      <c r="N415" t="s">
        <v>96</v>
      </c>
      <c r="O415">
        <v>6</v>
      </c>
      <c r="P415" t="s">
        <v>480</v>
      </c>
      <c r="Q415" t="s">
        <v>201</v>
      </c>
      <c r="R415" t="s">
        <v>219</v>
      </c>
      <c r="S415">
        <v>39</v>
      </c>
      <c r="T415" s="42">
        <v>105</v>
      </c>
      <c r="U415" s="42">
        <v>4095</v>
      </c>
      <c r="V415" s="43">
        <v>0.08</v>
      </c>
      <c r="W415" s="42">
        <f>tVendas[[#This Row],[Valor Bruto]]*tVendas[[#This Row],[% Desconto]]</f>
        <v>327.60000000000002</v>
      </c>
      <c r="X415" s="42">
        <f>tVendas[[#This Row],[Valor Bruto]]-tVendas[[#This Row],[Valor Desconto]]</f>
        <v>3767.4</v>
      </c>
      <c r="Y415" s="41">
        <v>44065</v>
      </c>
      <c r="Z415" s="41">
        <v>44065</v>
      </c>
      <c r="AA415" t="s">
        <v>100</v>
      </c>
      <c r="AB415" t="s">
        <v>90</v>
      </c>
      <c r="AC415" s="43">
        <v>7.0000000000000007E-2</v>
      </c>
      <c r="AD415" s="42">
        <f>tVendas[[#This Row],[Valor Venda]]*tVendas[[#This Row],[% Comis.]]</f>
        <v>263.71800000000002</v>
      </c>
      <c r="AE415" s="57">
        <f>IF((tVendas[[#This Row],[Data Pagamento]]-tVendas[[#This Row],[Vencimento]])&lt;0,1,0)</f>
        <v>0</v>
      </c>
    </row>
    <row r="416" spans="9:31" x14ac:dyDescent="0.3">
      <c r="I416">
        <v>413</v>
      </c>
      <c r="J416" s="41">
        <v>44050</v>
      </c>
      <c r="K416" s="66">
        <f t="shared" si="6"/>
        <v>2020</v>
      </c>
      <c r="L416">
        <v>39</v>
      </c>
      <c r="M416" t="s">
        <v>231</v>
      </c>
      <c r="N416" t="s">
        <v>232</v>
      </c>
      <c r="O416">
        <v>6</v>
      </c>
      <c r="P416" t="s">
        <v>431</v>
      </c>
      <c r="Q416" t="s">
        <v>201</v>
      </c>
      <c r="R416" t="s">
        <v>222</v>
      </c>
      <c r="S416">
        <v>45</v>
      </c>
      <c r="T416" s="42">
        <v>113</v>
      </c>
      <c r="U416" s="42">
        <v>5085</v>
      </c>
      <c r="V416" s="43">
        <v>0</v>
      </c>
      <c r="W416" s="42">
        <f>tVendas[[#This Row],[Valor Bruto]]*tVendas[[#This Row],[% Desconto]]</f>
        <v>0</v>
      </c>
      <c r="X416" s="42">
        <f>tVendas[[#This Row],[Valor Bruto]]-tVendas[[#This Row],[Valor Desconto]]</f>
        <v>5085</v>
      </c>
      <c r="Y416" s="41">
        <v>44053</v>
      </c>
      <c r="Z416" s="41">
        <v>44053</v>
      </c>
      <c r="AA416" t="s">
        <v>97</v>
      </c>
      <c r="AB416" t="s">
        <v>92</v>
      </c>
      <c r="AC416" s="43">
        <v>0.09</v>
      </c>
      <c r="AD416" s="42">
        <f>tVendas[[#This Row],[Valor Venda]]*tVendas[[#This Row],[% Comis.]]</f>
        <v>457.65</v>
      </c>
      <c r="AE416" s="57">
        <f>IF((tVendas[[#This Row],[Data Pagamento]]-tVendas[[#This Row],[Vencimento]])&lt;0,1,0)</f>
        <v>0</v>
      </c>
    </row>
    <row r="417" spans="9:31" x14ac:dyDescent="0.3">
      <c r="I417">
        <v>414</v>
      </c>
      <c r="J417" s="41">
        <v>44053</v>
      </c>
      <c r="K417" s="66">
        <f t="shared" si="6"/>
        <v>2020</v>
      </c>
      <c r="L417">
        <v>87</v>
      </c>
      <c r="M417" t="s">
        <v>238</v>
      </c>
      <c r="N417" t="s">
        <v>132</v>
      </c>
      <c r="O417">
        <v>11</v>
      </c>
      <c r="P417" t="s">
        <v>444</v>
      </c>
      <c r="Q417" t="s">
        <v>201</v>
      </c>
      <c r="R417" t="s">
        <v>226</v>
      </c>
      <c r="S417">
        <v>15</v>
      </c>
      <c r="T417" s="42">
        <v>91</v>
      </c>
      <c r="U417" s="42">
        <v>1365</v>
      </c>
      <c r="V417" s="43">
        <v>0.06</v>
      </c>
      <c r="W417" s="42">
        <f>tVendas[[#This Row],[Valor Bruto]]*tVendas[[#This Row],[% Desconto]]</f>
        <v>81.899999999999991</v>
      </c>
      <c r="X417" s="42">
        <f>tVendas[[#This Row],[Valor Bruto]]-tVendas[[#This Row],[Valor Desconto]]</f>
        <v>1283.0999999999999</v>
      </c>
      <c r="Y417" s="41">
        <v>44066</v>
      </c>
      <c r="Z417" s="41">
        <v>44066</v>
      </c>
      <c r="AA417" t="s">
        <v>87</v>
      </c>
      <c r="AB417" t="s">
        <v>105</v>
      </c>
      <c r="AC417" s="43">
        <v>0.05</v>
      </c>
      <c r="AD417" s="42">
        <f>tVendas[[#This Row],[Valor Venda]]*tVendas[[#This Row],[% Comis.]]</f>
        <v>64.155000000000001</v>
      </c>
      <c r="AE417" s="57">
        <f>IF((tVendas[[#This Row],[Data Pagamento]]-tVendas[[#This Row],[Vencimento]])&lt;0,1,0)</f>
        <v>0</v>
      </c>
    </row>
    <row r="418" spans="9:31" x14ac:dyDescent="0.3">
      <c r="I418">
        <v>415</v>
      </c>
      <c r="J418" s="41">
        <v>44053</v>
      </c>
      <c r="K418" s="66">
        <f t="shared" si="6"/>
        <v>2020</v>
      </c>
      <c r="L418">
        <v>24</v>
      </c>
      <c r="M418" t="s">
        <v>327</v>
      </c>
      <c r="N418" t="s">
        <v>328</v>
      </c>
      <c r="O418">
        <v>15</v>
      </c>
      <c r="P418" t="s">
        <v>229</v>
      </c>
      <c r="Q418" t="s">
        <v>206</v>
      </c>
      <c r="R418" t="s">
        <v>230</v>
      </c>
      <c r="S418">
        <v>15</v>
      </c>
      <c r="T418" s="42">
        <v>110</v>
      </c>
      <c r="U418" s="42">
        <v>1650</v>
      </c>
      <c r="V418" s="43">
        <v>0.01</v>
      </c>
      <c r="W418" s="42">
        <f>tVendas[[#This Row],[Valor Bruto]]*tVendas[[#This Row],[% Desconto]]</f>
        <v>16.5</v>
      </c>
      <c r="X418" s="42">
        <f>tVendas[[#This Row],[Valor Bruto]]-tVendas[[#This Row],[Valor Desconto]]</f>
        <v>1633.5</v>
      </c>
      <c r="Y418" s="41">
        <v>44079</v>
      </c>
      <c r="Z418" s="41">
        <v>44079</v>
      </c>
      <c r="AA418" t="s">
        <v>82</v>
      </c>
      <c r="AB418" t="s">
        <v>95</v>
      </c>
      <c r="AC418" s="43">
        <v>0.05</v>
      </c>
      <c r="AD418" s="42">
        <f>tVendas[[#This Row],[Valor Venda]]*tVendas[[#This Row],[% Comis.]]</f>
        <v>81.675000000000011</v>
      </c>
      <c r="AE418" s="57">
        <f>IF((tVendas[[#This Row],[Data Pagamento]]-tVendas[[#This Row],[Vencimento]])&lt;0,1,0)</f>
        <v>0</v>
      </c>
    </row>
    <row r="419" spans="9:31" x14ac:dyDescent="0.3">
      <c r="I419">
        <v>416</v>
      </c>
      <c r="J419" s="41">
        <v>44054</v>
      </c>
      <c r="K419" s="66">
        <f t="shared" si="6"/>
        <v>2020</v>
      </c>
      <c r="L419">
        <v>13</v>
      </c>
      <c r="M419" t="s">
        <v>332</v>
      </c>
      <c r="N419" t="s">
        <v>132</v>
      </c>
      <c r="O419">
        <v>13</v>
      </c>
      <c r="P419" t="s">
        <v>467</v>
      </c>
      <c r="Q419" t="s">
        <v>201</v>
      </c>
      <c r="R419" t="s">
        <v>234</v>
      </c>
      <c r="S419">
        <v>38</v>
      </c>
      <c r="T419" s="42">
        <v>111</v>
      </c>
      <c r="U419" s="42">
        <v>4218</v>
      </c>
      <c r="V419" s="43">
        <v>0.08</v>
      </c>
      <c r="W419" s="42">
        <f>tVendas[[#This Row],[Valor Bruto]]*tVendas[[#This Row],[% Desconto]]</f>
        <v>337.44</v>
      </c>
      <c r="X419" s="42">
        <f>tVendas[[#This Row],[Valor Bruto]]-tVendas[[#This Row],[Valor Desconto]]</f>
        <v>3880.56</v>
      </c>
      <c r="Y419" s="41">
        <v>44082</v>
      </c>
      <c r="Z419" s="41">
        <v>44082</v>
      </c>
      <c r="AA419" t="s">
        <v>85</v>
      </c>
      <c r="AB419" t="s">
        <v>109</v>
      </c>
      <c r="AC419" s="43">
        <v>7.0000000000000007E-2</v>
      </c>
      <c r="AD419" s="42">
        <f>tVendas[[#This Row],[Valor Venda]]*tVendas[[#This Row],[% Comis.]]</f>
        <v>271.63920000000002</v>
      </c>
      <c r="AE419" s="57">
        <f>IF((tVendas[[#This Row],[Data Pagamento]]-tVendas[[#This Row],[Vencimento]])&lt;0,1,0)</f>
        <v>0</v>
      </c>
    </row>
    <row r="420" spans="9:31" x14ac:dyDescent="0.3">
      <c r="I420">
        <v>417</v>
      </c>
      <c r="J420" s="41">
        <v>44056</v>
      </c>
      <c r="K420" s="66">
        <f t="shared" si="6"/>
        <v>2020</v>
      </c>
      <c r="L420">
        <v>25</v>
      </c>
      <c r="M420" t="s">
        <v>235</v>
      </c>
      <c r="N420" t="s">
        <v>132</v>
      </c>
      <c r="O420">
        <v>14</v>
      </c>
      <c r="P420" t="s">
        <v>486</v>
      </c>
      <c r="Q420" t="s">
        <v>201</v>
      </c>
      <c r="R420" t="s">
        <v>237</v>
      </c>
      <c r="S420">
        <v>13</v>
      </c>
      <c r="T420" s="42">
        <v>115</v>
      </c>
      <c r="U420" s="42">
        <v>1495</v>
      </c>
      <c r="V420" s="43">
        <v>0.14000000000000001</v>
      </c>
      <c r="W420" s="42">
        <f>tVendas[[#This Row],[Valor Bruto]]*tVendas[[#This Row],[% Desconto]]</f>
        <v>209.3</v>
      </c>
      <c r="X420" s="42">
        <f>tVendas[[#This Row],[Valor Bruto]]-tVendas[[#This Row],[Valor Desconto]]</f>
        <v>1285.7</v>
      </c>
      <c r="Y420" s="41">
        <v>44076</v>
      </c>
      <c r="Z420" s="41">
        <v>44076</v>
      </c>
      <c r="AA420" t="s">
        <v>97</v>
      </c>
      <c r="AB420" t="s">
        <v>88</v>
      </c>
      <c r="AC420" s="43">
        <v>0.05</v>
      </c>
      <c r="AD420" s="42">
        <f>tVendas[[#This Row],[Valor Venda]]*tVendas[[#This Row],[% Comis.]]</f>
        <v>64.285000000000011</v>
      </c>
      <c r="AE420" s="57">
        <f>IF((tVendas[[#This Row],[Data Pagamento]]-tVendas[[#This Row],[Vencimento]])&lt;0,1,0)</f>
        <v>0</v>
      </c>
    </row>
    <row r="421" spans="9:31" x14ac:dyDescent="0.3">
      <c r="I421">
        <v>418</v>
      </c>
      <c r="J421" s="41">
        <v>44056</v>
      </c>
      <c r="K421" s="66">
        <f t="shared" si="6"/>
        <v>2020</v>
      </c>
      <c r="L421">
        <v>88</v>
      </c>
      <c r="M421" t="s">
        <v>270</v>
      </c>
      <c r="N421" t="s">
        <v>271</v>
      </c>
      <c r="O421">
        <v>7</v>
      </c>
      <c r="P421" t="s">
        <v>468</v>
      </c>
      <c r="Q421" t="s">
        <v>206</v>
      </c>
      <c r="R421" t="s">
        <v>240</v>
      </c>
      <c r="S421">
        <v>39</v>
      </c>
      <c r="T421" s="42">
        <v>112</v>
      </c>
      <c r="U421" s="42">
        <v>4368</v>
      </c>
      <c r="V421" s="43">
        <v>0.04</v>
      </c>
      <c r="W421" s="42">
        <f>tVendas[[#This Row],[Valor Bruto]]*tVendas[[#This Row],[% Desconto]]</f>
        <v>174.72</v>
      </c>
      <c r="X421" s="42">
        <f>tVendas[[#This Row],[Valor Bruto]]-tVendas[[#This Row],[Valor Desconto]]</f>
        <v>4193.28</v>
      </c>
      <c r="Y421" s="41">
        <v>44063</v>
      </c>
      <c r="Z421" s="41">
        <v>44063</v>
      </c>
      <c r="AA421" t="s">
        <v>100</v>
      </c>
      <c r="AB421" t="s">
        <v>80</v>
      </c>
      <c r="AC421" s="43">
        <v>0.08</v>
      </c>
      <c r="AD421" s="42">
        <f>tVendas[[#This Row],[Valor Venda]]*tVendas[[#This Row],[% Comis.]]</f>
        <v>335.4624</v>
      </c>
      <c r="AE421" s="57">
        <f>IF((tVendas[[#This Row],[Data Pagamento]]-tVendas[[#This Row],[Vencimento]])&lt;0,1,0)</f>
        <v>0</v>
      </c>
    </row>
    <row r="422" spans="9:31" x14ac:dyDescent="0.3">
      <c r="I422">
        <v>419</v>
      </c>
      <c r="J422" s="41">
        <v>44056</v>
      </c>
      <c r="K422" s="66">
        <f t="shared" si="6"/>
        <v>2020</v>
      </c>
      <c r="L422">
        <v>78</v>
      </c>
      <c r="M422" t="s">
        <v>405</v>
      </c>
      <c r="N422" t="s">
        <v>154</v>
      </c>
      <c r="O422">
        <v>4</v>
      </c>
      <c r="P422" t="s">
        <v>472</v>
      </c>
      <c r="Q422" t="s">
        <v>206</v>
      </c>
      <c r="R422" t="s">
        <v>202</v>
      </c>
      <c r="S422">
        <v>19</v>
      </c>
      <c r="T422" s="42">
        <v>103</v>
      </c>
      <c r="U422" s="42">
        <v>1957</v>
      </c>
      <c r="V422" s="43">
        <v>0.01</v>
      </c>
      <c r="W422" s="42">
        <f>tVendas[[#This Row],[Valor Bruto]]*tVendas[[#This Row],[% Desconto]]</f>
        <v>19.57</v>
      </c>
      <c r="X422" s="42">
        <f>tVendas[[#This Row],[Valor Bruto]]-tVendas[[#This Row],[Valor Desconto]]</f>
        <v>1937.43</v>
      </c>
      <c r="Y422" s="41">
        <v>44080</v>
      </c>
      <c r="Z422" s="41">
        <v>44080</v>
      </c>
      <c r="AA422" t="s">
        <v>100</v>
      </c>
      <c r="AB422" t="s">
        <v>105</v>
      </c>
      <c r="AC422" s="43">
        <v>0.05</v>
      </c>
      <c r="AD422" s="42">
        <f>tVendas[[#This Row],[Valor Venda]]*tVendas[[#This Row],[% Comis.]]</f>
        <v>96.871500000000012</v>
      </c>
      <c r="AE422" s="57">
        <f>IF((tVendas[[#This Row],[Data Pagamento]]-tVendas[[#This Row],[Vencimento]])&lt;0,1,0)</f>
        <v>0</v>
      </c>
    </row>
    <row r="423" spans="9:31" x14ac:dyDescent="0.3">
      <c r="I423">
        <v>420</v>
      </c>
      <c r="J423" s="41">
        <v>44056</v>
      </c>
      <c r="K423" s="66">
        <f t="shared" si="6"/>
        <v>2020</v>
      </c>
      <c r="L423">
        <v>32</v>
      </c>
      <c r="M423" t="s">
        <v>403</v>
      </c>
      <c r="N423" t="s">
        <v>148</v>
      </c>
      <c r="O423">
        <v>7</v>
      </c>
      <c r="P423" t="s">
        <v>205</v>
      </c>
      <c r="Q423" t="s">
        <v>206</v>
      </c>
      <c r="R423" t="s">
        <v>207</v>
      </c>
      <c r="S423">
        <v>46</v>
      </c>
      <c r="T423" s="42">
        <v>95</v>
      </c>
      <c r="U423" s="42">
        <v>4370</v>
      </c>
      <c r="V423" s="43">
        <v>0.05</v>
      </c>
      <c r="W423" s="42">
        <f>tVendas[[#This Row],[Valor Bruto]]*tVendas[[#This Row],[% Desconto]]</f>
        <v>218.5</v>
      </c>
      <c r="X423" s="42">
        <f>tVendas[[#This Row],[Valor Bruto]]-tVendas[[#This Row],[Valor Desconto]]</f>
        <v>4151.5</v>
      </c>
      <c r="Y423" s="41">
        <v>44070</v>
      </c>
      <c r="Z423" s="41">
        <v>44070</v>
      </c>
      <c r="AA423" t="s">
        <v>97</v>
      </c>
      <c r="AB423" t="s">
        <v>128</v>
      </c>
      <c r="AC423" s="43">
        <v>0.08</v>
      </c>
      <c r="AD423" s="42">
        <f>tVendas[[#This Row],[Valor Venda]]*tVendas[[#This Row],[% Comis.]]</f>
        <v>332.12</v>
      </c>
      <c r="AE423" s="57">
        <f>IF((tVendas[[#This Row],[Data Pagamento]]-tVendas[[#This Row],[Vencimento]])&lt;0,1,0)</f>
        <v>0</v>
      </c>
    </row>
    <row r="424" spans="9:31" x14ac:dyDescent="0.3">
      <c r="I424">
        <v>421</v>
      </c>
      <c r="J424" s="41">
        <v>44057</v>
      </c>
      <c r="K424" s="66">
        <f t="shared" si="6"/>
        <v>2020</v>
      </c>
      <c r="L424">
        <v>39</v>
      </c>
      <c r="M424" t="s">
        <v>231</v>
      </c>
      <c r="N424" t="s">
        <v>232</v>
      </c>
      <c r="O424">
        <v>12</v>
      </c>
      <c r="P424" t="s">
        <v>211</v>
      </c>
      <c r="Q424" t="s">
        <v>201</v>
      </c>
      <c r="R424" t="s">
        <v>212</v>
      </c>
      <c r="S424">
        <v>47</v>
      </c>
      <c r="T424" s="42">
        <v>110</v>
      </c>
      <c r="U424" s="42">
        <v>5170</v>
      </c>
      <c r="V424" s="43">
        <v>0.12</v>
      </c>
      <c r="W424" s="42">
        <f>tVendas[[#This Row],[Valor Bruto]]*tVendas[[#This Row],[% Desconto]]</f>
        <v>620.4</v>
      </c>
      <c r="X424" s="42">
        <f>tVendas[[#This Row],[Valor Bruto]]-tVendas[[#This Row],[Valor Desconto]]</f>
        <v>4549.6000000000004</v>
      </c>
      <c r="Y424" s="41">
        <v>44067</v>
      </c>
      <c r="Z424" s="41">
        <v>44067</v>
      </c>
      <c r="AA424" t="s">
        <v>97</v>
      </c>
      <c r="AB424" t="s">
        <v>105</v>
      </c>
      <c r="AC424" s="43">
        <v>0.08</v>
      </c>
      <c r="AD424" s="42">
        <f>tVendas[[#This Row],[Valor Venda]]*tVendas[[#This Row],[% Comis.]]</f>
        <v>363.96800000000002</v>
      </c>
      <c r="AE424" s="57">
        <f>IF((tVendas[[#This Row],[Data Pagamento]]-tVendas[[#This Row],[Vencimento]])&lt;0,1,0)</f>
        <v>0</v>
      </c>
    </row>
    <row r="425" spans="9:31" x14ac:dyDescent="0.3">
      <c r="I425">
        <v>422</v>
      </c>
      <c r="J425" s="41">
        <v>44057</v>
      </c>
      <c r="K425" s="66">
        <f t="shared" si="6"/>
        <v>2020</v>
      </c>
      <c r="L425">
        <v>77</v>
      </c>
      <c r="M425" t="s">
        <v>297</v>
      </c>
      <c r="N425" t="s">
        <v>298</v>
      </c>
      <c r="O425">
        <v>9</v>
      </c>
      <c r="P425" t="s">
        <v>447</v>
      </c>
      <c r="Q425" t="s">
        <v>206</v>
      </c>
      <c r="R425" t="s">
        <v>216</v>
      </c>
      <c r="S425">
        <v>21</v>
      </c>
      <c r="T425" s="42">
        <v>103</v>
      </c>
      <c r="U425" s="42">
        <v>2163</v>
      </c>
      <c r="V425" s="43">
        <v>0.12</v>
      </c>
      <c r="W425" s="42">
        <f>tVendas[[#This Row],[Valor Bruto]]*tVendas[[#This Row],[% Desconto]]</f>
        <v>259.56</v>
      </c>
      <c r="X425" s="42">
        <f>tVendas[[#This Row],[Valor Bruto]]-tVendas[[#This Row],[Valor Desconto]]</f>
        <v>1903.44</v>
      </c>
      <c r="Y425" s="41">
        <v>44075</v>
      </c>
      <c r="Z425" s="41">
        <v>44075</v>
      </c>
      <c r="AA425" t="s">
        <v>85</v>
      </c>
      <c r="AB425" t="s">
        <v>105</v>
      </c>
      <c r="AC425" s="43">
        <v>0.05</v>
      </c>
      <c r="AD425" s="42">
        <f>tVendas[[#This Row],[Valor Venda]]*tVendas[[#This Row],[% Comis.]]</f>
        <v>95.172000000000011</v>
      </c>
      <c r="AE425" s="57">
        <f>IF((tVendas[[#This Row],[Data Pagamento]]-tVendas[[#This Row],[Vencimento]])&lt;0,1,0)</f>
        <v>0</v>
      </c>
    </row>
    <row r="426" spans="9:31" x14ac:dyDescent="0.3">
      <c r="I426">
        <v>423</v>
      </c>
      <c r="J426" s="41">
        <v>44058</v>
      </c>
      <c r="K426" s="66">
        <f t="shared" si="6"/>
        <v>2020</v>
      </c>
      <c r="L426">
        <v>94</v>
      </c>
      <c r="M426" t="s">
        <v>262</v>
      </c>
      <c r="N426" t="s">
        <v>259</v>
      </c>
      <c r="O426">
        <v>14</v>
      </c>
      <c r="P426" t="s">
        <v>282</v>
      </c>
      <c r="Q426" t="s">
        <v>201</v>
      </c>
      <c r="R426" t="s">
        <v>219</v>
      </c>
      <c r="S426">
        <v>22</v>
      </c>
      <c r="T426" s="42">
        <v>113</v>
      </c>
      <c r="U426" s="42">
        <v>2486</v>
      </c>
      <c r="V426" s="43">
        <v>0.13</v>
      </c>
      <c r="W426" s="42">
        <f>tVendas[[#This Row],[Valor Bruto]]*tVendas[[#This Row],[% Desconto]]</f>
        <v>323.18</v>
      </c>
      <c r="X426" s="42">
        <f>tVendas[[#This Row],[Valor Bruto]]-tVendas[[#This Row],[Valor Desconto]]</f>
        <v>2162.8200000000002</v>
      </c>
      <c r="Y426" s="41">
        <v>44079</v>
      </c>
      <c r="Z426" s="41">
        <v>44079</v>
      </c>
      <c r="AA426" t="s">
        <v>108</v>
      </c>
      <c r="AB426" t="s">
        <v>109</v>
      </c>
      <c r="AC426" s="43">
        <v>0.06</v>
      </c>
      <c r="AD426" s="42">
        <f>tVendas[[#This Row],[Valor Venda]]*tVendas[[#This Row],[% Comis.]]</f>
        <v>129.76920000000001</v>
      </c>
      <c r="AE426" s="57">
        <f>IF((tVendas[[#This Row],[Data Pagamento]]-tVendas[[#This Row],[Vencimento]])&lt;0,1,0)</f>
        <v>0</v>
      </c>
    </row>
    <row r="427" spans="9:31" x14ac:dyDescent="0.3">
      <c r="I427">
        <v>424</v>
      </c>
      <c r="J427" s="41">
        <v>44058</v>
      </c>
      <c r="K427" s="66">
        <f t="shared" si="6"/>
        <v>2020</v>
      </c>
      <c r="L427">
        <v>93</v>
      </c>
      <c r="M427" t="s">
        <v>220</v>
      </c>
      <c r="N427" t="s">
        <v>148</v>
      </c>
      <c r="O427">
        <v>13</v>
      </c>
      <c r="P427" t="s">
        <v>325</v>
      </c>
      <c r="Q427" t="s">
        <v>201</v>
      </c>
      <c r="R427" t="s">
        <v>222</v>
      </c>
      <c r="S427">
        <v>36</v>
      </c>
      <c r="T427" s="42">
        <v>109</v>
      </c>
      <c r="U427" s="42">
        <v>3924</v>
      </c>
      <c r="V427" s="43">
        <v>0.03</v>
      </c>
      <c r="W427" s="42">
        <f>tVendas[[#This Row],[Valor Bruto]]*tVendas[[#This Row],[% Desconto]]</f>
        <v>117.72</v>
      </c>
      <c r="X427" s="42">
        <f>tVendas[[#This Row],[Valor Bruto]]-tVendas[[#This Row],[Valor Desconto]]</f>
        <v>3806.28</v>
      </c>
      <c r="Y427" s="41">
        <v>44085</v>
      </c>
      <c r="Z427" s="41">
        <v>44085</v>
      </c>
      <c r="AA427" t="s">
        <v>87</v>
      </c>
      <c r="AB427" t="s">
        <v>113</v>
      </c>
      <c r="AC427" s="43">
        <v>7.0000000000000007E-2</v>
      </c>
      <c r="AD427" s="42">
        <f>tVendas[[#This Row],[Valor Venda]]*tVendas[[#This Row],[% Comis.]]</f>
        <v>266.43960000000004</v>
      </c>
      <c r="AE427" s="57">
        <f>IF((tVendas[[#This Row],[Data Pagamento]]-tVendas[[#This Row],[Vencimento]])&lt;0,1,0)</f>
        <v>0</v>
      </c>
    </row>
    <row r="428" spans="9:31" x14ac:dyDescent="0.3">
      <c r="I428">
        <v>425</v>
      </c>
      <c r="J428" s="41">
        <v>44059</v>
      </c>
      <c r="K428" s="66">
        <f t="shared" si="6"/>
        <v>2020</v>
      </c>
      <c r="L428">
        <v>32</v>
      </c>
      <c r="M428" t="s">
        <v>403</v>
      </c>
      <c r="N428" t="s">
        <v>148</v>
      </c>
      <c r="O428">
        <v>10</v>
      </c>
      <c r="P428" t="s">
        <v>225</v>
      </c>
      <c r="Q428" t="s">
        <v>206</v>
      </c>
      <c r="R428" t="s">
        <v>226</v>
      </c>
      <c r="S428">
        <v>17</v>
      </c>
      <c r="T428" s="42">
        <v>116</v>
      </c>
      <c r="U428" s="42">
        <v>1972</v>
      </c>
      <c r="V428" s="43">
        <v>0.05</v>
      </c>
      <c r="W428" s="42">
        <f>tVendas[[#This Row],[Valor Bruto]]*tVendas[[#This Row],[% Desconto]]</f>
        <v>98.600000000000009</v>
      </c>
      <c r="X428" s="42">
        <f>tVendas[[#This Row],[Valor Bruto]]-tVendas[[#This Row],[Valor Desconto]]</f>
        <v>1873.4</v>
      </c>
      <c r="Y428" s="41">
        <v>44060</v>
      </c>
      <c r="Z428" s="41">
        <v>44060</v>
      </c>
      <c r="AA428" t="s">
        <v>87</v>
      </c>
      <c r="AB428" t="s">
        <v>109</v>
      </c>
      <c r="AC428" s="43">
        <v>0.05</v>
      </c>
      <c r="AD428" s="42">
        <f>tVendas[[#This Row],[Valor Venda]]*tVendas[[#This Row],[% Comis.]]</f>
        <v>93.670000000000016</v>
      </c>
      <c r="AE428" s="57">
        <f>IF((tVendas[[#This Row],[Data Pagamento]]-tVendas[[#This Row],[Vencimento]])&lt;0,1,0)</f>
        <v>0</v>
      </c>
    </row>
    <row r="429" spans="9:31" x14ac:dyDescent="0.3">
      <c r="I429">
        <v>426</v>
      </c>
      <c r="J429" s="41">
        <v>44059</v>
      </c>
      <c r="K429" s="66">
        <f t="shared" si="6"/>
        <v>2020</v>
      </c>
      <c r="L429">
        <v>14</v>
      </c>
      <c r="M429" t="s">
        <v>433</v>
      </c>
      <c r="N429" t="s">
        <v>148</v>
      </c>
      <c r="O429">
        <v>9</v>
      </c>
      <c r="P429" t="s">
        <v>356</v>
      </c>
      <c r="Q429" t="s">
        <v>206</v>
      </c>
      <c r="R429" t="s">
        <v>230</v>
      </c>
      <c r="S429">
        <v>46</v>
      </c>
      <c r="T429" s="42">
        <v>100</v>
      </c>
      <c r="U429" s="42">
        <v>4600</v>
      </c>
      <c r="V429" s="43">
        <v>0.04</v>
      </c>
      <c r="W429" s="42">
        <f>tVendas[[#This Row],[Valor Bruto]]*tVendas[[#This Row],[% Desconto]]</f>
        <v>184</v>
      </c>
      <c r="X429" s="42">
        <f>tVendas[[#This Row],[Valor Bruto]]-tVendas[[#This Row],[Valor Desconto]]</f>
        <v>4416</v>
      </c>
      <c r="Y429" s="41">
        <v>44083</v>
      </c>
      <c r="Z429" s="41">
        <v>44083</v>
      </c>
      <c r="AA429" t="s">
        <v>85</v>
      </c>
      <c r="AB429" t="s">
        <v>88</v>
      </c>
      <c r="AC429" s="43">
        <v>0.08</v>
      </c>
      <c r="AD429" s="42">
        <f>tVendas[[#This Row],[Valor Venda]]*tVendas[[#This Row],[% Comis.]]</f>
        <v>353.28000000000003</v>
      </c>
      <c r="AE429" s="57">
        <f>IF((tVendas[[#This Row],[Data Pagamento]]-tVendas[[#This Row],[Vencimento]])&lt;0,1,0)</f>
        <v>0</v>
      </c>
    </row>
    <row r="430" spans="9:31" x14ac:dyDescent="0.3">
      <c r="I430">
        <v>427</v>
      </c>
      <c r="J430" s="41">
        <v>44060</v>
      </c>
      <c r="K430" s="66">
        <f t="shared" si="6"/>
        <v>2020</v>
      </c>
      <c r="L430">
        <v>79</v>
      </c>
      <c r="M430" t="s">
        <v>366</v>
      </c>
      <c r="N430" t="s">
        <v>367</v>
      </c>
      <c r="O430">
        <v>14</v>
      </c>
      <c r="P430" t="s">
        <v>348</v>
      </c>
      <c r="Q430" t="s">
        <v>201</v>
      </c>
      <c r="R430" t="s">
        <v>234</v>
      </c>
      <c r="S430">
        <v>20</v>
      </c>
      <c r="T430" s="42">
        <v>103</v>
      </c>
      <c r="U430" s="42">
        <v>2060</v>
      </c>
      <c r="V430" s="43">
        <v>7.0000000000000007E-2</v>
      </c>
      <c r="W430" s="42">
        <f>tVendas[[#This Row],[Valor Bruto]]*tVendas[[#This Row],[% Desconto]]</f>
        <v>144.20000000000002</v>
      </c>
      <c r="X430" s="42">
        <f>tVendas[[#This Row],[Valor Bruto]]-tVendas[[#This Row],[Valor Desconto]]</f>
        <v>1915.8</v>
      </c>
      <c r="Y430" s="41">
        <v>44066</v>
      </c>
      <c r="Z430" s="41">
        <v>44066</v>
      </c>
      <c r="AA430" t="s">
        <v>82</v>
      </c>
      <c r="AB430" t="s">
        <v>95</v>
      </c>
      <c r="AC430" s="43">
        <v>0.05</v>
      </c>
      <c r="AD430" s="42">
        <f>tVendas[[#This Row],[Valor Venda]]*tVendas[[#This Row],[% Comis.]]</f>
        <v>95.79</v>
      </c>
      <c r="AE430" s="57">
        <f>IF((tVendas[[#This Row],[Data Pagamento]]-tVendas[[#This Row],[Vencimento]])&lt;0,1,0)</f>
        <v>0</v>
      </c>
    </row>
    <row r="431" spans="9:31" x14ac:dyDescent="0.3">
      <c r="I431">
        <v>428</v>
      </c>
      <c r="J431" s="41">
        <v>44060</v>
      </c>
      <c r="K431" s="66">
        <f t="shared" si="6"/>
        <v>2020</v>
      </c>
      <c r="L431">
        <v>31</v>
      </c>
      <c r="M431" t="s">
        <v>375</v>
      </c>
      <c r="N431" t="s">
        <v>101</v>
      </c>
      <c r="O431">
        <v>2</v>
      </c>
      <c r="P431" t="s">
        <v>370</v>
      </c>
      <c r="Q431" t="s">
        <v>206</v>
      </c>
      <c r="R431" t="s">
        <v>237</v>
      </c>
      <c r="S431">
        <v>10</v>
      </c>
      <c r="T431" s="42">
        <v>94</v>
      </c>
      <c r="U431" s="42">
        <v>940</v>
      </c>
      <c r="V431" s="43">
        <v>0.04</v>
      </c>
      <c r="W431" s="42">
        <f>tVendas[[#This Row],[Valor Bruto]]*tVendas[[#This Row],[% Desconto]]</f>
        <v>37.6</v>
      </c>
      <c r="X431" s="42">
        <f>tVendas[[#This Row],[Valor Bruto]]-tVendas[[#This Row],[Valor Desconto]]</f>
        <v>902.4</v>
      </c>
      <c r="Y431" s="41">
        <v>44071</v>
      </c>
      <c r="Z431" s="41">
        <v>44071</v>
      </c>
      <c r="AA431" t="s">
        <v>100</v>
      </c>
      <c r="AB431" t="s">
        <v>128</v>
      </c>
      <c r="AC431" s="43">
        <v>0.04</v>
      </c>
      <c r="AD431" s="42">
        <f>tVendas[[#This Row],[Valor Venda]]*tVendas[[#This Row],[% Comis.]]</f>
        <v>36.095999999999997</v>
      </c>
      <c r="AE431" s="57">
        <f>IF((tVendas[[#This Row],[Data Pagamento]]-tVendas[[#This Row],[Vencimento]])&lt;0,1,0)</f>
        <v>0</v>
      </c>
    </row>
    <row r="432" spans="9:31" x14ac:dyDescent="0.3">
      <c r="I432">
        <v>429</v>
      </c>
      <c r="J432" s="41">
        <v>44060</v>
      </c>
      <c r="K432" s="66">
        <f t="shared" si="6"/>
        <v>2020</v>
      </c>
      <c r="L432">
        <v>76</v>
      </c>
      <c r="M432" t="s">
        <v>294</v>
      </c>
      <c r="N432" t="s">
        <v>132</v>
      </c>
      <c r="O432">
        <v>14</v>
      </c>
      <c r="P432" t="s">
        <v>422</v>
      </c>
      <c r="Q432" t="s">
        <v>201</v>
      </c>
      <c r="R432" t="s">
        <v>240</v>
      </c>
      <c r="S432">
        <v>37</v>
      </c>
      <c r="T432" s="42">
        <v>93</v>
      </c>
      <c r="U432" s="42">
        <v>3441</v>
      </c>
      <c r="V432" s="43">
        <v>0.06</v>
      </c>
      <c r="W432" s="42">
        <f>tVendas[[#This Row],[Valor Bruto]]*tVendas[[#This Row],[% Desconto]]</f>
        <v>206.45999999999998</v>
      </c>
      <c r="X432" s="42">
        <f>tVendas[[#This Row],[Valor Bruto]]-tVendas[[#This Row],[Valor Desconto]]</f>
        <v>3234.54</v>
      </c>
      <c r="Y432" s="41">
        <v>44088</v>
      </c>
      <c r="Z432" s="41">
        <v>44088</v>
      </c>
      <c r="AA432" t="s">
        <v>108</v>
      </c>
      <c r="AB432" t="s">
        <v>90</v>
      </c>
      <c r="AC432" s="43">
        <v>7.0000000000000007E-2</v>
      </c>
      <c r="AD432" s="42">
        <f>tVendas[[#This Row],[Valor Venda]]*tVendas[[#This Row],[% Comis.]]</f>
        <v>226.41780000000003</v>
      </c>
      <c r="AE432" s="57">
        <f>IF((tVendas[[#This Row],[Data Pagamento]]-tVendas[[#This Row],[Vencimento]])&lt;0,1,0)</f>
        <v>0</v>
      </c>
    </row>
    <row r="433" spans="9:31" x14ac:dyDescent="0.3">
      <c r="I433">
        <v>430</v>
      </c>
      <c r="J433" s="41">
        <v>44061</v>
      </c>
      <c r="K433" s="66">
        <f t="shared" si="6"/>
        <v>2020</v>
      </c>
      <c r="L433">
        <v>32</v>
      </c>
      <c r="M433" t="s">
        <v>403</v>
      </c>
      <c r="N433" t="s">
        <v>148</v>
      </c>
      <c r="O433">
        <v>2</v>
      </c>
      <c r="P433" t="s">
        <v>475</v>
      </c>
      <c r="Q433" t="s">
        <v>206</v>
      </c>
      <c r="R433" t="s">
        <v>202</v>
      </c>
      <c r="S433">
        <v>25</v>
      </c>
      <c r="T433" s="42">
        <v>111</v>
      </c>
      <c r="U433" s="42">
        <v>2775</v>
      </c>
      <c r="V433" s="43">
        <v>7.0000000000000007E-2</v>
      </c>
      <c r="W433" s="42">
        <f>tVendas[[#This Row],[Valor Bruto]]*tVendas[[#This Row],[% Desconto]]</f>
        <v>194.25000000000003</v>
      </c>
      <c r="X433" s="42">
        <f>tVendas[[#This Row],[Valor Bruto]]-tVendas[[#This Row],[Valor Desconto]]</f>
        <v>2580.75</v>
      </c>
      <c r="Y433" s="41">
        <v>44090</v>
      </c>
      <c r="Z433" s="41">
        <v>44090</v>
      </c>
      <c r="AA433" t="s">
        <v>85</v>
      </c>
      <c r="AB433" t="s">
        <v>109</v>
      </c>
      <c r="AC433" s="43">
        <v>0.06</v>
      </c>
      <c r="AD433" s="42">
        <f>tVendas[[#This Row],[Valor Venda]]*tVendas[[#This Row],[% Comis.]]</f>
        <v>154.845</v>
      </c>
      <c r="AE433" s="57">
        <f>IF((tVendas[[#This Row],[Data Pagamento]]-tVendas[[#This Row],[Vencimento]])&lt;0,1,0)</f>
        <v>0</v>
      </c>
    </row>
    <row r="434" spans="9:31" x14ac:dyDescent="0.3">
      <c r="I434">
        <v>431</v>
      </c>
      <c r="J434" s="41">
        <v>44061</v>
      </c>
      <c r="K434" s="66">
        <f t="shared" si="6"/>
        <v>2020</v>
      </c>
      <c r="L434">
        <v>38</v>
      </c>
      <c r="M434" t="s">
        <v>326</v>
      </c>
      <c r="N434" t="s">
        <v>120</v>
      </c>
      <c r="O434">
        <v>8</v>
      </c>
      <c r="P434" t="s">
        <v>505</v>
      </c>
      <c r="Q434" t="s">
        <v>206</v>
      </c>
      <c r="R434" t="s">
        <v>207</v>
      </c>
      <c r="S434">
        <v>25</v>
      </c>
      <c r="T434" s="42">
        <v>93</v>
      </c>
      <c r="U434" s="42">
        <v>2325</v>
      </c>
      <c r="V434" s="43">
        <v>0.04</v>
      </c>
      <c r="W434" s="42">
        <f>tVendas[[#This Row],[Valor Bruto]]*tVendas[[#This Row],[% Desconto]]</f>
        <v>93</v>
      </c>
      <c r="X434" s="42">
        <f>tVendas[[#This Row],[Valor Bruto]]-tVendas[[#This Row],[Valor Desconto]]</f>
        <v>2232</v>
      </c>
      <c r="Y434" s="41">
        <v>44077</v>
      </c>
      <c r="Z434" s="41">
        <v>44077</v>
      </c>
      <c r="AA434" t="s">
        <v>97</v>
      </c>
      <c r="AB434" t="s">
        <v>113</v>
      </c>
      <c r="AC434" s="43">
        <v>0.06</v>
      </c>
      <c r="AD434" s="42">
        <f>tVendas[[#This Row],[Valor Venda]]*tVendas[[#This Row],[% Comis.]]</f>
        <v>133.91999999999999</v>
      </c>
      <c r="AE434" s="57">
        <f>IF((tVendas[[#This Row],[Data Pagamento]]-tVendas[[#This Row],[Vencimento]])&lt;0,1,0)</f>
        <v>0</v>
      </c>
    </row>
    <row r="435" spans="9:31" x14ac:dyDescent="0.3">
      <c r="I435">
        <v>432</v>
      </c>
      <c r="J435" s="41">
        <v>44062</v>
      </c>
      <c r="K435" s="66">
        <f t="shared" si="6"/>
        <v>2020</v>
      </c>
      <c r="L435">
        <v>72</v>
      </c>
      <c r="M435" t="s">
        <v>299</v>
      </c>
      <c r="N435" t="s">
        <v>300</v>
      </c>
      <c r="O435">
        <v>6</v>
      </c>
      <c r="P435" t="s">
        <v>506</v>
      </c>
      <c r="Q435" t="s">
        <v>201</v>
      </c>
      <c r="R435" t="s">
        <v>212</v>
      </c>
      <c r="S435">
        <v>28</v>
      </c>
      <c r="T435" s="42">
        <v>111</v>
      </c>
      <c r="U435" s="42">
        <v>3108</v>
      </c>
      <c r="V435" s="43">
        <v>0.04</v>
      </c>
      <c r="W435" s="42">
        <f>tVendas[[#This Row],[Valor Bruto]]*tVendas[[#This Row],[% Desconto]]</f>
        <v>124.32000000000001</v>
      </c>
      <c r="X435" s="42">
        <f>tVendas[[#This Row],[Valor Bruto]]-tVendas[[#This Row],[Valor Desconto]]</f>
        <v>2983.68</v>
      </c>
      <c r="Y435" s="41">
        <v>44087</v>
      </c>
      <c r="Z435" s="41">
        <v>44087</v>
      </c>
      <c r="AA435" t="s">
        <v>82</v>
      </c>
      <c r="AB435" t="s">
        <v>109</v>
      </c>
      <c r="AC435" s="43">
        <v>0.06</v>
      </c>
      <c r="AD435" s="42">
        <f>tVendas[[#This Row],[Valor Venda]]*tVendas[[#This Row],[% Comis.]]</f>
        <v>179.02079999999998</v>
      </c>
      <c r="AE435" s="57">
        <f>IF((tVendas[[#This Row],[Data Pagamento]]-tVendas[[#This Row],[Vencimento]])&lt;0,1,0)</f>
        <v>0</v>
      </c>
    </row>
    <row r="436" spans="9:31" x14ac:dyDescent="0.3">
      <c r="I436">
        <v>433</v>
      </c>
      <c r="J436" s="41">
        <v>44063</v>
      </c>
      <c r="K436" s="66">
        <f t="shared" si="6"/>
        <v>2020</v>
      </c>
      <c r="L436">
        <v>38</v>
      </c>
      <c r="M436" t="s">
        <v>326</v>
      </c>
      <c r="N436" t="s">
        <v>120</v>
      </c>
      <c r="O436">
        <v>10</v>
      </c>
      <c r="P436" t="s">
        <v>479</v>
      </c>
      <c r="Q436" t="s">
        <v>206</v>
      </c>
      <c r="R436" t="s">
        <v>216</v>
      </c>
      <c r="S436">
        <v>32</v>
      </c>
      <c r="T436" s="42">
        <v>90</v>
      </c>
      <c r="U436" s="42">
        <v>2880</v>
      </c>
      <c r="V436" s="43">
        <v>0.03</v>
      </c>
      <c r="W436" s="42">
        <f>tVendas[[#This Row],[Valor Bruto]]*tVendas[[#This Row],[% Desconto]]</f>
        <v>86.399999999999991</v>
      </c>
      <c r="X436" s="42">
        <f>tVendas[[#This Row],[Valor Bruto]]-tVendas[[#This Row],[Valor Desconto]]</f>
        <v>2793.6</v>
      </c>
      <c r="Y436" s="41">
        <v>44087</v>
      </c>
      <c r="Z436" s="41">
        <v>44087</v>
      </c>
      <c r="AA436" t="s">
        <v>97</v>
      </c>
      <c r="AB436" t="s">
        <v>109</v>
      </c>
      <c r="AC436" s="43">
        <v>0.06</v>
      </c>
      <c r="AD436" s="42">
        <f>tVendas[[#This Row],[Valor Venda]]*tVendas[[#This Row],[% Comis.]]</f>
        <v>167.61599999999999</v>
      </c>
      <c r="AE436" s="57">
        <f>IF((tVendas[[#This Row],[Data Pagamento]]-tVendas[[#This Row],[Vencimento]])&lt;0,1,0)</f>
        <v>0</v>
      </c>
    </row>
    <row r="437" spans="9:31" x14ac:dyDescent="0.3">
      <c r="I437">
        <v>434</v>
      </c>
      <c r="J437" s="41">
        <v>44064</v>
      </c>
      <c r="K437" s="66">
        <f t="shared" si="6"/>
        <v>2020</v>
      </c>
      <c r="L437">
        <v>84</v>
      </c>
      <c r="M437" t="s">
        <v>493</v>
      </c>
      <c r="N437" t="s">
        <v>224</v>
      </c>
      <c r="O437">
        <v>10</v>
      </c>
      <c r="P437" t="s">
        <v>504</v>
      </c>
      <c r="Q437" t="s">
        <v>206</v>
      </c>
      <c r="R437" t="s">
        <v>219</v>
      </c>
      <c r="S437">
        <v>15</v>
      </c>
      <c r="T437" s="42">
        <v>112</v>
      </c>
      <c r="U437" s="42">
        <v>1680</v>
      </c>
      <c r="V437" s="43">
        <v>0.12</v>
      </c>
      <c r="W437" s="42">
        <f>tVendas[[#This Row],[Valor Bruto]]*tVendas[[#This Row],[% Desconto]]</f>
        <v>201.6</v>
      </c>
      <c r="X437" s="42">
        <f>tVendas[[#This Row],[Valor Bruto]]-tVendas[[#This Row],[Valor Desconto]]</f>
        <v>1478.4</v>
      </c>
      <c r="Y437" s="41">
        <v>44064</v>
      </c>
      <c r="Z437" s="41">
        <v>44064</v>
      </c>
      <c r="AA437" t="s">
        <v>82</v>
      </c>
      <c r="AB437" t="s">
        <v>92</v>
      </c>
      <c r="AC437" s="43">
        <v>0.05</v>
      </c>
      <c r="AD437" s="42">
        <f>tVendas[[#This Row],[Valor Venda]]*tVendas[[#This Row],[% Comis.]]</f>
        <v>73.92</v>
      </c>
      <c r="AE437" s="57">
        <f>IF((tVendas[[#This Row],[Data Pagamento]]-tVendas[[#This Row],[Vencimento]])&lt;0,1,0)</f>
        <v>0</v>
      </c>
    </row>
    <row r="438" spans="9:31" x14ac:dyDescent="0.3">
      <c r="I438">
        <v>435</v>
      </c>
      <c r="J438" s="41">
        <v>44064</v>
      </c>
      <c r="K438" s="66">
        <f t="shared" si="6"/>
        <v>2020</v>
      </c>
      <c r="L438">
        <v>95</v>
      </c>
      <c r="M438" t="s">
        <v>331</v>
      </c>
      <c r="N438" t="s">
        <v>143</v>
      </c>
      <c r="O438">
        <v>14</v>
      </c>
      <c r="P438" t="s">
        <v>485</v>
      </c>
      <c r="Q438" t="s">
        <v>201</v>
      </c>
      <c r="R438" t="s">
        <v>222</v>
      </c>
      <c r="S438">
        <v>40</v>
      </c>
      <c r="T438" s="42">
        <v>120</v>
      </c>
      <c r="U438" s="42">
        <v>4800</v>
      </c>
      <c r="V438" s="43">
        <v>0.13</v>
      </c>
      <c r="W438" s="42">
        <f>tVendas[[#This Row],[Valor Bruto]]*tVendas[[#This Row],[% Desconto]]</f>
        <v>624</v>
      </c>
      <c r="X438" s="42">
        <f>tVendas[[#This Row],[Valor Bruto]]-tVendas[[#This Row],[Valor Desconto]]</f>
        <v>4176</v>
      </c>
      <c r="Y438" s="41">
        <v>44070</v>
      </c>
      <c r="Z438" s="41">
        <v>44070</v>
      </c>
      <c r="AA438" t="s">
        <v>87</v>
      </c>
      <c r="AB438" t="s">
        <v>105</v>
      </c>
      <c r="AC438" s="43">
        <v>0.08</v>
      </c>
      <c r="AD438" s="42">
        <f>tVendas[[#This Row],[Valor Venda]]*tVendas[[#This Row],[% Comis.]]</f>
        <v>334.08</v>
      </c>
      <c r="AE438" s="57">
        <f>IF((tVendas[[#This Row],[Data Pagamento]]-tVendas[[#This Row],[Vencimento]])&lt;0,1,0)</f>
        <v>0</v>
      </c>
    </row>
    <row r="439" spans="9:31" x14ac:dyDescent="0.3">
      <c r="I439">
        <v>436</v>
      </c>
      <c r="J439" s="41">
        <v>44064</v>
      </c>
      <c r="K439" s="66">
        <f t="shared" si="6"/>
        <v>2020</v>
      </c>
      <c r="L439">
        <v>71</v>
      </c>
      <c r="M439" t="s">
        <v>198</v>
      </c>
      <c r="N439" t="s">
        <v>199</v>
      </c>
      <c r="O439">
        <v>6</v>
      </c>
      <c r="P439" t="s">
        <v>344</v>
      </c>
      <c r="Q439" t="s">
        <v>201</v>
      </c>
      <c r="R439" t="s">
        <v>226</v>
      </c>
      <c r="S439">
        <v>28</v>
      </c>
      <c r="T439" s="42">
        <v>91</v>
      </c>
      <c r="U439" s="42">
        <v>2548</v>
      </c>
      <c r="V439" s="43">
        <v>0.04</v>
      </c>
      <c r="W439" s="42">
        <f>tVendas[[#This Row],[Valor Bruto]]*tVendas[[#This Row],[% Desconto]]</f>
        <v>101.92</v>
      </c>
      <c r="X439" s="42">
        <f>tVendas[[#This Row],[Valor Bruto]]-tVendas[[#This Row],[Valor Desconto]]</f>
        <v>2446.08</v>
      </c>
      <c r="Y439" s="41">
        <v>44086</v>
      </c>
      <c r="Z439" s="41">
        <v>44086</v>
      </c>
      <c r="AA439" t="s">
        <v>108</v>
      </c>
      <c r="AB439" t="s">
        <v>113</v>
      </c>
      <c r="AC439" s="43">
        <v>0.06</v>
      </c>
      <c r="AD439" s="42">
        <f>tVendas[[#This Row],[Valor Venda]]*tVendas[[#This Row],[% Comis.]]</f>
        <v>146.76479999999998</v>
      </c>
      <c r="AE439" s="57">
        <f>IF((tVendas[[#This Row],[Data Pagamento]]-tVendas[[#This Row],[Vencimento]])&lt;0,1,0)</f>
        <v>0</v>
      </c>
    </row>
    <row r="440" spans="9:31" x14ac:dyDescent="0.3">
      <c r="I440">
        <v>437</v>
      </c>
      <c r="J440" s="41">
        <v>44064</v>
      </c>
      <c r="K440" s="66">
        <f t="shared" si="6"/>
        <v>2020</v>
      </c>
      <c r="L440">
        <v>31</v>
      </c>
      <c r="M440" t="s">
        <v>375</v>
      </c>
      <c r="N440" t="s">
        <v>101</v>
      </c>
      <c r="O440">
        <v>5</v>
      </c>
      <c r="P440" t="s">
        <v>432</v>
      </c>
      <c r="Q440" t="s">
        <v>206</v>
      </c>
      <c r="R440" t="s">
        <v>230</v>
      </c>
      <c r="S440">
        <v>13</v>
      </c>
      <c r="T440" s="42">
        <v>114</v>
      </c>
      <c r="U440" s="42">
        <v>1482</v>
      </c>
      <c r="V440" s="43">
        <v>0.14000000000000001</v>
      </c>
      <c r="W440" s="42">
        <f>tVendas[[#This Row],[Valor Bruto]]*tVendas[[#This Row],[% Desconto]]</f>
        <v>207.48000000000002</v>
      </c>
      <c r="X440" s="42">
        <f>tVendas[[#This Row],[Valor Bruto]]-tVendas[[#This Row],[Valor Desconto]]</f>
        <v>1274.52</v>
      </c>
      <c r="Y440" s="41">
        <v>44076</v>
      </c>
      <c r="Z440" s="41">
        <v>44076</v>
      </c>
      <c r="AA440" t="s">
        <v>85</v>
      </c>
      <c r="AB440" t="s">
        <v>88</v>
      </c>
      <c r="AC440" s="43">
        <v>0.05</v>
      </c>
      <c r="AD440" s="42">
        <f>tVendas[[#This Row],[Valor Venda]]*tVendas[[#This Row],[% Comis.]]</f>
        <v>63.725999999999999</v>
      </c>
      <c r="AE440" s="57">
        <f>IF((tVendas[[#This Row],[Data Pagamento]]-tVendas[[#This Row],[Vencimento]])&lt;0,1,0)</f>
        <v>0</v>
      </c>
    </row>
    <row r="441" spans="9:31" x14ac:dyDescent="0.3">
      <c r="I441">
        <v>438</v>
      </c>
      <c r="J441" s="41">
        <v>44065</v>
      </c>
      <c r="K441" s="66">
        <f t="shared" si="6"/>
        <v>2020</v>
      </c>
      <c r="L441">
        <v>44</v>
      </c>
      <c r="M441" t="s">
        <v>322</v>
      </c>
      <c r="N441" t="s">
        <v>96</v>
      </c>
      <c r="O441">
        <v>6</v>
      </c>
      <c r="P441" t="s">
        <v>471</v>
      </c>
      <c r="Q441" t="s">
        <v>201</v>
      </c>
      <c r="R441" t="s">
        <v>234</v>
      </c>
      <c r="S441">
        <v>28</v>
      </c>
      <c r="T441" s="42">
        <v>104</v>
      </c>
      <c r="U441" s="42">
        <v>2912</v>
      </c>
      <c r="V441" s="43">
        <v>0.12</v>
      </c>
      <c r="W441" s="42">
        <f>tVendas[[#This Row],[Valor Bruto]]*tVendas[[#This Row],[% Desconto]]</f>
        <v>349.44</v>
      </c>
      <c r="X441" s="42">
        <f>tVendas[[#This Row],[Valor Bruto]]-tVendas[[#This Row],[Valor Desconto]]</f>
        <v>2562.56</v>
      </c>
      <c r="Y441" s="41">
        <v>44086</v>
      </c>
      <c r="Z441" s="41">
        <v>44086</v>
      </c>
      <c r="AA441" t="s">
        <v>82</v>
      </c>
      <c r="AB441" t="s">
        <v>83</v>
      </c>
      <c r="AC441" s="43">
        <v>0.06</v>
      </c>
      <c r="AD441" s="42">
        <f>tVendas[[#This Row],[Valor Venda]]*tVendas[[#This Row],[% Comis.]]</f>
        <v>153.75359999999998</v>
      </c>
      <c r="AE441" s="57">
        <f>IF((tVendas[[#This Row],[Data Pagamento]]-tVendas[[#This Row],[Vencimento]])&lt;0,1,0)</f>
        <v>0</v>
      </c>
    </row>
    <row r="442" spans="9:31" x14ac:dyDescent="0.3">
      <c r="I442">
        <v>439</v>
      </c>
      <c r="J442" s="41">
        <v>44065</v>
      </c>
      <c r="K442" s="66">
        <f t="shared" si="6"/>
        <v>2020</v>
      </c>
      <c r="L442">
        <v>54</v>
      </c>
      <c r="M442" t="s">
        <v>345</v>
      </c>
      <c r="N442" t="s">
        <v>346</v>
      </c>
      <c r="O442">
        <v>9</v>
      </c>
      <c r="P442" t="s">
        <v>313</v>
      </c>
      <c r="Q442" t="s">
        <v>206</v>
      </c>
      <c r="R442" t="s">
        <v>237</v>
      </c>
      <c r="S442">
        <v>16</v>
      </c>
      <c r="T442" s="42">
        <v>104</v>
      </c>
      <c r="U442" s="42">
        <v>1664</v>
      </c>
      <c r="V442" s="43">
        <v>0.15</v>
      </c>
      <c r="W442" s="42">
        <f>tVendas[[#This Row],[Valor Bruto]]*tVendas[[#This Row],[% Desconto]]</f>
        <v>249.6</v>
      </c>
      <c r="X442" s="42">
        <f>tVendas[[#This Row],[Valor Bruto]]-tVendas[[#This Row],[Valor Desconto]]</f>
        <v>1414.4</v>
      </c>
      <c r="Y442" s="41">
        <v>44086</v>
      </c>
      <c r="Z442" s="41">
        <v>44086</v>
      </c>
      <c r="AA442" t="s">
        <v>85</v>
      </c>
      <c r="AB442" t="s">
        <v>83</v>
      </c>
      <c r="AC442" s="43">
        <v>0.05</v>
      </c>
      <c r="AD442" s="42">
        <f>tVendas[[#This Row],[Valor Venda]]*tVendas[[#This Row],[% Comis.]]</f>
        <v>70.720000000000013</v>
      </c>
      <c r="AE442" s="57">
        <f>IF((tVendas[[#This Row],[Data Pagamento]]-tVendas[[#This Row],[Vencimento]])&lt;0,1,0)</f>
        <v>0</v>
      </c>
    </row>
    <row r="443" spans="9:31" x14ac:dyDescent="0.3">
      <c r="I443">
        <v>440</v>
      </c>
      <c r="J443" s="41">
        <v>44066</v>
      </c>
      <c r="K443" s="66">
        <f t="shared" si="6"/>
        <v>2020</v>
      </c>
      <c r="L443">
        <v>24</v>
      </c>
      <c r="M443" t="s">
        <v>327</v>
      </c>
      <c r="N443" t="s">
        <v>328</v>
      </c>
      <c r="O443">
        <v>13</v>
      </c>
      <c r="P443" t="s">
        <v>394</v>
      </c>
      <c r="Q443" t="s">
        <v>201</v>
      </c>
      <c r="R443" t="s">
        <v>240</v>
      </c>
      <c r="S443">
        <v>35</v>
      </c>
      <c r="T443" s="42">
        <v>90</v>
      </c>
      <c r="U443" s="42">
        <v>3150</v>
      </c>
      <c r="V443" s="43">
        <v>0.01</v>
      </c>
      <c r="W443" s="42">
        <f>tVendas[[#This Row],[Valor Bruto]]*tVendas[[#This Row],[% Desconto]]</f>
        <v>31.5</v>
      </c>
      <c r="X443" s="42">
        <f>tVendas[[#This Row],[Valor Bruto]]-tVendas[[#This Row],[Valor Desconto]]</f>
        <v>3118.5</v>
      </c>
      <c r="Y443" s="41">
        <v>44076</v>
      </c>
      <c r="Z443" s="41">
        <v>44076</v>
      </c>
      <c r="AA443" t="s">
        <v>82</v>
      </c>
      <c r="AB443" t="s">
        <v>113</v>
      </c>
      <c r="AC443" s="43">
        <v>7.0000000000000007E-2</v>
      </c>
      <c r="AD443" s="42">
        <f>tVendas[[#This Row],[Valor Venda]]*tVendas[[#This Row],[% Comis.]]</f>
        <v>218.29500000000002</v>
      </c>
      <c r="AE443" s="57">
        <f>IF((tVendas[[#This Row],[Data Pagamento]]-tVendas[[#This Row],[Vencimento]])&lt;0,1,0)</f>
        <v>0</v>
      </c>
    </row>
    <row r="444" spans="9:31" x14ac:dyDescent="0.3">
      <c r="I444">
        <v>441</v>
      </c>
      <c r="J444" s="41">
        <v>44066</v>
      </c>
      <c r="K444" s="66">
        <f t="shared" si="6"/>
        <v>2020</v>
      </c>
      <c r="L444">
        <v>71</v>
      </c>
      <c r="M444" t="s">
        <v>198</v>
      </c>
      <c r="N444" t="s">
        <v>199</v>
      </c>
      <c r="O444">
        <v>7</v>
      </c>
      <c r="P444" t="s">
        <v>507</v>
      </c>
      <c r="Q444" t="s">
        <v>206</v>
      </c>
      <c r="R444" t="s">
        <v>202</v>
      </c>
      <c r="S444">
        <v>21</v>
      </c>
      <c r="T444" s="42">
        <v>92</v>
      </c>
      <c r="U444" s="42">
        <v>1932</v>
      </c>
      <c r="V444" s="43">
        <v>0.12</v>
      </c>
      <c r="W444" s="42">
        <f>tVendas[[#This Row],[Valor Bruto]]*tVendas[[#This Row],[% Desconto]]</f>
        <v>231.84</v>
      </c>
      <c r="X444" s="42">
        <f>tVendas[[#This Row],[Valor Bruto]]-tVendas[[#This Row],[Valor Desconto]]</f>
        <v>1700.16</v>
      </c>
      <c r="Y444" s="41">
        <v>44079</v>
      </c>
      <c r="Z444" s="41">
        <v>44079</v>
      </c>
      <c r="AA444" t="s">
        <v>87</v>
      </c>
      <c r="AB444" t="s">
        <v>92</v>
      </c>
      <c r="AC444" s="43">
        <v>0.05</v>
      </c>
      <c r="AD444" s="42">
        <f>tVendas[[#This Row],[Valor Venda]]*tVendas[[#This Row],[% Comis.]]</f>
        <v>85.00800000000001</v>
      </c>
      <c r="AE444" s="57">
        <f>IF((tVendas[[#This Row],[Data Pagamento]]-tVendas[[#This Row],[Vencimento]])&lt;0,1,0)</f>
        <v>0</v>
      </c>
    </row>
    <row r="445" spans="9:31" x14ac:dyDescent="0.3">
      <c r="I445">
        <v>442</v>
      </c>
      <c r="J445" s="41">
        <v>44066</v>
      </c>
      <c r="K445" s="66">
        <f t="shared" si="6"/>
        <v>2020</v>
      </c>
      <c r="L445">
        <v>30</v>
      </c>
      <c r="M445" t="s">
        <v>418</v>
      </c>
      <c r="N445" t="s">
        <v>91</v>
      </c>
      <c r="O445">
        <v>15</v>
      </c>
      <c r="P445" t="s">
        <v>247</v>
      </c>
      <c r="Q445" t="s">
        <v>206</v>
      </c>
      <c r="R445" t="s">
        <v>207</v>
      </c>
      <c r="S445">
        <v>29</v>
      </c>
      <c r="T445" s="42">
        <v>95</v>
      </c>
      <c r="U445" s="42">
        <v>2755</v>
      </c>
      <c r="V445" s="43">
        <v>0.06</v>
      </c>
      <c r="W445" s="42">
        <f>tVendas[[#This Row],[Valor Bruto]]*tVendas[[#This Row],[% Desconto]]</f>
        <v>165.29999999999998</v>
      </c>
      <c r="X445" s="42">
        <f>tVendas[[#This Row],[Valor Bruto]]-tVendas[[#This Row],[Valor Desconto]]</f>
        <v>2589.6999999999998</v>
      </c>
      <c r="Y445" s="41">
        <v>44073</v>
      </c>
      <c r="Z445" s="41">
        <v>44073</v>
      </c>
      <c r="AA445" t="s">
        <v>82</v>
      </c>
      <c r="AB445" t="s">
        <v>128</v>
      </c>
      <c r="AC445" s="43">
        <v>0.06</v>
      </c>
      <c r="AD445" s="42">
        <f>tVendas[[#This Row],[Valor Venda]]*tVendas[[#This Row],[% Comis.]]</f>
        <v>155.38199999999998</v>
      </c>
      <c r="AE445" s="57">
        <f>IF((tVendas[[#This Row],[Data Pagamento]]-tVendas[[#This Row],[Vencimento]])&lt;0,1,0)</f>
        <v>0</v>
      </c>
    </row>
    <row r="446" spans="9:31" x14ac:dyDescent="0.3">
      <c r="I446">
        <v>443</v>
      </c>
      <c r="J446" s="41">
        <v>44067</v>
      </c>
      <c r="K446" s="66">
        <f t="shared" si="6"/>
        <v>2020</v>
      </c>
      <c r="L446">
        <v>62</v>
      </c>
      <c r="M446" t="s">
        <v>461</v>
      </c>
      <c r="N446" t="s">
        <v>462</v>
      </c>
      <c r="O446">
        <v>15</v>
      </c>
      <c r="P446" t="s">
        <v>434</v>
      </c>
      <c r="Q446" t="s">
        <v>206</v>
      </c>
      <c r="R446" t="s">
        <v>212</v>
      </c>
      <c r="S446">
        <v>32</v>
      </c>
      <c r="T446" s="42">
        <v>113</v>
      </c>
      <c r="U446" s="42">
        <v>3616</v>
      </c>
      <c r="V446" s="43">
        <v>0.1</v>
      </c>
      <c r="W446" s="42">
        <f>tVendas[[#This Row],[Valor Bruto]]*tVendas[[#This Row],[% Desconto]]</f>
        <v>361.6</v>
      </c>
      <c r="X446" s="42">
        <f>tVendas[[#This Row],[Valor Bruto]]-tVendas[[#This Row],[Valor Desconto]]</f>
        <v>3254.4</v>
      </c>
      <c r="Y446" s="41">
        <v>44082</v>
      </c>
      <c r="Z446" s="41">
        <v>44082</v>
      </c>
      <c r="AA446" t="s">
        <v>85</v>
      </c>
      <c r="AB446" t="s">
        <v>83</v>
      </c>
      <c r="AC446" s="43">
        <v>7.0000000000000007E-2</v>
      </c>
      <c r="AD446" s="42">
        <f>tVendas[[#This Row],[Valor Venda]]*tVendas[[#This Row],[% Comis.]]</f>
        <v>227.80800000000002</v>
      </c>
      <c r="AE446" s="57">
        <f>IF((tVendas[[#This Row],[Data Pagamento]]-tVendas[[#This Row],[Vencimento]])&lt;0,1,0)</f>
        <v>0</v>
      </c>
    </row>
    <row r="447" spans="9:31" x14ac:dyDescent="0.3">
      <c r="I447">
        <v>444</v>
      </c>
      <c r="J447" s="41">
        <v>44068</v>
      </c>
      <c r="K447" s="66">
        <f t="shared" si="6"/>
        <v>2020</v>
      </c>
      <c r="L447">
        <v>100</v>
      </c>
      <c r="M447" t="s">
        <v>258</v>
      </c>
      <c r="N447" t="s">
        <v>259</v>
      </c>
      <c r="O447">
        <v>15</v>
      </c>
      <c r="P447" t="s">
        <v>301</v>
      </c>
      <c r="Q447" t="s">
        <v>206</v>
      </c>
      <c r="R447" t="s">
        <v>216</v>
      </c>
      <c r="S447">
        <v>14</v>
      </c>
      <c r="T447" s="42">
        <v>102</v>
      </c>
      <c r="U447" s="42">
        <v>1428</v>
      </c>
      <c r="V447" s="43">
        <v>0.08</v>
      </c>
      <c r="W447" s="42">
        <f>tVendas[[#This Row],[Valor Bruto]]*tVendas[[#This Row],[% Desconto]]</f>
        <v>114.24000000000001</v>
      </c>
      <c r="X447" s="42">
        <f>tVendas[[#This Row],[Valor Bruto]]-tVendas[[#This Row],[Valor Desconto]]</f>
        <v>1313.76</v>
      </c>
      <c r="Y447" s="41">
        <v>44078</v>
      </c>
      <c r="Z447" s="41">
        <v>44078</v>
      </c>
      <c r="AA447" t="s">
        <v>108</v>
      </c>
      <c r="AB447" t="s">
        <v>105</v>
      </c>
      <c r="AC447" s="43">
        <v>0.05</v>
      </c>
      <c r="AD447" s="42">
        <f>tVendas[[#This Row],[Valor Venda]]*tVendas[[#This Row],[% Comis.]]</f>
        <v>65.688000000000002</v>
      </c>
      <c r="AE447" s="57">
        <f>IF((tVendas[[#This Row],[Data Pagamento]]-tVendas[[#This Row],[Vencimento]])&lt;0,1,0)</f>
        <v>0</v>
      </c>
    </row>
    <row r="448" spans="9:31" x14ac:dyDescent="0.3">
      <c r="I448">
        <v>445</v>
      </c>
      <c r="J448" s="41">
        <v>44068</v>
      </c>
      <c r="K448" s="66">
        <f t="shared" si="6"/>
        <v>2020</v>
      </c>
      <c r="L448">
        <v>84</v>
      </c>
      <c r="M448" t="s">
        <v>493</v>
      </c>
      <c r="N448" t="s">
        <v>224</v>
      </c>
      <c r="O448">
        <v>12</v>
      </c>
      <c r="P448" t="s">
        <v>500</v>
      </c>
      <c r="Q448" t="s">
        <v>201</v>
      </c>
      <c r="R448" t="s">
        <v>219</v>
      </c>
      <c r="S448">
        <v>15</v>
      </c>
      <c r="T448" s="42">
        <v>111</v>
      </c>
      <c r="U448" s="42">
        <v>1665</v>
      </c>
      <c r="V448" s="43">
        <v>0.13</v>
      </c>
      <c r="W448" s="42">
        <f>tVendas[[#This Row],[Valor Bruto]]*tVendas[[#This Row],[% Desconto]]</f>
        <v>216.45000000000002</v>
      </c>
      <c r="X448" s="42">
        <f>tVendas[[#This Row],[Valor Bruto]]-tVendas[[#This Row],[Valor Desconto]]</f>
        <v>1448.55</v>
      </c>
      <c r="Y448" s="41">
        <v>44085</v>
      </c>
      <c r="Z448" s="41"/>
      <c r="AA448" t="s">
        <v>97</v>
      </c>
      <c r="AB448" t="s">
        <v>95</v>
      </c>
      <c r="AC448" s="43">
        <v>0.05</v>
      </c>
      <c r="AD448" s="42">
        <f>tVendas[[#This Row],[Valor Venda]]*tVendas[[#This Row],[% Comis.]]</f>
        <v>72.427499999999995</v>
      </c>
      <c r="AE448" s="57">
        <f>IF((tVendas[[#This Row],[Data Pagamento]]-tVendas[[#This Row],[Vencimento]])&lt;0,1,0)</f>
        <v>1</v>
      </c>
    </row>
    <row r="449" spans="9:31" x14ac:dyDescent="0.3">
      <c r="I449">
        <v>446</v>
      </c>
      <c r="J449" s="41">
        <v>44068</v>
      </c>
      <c r="K449" s="66">
        <f t="shared" si="6"/>
        <v>2020</v>
      </c>
      <c r="L449">
        <v>63</v>
      </c>
      <c r="M449" t="s">
        <v>354</v>
      </c>
      <c r="N449" t="s">
        <v>259</v>
      </c>
      <c r="O449">
        <v>9</v>
      </c>
      <c r="P449" t="s">
        <v>436</v>
      </c>
      <c r="Q449" t="s">
        <v>206</v>
      </c>
      <c r="R449" t="s">
        <v>222</v>
      </c>
      <c r="S449">
        <v>39</v>
      </c>
      <c r="T449" s="42">
        <v>102</v>
      </c>
      <c r="U449" s="42">
        <v>3978</v>
      </c>
      <c r="V449" s="43">
        <v>0</v>
      </c>
      <c r="W449" s="42">
        <f>tVendas[[#This Row],[Valor Bruto]]*tVendas[[#This Row],[% Desconto]]</f>
        <v>0</v>
      </c>
      <c r="X449" s="42">
        <f>tVendas[[#This Row],[Valor Bruto]]-tVendas[[#This Row],[Valor Desconto]]</f>
        <v>3978</v>
      </c>
      <c r="Y449" s="41">
        <v>44092</v>
      </c>
      <c r="Z449" s="41">
        <v>44092</v>
      </c>
      <c r="AA449" t="s">
        <v>87</v>
      </c>
      <c r="AB449" t="s">
        <v>90</v>
      </c>
      <c r="AC449" s="43">
        <v>7.0000000000000007E-2</v>
      </c>
      <c r="AD449" s="42">
        <f>tVendas[[#This Row],[Valor Venda]]*tVendas[[#This Row],[% Comis.]]</f>
        <v>278.46000000000004</v>
      </c>
      <c r="AE449" s="57">
        <f>IF((tVendas[[#This Row],[Data Pagamento]]-tVendas[[#This Row],[Vencimento]])&lt;0,1,0)</f>
        <v>0</v>
      </c>
    </row>
    <row r="450" spans="9:31" x14ac:dyDescent="0.3">
      <c r="I450">
        <v>447</v>
      </c>
      <c r="J450" s="41">
        <v>44069</v>
      </c>
      <c r="K450" s="66">
        <f t="shared" si="6"/>
        <v>2020</v>
      </c>
      <c r="L450">
        <v>81</v>
      </c>
      <c r="M450" t="s">
        <v>503</v>
      </c>
      <c r="N450" t="s">
        <v>101</v>
      </c>
      <c r="O450">
        <v>12</v>
      </c>
      <c r="P450" t="s">
        <v>368</v>
      </c>
      <c r="Q450" t="s">
        <v>201</v>
      </c>
      <c r="R450" t="s">
        <v>226</v>
      </c>
      <c r="S450">
        <v>20</v>
      </c>
      <c r="T450" s="42">
        <v>112</v>
      </c>
      <c r="U450" s="42">
        <v>2240</v>
      </c>
      <c r="V450" s="43">
        <v>0.14000000000000001</v>
      </c>
      <c r="W450" s="42">
        <f>tVendas[[#This Row],[Valor Bruto]]*tVendas[[#This Row],[% Desconto]]</f>
        <v>313.60000000000002</v>
      </c>
      <c r="X450" s="42">
        <f>tVendas[[#This Row],[Valor Bruto]]-tVendas[[#This Row],[Valor Desconto]]</f>
        <v>1926.4</v>
      </c>
      <c r="Y450" s="41">
        <v>44093</v>
      </c>
      <c r="Z450" s="41">
        <v>44093</v>
      </c>
      <c r="AA450" t="s">
        <v>79</v>
      </c>
      <c r="AB450" t="s">
        <v>90</v>
      </c>
      <c r="AC450" s="43">
        <v>0.05</v>
      </c>
      <c r="AD450" s="42">
        <f>tVendas[[#This Row],[Valor Venda]]*tVendas[[#This Row],[% Comis.]]</f>
        <v>96.320000000000007</v>
      </c>
      <c r="AE450" s="57">
        <f>IF((tVendas[[#This Row],[Data Pagamento]]-tVendas[[#This Row],[Vencimento]])&lt;0,1,0)</f>
        <v>0</v>
      </c>
    </row>
    <row r="451" spans="9:31" x14ac:dyDescent="0.3">
      <c r="I451">
        <v>448</v>
      </c>
      <c r="J451" s="41">
        <v>44069</v>
      </c>
      <c r="K451" s="66">
        <f t="shared" si="6"/>
        <v>2020</v>
      </c>
      <c r="L451">
        <v>43</v>
      </c>
      <c r="M451" t="s">
        <v>452</v>
      </c>
      <c r="N451" t="s">
        <v>453</v>
      </c>
      <c r="O451">
        <v>15</v>
      </c>
      <c r="P451" t="s">
        <v>229</v>
      </c>
      <c r="Q451" t="s">
        <v>206</v>
      </c>
      <c r="R451" t="s">
        <v>230</v>
      </c>
      <c r="S451">
        <v>37</v>
      </c>
      <c r="T451" s="42">
        <v>107</v>
      </c>
      <c r="U451" s="42">
        <v>3959</v>
      </c>
      <c r="V451" s="43">
        <v>0.01</v>
      </c>
      <c r="W451" s="42">
        <f>tVendas[[#This Row],[Valor Bruto]]*tVendas[[#This Row],[% Desconto]]</f>
        <v>39.590000000000003</v>
      </c>
      <c r="X451" s="42">
        <f>tVendas[[#This Row],[Valor Bruto]]-tVendas[[#This Row],[Valor Desconto]]</f>
        <v>3919.41</v>
      </c>
      <c r="Y451" s="41">
        <v>44084</v>
      </c>
      <c r="Z451" s="41">
        <v>44084</v>
      </c>
      <c r="AA451" t="s">
        <v>100</v>
      </c>
      <c r="AB451" t="s">
        <v>92</v>
      </c>
      <c r="AC451" s="43">
        <v>7.0000000000000007E-2</v>
      </c>
      <c r="AD451" s="42">
        <f>tVendas[[#This Row],[Valor Venda]]*tVendas[[#This Row],[% Comis.]]</f>
        <v>274.3587</v>
      </c>
      <c r="AE451" s="57">
        <f>IF((tVendas[[#This Row],[Data Pagamento]]-tVendas[[#This Row],[Vencimento]])&lt;0,1,0)</f>
        <v>0</v>
      </c>
    </row>
    <row r="452" spans="9:31" x14ac:dyDescent="0.3">
      <c r="I452">
        <v>449</v>
      </c>
      <c r="J452" s="41">
        <v>44070</v>
      </c>
      <c r="K452" s="66">
        <f t="shared" ref="K452:K515" si="7">YEAR(J452)</f>
        <v>2020</v>
      </c>
      <c r="L452">
        <v>7</v>
      </c>
      <c r="M452" t="s">
        <v>487</v>
      </c>
      <c r="N452" t="s">
        <v>488</v>
      </c>
      <c r="O452">
        <v>5</v>
      </c>
      <c r="P452" t="s">
        <v>311</v>
      </c>
      <c r="Q452" t="s">
        <v>206</v>
      </c>
      <c r="R452" t="s">
        <v>234</v>
      </c>
      <c r="S452">
        <v>42</v>
      </c>
      <c r="T452" s="42">
        <v>113</v>
      </c>
      <c r="U452" s="42">
        <v>4746</v>
      </c>
      <c r="V452" s="43">
        <v>0.12</v>
      </c>
      <c r="W452" s="42">
        <f>tVendas[[#This Row],[Valor Bruto]]*tVendas[[#This Row],[% Desconto]]</f>
        <v>569.52</v>
      </c>
      <c r="X452" s="42">
        <f>tVendas[[#This Row],[Valor Bruto]]-tVendas[[#This Row],[Valor Desconto]]</f>
        <v>4176.4799999999996</v>
      </c>
      <c r="Y452" s="41">
        <v>44087</v>
      </c>
      <c r="Z452" s="41">
        <v>44087</v>
      </c>
      <c r="AA452" t="s">
        <v>108</v>
      </c>
      <c r="AB452" t="s">
        <v>88</v>
      </c>
      <c r="AC452" s="43">
        <v>0.08</v>
      </c>
      <c r="AD452" s="42">
        <f>tVendas[[#This Row],[Valor Venda]]*tVendas[[#This Row],[% Comis.]]</f>
        <v>334.11839999999995</v>
      </c>
      <c r="AE452" s="57">
        <f>IF((tVendas[[#This Row],[Data Pagamento]]-tVendas[[#This Row],[Vencimento]])&lt;0,1,0)</f>
        <v>0</v>
      </c>
    </row>
    <row r="453" spans="9:31" x14ac:dyDescent="0.3">
      <c r="I453">
        <v>450</v>
      </c>
      <c r="J453" s="41">
        <v>44070</v>
      </c>
      <c r="K453" s="66">
        <f t="shared" si="7"/>
        <v>2020</v>
      </c>
      <c r="L453">
        <v>66</v>
      </c>
      <c r="M453" t="s">
        <v>217</v>
      </c>
      <c r="N453" t="s">
        <v>96</v>
      </c>
      <c r="O453">
        <v>2</v>
      </c>
      <c r="P453" t="s">
        <v>370</v>
      </c>
      <c r="Q453" t="s">
        <v>206</v>
      </c>
      <c r="R453" t="s">
        <v>237</v>
      </c>
      <c r="S453">
        <v>44</v>
      </c>
      <c r="T453" s="42">
        <v>109</v>
      </c>
      <c r="U453" s="42">
        <v>4796</v>
      </c>
      <c r="V453" s="43">
        <v>0.02</v>
      </c>
      <c r="W453" s="42">
        <f>tVendas[[#This Row],[Valor Bruto]]*tVendas[[#This Row],[% Desconto]]</f>
        <v>95.92</v>
      </c>
      <c r="X453" s="42">
        <f>tVendas[[#This Row],[Valor Bruto]]-tVendas[[#This Row],[Valor Desconto]]</f>
        <v>4700.08</v>
      </c>
      <c r="Y453" s="41">
        <v>44075</v>
      </c>
      <c r="Z453" s="41">
        <v>44075</v>
      </c>
      <c r="AA453" t="s">
        <v>85</v>
      </c>
      <c r="AB453" t="s">
        <v>105</v>
      </c>
      <c r="AC453" s="43">
        <v>0.08</v>
      </c>
      <c r="AD453" s="42">
        <f>tVendas[[#This Row],[Valor Venda]]*tVendas[[#This Row],[% Comis.]]</f>
        <v>376.00639999999999</v>
      </c>
      <c r="AE453" s="57">
        <f>IF((tVendas[[#This Row],[Data Pagamento]]-tVendas[[#This Row],[Vencimento]])&lt;0,1,0)</f>
        <v>0</v>
      </c>
    </row>
    <row r="454" spans="9:31" x14ac:dyDescent="0.3">
      <c r="I454">
        <v>451</v>
      </c>
      <c r="J454" s="41">
        <v>44070</v>
      </c>
      <c r="K454" s="66">
        <f t="shared" si="7"/>
        <v>2020</v>
      </c>
      <c r="L454">
        <v>76</v>
      </c>
      <c r="M454" t="s">
        <v>294</v>
      </c>
      <c r="N454" t="s">
        <v>132</v>
      </c>
      <c r="O454">
        <v>8</v>
      </c>
      <c r="P454" t="s">
        <v>314</v>
      </c>
      <c r="Q454" t="s">
        <v>206</v>
      </c>
      <c r="R454" t="s">
        <v>240</v>
      </c>
      <c r="S454">
        <v>33</v>
      </c>
      <c r="T454" s="42">
        <v>97</v>
      </c>
      <c r="U454" s="42">
        <v>3201</v>
      </c>
      <c r="V454" s="43">
        <v>0.1</v>
      </c>
      <c r="W454" s="42">
        <f>tVendas[[#This Row],[Valor Bruto]]*tVendas[[#This Row],[% Desconto]]</f>
        <v>320.10000000000002</v>
      </c>
      <c r="X454" s="42">
        <f>tVendas[[#This Row],[Valor Bruto]]-tVendas[[#This Row],[Valor Desconto]]</f>
        <v>2880.9</v>
      </c>
      <c r="Y454" s="41">
        <v>44085</v>
      </c>
      <c r="Z454" s="41">
        <v>44085</v>
      </c>
      <c r="AA454" t="s">
        <v>100</v>
      </c>
      <c r="AB454" t="s">
        <v>90</v>
      </c>
      <c r="AC454" s="43">
        <v>0.06</v>
      </c>
      <c r="AD454" s="42">
        <f>tVendas[[#This Row],[Valor Venda]]*tVendas[[#This Row],[% Comis.]]</f>
        <v>172.85399999999998</v>
      </c>
      <c r="AE454" s="57">
        <f>IF((tVendas[[#This Row],[Data Pagamento]]-tVendas[[#This Row],[Vencimento]])&lt;0,1,0)</f>
        <v>0</v>
      </c>
    </row>
    <row r="455" spans="9:31" x14ac:dyDescent="0.3">
      <c r="I455">
        <v>452</v>
      </c>
      <c r="J455" s="41">
        <v>44071</v>
      </c>
      <c r="K455" s="66">
        <f t="shared" si="7"/>
        <v>2020</v>
      </c>
      <c r="L455">
        <v>37</v>
      </c>
      <c r="M455" t="s">
        <v>256</v>
      </c>
      <c r="N455" t="s">
        <v>164</v>
      </c>
      <c r="O455">
        <v>10</v>
      </c>
      <c r="P455" t="s">
        <v>244</v>
      </c>
      <c r="Q455" t="s">
        <v>206</v>
      </c>
      <c r="R455" t="s">
        <v>202</v>
      </c>
      <c r="S455">
        <v>29</v>
      </c>
      <c r="T455" s="42">
        <v>116</v>
      </c>
      <c r="U455" s="42">
        <v>3364</v>
      </c>
      <c r="V455" s="43">
        <v>0</v>
      </c>
      <c r="W455" s="42">
        <f>tVendas[[#This Row],[Valor Bruto]]*tVendas[[#This Row],[% Desconto]]</f>
        <v>0</v>
      </c>
      <c r="X455" s="42">
        <f>tVendas[[#This Row],[Valor Bruto]]-tVendas[[#This Row],[Valor Desconto]]</f>
        <v>3364</v>
      </c>
      <c r="Y455" s="41">
        <v>44097</v>
      </c>
      <c r="Z455" s="41">
        <v>44097</v>
      </c>
      <c r="AA455" t="s">
        <v>85</v>
      </c>
      <c r="AB455" t="s">
        <v>88</v>
      </c>
      <c r="AC455" s="43">
        <v>7.0000000000000007E-2</v>
      </c>
      <c r="AD455" s="42">
        <f>tVendas[[#This Row],[Valor Venda]]*tVendas[[#This Row],[% Comis.]]</f>
        <v>235.48000000000002</v>
      </c>
      <c r="AE455" s="57">
        <f>IF((tVendas[[#This Row],[Data Pagamento]]-tVendas[[#This Row],[Vencimento]])&lt;0,1,0)</f>
        <v>0</v>
      </c>
    </row>
    <row r="456" spans="9:31" x14ac:dyDescent="0.3">
      <c r="I456">
        <v>453</v>
      </c>
      <c r="J456" s="41">
        <v>44071</v>
      </c>
      <c r="K456" s="66">
        <f t="shared" si="7"/>
        <v>2020</v>
      </c>
      <c r="L456">
        <v>13</v>
      </c>
      <c r="M456" t="s">
        <v>332</v>
      </c>
      <c r="N456" t="s">
        <v>132</v>
      </c>
      <c r="O456">
        <v>4</v>
      </c>
      <c r="P456" t="s">
        <v>274</v>
      </c>
      <c r="Q456" t="s">
        <v>206</v>
      </c>
      <c r="R456" t="s">
        <v>207</v>
      </c>
      <c r="S456">
        <v>32</v>
      </c>
      <c r="T456" s="42">
        <v>108</v>
      </c>
      <c r="U456" s="42">
        <v>3456</v>
      </c>
      <c r="V456" s="43">
        <v>0.11</v>
      </c>
      <c r="W456" s="42">
        <f>tVendas[[#This Row],[Valor Bruto]]*tVendas[[#This Row],[% Desconto]]</f>
        <v>380.16</v>
      </c>
      <c r="X456" s="42">
        <f>tVendas[[#This Row],[Valor Bruto]]-tVendas[[#This Row],[Valor Desconto]]</f>
        <v>3075.84</v>
      </c>
      <c r="Y456" s="41">
        <v>44087</v>
      </c>
      <c r="Z456" s="41">
        <v>44087</v>
      </c>
      <c r="AA456" t="s">
        <v>100</v>
      </c>
      <c r="AB456" t="s">
        <v>88</v>
      </c>
      <c r="AC456" s="43">
        <v>7.0000000000000007E-2</v>
      </c>
      <c r="AD456" s="42">
        <f>tVendas[[#This Row],[Valor Venda]]*tVendas[[#This Row],[% Comis.]]</f>
        <v>215.30880000000002</v>
      </c>
      <c r="AE456" s="57">
        <f>IF((tVendas[[#This Row],[Data Pagamento]]-tVendas[[#This Row],[Vencimento]])&lt;0,1,0)</f>
        <v>0</v>
      </c>
    </row>
    <row r="457" spans="9:31" x14ac:dyDescent="0.3">
      <c r="I457">
        <v>454</v>
      </c>
      <c r="J457" s="41">
        <v>44072</v>
      </c>
      <c r="K457" s="66">
        <f t="shared" si="7"/>
        <v>2020</v>
      </c>
      <c r="L457">
        <v>30</v>
      </c>
      <c r="M457" t="s">
        <v>418</v>
      </c>
      <c r="N457" t="s">
        <v>91</v>
      </c>
      <c r="O457">
        <v>1</v>
      </c>
      <c r="P457" t="s">
        <v>459</v>
      </c>
      <c r="Q457" t="s">
        <v>201</v>
      </c>
      <c r="R457" t="s">
        <v>212</v>
      </c>
      <c r="S457">
        <v>40</v>
      </c>
      <c r="T457" s="42">
        <v>106</v>
      </c>
      <c r="U457" s="42">
        <v>4240</v>
      </c>
      <c r="V457" s="43">
        <v>0.11</v>
      </c>
      <c r="W457" s="42">
        <f>tVendas[[#This Row],[Valor Bruto]]*tVendas[[#This Row],[% Desconto]]</f>
        <v>466.4</v>
      </c>
      <c r="X457" s="42">
        <f>tVendas[[#This Row],[Valor Bruto]]-tVendas[[#This Row],[Valor Desconto]]</f>
        <v>3773.6</v>
      </c>
      <c r="Y457" s="41">
        <v>44093</v>
      </c>
      <c r="Z457" s="41">
        <v>44093</v>
      </c>
      <c r="AA457" t="s">
        <v>108</v>
      </c>
      <c r="AB457" t="s">
        <v>105</v>
      </c>
      <c r="AC457" s="43">
        <v>7.0000000000000007E-2</v>
      </c>
      <c r="AD457" s="42">
        <f>tVendas[[#This Row],[Valor Venda]]*tVendas[[#This Row],[% Comis.]]</f>
        <v>264.15200000000004</v>
      </c>
      <c r="AE457" s="57">
        <f>IF((tVendas[[#This Row],[Data Pagamento]]-tVendas[[#This Row],[Vencimento]])&lt;0,1,0)</f>
        <v>0</v>
      </c>
    </row>
    <row r="458" spans="9:31" x14ac:dyDescent="0.3">
      <c r="I458">
        <v>455</v>
      </c>
      <c r="J458" s="41">
        <v>44072</v>
      </c>
      <c r="K458" s="66">
        <f t="shared" si="7"/>
        <v>2020</v>
      </c>
      <c r="L458">
        <v>52</v>
      </c>
      <c r="M458" t="s">
        <v>204</v>
      </c>
      <c r="N458" t="s">
        <v>96</v>
      </c>
      <c r="O458">
        <v>5</v>
      </c>
      <c r="P458" t="s">
        <v>460</v>
      </c>
      <c r="Q458" t="s">
        <v>206</v>
      </c>
      <c r="R458" t="s">
        <v>216</v>
      </c>
      <c r="S458">
        <v>49</v>
      </c>
      <c r="T458" s="42">
        <v>92</v>
      </c>
      <c r="U458" s="42">
        <v>4508</v>
      </c>
      <c r="V458" s="43">
        <v>7.0000000000000007E-2</v>
      </c>
      <c r="W458" s="42">
        <f>tVendas[[#This Row],[Valor Bruto]]*tVendas[[#This Row],[% Desconto]]</f>
        <v>315.56</v>
      </c>
      <c r="X458" s="42">
        <f>tVendas[[#This Row],[Valor Bruto]]-tVendas[[#This Row],[Valor Desconto]]</f>
        <v>4192.4399999999996</v>
      </c>
      <c r="Y458" s="41">
        <v>44089</v>
      </c>
      <c r="Z458" s="41"/>
      <c r="AA458" t="s">
        <v>87</v>
      </c>
      <c r="AB458" t="s">
        <v>113</v>
      </c>
      <c r="AC458" s="43">
        <v>0.08</v>
      </c>
      <c r="AD458" s="42">
        <f>tVendas[[#This Row],[Valor Venda]]*tVendas[[#This Row],[% Comis.]]</f>
        <v>335.39519999999999</v>
      </c>
      <c r="AE458" s="57">
        <f>IF((tVendas[[#This Row],[Data Pagamento]]-tVendas[[#This Row],[Vencimento]])&lt;0,1,0)</f>
        <v>1</v>
      </c>
    </row>
    <row r="459" spans="9:31" x14ac:dyDescent="0.3">
      <c r="I459">
        <v>456</v>
      </c>
      <c r="J459" s="41">
        <v>44072</v>
      </c>
      <c r="K459" s="66">
        <f t="shared" si="7"/>
        <v>2020</v>
      </c>
      <c r="L459">
        <v>3</v>
      </c>
      <c r="M459" t="s">
        <v>398</v>
      </c>
      <c r="N459" t="s">
        <v>138</v>
      </c>
      <c r="O459">
        <v>9</v>
      </c>
      <c r="P459" t="s">
        <v>416</v>
      </c>
      <c r="Q459" t="s">
        <v>206</v>
      </c>
      <c r="R459" t="s">
        <v>219</v>
      </c>
      <c r="S459">
        <v>26</v>
      </c>
      <c r="T459" s="42">
        <v>93</v>
      </c>
      <c r="U459" s="42">
        <v>2418</v>
      </c>
      <c r="V459" s="43">
        <v>0.15</v>
      </c>
      <c r="W459" s="42">
        <f>tVendas[[#This Row],[Valor Bruto]]*tVendas[[#This Row],[% Desconto]]</f>
        <v>362.7</v>
      </c>
      <c r="X459" s="42">
        <f>tVendas[[#This Row],[Valor Bruto]]-tVendas[[#This Row],[Valor Desconto]]</f>
        <v>2055.3000000000002</v>
      </c>
      <c r="Y459" s="41">
        <v>44092</v>
      </c>
      <c r="Z459" s="41">
        <v>44092</v>
      </c>
      <c r="AA459" t="s">
        <v>85</v>
      </c>
      <c r="AB459" t="s">
        <v>80</v>
      </c>
      <c r="AC459" s="43">
        <v>0.06</v>
      </c>
      <c r="AD459" s="42">
        <f>tVendas[[#This Row],[Valor Venda]]*tVendas[[#This Row],[% Comis.]]</f>
        <v>123.31800000000001</v>
      </c>
      <c r="AE459" s="57">
        <f>IF((tVendas[[#This Row],[Data Pagamento]]-tVendas[[#This Row],[Vencimento]])&lt;0,1,0)</f>
        <v>0</v>
      </c>
    </row>
    <row r="460" spans="9:31" x14ac:dyDescent="0.3">
      <c r="I460">
        <v>457</v>
      </c>
      <c r="J460" s="41">
        <v>44073</v>
      </c>
      <c r="K460" s="66">
        <f t="shared" si="7"/>
        <v>2020</v>
      </c>
      <c r="L460">
        <v>37</v>
      </c>
      <c r="M460" t="s">
        <v>256</v>
      </c>
      <c r="N460" t="s">
        <v>164</v>
      </c>
      <c r="O460">
        <v>9</v>
      </c>
      <c r="P460" t="s">
        <v>436</v>
      </c>
      <c r="Q460" t="s">
        <v>206</v>
      </c>
      <c r="R460" t="s">
        <v>222</v>
      </c>
      <c r="S460">
        <v>39</v>
      </c>
      <c r="T460" s="42">
        <v>96</v>
      </c>
      <c r="U460" s="42">
        <v>3744</v>
      </c>
      <c r="V460" s="43">
        <v>7.0000000000000007E-2</v>
      </c>
      <c r="W460" s="42">
        <f>tVendas[[#This Row],[Valor Bruto]]*tVendas[[#This Row],[% Desconto]]</f>
        <v>262.08000000000004</v>
      </c>
      <c r="X460" s="42">
        <f>tVendas[[#This Row],[Valor Bruto]]-tVendas[[#This Row],[Valor Desconto]]</f>
        <v>3481.92</v>
      </c>
      <c r="Y460" s="41">
        <v>44090</v>
      </c>
      <c r="Z460" s="41">
        <v>44090</v>
      </c>
      <c r="AA460" t="s">
        <v>82</v>
      </c>
      <c r="AB460" t="s">
        <v>95</v>
      </c>
      <c r="AC460" s="43">
        <v>7.0000000000000007E-2</v>
      </c>
      <c r="AD460" s="42">
        <f>tVendas[[#This Row],[Valor Venda]]*tVendas[[#This Row],[% Comis.]]</f>
        <v>243.73440000000002</v>
      </c>
      <c r="AE460" s="57">
        <f>IF((tVendas[[#This Row],[Data Pagamento]]-tVendas[[#This Row],[Vencimento]])&lt;0,1,0)</f>
        <v>0</v>
      </c>
    </row>
    <row r="461" spans="9:31" x14ac:dyDescent="0.3">
      <c r="I461">
        <v>458</v>
      </c>
      <c r="J461" s="41">
        <v>44073</v>
      </c>
      <c r="K461" s="66">
        <f t="shared" si="7"/>
        <v>2020</v>
      </c>
      <c r="L461">
        <v>23</v>
      </c>
      <c r="M461" t="s">
        <v>508</v>
      </c>
      <c r="N461" t="s">
        <v>277</v>
      </c>
      <c r="O461">
        <v>7</v>
      </c>
      <c r="P461" t="s">
        <v>355</v>
      </c>
      <c r="Q461" t="s">
        <v>206</v>
      </c>
      <c r="R461" t="s">
        <v>226</v>
      </c>
      <c r="S461">
        <v>45</v>
      </c>
      <c r="T461" s="42">
        <v>114</v>
      </c>
      <c r="U461" s="42">
        <v>5130</v>
      </c>
      <c r="V461" s="43">
        <v>0.03</v>
      </c>
      <c r="W461" s="42">
        <f>tVendas[[#This Row],[Valor Bruto]]*tVendas[[#This Row],[% Desconto]]</f>
        <v>153.9</v>
      </c>
      <c r="X461" s="42">
        <f>tVendas[[#This Row],[Valor Bruto]]-tVendas[[#This Row],[Valor Desconto]]</f>
        <v>4976.1000000000004</v>
      </c>
      <c r="Y461" s="41">
        <v>44101</v>
      </c>
      <c r="Z461" s="41">
        <v>44101</v>
      </c>
      <c r="AA461" t="s">
        <v>85</v>
      </c>
      <c r="AB461" t="s">
        <v>90</v>
      </c>
      <c r="AC461" s="43">
        <v>0.08</v>
      </c>
      <c r="AD461" s="42">
        <f>tVendas[[#This Row],[Valor Venda]]*tVendas[[#This Row],[% Comis.]]</f>
        <v>398.08800000000002</v>
      </c>
      <c r="AE461" s="57">
        <f>IF((tVendas[[#This Row],[Data Pagamento]]-tVendas[[#This Row],[Vencimento]])&lt;0,1,0)</f>
        <v>0</v>
      </c>
    </row>
    <row r="462" spans="9:31" x14ac:dyDescent="0.3">
      <c r="I462">
        <v>459</v>
      </c>
      <c r="J462" s="41">
        <v>44073</v>
      </c>
      <c r="K462" s="66">
        <f t="shared" si="7"/>
        <v>2020</v>
      </c>
      <c r="L462">
        <v>7</v>
      </c>
      <c r="M462" t="s">
        <v>487</v>
      </c>
      <c r="N462" t="s">
        <v>488</v>
      </c>
      <c r="O462">
        <v>1</v>
      </c>
      <c r="P462" t="s">
        <v>463</v>
      </c>
      <c r="Q462" t="s">
        <v>201</v>
      </c>
      <c r="R462" t="s">
        <v>230</v>
      </c>
      <c r="S462">
        <v>48</v>
      </c>
      <c r="T462" s="42">
        <v>100</v>
      </c>
      <c r="U462" s="42">
        <v>4800</v>
      </c>
      <c r="V462" s="43">
        <v>0.03</v>
      </c>
      <c r="W462" s="42">
        <f>tVendas[[#This Row],[Valor Bruto]]*tVendas[[#This Row],[% Desconto]]</f>
        <v>144</v>
      </c>
      <c r="X462" s="42">
        <f>tVendas[[#This Row],[Valor Bruto]]-tVendas[[#This Row],[Valor Desconto]]</f>
        <v>4656</v>
      </c>
      <c r="Y462" s="41">
        <v>44102</v>
      </c>
      <c r="Z462" s="41">
        <v>44102</v>
      </c>
      <c r="AA462" t="s">
        <v>108</v>
      </c>
      <c r="AB462" t="s">
        <v>128</v>
      </c>
      <c r="AC462" s="43">
        <v>0.08</v>
      </c>
      <c r="AD462" s="42">
        <f>tVendas[[#This Row],[Valor Venda]]*tVendas[[#This Row],[% Comis.]]</f>
        <v>372.48</v>
      </c>
      <c r="AE462" s="57">
        <f>IF((tVendas[[#This Row],[Data Pagamento]]-tVendas[[#This Row],[Vencimento]])&lt;0,1,0)</f>
        <v>0</v>
      </c>
    </row>
    <row r="463" spans="9:31" x14ac:dyDescent="0.3">
      <c r="I463">
        <v>460</v>
      </c>
      <c r="J463" s="41">
        <v>44073</v>
      </c>
      <c r="K463" s="66">
        <f t="shared" si="7"/>
        <v>2020</v>
      </c>
      <c r="L463">
        <v>87</v>
      </c>
      <c r="M463" t="s">
        <v>238</v>
      </c>
      <c r="N463" t="s">
        <v>132</v>
      </c>
      <c r="O463">
        <v>12</v>
      </c>
      <c r="P463" t="s">
        <v>233</v>
      </c>
      <c r="Q463" t="s">
        <v>201</v>
      </c>
      <c r="R463" t="s">
        <v>234</v>
      </c>
      <c r="S463">
        <v>45</v>
      </c>
      <c r="T463" s="42">
        <v>109</v>
      </c>
      <c r="U463" s="42">
        <v>4905</v>
      </c>
      <c r="V463" s="43">
        <v>0.03</v>
      </c>
      <c r="W463" s="42">
        <f>tVendas[[#This Row],[Valor Bruto]]*tVendas[[#This Row],[% Desconto]]</f>
        <v>147.15</v>
      </c>
      <c r="X463" s="42">
        <f>tVendas[[#This Row],[Valor Bruto]]-tVendas[[#This Row],[Valor Desconto]]</f>
        <v>4757.8500000000004</v>
      </c>
      <c r="Y463" s="41">
        <v>44079</v>
      </c>
      <c r="Z463" s="41">
        <v>44079</v>
      </c>
      <c r="AA463" t="s">
        <v>82</v>
      </c>
      <c r="AB463" t="s">
        <v>109</v>
      </c>
      <c r="AC463" s="43">
        <v>0.08</v>
      </c>
      <c r="AD463" s="42">
        <f>tVendas[[#This Row],[Valor Venda]]*tVendas[[#This Row],[% Comis.]]</f>
        <v>380.62800000000004</v>
      </c>
      <c r="AE463" s="57">
        <f>IF((tVendas[[#This Row],[Data Pagamento]]-tVendas[[#This Row],[Vencimento]])&lt;0,1,0)</f>
        <v>0</v>
      </c>
    </row>
    <row r="464" spans="9:31" x14ac:dyDescent="0.3">
      <c r="I464">
        <v>461</v>
      </c>
      <c r="J464" s="41">
        <v>44074</v>
      </c>
      <c r="K464" s="66">
        <f t="shared" si="7"/>
        <v>2020</v>
      </c>
      <c r="L464">
        <v>98</v>
      </c>
      <c r="M464" t="s">
        <v>420</v>
      </c>
      <c r="N464" t="s">
        <v>421</v>
      </c>
      <c r="O464">
        <v>11</v>
      </c>
      <c r="P464" t="s">
        <v>266</v>
      </c>
      <c r="Q464" t="s">
        <v>201</v>
      </c>
      <c r="R464" t="s">
        <v>237</v>
      </c>
      <c r="S464">
        <v>31</v>
      </c>
      <c r="T464" s="42">
        <v>99</v>
      </c>
      <c r="U464" s="42">
        <v>3069</v>
      </c>
      <c r="V464" s="43">
        <v>0.11</v>
      </c>
      <c r="W464" s="42">
        <f>tVendas[[#This Row],[Valor Bruto]]*tVendas[[#This Row],[% Desconto]]</f>
        <v>337.59</v>
      </c>
      <c r="X464" s="42">
        <f>tVendas[[#This Row],[Valor Bruto]]-tVendas[[#This Row],[Valor Desconto]]</f>
        <v>2731.41</v>
      </c>
      <c r="Y464" s="41">
        <v>44081</v>
      </c>
      <c r="Z464" s="41">
        <v>44081</v>
      </c>
      <c r="AA464" t="s">
        <v>97</v>
      </c>
      <c r="AB464" t="s">
        <v>105</v>
      </c>
      <c r="AC464" s="43">
        <v>0.06</v>
      </c>
      <c r="AD464" s="42">
        <f>tVendas[[#This Row],[Valor Venda]]*tVendas[[#This Row],[% Comis.]]</f>
        <v>163.88459999999998</v>
      </c>
      <c r="AE464" s="57">
        <f>IF((tVendas[[#This Row],[Data Pagamento]]-tVendas[[#This Row],[Vencimento]])&lt;0,1,0)</f>
        <v>0</v>
      </c>
    </row>
    <row r="465" spans="9:31" x14ac:dyDescent="0.3">
      <c r="I465">
        <v>462</v>
      </c>
      <c r="J465" s="41">
        <v>44075</v>
      </c>
      <c r="K465" s="66">
        <f t="shared" si="7"/>
        <v>2020</v>
      </c>
      <c r="L465">
        <v>41</v>
      </c>
      <c r="M465" t="s">
        <v>312</v>
      </c>
      <c r="N465" t="s">
        <v>122</v>
      </c>
      <c r="O465">
        <v>4</v>
      </c>
      <c r="P465" t="s">
        <v>455</v>
      </c>
      <c r="Q465" t="s">
        <v>206</v>
      </c>
      <c r="R465" t="s">
        <v>240</v>
      </c>
      <c r="S465">
        <v>36</v>
      </c>
      <c r="T465" s="42">
        <v>108</v>
      </c>
      <c r="U465" s="42">
        <v>3888</v>
      </c>
      <c r="V465" s="43">
        <v>0.02</v>
      </c>
      <c r="W465" s="42">
        <f>tVendas[[#This Row],[Valor Bruto]]*tVendas[[#This Row],[% Desconto]]</f>
        <v>77.760000000000005</v>
      </c>
      <c r="X465" s="42">
        <f>tVendas[[#This Row],[Valor Bruto]]-tVendas[[#This Row],[Valor Desconto]]</f>
        <v>3810.24</v>
      </c>
      <c r="Y465" s="41">
        <v>44094</v>
      </c>
      <c r="Z465" s="41">
        <v>44094</v>
      </c>
      <c r="AA465" t="s">
        <v>85</v>
      </c>
      <c r="AB465" t="s">
        <v>90</v>
      </c>
      <c r="AC465" s="43">
        <v>7.0000000000000007E-2</v>
      </c>
      <c r="AD465" s="42">
        <f>tVendas[[#This Row],[Valor Venda]]*tVendas[[#This Row],[% Comis.]]</f>
        <v>266.71680000000003</v>
      </c>
      <c r="AE465" s="57">
        <f>IF((tVendas[[#This Row],[Data Pagamento]]-tVendas[[#This Row],[Vencimento]])&lt;0,1,0)</f>
        <v>0</v>
      </c>
    </row>
    <row r="466" spans="9:31" x14ac:dyDescent="0.3">
      <c r="I466">
        <v>463</v>
      </c>
      <c r="J466" s="41">
        <v>44075</v>
      </c>
      <c r="K466" s="66">
        <f t="shared" si="7"/>
        <v>2020</v>
      </c>
      <c r="L466">
        <v>51</v>
      </c>
      <c r="M466" t="s">
        <v>273</v>
      </c>
      <c r="N466" t="s">
        <v>145</v>
      </c>
      <c r="O466">
        <v>7</v>
      </c>
      <c r="P466" t="s">
        <v>507</v>
      </c>
      <c r="Q466" t="s">
        <v>206</v>
      </c>
      <c r="R466" t="s">
        <v>202</v>
      </c>
      <c r="S466">
        <v>17</v>
      </c>
      <c r="T466" s="42">
        <v>99</v>
      </c>
      <c r="U466" s="42">
        <v>1683</v>
      </c>
      <c r="V466" s="43">
        <v>0.12</v>
      </c>
      <c r="W466" s="42">
        <f>tVendas[[#This Row],[Valor Bruto]]*tVendas[[#This Row],[% Desconto]]</f>
        <v>201.95999999999998</v>
      </c>
      <c r="X466" s="42">
        <f>tVendas[[#This Row],[Valor Bruto]]-tVendas[[#This Row],[Valor Desconto]]</f>
        <v>1481.04</v>
      </c>
      <c r="Y466" s="41">
        <v>44080</v>
      </c>
      <c r="Z466" s="41">
        <v>44080</v>
      </c>
      <c r="AA466" t="s">
        <v>87</v>
      </c>
      <c r="AB466" t="s">
        <v>90</v>
      </c>
      <c r="AC466" s="43">
        <v>0.05</v>
      </c>
      <c r="AD466" s="42">
        <f>tVendas[[#This Row],[Valor Venda]]*tVendas[[#This Row],[% Comis.]]</f>
        <v>74.052000000000007</v>
      </c>
      <c r="AE466" s="57">
        <f>IF((tVendas[[#This Row],[Data Pagamento]]-tVendas[[#This Row],[Vencimento]])&lt;0,1,0)</f>
        <v>0</v>
      </c>
    </row>
    <row r="467" spans="9:31" x14ac:dyDescent="0.3">
      <c r="I467">
        <v>464</v>
      </c>
      <c r="J467" s="41">
        <v>44075</v>
      </c>
      <c r="K467" s="66">
        <f t="shared" si="7"/>
        <v>2020</v>
      </c>
      <c r="L467">
        <v>10</v>
      </c>
      <c r="M467" t="s">
        <v>390</v>
      </c>
      <c r="N467" t="s">
        <v>126</v>
      </c>
      <c r="O467">
        <v>10</v>
      </c>
      <c r="P467" t="s">
        <v>476</v>
      </c>
      <c r="Q467" t="s">
        <v>206</v>
      </c>
      <c r="R467" t="s">
        <v>207</v>
      </c>
      <c r="S467">
        <v>16</v>
      </c>
      <c r="T467" s="42">
        <v>114</v>
      </c>
      <c r="U467" s="42">
        <v>1824</v>
      </c>
      <c r="V467" s="43">
        <v>0.08</v>
      </c>
      <c r="W467" s="42">
        <f>tVendas[[#This Row],[Valor Bruto]]*tVendas[[#This Row],[% Desconto]]</f>
        <v>145.92000000000002</v>
      </c>
      <c r="X467" s="42">
        <f>tVendas[[#This Row],[Valor Bruto]]-tVendas[[#This Row],[Valor Desconto]]</f>
        <v>1678.08</v>
      </c>
      <c r="Y467" s="41">
        <v>44094</v>
      </c>
      <c r="Z467" s="41">
        <v>44094</v>
      </c>
      <c r="AA467" t="s">
        <v>85</v>
      </c>
      <c r="AB467" t="s">
        <v>113</v>
      </c>
      <c r="AC467" s="43">
        <v>0.05</v>
      </c>
      <c r="AD467" s="42">
        <f>tVendas[[#This Row],[Valor Venda]]*tVendas[[#This Row],[% Comis.]]</f>
        <v>83.903999999999996</v>
      </c>
      <c r="AE467" s="57">
        <f>IF((tVendas[[#This Row],[Data Pagamento]]-tVendas[[#This Row],[Vencimento]])&lt;0,1,0)</f>
        <v>0</v>
      </c>
    </row>
    <row r="468" spans="9:31" x14ac:dyDescent="0.3">
      <c r="I468">
        <v>465</v>
      </c>
      <c r="J468" s="41">
        <v>44075</v>
      </c>
      <c r="K468" s="66">
        <f t="shared" si="7"/>
        <v>2020</v>
      </c>
      <c r="L468">
        <v>96</v>
      </c>
      <c r="M468" t="s">
        <v>242</v>
      </c>
      <c r="N468" t="s">
        <v>243</v>
      </c>
      <c r="O468">
        <v>1</v>
      </c>
      <c r="P468" t="s">
        <v>459</v>
      </c>
      <c r="Q468" t="s">
        <v>201</v>
      </c>
      <c r="R468" t="s">
        <v>212</v>
      </c>
      <c r="S468">
        <v>12</v>
      </c>
      <c r="T468" s="42">
        <v>91</v>
      </c>
      <c r="U468" s="42">
        <v>1092</v>
      </c>
      <c r="V468" s="43">
        <v>0.12</v>
      </c>
      <c r="W468" s="42">
        <f>tVendas[[#This Row],[Valor Bruto]]*tVendas[[#This Row],[% Desconto]]</f>
        <v>131.04</v>
      </c>
      <c r="X468" s="42">
        <f>tVendas[[#This Row],[Valor Bruto]]-tVendas[[#This Row],[Valor Desconto]]</f>
        <v>960.96</v>
      </c>
      <c r="Y468" s="41">
        <v>44079</v>
      </c>
      <c r="Z468" s="41">
        <v>44079</v>
      </c>
      <c r="AA468" t="s">
        <v>85</v>
      </c>
      <c r="AB468" t="s">
        <v>92</v>
      </c>
      <c r="AC468" s="43">
        <v>0.04</v>
      </c>
      <c r="AD468" s="42">
        <f>tVendas[[#This Row],[Valor Venda]]*tVendas[[#This Row],[% Comis.]]</f>
        <v>38.438400000000001</v>
      </c>
      <c r="AE468" s="57">
        <f>IF((tVendas[[#This Row],[Data Pagamento]]-tVendas[[#This Row],[Vencimento]])&lt;0,1,0)</f>
        <v>0</v>
      </c>
    </row>
    <row r="469" spans="9:31" x14ac:dyDescent="0.3">
      <c r="I469">
        <v>466</v>
      </c>
      <c r="J469" s="41">
        <v>44076</v>
      </c>
      <c r="K469" s="66">
        <f t="shared" si="7"/>
        <v>2020</v>
      </c>
      <c r="L469">
        <v>100</v>
      </c>
      <c r="M469" t="s">
        <v>258</v>
      </c>
      <c r="N469" t="s">
        <v>259</v>
      </c>
      <c r="O469">
        <v>5</v>
      </c>
      <c r="P469" t="s">
        <v>460</v>
      </c>
      <c r="Q469" t="s">
        <v>206</v>
      </c>
      <c r="R469" t="s">
        <v>216</v>
      </c>
      <c r="S469">
        <v>28</v>
      </c>
      <c r="T469" s="42">
        <v>95</v>
      </c>
      <c r="U469" s="42">
        <v>2660</v>
      </c>
      <c r="V469" s="43">
        <v>0</v>
      </c>
      <c r="W469" s="42">
        <f>tVendas[[#This Row],[Valor Bruto]]*tVendas[[#This Row],[% Desconto]]</f>
        <v>0</v>
      </c>
      <c r="X469" s="42">
        <f>tVendas[[#This Row],[Valor Bruto]]-tVendas[[#This Row],[Valor Desconto]]</f>
        <v>2660</v>
      </c>
      <c r="Y469" s="41">
        <v>44099</v>
      </c>
      <c r="Z469" s="41">
        <v>44099</v>
      </c>
      <c r="AA469" t="s">
        <v>85</v>
      </c>
      <c r="AB469" t="s">
        <v>109</v>
      </c>
      <c r="AC469" s="43">
        <v>0.06</v>
      </c>
      <c r="AD469" s="42">
        <f>tVendas[[#This Row],[Valor Venda]]*tVendas[[#This Row],[% Comis.]]</f>
        <v>159.6</v>
      </c>
      <c r="AE469" s="57">
        <f>IF((tVendas[[#This Row],[Data Pagamento]]-tVendas[[#This Row],[Vencimento]])&lt;0,1,0)</f>
        <v>0</v>
      </c>
    </row>
    <row r="470" spans="9:31" x14ac:dyDescent="0.3">
      <c r="I470">
        <v>467</v>
      </c>
      <c r="J470" s="41">
        <v>44076</v>
      </c>
      <c r="K470" s="66">
        <f t="shared" si="7"/>
        <v>2020</v>
      </c>
      <c r="L470">
        <v>52</v>
      </c>
      <c r="M470" t="s">
        <v>204</v>
      </c>
      <c r="N470" t="s">
        <v>96</v>
      </c>
      <c r="O470">
        <v>9</v>
      </c>
      <c r="P470" t="s">
        <v>416</v>
      </c>
      <c r="Q470" t="s">
        <v>206</v>
      </c>
      <c r="R470" t="s">
        <v>219</v>
      </c>
      <c r="S470">
        <v>34</v>
      </c>
      <c r="T470" s="42">
        <v>99</v>
      </c>
      <c r="U470" s="42">
        <v>3366</v>
      </c>
      <c r="V470" s="43">
        <v>0.11</v>
      </c>
      <c r="W470" s="42">
        <f>tVendas[[#This Row],[Valor Bruto]]*tVendas[[#This Row],[% Desconto]]</f>
        <v>370.26</v>
      </c>
      <c r="X470" s="42">
        <f>tVendas[[#This Row],[Valor Bruto]]-tVendas[[#This Row],[Valor Desconto]]</f>
        <v>2995.74</v>
      </c>
      <c r="Y470" s="41">
        <v>44082</v>
      </c>
      <c r="Z470" s="41">
        <v>44082</v>
      </c>
      <c r="AA470" t="s">
        <v>85</v>
      </c>
      <c r="AB470" t="s">
        <v>109</v>
      </c>
      <c r="AC470" s="43">
        <v>0.06</v>
      </c>
      <c r="AD470" s="42">
        <f>tVendas[[#This Row],[Valor Venda]]*tVendas[[#This Row],[% Comis.]]</f>
        <v>179.74439999999998</v>
      </c>
      <c r="AE470" s="57">
        <f>IF((tVendas[[#This Row],[Data Pagamento]]-tVendas[[#This Row],[Vencimento]])&lt;0,1,0)</f>
        <v>0</v>
      </c>
    </row>
    <row r="471" spans="9:31" x14ac:dyDescent="0.3">
      <c r="I471">
        <v>468</v>
      </c>
      <c r="J471" s="41">
        <v>44077</v>
      </c>
      <c r="K471" s="66">
        <f t="shared" si="7"/>
        <v>2020</v>
      </c>
      <c r="L471">
        <v>40</v>
      </c>
      <c r="M471" t="s">
        <v>316</v>
      </c>
      <c r="N471" t="s">
        <v>317</v>
      </c>
      <c r="O471">
        <v>1</v>
      </c>
      <c r="P471" t="s">
        <v>377</v>
      </c>
      <c r="Q471" t="s">
        <v>201</v>
      </c>
      <c r="R471" t="s">
        <v>222</v>
      </c>
      <c r="S471">
        <v>48</v>
      </c>
      <c r="T471" s="42">
        <v>112</v>
      </c>
      <c r="U471" s="42">
        <v>5376</v>
      </c>
      <c r="V471" s="43">
        <v>0.01</v>
      </c>
      <c r="W471" s="42">
        <f>tVendas[[#This Row],[Valor Bruto]]*tVendas[[#This Row],[% Desconto]]</f>
        <v>53.76</v>
      </c>
      <c r="X471" s="42">
        <f>tVendas[[#This Row],[Valor Bruto]]-tVendas[[#This Row],[Valor Desconto]]</f>
        <v>5322.24</v>
      </c>
      <c r="Y471" s="41">
        <v>44107</v>
      </c>
      <c r="Z471" s="41">
        <v>44107</v>
      </c>
      <c r="AA471" t="s">
        <v>85</v>
      </c>
      <c r="AB471" t="s">
        <v>80</v>
      </c>
      <c r="AC471" s="43">
        <v>0.09</v>
      </c>
      <c r="AD471" s="42">
        <f>tVendas[[#This Row],[Valor Venda]]*tVendas[[#This Row],[% Comis.]]</f>
        <v>479.00159999999994</v>
      </c>
      <c r="AE471" s="57">
        <f>IF((tVendas[[#This Row],[Data Pagamento]]-tVendas[[#This Row],[Vencimento]])&lt;0,1,0)</f>
        <v>0</v>
      </c>
    </row>
    <row r="472" spans="9:31" x14ac:dyDescent="0.3">
      <c r="I472">
        <v>469</v>
      </c>
      <c r="J472" s="41">
        <v>44077</v>
      </c>
      <c r="K472" s="66">
        <f t="shared" si="7"/>
        <v>2020</v>
      </c>
      <c r="L472">
        <v>6</v>
      </c>
      <c r="M472" t="s">
        <v>425</v>
      </c>
      <c r="N472" t="s">
        <v>126</v>
      </c>
      <c r="O472">
        <v>9</v>
      </c>
      <c r="P472" t="s">
        <v>288</v>
      </c>
      <c r="Q472" t="s">
        <v>206</v>
      </c>
      <c r="R472" t="s">
        <v>226</v>
      </c>
      <c r="S472">
        <v>45</v>
      </c>
      <c r="T472" s="42">
        <v>118</v>
      </c>
      <c r="U472" s="42">
        <v>5310</v>
      </c>
      <c r="V472" s="43">
        <v>0.01</v>
      </c>
      <c r="W472" s="42">
        <f>tVendas[[#This Row],[Valor Bruto]]*tVendas[[#This Row],[% Desconto]]</f>
        <v>53.1</v>
      </c>
      <c r="X472" s="42">
        <f>tVendas[[#This Row],[Valor Bruto]]-tVendas[[#This Row],[Valor Desconto]]</f>
        <v>5256.9</v>
      </c>
      <c r="Y472" s="41">
        <v>44080</v>
      </c>
      <c r="Z472" s="41">
        <v>44080</v>
      </c>
      <c r="AA472" t="s">
        <v>85</v>
      </c>
      <c r="AB472" t="s">
        <v>83</v>
      </c>
      <c r="AC472" s="43">
        <v>0.09</v>
      </c>
      <c r="AD472" s="42">
        <f>tVendas[[#This Row],[Valor Venda]]*tVendas[[#This Row],[% Comis.]]</f>
        <v>473.12099999999992</v>
      </c>
      <c r="AE472" s="57">
        <f>IF((tVendas[[#This Row],[Data Pagamento]]-tVendas[[#This Row],[Vencimento]])&lt;0,1,0)</f>
        <v>0</v>
      </c>
    </row>
    <row r="473" spans="9:31" x14ac:dyDescent="0.3">
      <c r="I473">
        <v>470</v>
      </c>
      <c r="J473" s="41">
        <v>44079</v>
      </c>
      <c r="K473" s="66">
        <f t="shared" si="7"/>
        <v>2020</v>
      </c>
      <c r="L473">
        <v>59</v>
      </c>
      <c r="M473" t="s">
        <v>435</v>
      </c>
      <c r="N473" t="s">
        <v>141</v>
      </c>
      <c r="O473">
        <v>12</v>
      </c>
      <c r="P473" t="s">
        <v>498</v>
      </c>
      <c r="Q473" t="s">
        <v>201</v>
      </c>
      <c r="R473" t="s">
        <v>230</v>
      </c>
      <c r="S473">
        <v>19</v>
      </c>
      <c r="T473" s="42">
        <v>108</v>
      </c>
      <c r="U473" s="42">
        <v>2052</v>
      </c>
      <c r="V473" s="43">
        <v>0.09</v>
      </c>
      <c r="W473" s="42">
        <f>tVendas[[#This Row],[Valor Bruto]]*tVendas[[#This Row],[% Desconto]]</f>
        <v>184.68</v>
      </c>
      <c r="X473" s="42">
        <f>tVendas[[#This Row],[Valor Bruto]]-tVendas[[#This Row],[Valor Desconto]]</f>
        <v>1867.32</v>
      </c>
      <c r="Y473" s="41">
        <v>44097</v>
      </c>
      <c r="Z473" s="41">
        <v>44097</v>
      </c>
      <c r="AA473" t="s">
        <v>87</v>
      </c>
      <c r="AB473" t="s">
        <v>80</v>
      </c>
      <c r="AC473" s="43">
        <v>0.05</v>
      </c>
      <c r="AD473" s="42">
        <f>tVendas[[#This Row],[Valor Venda]]*tVendas[[#This Row],[% Comis.]]</f>
        <v>93.366</v>
      </c>
      <c r="AE473" s="57">
        <f>IF((tVendas[[#This Row],[Data Pagamento]]-tVendas[[#This Row],[Vencimento]])&lt;0,1,0)</f>
        <v>0</v>
      </c>
    </row>
    <row r="474" spans="9:31" x14ac:dyDescent="0.3">
      <c r="I474">
        <v>471</v>
      </c>
      <c r="J474" s="41">
        <v>44080</v>
      </c>
      <c r="K474" s="66">
        <f t="shared" si="7"/>
        <v>2020</v>
      </c>
      <c r="L474">
        <v>20</v>
      </c>
      <c r="M474" t="s">
        <v>235</v>
      </c>
      <c r="N474" t="s">
        <v>145</v>
      </c>
      <c r="O474">
        <v>8</v>
      </c>
      <c r="P474" t="s">
        <v>484</v>
      </c>
      <c r="Q474" t="s">
        <v>206</v>
      </c>
      <c r="R474" t="s">
        <v>234</v>
      </c>
      <c r="S474">
        <v>47</v>
      </c>
      <c r="T474" s="42">
        <v>91</v>
      </c>
      <c r="U474" s="42">
        <v>4277</v>
      </c>
      <c r="V474" s="43">
        <v>0.13</v>
      </c>
      <c r="W474" s="42">
        <f>tVendas[[#This Row],[Valor Bruto]]*tVendas[[#This Row],[% Desconto]]</f>
        <v>556.01</v>
      </c>
      <c r="X474" s="42">
        <f>tVendas[[#This Row],[Valor Bruto]]-tVendas[[#This Row],[Valor Desconto]]</f>
        <v>3720.99</v>
      </c>
      <c r="Y474" s="41">
        <v>44080</v>
      </c>
      <c r="Z474" s="41">
        <v>44080</v>
      </c>
      <c r="AA474" t="s">
        <v>100</v>
      </c>
      <c r="AB474" t="s">
        <v>83</v>
      </c>
      <c r="AC474" s="43">
        <v>7.0000000000000007E-2</v>
      </c>
      <c r="AD474" s="42">
        <f>tVendas[[#This Row],[Valor Venda]]*tVendas[[#This Row],[% Comis.]]</f>
        <v>260.46930000000003</v>
      </c>
      <c r="AE474" s="57">
        <f>IF((tVendas[[#This Row],[Data Pagamento]]-tVendas[[#This Row],[Vencimento]])&lt;0,1,0)</f>
        <v>0</v>
      </c>
    </row>
    <row r="475" spans="9:31" x14ac:dyDescent="0.3">
      <c r="I475">
        <v>472</v>
      </c>
      <c r="J475" s="41">
        <v>44080</v>
      </c>
      <c r="K475" s="66">
        <f t="shared" si="7"/>
        <v>2020</v>
      </c>
      <c r="L475">
        <v>49</v>
      </c>
      <c r="M475" t="s">
        <v>407</v>
      </c>
      <c r="N475" t="s">
        <v>408</v>
      </c>
      <c r="O475">
        <v>5</v>
      </c>
      <c r="P475" t="s">
        <v>509</v>
      </c>
      <c r="Q475" t="s">
        <v>206</v>
      </c>
      <c r="R475" t="s">
        <v>237</v>
      </c>
      <c r="S475">
        <v>20</v>
      </c>
      <c r="T475" s="42">
        <v>100</v>
      </c>
      <c r="U475" s="42">
        <v>2000</v>
      </c>
      <c r="V475" s="43">
        <v>0.14000000000000001</v>
      </c>
      <c r="W475" s="42">
        <f>tVendas[[#This Row],[Valor Bruto]]*tVendas[[#This Row],[% Desconto]]</f>
        <v>280</v>
      </c>
      <c r="X475" s="42">
        <f>tVendas[[#This Row],[Valor Bruto]]-tVendas[[#This Row],[Valor Desconto]]</f>
        <v>1720</v>
      </c>
      <c r="Y475" s="41">
        <v>44102</v>
      </c>
      <c r="Z475" s="41">
        <v>44102</v>
      </c>
      <c r="AA475" t="s">
        <v>85</v>
      </c>
      <c r="AB475" t="s">
        <v>109</v>
      </c>
      <c r="AC475" s="43">
        <v>0.05</v>
      </c>
      <c r="AD475" s="42">
        <f>tVendas[[#This Row],[Valor Venda]]*tVendas[[#This Row],[% Comis.]]</f>
        <v>86</v>
      </c>
      <c r="AE475" s="57">
        <f>IF((tVendas[[#This Row],[Data Pagamento]]-tVendas[[#This Row],[Vencimento]])&lt;0,1,0)</f>
        <v>0</v>
      </c>
    </row>
    <row r="476" spans="9:31" x14ac:dyDescent="0.3">
      <c r="I476">
        <v>473</v>
      </c>
      <c r="J476" s="41">
        <v>44081</v>
      </c>
      <c r="K476" s="66">
        <f t="shared" si="7"/>
        <v>2020</v>
      </c>
      <c r="L476">
        <v>29</v>
      </c>
      <c r="M476" t="s">
        <v>437</v>
      </c>
      <c r="N476" t="s">
        <v>438</v>
      </c>
      <c r="O476">
        <v>14</v>
      </c>
      <c r="P476" t="s">
        <v>422</v>
      </c>
      <c r="Q476" t="s">
        <v>201</v>
      </c>
      <c r="R476" t="s">
        <v>240</v>
      </c>
      <c r="S476">
        <v>37</v>
      </c>
      <c r="T476" s="42">
        <v>117</v>
      </c>
      <c r="U476" s="42">
        <v>4329</v>
      </c>
      <c r="V476" s="43">
        <v>0.11</v>
      </c>
      <c r="W476" s="42">
        <f>tVendas[[#This Row],[Valor Bruto]]*tVendas[[#This Row],[% Desconto]]</f>
        <v>476.19</v>
      </c>
      <c r="X476" s="42">
        <f>tVendas[[#This Row],[Valor Bruto]]-tVendas[[#This Row],[Valor Desconto]]</f>
        <v>3852.81</v>
      </c>
      <c r="Y476" s="41">
        <v>44097</v>
      </c>
      <c r="Z476" s="41">
        <v>44097</v>
      </c>
      <c r="AA476" t="s">
        <v>85</v>
      </c>
      <c r="AB476" t="s">
        <v>95</v>
      </c>
      <c r="AC476" s="43">
        <v>7.0000000000000007E-2</v>
      </c>
      <c r="AD476" s="42">
        <f>tVendas[[#This Row],[Valor Venda]]*tVendas[[#This Row],[% Comis.]]</f>
        <v>269.69670000000002</v>
      </c>
      <c r="AE476" s="57">
        <f>IF((tVendas[[#This Row],[Data Pagamento]]-tVendas[[#This Row],[Vencimento]])&lt;0,1,0)</f>
        <v>0</v>
      </c>
    </row>
    <row r="477" spans="9:31" x14ac:dyDescent="0.3">
      <c r="I477">
        <v>474</v>
      </c>
      <c r="J477" s="41">
        <v>44082</v>
      </c>
      <c r="K477" s="66">
        <f t="shared" si="7"/>
        <v>2020</v>
      </c>
      <c r="L477">
        <v>45</v>
      </c>
      <c r="M477" t="s">
        <v>510</v>
      </c>
      <c r="N477" t="s">
        <v>141</v>
      </c>
      <c r="O477">
        <v>15</v>
      </c>
      <c r="P477" t="s">
        <v>295</v>
      </c>
      <c r="Q477" t="s">
        <v>206</v>
      </c>
      <c r="R477" t="s">
        <v>202</v>
      </c>
      <c r="S477">
        <v>49</v>
      </c>
      <c r="T477" s="42">
        <v>93</v>
      </c>
      <c r="U477" s="42">
        <v>4557</v>
      </c>
      <c r="V477" s="43">
        <v>0</v>
      </c>
      <c r="W477" s="42">
        <f>tVendas[[#This Row],[Valor Bruto]]*tVendas[[#This Row],[% Desconto]]</f>
        <v>0</v>
      </c>
      <c r="X477" s="42">
        <f>tVendas[[#This Row],[Valor Bruto]]-tVendas[[#This Row],[Valor Desconto]]</f>
        <v>4557</v>
      </c>
      <c r="Y477" s="41">
        <v>44103</v>
      </c>
      <c r="Z477" s="41">
        <v>44103</v>
      </c>
      <c r="AA477" t="s">
        <v>85</v>
      </c>
      <c r="AB477" t="s">
        <v>113</v>
      </c>
      <c r="AC477" s="43">
        <v>0.08</v>
      </c>
      <c r="AD477" s="42">
        <f>tVendas[[#This Row],[Valor Venda]]*tVendas[[#This Row],[% Comis.]]</f>
        <v>364.56</v>
      </c>
      <c r="AE477" s="57">
        <f>IF((tVendas[[#This Row],[Data Pagamento]]-tVendas[[#This Row],[Vencimento]])&lt;0,1,0)</f>
        <v>0</v>
      </c>
    </row>
    <row r="478" spans="9:31" x14ac:dyDescent="0.3">
      <c r="I478">
        <v>475</v>
      </c>
      <c r="J478" s="41">
        <v>44083</v>
      </c>
      <c r="K478" s="66">
        <f t="shared" si="7"/>
        <v>2020</v>
      </c>
      <c r="L478">
        <v>8</v>
      </c>
      <c r="M478" t="s">
        <v>310</v>
      </c>
      <c r="N478" t="s">
        <v>132</v>
      </c>
      <c r="O478">
        <v>15</v>
      </c>
      <c r="P478" t="s">
        <v>247</v>
      </c>
      <c r="Q478" t="s">
        <v>206</v>
      </c>
      <c r="R478" t="s">
        <v>207</v>
      </c>
      <c r="S478">
        <v>21</v>
      </c>
      <c r="T478" s="42">
        <v>117</v>
      </c>
      <c r="U478" s="42">
        <v>2457</v>
      </c>
      <c r="V478" s="43">
        <v>0.12</v>
      </c>
      <c r="W478" s="42">
        <f>tVendas[[#This Row],[Valor Bruto]]*tVendas[[#This Row],[% Desconto]]</f>
        <v>294.83999999999997</v>
      </c>
      <c r="X478" s="42">
        <f>tVendas[[#This Row],[Valor Bruto]]-tVendas[[#This Row],[Valor Desconto]]</f>
        <v>2162.16</v>
      </c>
      <c r="Y478" s="41">
        <v>44098</v>
      </c>
      <c r="Z478" s="41">
        <v>44098</v>
      </c>
      <c r="AA478" t="s">
        <v>85</v>
      </c>
      <c r="AB478" t="s">
        <v>83</v>
      </c>
      <c r="AC478" s="43">
        <v>0.06</v>
      </c>
      <c r="AD478" s="42">
        <f>tVendas[[#This Row],[Valor Venda]]*tVendas[[#This Row],[% Comis.]]</f>
        <v>129.72959999999998</v>
      </c>
      <c r="AE478" s="57">
        <f>IF((tVendas[[#This Row],[Data Pagamento]]-tVendas[[#This Row],[Vencimento]])&lt;0,1,0)</f>
        <v>0</v>
      </c>
    </row>
    <row r="479" spans="9:31" x14ac:dyDescent="0.3">
      <c r="I479">
        <v>476</v>
      </c>
      <c r="J479" s="41">
        <v>44083</v>
      </c>
      <c r="K479" s="66">
        <f t="shared" si="7"/>
        <v>2020</v>
      </c>
      <c r="L479">
        <v>71</v>
      </c>
      <c r="M479" t="s">
        <v>198</v>
      </c>
      <c r="N479" t="s">
        <v>199</v>
      </c>
      <c r="O479">
        <v>14</v>
      </c>
      <c r="P479" t="s">
        <v>384</v>
      </c>
      <c r="Q479" t="s">
        <v>201</v>
      </c>
      <c r="R479" t="s">
        <v>212</v>
      </c>
      <c r="S479">
        <v>27</v>
      </c>
      <c r="T479" s="42">
        <v>111</v>
      </c>
      <c r="U479" s="42">
        <v>2997</v>
      </c>
      <c r="V479" s="43">
        <v>0.15</v>
      </c>
      <c r="W479" s="42">
        <f>tVendas[[#This Row],[Valor Bruto]]*tVendas[[#This Row],[% Desconto]]</f>
        <v>449.55</v>
      </c>
      <c r="X479" s="42">
        <f>tVendas[[#This Row],[Valor Bruto]]-tVendas[[#This Row],[Valor Desconto]]</f>
        <v>2547.4499999999998</v>
      </c>
      <c r="Y479" s="41">
        <v>44103</v>
      </c>
      <c r="Z479" s="41">
        <v>44103</v>
      </c>
      <c r="AA479" t="s">
        <v>97</v>
      </c>
      <c r="AB479" t="s">
        <v>113</v>
      </c>
      <c r="AC479" s="43">
        <v>0.06</v>
      </c>
      <c r="AD479" s="42">
        <f>tVendas[[#This Row],[Valor Venda]]*tVendas[[#This Row],[% Comis.]]</f>
        <v>152.84699999999998</v>
      </c>
      <c r="AE479" s="57">
        <f>IF((tVendas[[#This Row],[Data Pagamento]]-tVendas[[#This Row],[Vencimento]])&lt;0,1,0)</f>
        <v>0</v>
      </c>
    </row>
    <row r="480" spans="9:31" x14ac:dyDescent="0.3">
      <c r="I480">
        <v>477</v>
      </c>
      <c r="J480" s="41">
        <v>44083</v>
      </c>
      <c r="K480" s="66">
        <f t="shared" si="7"/>
        <v>2020</v>
      </c>
      <c r="L480">
        <v>17</v>
      </c>
      <c r="M480" t="s">
        <v>352</v>
      </c>
      <c r="N480" t="s">
        <v>259</v>
      </c>
      <c r="O480">
        <v>12</v>
      </c>
      <c r="P480" t="s">
        <v>399</v>
      </c>
      <c r="Q480" t="s">
        <v>201</v>
      </c>
      <c r="R480" t="s">
        <v>216</v>
      </c>
      <c r="S480">
        <v>34</v>
      </c>
      <c r="T480" s="42">
        <v>98</v>
      </c>
      <c r="U480" s="42">
        <v>3332</v>
      </c>
      <c r="V480" s="43">
        <v>0.15</v>
      </c>
      <c r="W480" s="42">
        <f>tVendas[[#This Row],[Valor Bruto]]*tVendas[[#This Row],[% Desconto]]</f>
        <v>499.79999999999995</v>
      </c>
      <c r="X480" s="42">
        <f>tVendas[[#This Row],[Valor Bruto]]-tVendas[[#This Row],[Valor Desconto]]</f>
        <v>2832.2</v>
      </c>
      <c r="Y480" s="41">
        <v>44093</v>
      </c>
      <c r="Z480" s="41">
        <v>44093</v>
      </c>
      <c r="AA480" t="s">
        <v>97</v>
      </c>
      <c r="AB480" t="s">
        <v>109</v>
      </c>
      <c r="AC480" s="43">
        <v>0.06</v>
      </c>
      <c r="AD480" s="42">
        <f>tVendas[[#This Row],[Valor Venda]]*tVendas[[#This Row],[% Comis.]]</f>
        <v>169.93199999999999</v>
      </c>
      <c r="AE480" s="57">
        <f>IF((tVendas[[#This Row],[Data Pagamento]]-tVendas[[#This Row],[Vencimento]])&lt;0,1,0)</f>
        <v>0</v>
      </c>
    </row>
    <row r="481" spans="9:31" x14ac:dyDescent="0.3">
      <c r="I481">
        <v>478</v>
      </c>
      <c r="J481" s="41">
        <v>44084</v>
      </c>
      <c r="K481" s="66">
        <f t="shared" si="7"/>
        <v>2020</v>
      </c>
      <c r="L481">
        <v>22</v>
      </c>
      <c r="M481" t="s">
        <v>264</v>
      </c>
      <c r="N481" t="s">
        <v>265</v>
      </c>
      <c r="O481">
        <v>11</v>
      </c>
      <c r="P481" t="s">
        <v>442</v>
      </c>
      <c r="Q481" t="s">
        <v>201</v>
      </c>
      <c r="R481" t="s">
        <v>219</v>
      </c>
      <c r="S481">
        <v>35</v>
      </c>
      <c r="T481" s="42">
        <v>118</v>
      </c>
      <c r="U481" s="42">
        <v>4130</v>
      </c>
      <c r="V481" s="43">
        <v>0.15</v>
      </c>
      <c r="W481" s="42">
        <f>tVendas[[#This Row],[Valor Bruto]]*tVendas[[#This Row],[% Desconto]]</f>
        <v>619.5</v>
      </c>
      <c r="X481" s="42">
        <f>tVendas[[#This Row],[Valor Bruto]]-tVendas[[#This Row],[Valor Desconto]]</f>
        <v>3510.5</v>
      </c>
      <c r="Y481" s="41">
        <v>44104</v>
      </c>
      <c r="Z481" s="41">
        <v>44104</v>
      </c>
      <c r="AA481" t="s">
        <v>97</v>
      </c>
      <c r="AB481" t="s">
        <v>109</v>
      </c>
      <c r="AC481" s="43">
        <v>7.0000000000000007E-2</v>
      </c>
      <c r="AD481" s="42">
        <f>tVendas[[#This Row],[Valor Venda]]*tVendas[[#This Row],[% Comis.]]</f>
        <v>245.73500000000001</v>
      </c>
      <c r="AE481" s="57">
        <f>IF((tVendas[[#This Row],[Data Pagamento]]-tVendas[[#This Row],[Vencimento]])&lt;0,1,0)</f>
        <v>0</v>
      </c>
    </row>
    <row r="482" spans="9:31" x14ac:dyDescent="0.3">
      <c r="I482">
        <v>479</v>
      </c>
      <c r="J482" s="41">
        <v>44084</v>
      </c>
      <c r="K482" s="66">
        <f t="shared" si="7"/>
        <v>2020</v>
      </c>
      <c r="L482">
        <v>3</v>
      </c>
      <c r="M482" t="s">
        <v>398</v>
      </c>
      <c r="N482" t="s">
        <v>138</v>
      </c>
      <c r="O482">
        <v>7</v>
      </c>
      <c r="P482" t="s">
        <v>307</v>
      </c>
      <c r="Q482" t="s">
        <v>206</v>
      </c>
      <c r="R482" t="s">
        <v>222</v>
      </c>
      <c r="S482">
        <v>34</v>
      </c>
      <c r="T482" s="42">
        <v>96</v>
      </c>
      <c r="U482" s="42">
        <v>3264</v>
      </c>
      <c r="V482" s="43">
        <v>0.1</v>
      </c>
      <c r="W482" s="42">
        <f>tVendas[[#This Row],[Valor Bruto]]*tVendas[[#This Row],[% Desconto]]</f>
        <v>326.40000000000003</v>
      </c>
      <c r="X482" s="42">
        <f>tVendas[[#This Row],[Valor Bruto]]-tVendas[[#This Row],[Valor Desconto]]</f>
        <v>2937.6</v>
      </c>
      <c r="Y482" s="41">
        <v>44091</v>
      </c>
      <c r="Z482" s="41">
        <v>44091</v>
      </c>
      <c r="AA482" t="s">
        <v>97</v>
      </c>
      <c r="AB482" t="s">
        <v>80</v>
      </c>
      <c r="AC482" s="43">
        <v>0.06</v>
      </c>
      <c r="AD482" s="42">
        <f>tVendas[[#This Row],[Valor Venda]]*tVendas[[#This Row],[% Comis.]]</f>
        <v>176.256</v>
      </c>
      <c r="AE482" s="57">
        <f>IF((tVendas[[#This Row],[Data Pagamento]]-tVendas[[#This Row],[Vencimento]])&lt;0,1,0)</f>
        <v>0</v>
      </c>
    </row>
    <row r="483" spans="9:31" x14ac:dyDescent="0.3">
      <c r="I483">
        <v>480</v>
      </c>
      <c r="J483" s="41">
        <v>44085</v>
      </c>
      <c r="K483" s="66">
        <f t="shared" si="7"/>
        <v>2020</v>
      </c>
      <c r="L483">
        <v>19</v>
      </c>
      <c r="M483" t="s">
        <v>357</v>
      </c>
      <c r="N483" t="s">
        <v>84</v>
      </c>
      <c r="O483">
        <v>9</v>
      </c>
      <c r="P483" t="s">
        <v>288</v>
      </c>
      <c r="Q483" t="s">
        <v>206</v>
      </c>
      <c r="R483" t="s">
        <v>226</v>
      </c>
      <c r="S483">
        <v>12</v>
      </c>
      <c r="T483" s="42">
        <v>106</v>
      </c>
      <c r="U483" s="42">
        <v>1272</v>
      </c>
      <c r="V483" s="43">
        <v>0.12</v>
      </c>
      <c r="W483" s="42">
        <f>tVendas[[#This Row],[Valor Bruto]]*tVendas[[#This Row],[% Desconto]]</f>
        <v>152.63999999999999</v>
      </c>
      <c r="X483" s="42">
        <f>tVendas[[#This Row],[Valor Bruto]]-tVendas[[#This Row],[Valor Desconto]]</f>
        <v>1119.3600000000001</v>
      </c>
      <c r="Y483" s="41">
        <v>44115</v>
      </c>
      <c r="Z483" s="41">
        <v>44115</v>
      </c>
      <c r="AA483" t="s">
        <v>108</v>
      </c>
      <c r="AB483" t="s">
        <v>95</v>
      </c>
      <c r="AC483" s="43">
        <v>0.05</v>
      </c>
      <c r="AD483" s="42">
        <f>tVendas[[#This Row],[Valor Venda]]*tVendas[[#This Row],[% Comis.]]</f>
        <v>55.968000000000011</v>
      </c>
      <c r="AE483" s="57">
        <f>IF((tVendas[[#This Row],[Data Pagamento]]-tVendas[[#This Row],[Vencimento]])&lt;0,1,0)</f>
        <v>0</v>
      </c>
    </row>
    <row r="484" spans="9:31" x14ac:dyDescent="0.3">
      <c r="I484">
        <v>481</v>
      </c>
      <c r="J484" s="41">
        <v>44085</v>
      </c>
      <c r="K484" s="66">
        <f t="shared" si="7"/>
        <v>2020</v>
      </c>
      <c r="L484">
        <v>18</v>
      </c>
      <c r="M484" t="s">
        <v>372</v>
      </c>
      <c r="N484" t="s">
        <v>148</v>
      </c>
      <c r="O484">
        <v>6</v>
      </c>
      <c r="P484" t="s">
        <v>511</v>
      </c>
      <c r="Q484" t="s">
        <v>201</v>
      </c>
      <c r="R484" t="s">
        <v>230</v>
      </c>
      <c r="S484">
        <v>46</v>
      </c>
      <c r="T484" s="42">
        <v>105</v>
      </c>
      <c r="U484" s="42">
        <v>4830</v>
      </c>
      <c r="V484" s="43">
        <v>0.06</v>
      </c>
      <c r="W484" s="42">
        <f>tVendas[[#This Row],[Valor Bruto]]*tVendas[[#This Row],[% Desconto]]</f>
        <v>289.8</v>
      </c>
      <c r="X484" s="42">
        <f>tVendas[[#This Row],[Valor Bruto]]-tVendas[[#This Row],[Valor Desconto]]</f>
        <v>4540.2</v>
      </c>
      <c r="Y484" s="41">
        <v>44114</v>
      </c>
      <c r="Z484" s="41">
        <v>44114</v>
      </c>
      <c r="AA484" t="s">
        <v>108</v>
      </c>
      <c r="AB484" t="s">
        <v>95</v>
      </c>
      <c r="AC484" s="43">
        <v>0.08</v>
      </c>
      <c r="AD484" s="42">
        <f>tVendas[[#This Row],[Valor Venda]]*tVendas[[#This Row],[% Comis.]]</f>
        <v>363.21600000000001</v>
      </c>
      <c r="AE484" s="57">
        <f>IF((tVendas[[#This Row],[Data Pagamento]]-tVendas[[#This Row],[Vencimento]])&lt;0,1,0)</f>
        <v>0</v>
      </c>
    </row>
    <row r="485" spans="9:31" x14ac:dyDescent="0.3">
      <c r="I485">
        <v>482</v>
      </c>
      <c r="J485" s="41">
        <v>44086</v>
      </c>
      <c r="K485" s="66">
        <f t="shared" si="7"/>
        <v>2020</v>
      </c>
      <c r="L485">
        <v>27</v>
      </c>
      <c r="M485" t="s">
        <v>392</v>
      </c>
      <c r="N485" t="s">
        <v>96</v>
      </c>
      <c r="O485">
        <v>3</v>
      </c>
      <c r="P485" t="s">
        <v>482</v>
      </c>
      <c r="Q485" t="s">
        <v>206</v>
      </c>
      <c r="R485" t="s">
        <v>234</v>
      </c>
      <c r="S485">
        <v>42</v>
      </c>
      <c r="T485" s="42">
        <v>95</v>
      </c>
      <c r="U485" s="42">
        <v>3990</v>
      </c>
      <c r="V485" s="43">
        <v>0.02</v>
      </c>
      <c r="W485" s="42">
        <f>tVendas[[#This Row],[Valor Bruto]]*tVendas[[#This Row],[% Desconto]]</f>
        <v>79.8</v>
      </c>
      <c r="X485" s="42">
        <f>tVendas[[#This Row],[Valor Bruto]]-tVendas[[#This Row],[Valor Desconto]]</f>
        <v>3910.2</v>
      </c>
      <c r="Y485" s="41">
        <v>44095</v>
      </c>
      <c r="Z485" s="41"/>
      <c r="AA485" t="s">
        <v>85</v>
      </c>
      <c r="AB485" t="s">
        <v>105</v>
      </c>
      <c r="AC485" s="43">
        <v>7.0000000000000007E-2</v>
      </c>
      <c r="AD485" s="42">
        <f>tVendas[[#This Row],[Valor Venda]]*tVendas[[#This Row],[% Comis.]]</f>
        <v>273.714</v>
      </c>
      <c r="AE485" s="57">
        <f>IF((tVendas[[#This Row],[Data Pagamento]]-tVendas[[#This Row],[Vencimento]])&lt;0,1,0)</f>
        <v>1</v>
      </c>
    </row>
    <row r="486" spans="9:31" x14ac:dyDescent="0.3">
      <c r="I486">
        <v>483</v>
      </c>
      <c r="J486" s="41">
        <v>44086</v>
      </c>
      <c r="K486" s="66">
        <f t="shared" si="7"/>
        <v>2020</v>
      </c>
      <c r="L486">
        <v>61</v>
      </c>
      <c r="M486" t="s">
        <v>276</v>
      </c>
      <c r="N486" t="s">
        <v>277</v>
      </c>
      <c r="O486">
        <v>8</v>
      </c>
      <c r="P486" t="s">
        <v>406</v>
      </c>
      <c r="Q486" t="s">
        <v>206</v>
      </c>
      <c r="R486" t="s">
        <v>237</v>
      </c>
      <c r="S486">
        <v>36</v>
      </c>
      <c r="T486" s="42">
        <v>104</v>
      </c>
      <c r="U486" s="42">
        <v>3744</v>
      </c>
      <c r="V486" s="43">
        <v>0.13</v>
      </c>
      <c r="W486" s="42">
        <f>tVendas[[#This Row],[Valor Bruto]]*tVendas[[#This Row],[% Desconto]]</f>
        <v>486.72</v>
      </c>
      <c r="X486" s="42">
        <f>tVendas[[#This Row],[Valor Bruto]]-tVendas[[#This Row],[Valor Desconto]]</f>
        <v>3257.2799999999997</v>
      </c>
      <c r="Y486" s="41">
        <v>44097</v>
      </c>
      <c r="Z486" s="41">
        <v>44097</v>
      </c>
      <c r="AA486" t="s">
        <v>79</v>
      </c>
      <c r="AB486" t="s">
        <v>83</v>
      </c>
      <c r="AC486" s="43">
        <v>7.0000000000000007E-2</v>
      </c>
      <c r="AD486" s="42">
        <f>tVendas[[#This Row],[Valor Venda]]*tVendas[[#This Row],[% Comis.]]</f>
        <v>228.00960000000001</v>
      </c>
      <c r="AE486" s="57">
        <f>IF((tVendas[[#This Row],[Data Pagamento]]-tVendas[[#This Row],[Vencimento]])&lt;0,1,0)</f>
        <v>0</v>
      </c>
    </row>
    <row r="487" spans="9:31" x14ac:dyDescent="0.3">
      <c r="I487">
        <v>484</v>
      </c>
      <c r="J487" s="41">
        <v>44086</v>
      </c>
      <c r="K487" s="66">
        <f t="shared" si="7"/>
        <v>2020</v>
      </c>
      <c r="L487">
        <v>72</v>
      </c>
      <c r="M487" t="s">
        <v>299</v>
      </c>
      <c r="N487" t="s">
        <v>300</v>
      </c>
      <c r="O487">
        <v>11</v>
      </c>
      <c r="P487" t="s">
        <v>371</v>
      </c>
      <c r="Q487" t="s">
        <v>201</v>
      </c>
      <c r="R487" t="s">
        <v>240</v>
      </c>
      <c r="S487">
        <v>24</v>
      </c>
      <c r="T487" s="42">
        <v>112</v>
      </c>
      <c r="U487" s="42">
        <v>2688</v>
      </c>
      <c r="V487" s="43">
        <v>7.0000000000000007E-2</v>
      </c>
      <c r="W487" s="42">
        <f>tVendas[[#This Row],[Valor Bruto]]*tVendas[[#This Row],[% Desconto]]</f>
        <v>188.16000000000003</v>
      </c>
      <c r="X487" s="42">
        <f>tVendas[[#This Row],[Valor Bruto]]-tVendas[[#This Row],[Valor Desconto]]</f>
        <v>2499.84</v>
      </c>
      <c r="Y487" s="41">
        <v>44109</v>
      </c>
      <c r="Z487" s="41">
        <v>44109</v>
      </c>
      <c r="AA487" t="s">
        <v>97</v>
      </c>
      <c r="AB487" t="s">
        <v>90</v>
      </c>
      <c r="AC487" s="43">
        <v>0.06</v>
      </c>
      <c r="AD487" s="42">
        <f>tVendas[[#This Row],[Valor Venda]]*tVendas[[#This Row],[% Comis.]]</f>
        <v>149.99039999999999</v>
      </c>
      <c r="AE487" s="57">
        <f>IF((tVendas[[#This Row],[Data Pagamento]]-tVendas[[#This Row],[Vencimento]])&lt;0,1,0)</f>
        <v>0</v>
      </c>
    </row>
    <row r="488" spans="9:31" x14ac:dyDescent="0.3">
      <c r="I488">
        <v>485</v>
      </c>
      <c r="J488" s="41">
        <v>44087</v>
      </c>
      <c r="K488" s="66">
        <f t="shared" si="7"/>
        <v>2020</v>
      </c>
      <c r="L488">
        <v>77</v>
      </c>
      <c r="M488" t="s">
        <v>297</v>
      </c>
      <c r="N488" t="s">
        <v>298</v>
      </c>
      <c r="O488">
        <v>8</v>
      </c>
      <c r="P488" t="s">
        <v>373</v>
      </c>
      <c r="Q488" t="s">
        <v>206</v>
      </c>
      <c r="R488" t="s">
        <v>202</v>
      </c>
      <c r="S488">
        <v>11</v>
      </c>
      <c r="T488" s="42">
        <v>90</v>
      </c>
      <c r="U488" s="42">
        <v>990</v>
      </c>
      <c r="V488" s="43">
        <v>0.08</v>
      </c>
      <c r="W488" s="42">
        <f>tVendas[[#This Row],[Valor Bruto]]*tVendas[[#This Row],[% Desconto]]</f>
        <v>79.2</v>
      </c>
      <c r="X488" s="42">
        <f>tVendas[[#This Row],[Valor Bruto]]-tVendas[[#This Row],[Valor Desconto]]</f>
        <v>910.8</v>
      </c>
      <c r="Y488" s="41">
        <v>44102</v>
      </c>
      <c r="Z488" s="41">
        <v>44102</v>
      </c>
      <c r="AA488" t="s">
        <v>100</v>
      </c>
      <c r="AB488" t="s">
        <v>92</v>
      </c>
      <c r="AC488" s="43">
        <v>0.04</v>
      </c>
      <c r="AD488" s="42">
        <f>tVendas[[#This Row],[Valor Venda]]*tVendas[[#This Row],[% Comis.]]</f>
        <v>36.432000000000002</v>
      </c>
      <c r="AE488" s="57">
        <f>IF((tVendas[[#This Row],[Data Pagamento]]-tVendas[[#This Row],[Vencimento]])&lt;0,1,0)</f>
        <v>0</v>
      </c>
    </row>
    <row r="489" spans="9:31" x14ac:dyDescent="0.3">
      <c r="I489">
        <v>486</v>
      </c>
      <c r="J489" s="41">
        <v>44088</v>
      </c>
      <c r="K489" s="66">
        <f t="shared" si="7"/>
        <v>2020</v>
      </c>
      <c r="L489">
        <v>77</v>
      </c>
      <c r="M489" t="s">
        <v>297</v>
      </c>
      <c r="N489" t="s">
        <v>298</v>
      </c>
      <c r="O489">
        <v>15</v>
      </c>
      <c r="P489" t="s">
        <v>247</v>
      </c>
      <c r="Q489" t="s">
        <v>206</v>
      </c>
      <c r="R489" t="s">
        <v>207</v>
      </c>
      <c r="S489">
        <v>44</v>
      </c>
      <c r="T489" s="42">
        <v>98</v>
      </c>
      <c r="U489" s="42">
        <v>4312</v>
      </c>
      <c r="V489" s="43">
        <v>0.13</v>
      </c>
      <c r="W489" s="42">
        <f>tVendas[[#This Row],[Valor Bruto]]*tVendas[[#This Row],[% Desconto]]</f>
        <v>560.56000000000006</v>
      </c>
      <c r="X489" s="42">
        <f>tVendas[[#This Row],[Valor Bruto]]-tVendas[[#This Row],[Valor Desconto]]</f>
        <v>3751.44</v>
      </c>
      <c r="Y489" s="41">
        <v>44106</v>
      </c>
      <c r="Z489" s="41">
        <v>44106</v>
      </c>
      <c r="AA489" t="s">
        <v>85</v>
      </c>
      <c r="AB489" t="s">
        <v>109</v>
      </c>
      <c r="AC489" s="43">
        <v>7.0000000000000007E-2</v>
      </c>
      <c r="AD489" s="42">
        <f>tVendas[[#This Row],[Valor Venda]]*tVendas[[#This Row],[% Comis.]]</f>
        <v>262.60080000000005</v>
      </c>
      <c r="AE489" s="57">
        <f>IF((tVendas[[#This Row],[Data Pagamento]]-tVendas[[#This Row],[Vencimento]])&lt;0,1,0)</f>
        <v>0</v>
      </c>
    </row>
    <row r="490" spans="9:31" x14ac:dyDescent="0.3">
      <c r="I490">
        <v>487</v>
      </c>
      <c r="J490" s="41">
        <v>44088</v>
      </c>
      <c r="K490" s="66">
        <f t="shared" si="7"/>
        <v>2020</v>
      </c>
      <c r="L490">
        <v>70</v>
      </c>
      <c r="M490" t="s">
        <v>392</v>
      </c>
      <c r="N490" t="s">
        <v>153</v>
      </c>
      <c r="O490">
        <v>9</v>
      </c>
      <c r="P490" t="s">
        <v>512</v>
      </c>
      <c r="Q490" t="s">
        <v>206</v>
      </c>
      <c r="R490" t="s">
        <v>212</v>
      </c>
      <c r="S490">
        <v>41</v>
      </c>
      <c r="T490" s="42">
        <v>99</v>
      </c>
      <c r="U490" s="42">
        <v>4059</v>
      </c>
      <c r="V490" s="43">
        <v>0.01</v>
      </c>
      <c r="W490" s="42">
        <f>tVendas[[#This Row],[Valor Bruto]]*tVendas[[#This Row],[% Desconto]]</f>
        <v>40.590000000000003</v>
      </c>
      <c r="X490" s="42">
        <f>tVendas[[#This Row],[Valor Bruto]]-tVendas[[#This Row],[Valor Desconto]]</f>
        <v>4018.41</v>
      </c>
      <c r="Y490" s="41">
        <v>44109</v>
      </c>
      <c r="Z490" s="41">
        <v>44109</v>
      </c>
      <c r="AA490" t="s">
        <v>108</v>
      </c>
      <c r="AB490" t="s">
        <v>128</v>
      </c>
      <c r="AC490" s="43">
        <v>0.08</v>
      </c>
      <c r="AD490" s="42">
        <f>tVendas[[#This Row],[Valor Venda]]*tVendas[[#This Row],[% Comis.]]</f>
        <v>321.47280000000001</v>
      </c>
      <c r="AE490" s="57">
        <f>IF((tVendas[[#This Row],[Data Pagamento]]-tVendas[[#This Row],[Vencimento]])&lt;0,1,0)</f>
        <v>0</v>
      </c>
    </row>
    <row r="491" spans="9:31" x14ac:dyDescent="0.3">
      <c r="I491">
        <v>488</v>
      </c>
      <c r="J491" s="41">
        <v>44088</v>
      </c>
      <c r="K491" s="66">
        <f t="shared" si="7"/>
        <v>2020</v>
      </c>
      <c r="L491">
        <v>35</v>
      </c>
      <c r="M491" t="s">
        <v>267</v>
      </c>
      <c r="N491" t="s">
        <v>268</v>
      </c>
      <c r="O491">
        <v>5</v>
      </c>
      <c r="P491" t="s">
        <v>460</v>
      </c>
      <c r="Q491" t="s">
        <v>206</v>
      </c>
      <c r="R491" t="s">
        <v>216</v>
      </c>
      <c r="S491">
        <v>45</v>
      </c>
      <c r="T491" s="42">
        <v>117</v>
      </c>
      <c r="U491" s="42">
        <v>5265</v>
      </c>
      <c r="V491" s="43">
        <v>0.09</v>
      </c>
      <c r="W491" s="42">
        <f>tVendas[[#This Row],[Valor Bruto]]*tVendas[[#This Row],[% Desconto]]</f>
        <v>473.84999999999997</v>
      </c>
      <c r="X491" s="42">
        <f>tVendas[[#This Row],[Valor Bruto]]-tVendas[[#This Row],[Valor Desconto]]</f>
        <v>4791.1499999999996</v>
      </c>
      <c r="Y491" s="41">
        <v>44108</v>
      </c>
      <c r="Z491" s="41">
        <v>44108</v>
      </c>
      <c r="AA491" t="s">
        <v>82</v>
      </c>
      <c r="AB491" t="s">
        <v>128</v>
      </c>
      <c r="AC491" s="43">
        <v>0.08</v>
      </c>
      <c r="AD491" s="42">
        <f>tVendas[[#This Row],[Valor Venda]]*tVendas[[#This Row],[% Comis.]]</f>
        <v>383.29199999999997</v>
      </c>
      <c r="AE491" s="57">
        <f>IF((tVendas[[#This Row],[Data Pagamento]]-tVendas[[#This Row],[Vencimento]])&lt;0,1,0)</f>
        <v>0</v>
      </c>
    </row>
    <row r="492" spans="9:31" x14ac:dyDescent="0.3">
      <c r="I492">
        <v>489</v>
      </c>
      <c r="J492" s="41">
        <v>44089</v>
      </c>
      <c r="K492" s="66">
        <f t="shared" si="7"/>
        <v>2020</v>
      </c>
      <c r="L492">
        <v>89</v>
      </c>
      <c r="M492" t="s">
        <v>339</v>
      </c>
      <c r="N492" t="s">
        <v>340</v>
      </c>
      <c r="O492">
        <v>11</v>
      </c>
      <c r="P492" t="s">
        <v>442</v>
      </c>
      <c r="Q492" t="s">
        <v>201</v>
      </c>
      <c r="R492" t="s">
        <v>219</v>
      </c>
      <c r="S492">
        <v>21</v>
      </c>
      <c r="T492" s="42">
        <v>95</v>
      </c>
      <c r="U492" s="42">
        <v>1995</v>
      </c>
      <c r="V492" s="43">
        <v>0.01</v>
      </c>
      <c r="W492" s="42">
        <f>tVendas[[#This Row],[Valor Bruto]]*tVendas[[#This Row],[% Desconto]]</f>
        <v>19.95</v>
      </c>
      <c r="X492" s="42">
        <f>tVendas[[#This Row],[Valor Bruto]]-tVendas[[#This Row],[Valor Desconto]]</f>
        <v>1975.05</v>
      </c>
      <c r="Y492" s="41">
        <v>44113</v>
      </c>
      <c r="Z492" s="41">
        <v>44113</v>
      </c>
      <c r="AA492" t="s">
        <v>87</v>
      </c>
      <c r="AB492" t="s">
        <v>128</v>
      </c>
      <c r="AC492" s="43">
        <v>0.05</v>
      </c>
      <c r="AD492" s="42">
        <f>tVendas[[#This Row],[Valor Venda]]*tVendas[[#This Row],[% Comis.]]</f>
        <v>98.752499999999998</v>
      </c>
      <c r="AE492" s="57">
        <f>IF((tVendas[[#This Row],[Data Pagamento]]-tVendas[[#This Row],[Vencimento]])&lt;0,1,0)</f>
        <v>0</v>
      </c>
    </row>
    <row r="493" spans="9:31" x14ac:dyDescent="0.3">
      <c r="I493">
        <v>490</v>
      </c>
      <c r="J493" s="41">
        <v>44090</v>
      </c>
      <c r="K493" s="66">
        <f t="shared" si="7"/>
        <v>2020</v>
      </c>
      <c r="L493">
        <v>85</v>
      </c>
      <c r="M493" t="s">
        <v>280</v>
      </c>
      <c r="N493" t="s">
        <v>281</v>
      </c>
      <c r="O493">
        <v>8</v>
      </c>
      <c r="P493" t="s">
        <v>254</v>
      </c>
      <c r="Q493" t="s">
        <v>206</v>
      </c>
      <c r="R493" t="s">
        <v>222</v>
      </c>
      <c r="S493">
        <v>17</v>
      </c>
      <c r="T493" s="42">
        <v>114</v>
      </c>
      <c r="U493" s="42">
        <v>1938</v>
      </c>
      <c r="V493" s="43">
        <v>0.06</v>
      </c>
      <c r="W493" s="42">
        <f>tVendas[[#This Row],[Valor Bruto]]*tVendas[[#This Row],[% Desconto]]</f>
        <v>116.28</v>
      </c>
      <c r="X493" s="42">
        <f>tVendas[[#This Row],[Valor Bruto]]-tVendas[[#This Row],[Valor Desconto]]</f>
        <v>1821.72</v>
      </c>
      <c r="Y493" s="41">
        <v>44093</v>
      </c>
      <c r="Z493" s="41">
        <v>44093</v>
      </c>
      <c r="AA493" t="s">
        <v>79</v>
      </c>
      <c r="AB493" t="s">
        <v>90</v>
      </c>
      <c r="AC493" s="43">
        <v>0.05</v>
      </c>
      <c r="AD493" s="42">
        <f>tVendas[[#This Row],[Valor Venda]]*tVendas[[#This Row],[% Comis.]]</f>
        <v>91.086000000000013</v>
      </c>
      <c r="AE493" s="57">
        <f>IF((tVendas[[#This Row],[Data Pagamento]]-tVendas[[#This Row],[Vencimento]])&lt;0,1,0)</f>
        <v>0</v>
      </c>
    </row>
    <row r="494" spans="9:31" x14ac:dyDescent="0.3">
      <c r="I494">
        <v>491</v>
      </c>
      <c r="J494" s="41">
        <v>44091</v>
      </c>
      <c r="K494" s="66">
        <f t="shared" si="7"/>
        <v>2020</v>
      </c>
      <c r="L494">
        <v>84</v>
      </c>
      <c r="M494" t="s">
        <v>493</v>
      </c>
      <c r="N494" t="s">
        <v>224</v>
      </c>
      <c r="O494">
        <v>8</v>
      </c>
      <c r="P494" t="s">
        <v>464</v>
      </c>
      <c r="Q494" t="s">
        <v>206</v>
      </c>
      <c r="R494" t="s">
        <v>226</v>
      </c>
      <c r="S494">
        <v>44</v>
      </c>
      <c r="T494" s="42">
        <v>93</v>
      </c>
      <c r="U494" s="42">
        <v>4092</v>
      </c>
      <c r="V494" s="43">
        <v>0.13</v>
      </c>
      <c r="W494" s="42">
        <f>tVendas[[#This Row],[Valor Bruto]]*tVendas[[#This Row],[% Desconto]]</f>
        <v>531.96</v>
      </c>
      <c r="X494" s="42">
        <f>tVendas[[#This Row],[Valor Bruto]]-tVendas[[#This Row],[Valor Desconto]]</f>
        <v>3560.04</v>
      </c>
      <c r="Y494" s="41">
        <v>44113</v>
      </c>
      <c r="Z494" s="41">
        <v>44113</v>
      </c>
      <c r="AA494" t="s">
        <v>100</v>
      </c>
      <c r="AB494" t="s">
        <v>105</v>
      </c>
      <c r="AC494" s="43">
        <v>7.0000000000000007E-2</v>
      </c>
      <c r="AD494" s="42">
        <f>tVendas[[#This Row],[Valor Venda]]*tVendas[[#This Row],[% Comis.]]</f>
        <v>249.20280000000002</v>
      </c>
      <c r="AE494" s="57">
        <f>IF((tVendas[[#This Row],[Data Pagamento]]-tVendas[[#This Row],[Vencimento]])&lt;0,1,0)</f>
        <v>0</v>
      </c>
    </row>
    <row r="495" spans="9:31" x14ac:dyDescent="0.3">
      <c r="I495">
        <v>492</v>
      </c>
      <c r="J495" s="41">
        <v>44091</v>
      </c>
      <c r="K495" s="66">
        <f t="shared" si="7"/>
        <v>2020</v>
      </c>
      <c r="L495">
        <v>83</v>
      </c>
      <c r="M495" t="s">
        <v>456</v>
      </c>
      <c r="N495" t="s">
        <v>457</v>
      </c>
      <c r="O495">
        <v>4</v>
      </c>
      <c r="P495" t="s">
        <v>347</v>
      </c>
      <c r="Q495" t="s">
        <v>206</v>
      </c>
      <c r="R495" t="s">
        <v>230</v>
      </c>
      <c r="S495">
        <v>16</v>
      </c>
      <c r="T495" s="42">
        <v>119</v>
      </c>
      <c r="U495" s="42">
        <v>1904</v>
      </c>
      <c r="V495" s="43">
        <v>0.02</v>
      </c>
      <c r="W495" s="42">
        <f>tVendas[[#This Row],[Valor Bruto]]*tVendas[[#This Row],[% Desconto]]</f>
        <v>38.08</v>
      </c>
      <c r="X495" s="42">
        <f>tVendas[[#This Row],[Valor Bruto]]-tVendas[[#This Row],[Valor Desconto]]</f>
        <v>1865.92</v>
      </c>
      <c r="Y495" s="41">
        <v>44094</v>
      </c>
      <c r="Z495" s="41">
        <v>44094</v>
      </c>
      <c r="AA495" t="s">
        <v>100</v>
      </c>
      <c r="AB495" t="s">
        <v>92</v>
      </c>
      <c r="AC495" s="43">
        <v>0.05</v>
      </c>
      <c r="AD495" s="42">
        <f>tVendas[[#This Row],[Valor Venda]]*tVendas[[#This Row],[% Comis.]]</f>
        <v>93.296000000000006</v>
      </c>
      <c r="AE495" s="57">
        <f>IF((tVendas[[#This Row],[Data Pagamento]]-tVendas[[#This Row],[Vencimento]])&lt;0,1,0)</f>
        <v>0</v>
      </c>
    </row>
    <row r="496" spans="9:31" x14ac:dyDescent="0.3">
      <c r="I496">
        <v>493</v>
      </c>
      <c r="J496" s="41">
        <v>44092</v>
      </c>
      <c r="K496" s="66">
        <f t="shared" si="7"/>
        <v>2020</v>
      </c>
      <c r="L496">
        <v>6</v>
      </c>
      <c r="M496" t="s">
        <v>425</v>
      </c>
      <c r="N496" t="s">
        <v>126</v>
      </c>
      <c r="O496">
        <v>6</v>
      </c>
      <c r="P496" t="s">
        <v>471</v>
      </c>
      <c r="Q496" t="s">
        <v>201</v>
      </c>
      <c r="R496" t="s">
        <v>234</v>
      </c>
      <c r="S496">
        <v>49</v>
      </c>
      <c r="T496" s="42">
        <v>112</v>
      </c>
      <c r="U496" s="42">
        <v>5488</v>
      </c>
      <c r="V496" s="43">
        <v>0.01</v>
      </c>
      <c r="W496" s="42">
        <f>tVendas[[#This Row],[Valor Bruto]]*tVendas[[#This Row],[% Desconto]]</f>
        <v>54.88</v>
      </c>
      <c r="X496" s="42">
        <f>tVendas[[#This Row],[Valor Bruto]]-tVendas[[#This Row],[Valor Desconto]]</f>
        <v>5433.12</v>
      </c>
      <c r="Y496" s="41">
        <v>44111</v>
      </c>
      <c r="Z496" s="41">
        <v>44111</v>
      </c>
      <c r="AA496" t="s">
        <v>100</v>
      </c>
      <c r="AB496" t="s">
        <v>88</v>
      </c>
      <c r="AC496" s="43">
        <v>0.09</v>
      </c>
      <c r="AD496" s="42">
        <f>tVendas[[#This Row],[Valor Venda]]*tVendas[[#This Row],[% Comis.]]</f>
        <v>488.98079999999999</v>
      </c>
      <c r="AE496" s="57">
        <f>IF((tVendas[[#This Row],[Data Pagamento]]-tVendas[[#This Row],[Vencimento]])&lt;0,1,0)</f>
        <v>0</v>
      </c>
    </row>
    <row r="497" spans="9:31" x14ac:dyDescent="0.3">
      <c r="I497">
        <v>494</v>
      </c>
      <c r="J497" s="41">
        <v>44092</v>
      </c>
      <c r="K497" s="66">
        <f t="shared" si="7"/>
        <v>2020</v>
      </c>
      <c r="L497">
        <v>94</v>
      </c>
      <c r="M497" t="s">
        <v>262</v>
      </c>
      <c r="N497" t="s">
        <v>259</v>
      </c>
      <c r="O497">
        <v>3</v>
      </c>
      <c r="P497" t="s">
        <v>359</v>
      </c>
      <c r="Q497" t="s">
        <v>206</v>
      </c>
      <c r="R497" t="s">
        <v>237</v>
      </c>
      <c r="S497">
        <v>33</v>
      </c>
      <c r="T497" s="42">
        <v>115</v>
      </c>
      <c r="U497" s="42">
        <v>3795</v>
      </c>
      <c r="V497" s="43">
        <v>0.02</v>
      </c>
      <c r="W497" s="42">
        <f>tVendas[[#This Row],[Valor Bruto]]*tVendas[[#This Row],[% Desconto]]</f>
        <v>75.900000000000006</v>
      </c>
      <c r="X497" s="42">
        <f>tVendas[[#This Row],[Valor Bruto]]-tVendas[[#This Row],[Valor Desconto]]</f>
        <v>3719.1</v>
      </c>
      <c r="Y497" s="41">
        <v>44117</v>
      </c>
      <c r="Z497" s="41"/>
      <c r="AA497" t="s">
        <v>97</v>
      </c>
      <c r="AB497" t="s">
        <v>109</v>
      </c>
      <c r="AC497" s="43">
        <v>7.0000000000000007E-2</v>
      </c>
      <c r="AD497" s="42">
        <f>tVendas[[#This Row],[Valor Venda]]*tVendas[[#This Row],[% Comis.]]</f>
        <v>260.33700000000005</v>
      </c>
      <c r="AE497" s="57">
        <f>IF((tVendas[[#This Row],[Data Pagamento]]-tVendas[[#This Row],[Vencimento]])&lt;0,1,0)</f>
        <v>1</v>
      </c>
    </row>
    <row r="498" spans="9:31" x14ac:dyDescent="0.3">
      <c r="I498">
        <v>495</v>
      </c>
      <c r="J498" s="41">
        <v>44093</v>
      </c>
      <c r="K498" s="66">
        <f t="shared" si="7"/>
        <v>2020</v>
      </c>
      <c r="L498">
        <v>97</v>
      </c>
      <c r="M498" t="s">
        <v>302</v>
      </c>
      <c r="N498" t="s">
        <v>303</v>
      </c>
      <c r="O498">
        <v>4</v>
      </c>
      <c r="P498" t="s">
        <v>455</v>
      </c>
      <c r="Q498" t="s">
        <v>206</v>
      </c>
      <c r="R498" t="s">
        <v>240</v>
      </c>
      <c r="S498">
        <v>33</v>
      </c>
      <c r="T498" s="42">
        <v>102</v>
      </c>
      <c r="U498" s="42">
        <v>3366</v>
      </c>
      <c r="V498" s="43">
        <v>0.14000000000000001</v>
      </c>
      <c r="W498" s="42">
        <f>tVendas[[#This Row],[Valor Bruto]]*tVendas[[#This Row],[% Desconto]]</f>
        <v>471.24000000000007</v>
      </c>
      <c r="X498" s="42">
        <f>tVendas[[#This Row],[Valor Bruto]]-tVendas[[#This Row],[Valor Desconto]]</f>
        <v>2894.7599999999998</v>
      </c>
      <c r="Y498" s="41">
        <v>44095</v>
      </c>
      <c r="Z498" s="41">
        <v>44095</v>
      </c>
      <c r="AA498" t="s">
        <v>97</v>
      </c>
      <c r="AB498" t="s">
        <v>109</v>
      </c>
      <c r="AC498" s="43">
        <v>0.06</v>
      </c>
      <c r="AD498" s="42">
        <f>tVendas[[#This Row],[Valor Venda]]*tVendas[[#This Row],[% Comis.]]</f>
        <v>173.68559999999997</v>
      </c>
      <c r="AE498" s="57">
        <f>IF((tVendas[[#This Row],[Data Pagamento]]-tVendas[[#This Row],[Vencimento]])&lt;0,1,0)</f>
        <v>0</v>
      </c>
    </row>
    <row r="499" spans="9:31" x14ac:dyDescent="0.3">
      <c r="I499">
        <v>496</v>
      </c>
      <c r="J499" s="41">
        <v>44094</v>
      </c>
      <c r="K499" s="66">
        <f t="shared" si="7"/>
        <v>2020</v>
      </c>
      <c r="L499">
        <v>74</v>
      </c>
      <c r="M499" t="s">
        <v>251</v>
      </c>
      <c r="N499" t="s">
        <v>96</v>
      </c>
      <c r="O499">
        <v>2</v>
      </c>
      <c r="P499" t="s">
        <v>475</v>
      </c>
      <c r="Q499" t="s">
        <v>206</v>
      </c>
      <c r="R499" t="s">
        <v>202</v>
      </c>
      <c r="S499">
        <v>15</v>
      </c>
      <c r="T499" s="42">
        <v>116</v>
      </c>
      <c r="U499" s="42">
        <v>1740</v>
      </c>
      <c r="V499" s="43">
        <v>0.05</v>
      </c>
      <c r="W499" s="42">
        <f>tVendas[[#This Row],[Valor Bruto]]*tVendas[[#This Row],[% Desconto]]</f>
        <v>87</v>
      </c>
      <c r="X499" s="42">
        <f>tVendas[[#This Row],[Valor Bruto]]-tVendas[[#This Row],[Valor Desconto]]</f>
        <v>1653</v>
      </c>
      <c r="Y499" s="41">
        <v>44113</v>
      </c>
      <c r="Z499" s="41">
        <v>44113</v>
      </c>
      <c r="AA499" t="s">
        <v>100</v>
      </c>
      <c r="AB499" t="s">
        <v>109</v>
      </c>
      <c r="AC499" s="43">
        <v>0.05</v>
      </c>
      <c r="AD499" s="42">
        <f>tVendas[[#This Row],[Valor Venda]]*tVendas[[#This Row],[% Comis.]]</f>
        <v>82.65</v>
      </c>
      <c r="AE499" s="57">
        <f>IF((tVendas[[#This Row],[Data Pagamento]]-tVendas[[#This Row],[Vencimento]])&lt;0,1,0)</f>
        <v>0</v>
      </c>
    </row>
    <row r="500" spans="9:31" x14ac:dyDescent="0.3">
      <c r="I500">
        <v>497</v>
      </c>
      <c r="J500" s="41">
        <v>44094</v>
      </c>
      <c r="K500" s="66">
        <f t="shared" si="7"/>
        <v>2020</v>
      </c>
      <c r="L500">
        <v>89</v>
      </c>
      <c r="M500" t="s">
        <v>339</v>
      </c>
      <c r="N500" t="s">
        <v>340</v>
      </c>
      <c r="O500">
        <v>11</v>
      </c>
      <c r="P500" t="s">
        <v>296</v>
      </c>
      <c r="Q500" t="s">
        <v>201</v>
      </c>
      <c r="R500" t="s">
        <v>207</v>
      </c>
      <c r="S500">
        <v>14</v>
      </c>
      <c r="T500" s="42">
        <v>113</v>
      </c>
      <c r="U500" s="42">
        <v>1582</v>
      </c>
      <c r="V500" s="43">
        <v>0.13</v>
      </c>
      <c r="W500" s="42">
        <f>tVendas[[#This Row],[Valor Bruto]]*tVendas[[#This Row],[% Desconto]]</f>
        <v>205.66</v>
      </c>
      <c r="X500" s="42">
        <f>tVendas[[#This Row],[Valor Bruto]]-tVendas[[#This Row],[Valor Desconto]]</f>
        <v>1376.34</v>
      </c>
      <c r="Y500" s="41">
        <v>44106</v>
      </c>
      <c r="Z500" s="41">
        <v>44106</v>
      </c>
      <c r="AA500" t="s">
        <v>79</v>
      </c>
      <c r="AB500" t="s">
        <v>128</v>
      </c>
      <c r="AC500" s="43">
        <v>0.05</v>
      </c>
      <c r="AD500" s="42">
        <f>tVendas[[#This Row],[Valor Venda]]*tVendas[[#This Row],[% Comis.]]</f>
        <v>68.816999999999993</v>
      </c>
      <c r="AE500" s="57">
        <f>IF((tVendas[[#This Row],[Data Pagamento]]-tVendas[[#This Row],[Vencimento]])&lt;0,1,0)</f>
        <v>0</v>
      </c>
    </row>
    <row r="501" spans="9:31" x14ac:dyDescent="0.3">
      <c r="I501">
        <v>498</v>
      </c>
      <c r="J501" s="41">
        <v>44094</v>
      </c>
      <c r="K501" s="66">
        <f t="shared" si="7"/>
        <v>2020</v>
      </c>
      <c r="L501">
        <v>55</v>
      </c>
      <c r="M501" t="s">
        <v>245</v>
      </c>
      <c r="N501" t="s">
        <v>246</v>
      </c>
      <c r="O501">
        <v>9</v>
      </c>
      <c r="P501" t="s">
        <v>512</v>
      </c>
      <c r="Q501" t="s">
        <v>206</v>
      </c>
      <c r="R501" t="s">
        <v>212</v>
      </c>
      <c r="S501">
        <v>23</v>
      </c>
      <c r="T501" s="42">
        <v>100</v>
      </c>
      <c r="U501" s="42">
        <v>2300</v>
      </c>
      <c r="V501" s="43">
        <v>0.11</v>
      </c>
      <c r="W501" s="42">
        <f>tVendas[[#This Row],[Valor Bruto]]*tVendas[[#This Row],[% Desconto]]</f>
        <v>253</v>
      </c>
      <c r="X501" s="42">
        <f>tVendas[[#This Row],[Valor Bruto]]-tVendas[[#This Row],[Valor Desconto]]</f>
        <v>2047</v>
      </c>
      <c r="Y501" s="41">
        <v>44117</v>
      </c>
      <c r="Z501" s="41">
        <v>44117</v>
      </c>
      <c r="AA501" t="s">
        <v>108</v>
      </c>
      <c r="AB501" t="s">
        <v>109</v>
      </c>
      <c r="AC501" s="43">
        <v>0.06</v>
      </c>
      <c r="AD501" s="42">
        <f>tVendas[[#This Row],[Valor Venda]]*tVendas[[#This Row],[% Comis.]]</f>
        <v>122.82</v>
      </c>
      <c r="AE501" s="57">
        <f>IF((tVendas[[#This Row],[Data Pagamento]]-tVendas[[#This Row],[Vencimento]])&lt;0,1,0)</f>
        <v>0</v>
      </c>
    </row>
    <row r="502" spans="9:31" x14ac:dyDescent="0.3">
      <c r="I502">
        <v>499</v>
      </c>
      <c r="J502" s="41">
        <v>44097</v>
      </c>
      <c r="K502" s="66">
        <f t="shared" si="7"/>
        <v>2020</v>
      </c>
      <c r="L502">
        <v>2</v>
      </c>
      <c r="M502" t="s">
        <v>223</v>
      </c>
      <c r="N502" t="s">
        <v>224</v>
      </c>
      <c r="O502">
        <v>8</v>
      </c>
      <c r="P502" t="s">
        <v>501</v>
      </c>
      <c r="Q502" t="s">
        <v>206</v>
      </c>
      <c r="R502" t="s">
        <v>216</v>
      </c>
      <c r="S502">
        <v>40</v>
      </c>
      <c r="T502" s="42">
        <v>93</v>
      </c>
      <c r="U502" s="42">
        <v>3720</v>
      </c>
      <c r="V502" s="43">
        <v>0.06</v>
      </c>
      <c r="W502" s="42">
        <f>tVendas[[#This Row],[Valor Bruto]]*tVendas[[#This Row],[% Desconto]]</f>
        <v>223.2</v>
      </c>
      <c r="X502" s="42">
        <f>tVendas[[#This Row],[Valor Bruto]]-tVendas[[#This Row],[Valor Desconto]]</f>
        <v>3496.8</v>
      </c>
      <c r="Y502" s="41">
        <v>44102</v>
      </c>
      <c r="Z502" s="41">
        <v>44102</v>
      </c>
      <c r="AA502" t="s">
        <v>97</v>
      </c>
      <c r="AB502" t="s">
        <v>83</v>
      </c>
      <c r="AC502" s="43">
        <v>7.0000000000000007E-2</v>
      </c>
      <c r="AD502" s="42">
        <f>tVendas[[#This Row],[Valor Venda]]*tVendas[[#This Row],[% Comis.]]</f>
        <v>244.77600000000004</v>
      </c>
      <c r="AE502" s="57">
        <f>IF((tVendas[[#This Row],[Data Pagamento]]-tVendas[[#This Row],[Vencimento]])&lt;0,1,0)</f>
        <v>0</v>
      </c>
    </row>
    <row r="503" spans="9:31" x14ac:dyDescent="0.3">
      <c r="I503">
        <v>500</v>
      </c>
      <c r="J503" s="41">
        <v>44098</v>
      </c>
      <c r="K503" s="66">
        <f t="shared" si="7"/>
        <v>2020</v>
      </c>
      <c r="L503">
        <v>67</v>
      </c>
      <c r="M503" t="s">
        <v>513</v>
      </c>
      <c r="N503" t="s">
        <v>514</v>
      </c>
      <c r="O503">
        <v>3</v>
      </c>
      <c r="P503" t="s">
        <v>323</v>
      </c>
      <c r="Q503" t="s">
        <v>206</v>
      </c>
      <c r="R503" t="s">
        <v>219</v>
      </c>
      <c r="S503">
        <v>34</v>
      </c>
      <c r="T503" s="42">
        <v>114</v>
      </c>
      <c r="U503" s="42">
        <v>3876</v>
      </c>
      <c r="V503" s="43">
        <v>0.05</v>
      </c>
      <c r="W503" s="42">
        <f>tVendas[[#This Row],[Valor Bruto]]*tVendas[[#This Row],[% Desconto]]</f>
        <v>193.8</v>
      </c>
      <c r="X503" s="42">
        <f>tVendas[[#This Row],[Valor Bruto]]-tVendas[[#This Row],[Valor Desconto]]</f>
        <v>3682.2</v>
      </c>
      <c r="Y503" s="41">
        <v>44101</v>
      </c>
      <c r="Z503" s="41">
        <v>44101</v>
      </c>
      <c r="AA503" t="s">
        <v>97</v>
      </c>
      <c r="AB503" t="s">
        <v>109</v>
      </c>
      <c r="AC503" s="43">
        <v>7.0000000000000007E-2</v>
      </c>
      <c r="AD503" s="42">
        <f>tVendas[[#This Row],[Valor Venda]]*tVendas[[#This Row],[% Comis.]]</f>
        <v>257.75400000000002</v>
      </c>
      <c r="AE503" s="57">
        <f>IF((tVendas[[#This Row],[Data Pagamento]]-tVendas[[#This Row],[Vencimento]])&lt;0,1,0)</f>
        <v>0</v>
      </c>
    </row>
    <row r="504" spans="9:31" x14ac:dyDescent="0.3">
      <c r="I504">
        <v>501</v>
      </c>
      <c r="J504" s="41">
        <v>44099</v>
      </c>
      <c r="K504" s="66">
        <f t="shared" si="7"/>
        <v>2020</v>
      </c>
      <c r="L504">
        <v>6</v>
      </c>
      <c r="M504" t="s">
        <v>425</v>
      </c>
      <c r="N504" t="s">
        <v>126</v>
      </c>
      <c r="O504">
        <v>11</v>
      </c>
      <c r="P504" t="s">
        <v>443</v>
      </c>
      <c r="Q504" t="s">
        <v>201</v>
      </c>
      <c r="R504" t="s">
        <v>222</v>
      </c>
      <c r="S504">
        <v>44</v>
      </c>
      <c r="T504" s="42">
        <v>96</v>
      </c>
      <c r="U504" s="42">
        <v>4224</v>
      </c>
      <c r="V504" s="43">
        <v>0.09</v>
      </c>
      <c r="W504" s="42">
        <f>tVendas[[#This Row],[Valor Bruto]]*tVendas[[#This Row],[% Desconto]]</f>
        <v>380.15999999999997</v>
      </c>
      <c r="X504" s="42">
        <f>tVendas[[#This Row],[Valor Bruto]]-tVendas[[#This Row],[Valor Desconto]]</f>
        <v>3843.84</v>
      </c>
      <c r="Y504" s="41">
        <v>44103</v>
      </c>
      <c r="Z504" s="41">
        <v>44103</v>
      </c>
      <c r="AA504" t="s">
        <v>108</v>
      </c>
      <c r="AB504" t="s">
        <v>105</v>
      </c>
      <c r="AC504" s="43">
        <v>7.0000000000000007E-2</v>
      </c>
      <c r="AD504" s="42">
        <f>tVendas[[#This Row],[Valor Venda]]*tVendas[[#This Row],[% Comis.]]</f>
        <v>269.06880000000001</v>
      </c>
      <c r="AE504" s="57">
        <f>IF((tVendas[[#This Row],[Data Pagamento]]-tVendas[[#This Row],[Vencimento]])&lt;0,1,0)</f>
        <v>0</v>
      </c>
    </row>
    <row r="505" spans="9:31" x14ac:dyDescent="0.3">
      <c r="I505">
        <v>502</v>
      </c>
      <c r="J505" s="41">
        <v>44099</v>
      </c>
      <c r="K505" s="66">
        <f t="shared" si="7"/>
        <v>2020</v>
      </c>
      <c r="L505">
        <v>97</v>
      </c>
      <c r="M505" t="s">
        <v>302</v>
      </c>
      <c r="N505" t="s">
        <v>303</v>
      </c>
      <c r="O505">
        <v>9</v>
      </c>
      <c r="P505" t="s">
        <v>288</v>
      </c>
      <c r="Q505" t="s">
        <v>206</v>
      </c>
      <c r="R505" t="s">
        <v>226</v>
      </c>
      <c r="S505">
        <v>36</v>
      </c>
      <c r="T505" s="42">
        <v>98</v>
      </c>
      <c r="U505" s="42">
        <v>3528</v>
      </c>
      <c r="V505" s="43">
        <v>0.1</v>
      </c>
      <c r="W505" s="42">
        <f>tVendas[[#This Row],[Valor Bruto]]*tVendas[[#This Row],[% Desconto]]</f>
        <v>352.8</v>
      </c>
      <c r="X505" s="42">
        <f>tVendas[[#This Row],[Valor Bruto]]-tVendas[[#This Row],[Valor Desconto]]</f>
        <v>3175.2</v>
      </c>
      <c r="Y505" s="41">
        <v>44116</v>
      </c>
      <c r="Z505" s="41">
        <v>44116</v>
      </c>
      <c r="AA505" t="s">
        <v>97</v>
      </c>
      <c r="AB505" t="s">
        <v>88</v>
      </c>
      <c r="AC505" s="43">
        <v>7.0000000000000007E-2</v>
      </c>
      <c r="AD505" s="42">
        <f>tVendas[[#This Row],[Valor Venda]]*tVendas[[#This Row],[% Comis.]]</f>
        <v>222.26400000000001</v>
      </c>
      <c r="AE505" s="57">
        <f>IF((tVendas[[#This Row],[Data Pagamento]]-tVendas[[#This Row],[Vencimento]])&lt;0,1,0)</f>
        <v>0</v>
      </c>
    </row>
    <row r="506" spans="9:31" x14ac:dyDescent="0.3">
      <c r="I506">
        <v>503</v>
      </c>
      <c r="J506" s="41">
        <v>44099</v>
      </c>
      <c r="K506" s="66">
        <f t="shared" si="7"/>
        <v>2020</v>
      </c>
      <c r="L506">
        <v>27</v>
      </c>
      <c r="M506" t="s">
        <v>392</v>
      </c>
      <c r="N506" t="s">
        <v>96</v>
      </c>
      <c r="O506">
        <v>2</v>
      </c>
      <c r="P506" t="s">
        <v>515</v>
      </c>
      <c r="Q506" t="s">
        <v>206</v>
      </c>
      <c r="R506" t="s">
        <v>230</v>
      </c>
      <c r="S506">
        <v>34</v>
      </c>
      <c r="T506" s="42">
        <v>116</v>
      </c>
      <c r="U506" s="42">
        <v>3944</v>
      </c>
      <c r="V506" s="43">
        <v>0</v>
      </c>
      <c r="W506" s="42">
        <f>tVendas[[#This Row],[Valor Bruto]]*tVendas[[#This Row],[% Desconto]]</f>
        <v>0</v>
      </c>
      <c r="X506" s="42">
        <f>tVendas[[#This Row],[Valor Bruto]]-tVendas[[#This Row],[Valor Desconto]]</f>
        <v>3944</v>
      </c>
      <c r="Y506" s="41">
        <v>44126</v>
      </c>
      <c r="Z506" s="41">
        <v>44126</v>
      </c>
      <c r="AA506" t="s">
        <v>97</v>
      </c>
      <c r="AB506" t="s">
        <v>109</v>
      </c>
      <c r="AC506" s="43">
        <v>7.0000000000000007E-2</v>
      </c>
      <c r="AD506" s="42">
        <f>tVendas[[#This Row],[Valor Venda]]*tVendas[[#This Row],[% Comis.]]</f>
        <v>276.08000000000004</v>
      </c>
      <c r="AE506" s="57">
        <f>IF((tVendas[[#This Row],[Data Pagamento]]-tVendas[[#This Row],[Vencimento]])&lt;0,1,0)</f>
        <v>0</v>
      </c>
    </row>
    <row r="507" spans="9:31" x14ac:dyDescent="0.3">
      <c r="I507">
        <v>504</v>
      </c>
      <c r="J507" s="41">
        <v>44100</v>
      </c>
      <c r="K507" s="66">
        <f t="shared" si="7"/>
        <v>2020</v>
      </c>
      <c r="L507">
        <v>27</v>
      </c>
      <c r="M507" t="s">
        <v>392</v>
      </c>
      <c r="N507" t="s">
        <v>96</v>
      </c>
      <c r="O507">
        <v>7</v>
      </c>
      <c r="P507" t="s">
        <v>492</v>
      </c>
      <c r="Q507" t="s">
        <v>206</v>
      </c>
      <c r="R507" t="s">
        <v>234</v>
      </c>
      <c r="S507">
        <v>44</v>
      </c>
      <c r="T507" s="42">
        <v>95</v>
      </c>
      <c r="U507" s="42">
        <v>4180</v>
      </c>
      <c r="V507" s="43">
        <v>0</v>
      </c>
      <c r="W507" s="42">
        <f>tVendas[[#This Row],[Valor Bruto]]*tVendas[[#This Row],[% Desconto]]</f>
        <v>0</v>
      </c>
      <c r="X507" s="42">
        <f>tVendas[[#This Row],[Valor Bruto]]-tVendas[[#This Row],[Valor Desconto]]</f>
        <v>4180</v>
      </c>
      <c r="Y507" s="41">
        <v>44102</v>
      </c>
      <c r="Z507" s="41">
        <v>44102</v>
      </c>
      <c r="AA507" t="s">
        <v>100</v>
      </c>
      <c r="AB507" t="s">
        <v>109</v>
      </c>
      <c r="AC507" s="43">
        <v>0.08</v>
      </c>
      <c r="AD507" s="42">
        <f>tVendas[[#This Row],[Valor Venda]]*tVendas[[#This Row],[% Comis.]]</f>
        <v>334.40000000000003</v>
      </c>
      <c r="AE507" s="57">
        <f>IF((tVendas[[#This Row],[Data Pagamento]]-tVendas[[#This Row],[Vencimento]])&lt;0,1,0)</f>
        <v>0</v>
      </c>
    </row>
    <row r="508" spans="9:31" x14ac:dyDescent="0.3">
      <c r="I508">
        <v>505</v>
      </c>
      <c r="J508" s="41">
        <v>44100</v>
      </c>
      <c r="K508" s="66">
        <f t="shared" si="7"/>
        <v>2020</v>
      </c>
      <c r="L508">
        <v>22</v>
      </c>
      <c r="M508" t="s">
        <v>264</v>
      </c>
      <c r="N508" t="s">
        <v>265</v>
      </c>
      <c r="O508">
        <v>9</v>
      </c>
      <c r="P508" t="s">
        <v>313</v>
      </c>
      <c r="Q508" t="s">
        <v>206</v>
      </c>
      <c r="R508" t="s">
        <v>237</v>
      </c>
      <c r="S508">
        <v>35</v>
      </c>
      <c r="T508" s="42">
        <v>98</v>
      </c>
      <c r="U508" s="42">
        <v>3430</v>
      </c>
      <c r="V508" s="43">
        <v>0.04</v>
      </c>
      <c r="W508" s="42">
        <f>tVendas[[#This Row],[Valor Bruto]]*tVendas[[#This Row],[% Desconto]]</f>
        <v>137.20000000000002</v>
      </c>
      <c r="X508" s="42">
        <f>tVendas[[#This Row],[Valor Bruto]]-tVendas[[#This Row],[Valor Desconto]]</f>
        <v>3292.8</v>
      </c>
      <c r="Y508" s="41">
        <v>44102</v>
      </c>
      <c r="Z508" s="41">
        <v>44102</v>
      </c>
      <c r="AA508" t="s">
        <v>97</v>
      </c>
      <c r="AB508" t="s">
        <v>80</v>
      </c>
      <c r="AC508" s="43">
        <v>7.0000000000000007E-2</v>
      </c>
      <c r="AD508" s="42">
        <f>tVendas[[#This Row],[Valor Venda]]*tVendas[[#This Row],[% Comis.]]</f>
        <v>230.49600000000004</v>
      </c>
      <c r="AE508" s="57">
        <f>IF((tVendas[[#This Row],[Data Pagamento]]-tVendas[[#This Row],[Vencimento]])&lt;0,1,0)</f>
        <v>0</v>
      </c>
    </row>
    <row r="509" spans="9:31" x14ac:dyDescent="0.3">
      <c r="I509">
        <v>506</v>
      </c>
      <c r="J509" s="41">
        <v>44102</v>
      </c>
      <c r="K509" s="66">
        <f t="shared" si="7"/>
        <v>2020</v>
      </c>
      <c r="L509">
        <v>47</v>
      </c>
      <c r="M509" t="s">
        <v>308</v>
      </c>
      <c r="N509" t="s">
        <v>126</v>
      </c>
      <c r="O509">
        <v>14</v>
      </c>
      <c r="P509" t="s">
        <v>422</v>
      </c>
      <c r="Q509" t="s">
        <v>201</v>
      </c>
      <c r="R509" t="s">
        <v>240</v>
      </c>
      <c r="S509">
        <v>44</v>
      </c>
      <c r="T509" s="42">
        <v>107</v>
      </c>
      <c r="U509" s="42">
        <v>4708</v>
      </c>
      <c r="V509" s="43">
        <v>0.01</v>
      </c>
      <c r="W509" s="42">
        <f>tVendas[[#This Row],[Valor Bruto]]*tVendas[[#This Row],[% Desconto]]</f>
        <v>47.08</v>
      </c>
      <c r="X509" s="42">
        <f>tVendas[[#This Row],[Valor Bruto]]-tVendas[[#This Row],[Valor Desconto]]</f>
        <v>4660.92</v>
      </c>
      <c r="Y509" s="41">
        <v>44122</v>
      </c>
      <c r="Z509" s="41">
        <v>44122</v>
      </c>
      <c r="AA509" t="s">
        <v>82</v>
      </c>
      <c r="AB509" t="s">
        <v>88</v>
      </c>
      <c r="AC509" s="43">
        <v>0.08</v>
      </c>
      <c r="AD509" s="42">
        <f>tVendas[[#This Row],[Valor Venda]]*tVendas[[#This Row],[% Comis.]]</f>
        <v>372.87360000000001</v>
      </c>
      <c r="AE509" s="57">
        <f>IF((tVendas[[#This Row],[Data Pagamento]]-tVendas[[#This Row],[Vencimento]])&lt;0,1,0)</f>
        <v>0</v>
      </c>
    </row>
    <row r="510" spans="9:31" x14ac:dyDescent="0.3">
      <c r="I510">
        <v>507</v>
      </c>
      <c r="J510" s="41">
        <v>44104</v>
      </c>
      <c r="K510" s="66">
        <f t="shared" si="7"/>
        <v>2020</v>
      </c>
      <c r="L510">
        <v>99</v>
      </c>
      <c r="M510" t="s">
        <v>374</v>
      </c>
      <c r="N510" t="s">
        <v>303</v>
      </c>
      <c r="O510">
        <v>7</v>
      </c>
      <c r="P510" t="s">
        <v>507</v>
      </c>
      <c r="Q510" t="s">
        <v>206</v>
      </c>
      <c r="R510" t="s">
        <v>202</v>
      </c>
      <c r="S510">
        <v>19</v>
      </c>
      <c r="T510" s="42">
        <v>120</v>
      </c>
      <c r="U510" s="42">
        <v>2280</v>
      </c>
      <c r="V510" s="43">
        <v>0.13</v>
      </c>
      <c r="W510" s="42">
        <f>tVendas[[#This Row],[Valor Bruto]]*tVendas[[#This Row],[% Desconto]]</f>
        <v>296.40000000000003</v>
      </c>
      <c r="X510" s="42">
        <f>tVendas[[#This Row],[Valor Bruto]]-tVendas[[#This Row],[Valor Desconto]]</f>
        <v>1983.6</v>
      </c>
      <c r="Y510" s="41">
        <v>44118</v>
      </c>
      <c r="Z510" s="41">
        <v>44118</v>
      </c>
      <c r="AA510" t="s">
        <v>85</v>
      </c>
      <c r="AB510" t="s">
        <v>92</v>
      </c>
      <c r="AC510" s="43">
        <v>0.05</v>
      </c>
      <c r="AD510" s="42">
        <f>tVendas[[#This Row],[Valor Venda]]*tVendas[[#This Row],[% Comis.]]</f>
        <v>99.18</v>
      </c>
      <c r="AE510" s="57">
        <f>IF((tVendas[[#This Row],[Data Pagamento]]-tVendas[[#This Row],[Vencimento]])&lt;0,1,0)</f>
        <v>0</v>
      </c>
    </row>
    <row r="511" spans="9:31" x14ac:dyDescent="0.3">
      <c r="I511">
        <v>508</v>
      </c>
      <c r="J511" s="41">
        <v>44104</v>
      </c>
      <c r="K511" s="66">
        <f t="shared" si="7"/>
        <v>2020</v>
      </c>
      <c r="L511">
        <v>96</v>
      </c>
      <c r="M511" t="s">
        <v>242</v>
      </c>
      <c r="N511" t="s">
        <v>243</v>
      </c>
      <c r="O511">
        <v>9</v>
      </c>
      <c r="P511" t="s">
        <v>424</v>
      </c>
      <c r="Q511" t="s">
        <v>206</v>
      </c>
      <c r="R511" t="s">
        <v>207</v>
      </c>
      <c r="S511">
        <v>10</v>
      </c>
      <c r="T511" s="42">
        <v>111</v>
      </c>
      <c r="U511" s="42">
        <v>1110</v>
      </c>
      <c r="V511" s="43">
        <v>0.04</v>
      </c>
      <c r="W511" s="42">
        <f>tVendas[[#This Row],[Valor Bruto]]*tVendas[[#This Row],[% Desconto]]</f>
        <v>44.4</v>
      </c>
      <c r="X511" s="42">
        <f>tVendas[[#This Row],[Valor Bruto]]-tVendas[[#This Row],[Valor Desconto]]</f>
        <v>1065.5999999999999</v>
      </c>
      <c r="Y511" s="41">
        <v>44115</v>
      </c>
      <c r="Z511" s="41">
        <v>44115</v>
      </c>
      <c r="AA511" t="s">
        <v>82</v>
      </c>
      <c r="AB511" t="s">
        <v>95</v>
      </c>
      <c r="AC511" s="43">
        <v>0.05</v>
      </c>
      <c r="AD511" s="42">
        <f>tVendas[[#This Row],[Valor Venda]]*tVendas[[#This Row],[% Comis.]]</f>
        <v>53.28</v>
      </c>
      <c r="AE511" s="57">
        <f>IF((tVendas[[#This Row],[Data Pagamento]]-tVendas[[#This Row],[Vencimento]])&lt;0,1,0)</f>
        <v>0</v>
      </c>
    </row>
    <row r="512" spans="9:31" x14ac:dyDescent="0.3">
      <c r="I512">
        <v>509</v>
      </c>
      <c r="J512" s="41">
        <v>44105</v>
      </c>
      <c r="K512" s="66">
        <f t="shared" si="7"/>
        <v>2020</v>
      </c>
      <c r="L512">
        <v>50</v>
      </c>
      <c r="M512" t="s">
        <v>361</v>
      </c>
      <c r="N512" t="s">
        <v>362</v>
      </c>
      <c r="O512">
        <v>7</v>
      </c>
      <c r="P512" t="s">
        <v>249</v>
      </c>
      <c r="Q512" t="s">
        <v>206</v>
      </c>
      <c r="R512" t="s">
        <v>212</v>
      </c>
      <c r="S512">
        <v>37</v>
      </c>
      <c r="T512" s="42">
        <v>110</v>
      </c>
      <c r="U512" s="42">
        <v>4070</v>
      </c>
      <c r="V512" s="43">
        <v>0.06</v>
      </c>
      <c r="W512" s="42">
        <f>tVendas[[#This Row],[Valor Bruto]]*tVendas[[#This Row],[% Desconto]]</f>
        <v>244.2</v>
      </c>
      <c r="X512" s="42">
        <f>tVendas[[#This Row],[Valor Bruto]]-tVendas[[#This Row],[Valor Desconto]]</f>
        <v>3825.8</v>
      </c>
      <c r="Y512" s="41">
        <v>44118</v>
      </c>
      <c r="Z512" s="41">
        <v>44118</v>
      </c>
      <c r="AA512" t="s">
        <v>79</v>
      </c>
      <c r="AB512" t="s">
        <v>88</v>
      </c>
      <c r="AC512" s="43">
        <v>7.0000000000000007E-2</v>
      </c>
      <c r="AD512" s="42">
        <f>tVendas[[#This Row],[Valor Venda]]*tVendas[[#This Row],[% Comis.]]</f>
        <v>267.80600000000004</v>
      </c>
      <c r="AE512" s="57">
        <f>IF((tVendas[[#This Row],[Data Pagamento]]-tVendas[[#This Row],[Vencimento]])&lt;0,1,0)</f>
        <v>0</v>
      </c>
    </row>
    <row r="513" spans="9:31" x14ac:dyDescent="0.3">
      <c r="I513">
        <v>510</v>
      </c>
      <c r="J513" s="41">
        <v>44105</v>
      </c>
      <c r="K513" s="66">
        <f t="shared" si="7"/>
        <v>2020</v>
      </c>
      <c r="L513">
        <v>20</v>
      </c>
      <c r="M513" t="s">
        <v>235</v>
      </c>
      <c r="N513" t="s">
        <v>145</v>
      </c>
      <c r="O513">
        <v>5</v>
      </c>
      <c r="P513" t="s">
        <v>460</v>
      </c>
      <c r="Q513" t="s">
        <v>206</v>
      </c>
      <c r="R513" t="s">
        <v>216</v>
      </c>
      <c r="S513">
        <v>22</v>
      </c>
      <c r="T513" s="42">
        <v>110</v>
      </c>
      <c r="U513" s="42">
        <v>2420</v>
      </c>
      <c r="V513" s="43">
        <v>0.05</v>
      </c>
      <c r="W513" s="42">
        <f>tVendas[[#This Row],[Valor Bruto]]*tVendas[[#This Row],[% Desconto]]</f>
        <v>121</v>
      </c>
      <c r="X513" s="42">
        <f>tVendas[[#This Row],[Valor Bruto]]-tVendas[[#This Row],[Valor Desconto]]</f>
        <v>2299</v>
      </c>
      <c r="Y513" s="41">
        <v>44130</v>
      </c>
      <c r="Z513" s="41">
        <v>44130</v>
      </c>
      <c r="AA513" t="s">
        <v>87</v>
      </c>
      <c r="AB513" t="s">
        <v>109</v>
      </c>
      <c r="AC513" s="43">
        <v>0.06</v>
      </c>
      <c r="AD513" s="42">
        <f>tVendas[[#This Row],[Valor Venda]]*tVendas[[#This Row],[% Comis.]]</f>
        <v>137.94</v>
      </c>
      <c r="AE513" s="57">
        <f>IF((tVendas[[#This Row],[Data Pagamento]]-tVendas[[#This Row],[Vencimento]])&lt;0,1,0)</f>
        <v>0</v>
      </c>
    </row>
    <row r="514" spans="9:31" x14ac:dyDescent="0.3">
      <c r="I514">
        <v>511</v>
      </c>
      <c r="J514" s="41">
        <v>44106</v>
      </c>
      <c r="K514" s="66">
        <f t="shared" si="7"/>
        <v>2020</v>
      </c>
      <c r="L514">
        <v>73</v>
      </c>
      <c r="M514" t="s">
        <v>248</v>
      </c>
      <c r="N514" t="s">
        <v>156</v>
      </c>
      <c r="O514">
        <v>2</v>
      </c>
      <c r="P514" t="s">
        <v>353</v>
      </c>
      <c r="Q514" t="s">
        <v>206</v>
      </c>
      <c r="R514" t="s">
        <v>219</v>
      </c>
      <c r="S514">
        <v>43</v>
      </c>
      <c r="T514" s="42">
        <v>108</v>
      </c>
      <c r="U514" s="42">
        <v>4644</v>
      </c>
      <c r="V514" s="43">
        <v>0.1</v>
      </c>
      <c r="W514" s="42">
        <f>tVendas[[#This Row],[Valor Bruto]]*tVendas[[#This Row],[% Desconto]]</f>
        <v>464.40000000000003</v>
      </c>
      <c r="X514" s="42">
        <f>tVendas[[#This Row],[Valor Bruto]]-tVendas[[#This Row],[Valor Desconto]]</f>
        <v>4179.6000000000004</v>
      </c>
      <c r="Y514" s="41">
        <v>44127</v>
      </c>
      <c r="Z514" s="41">
        <v>44127</v>
      </c>
      <c r="AA514" t="s">
        <v>108</v>
      </c>
      <c r="AB514" t="s">
        <v>105</v>
      </c>
      <c r="AC514" s="43">
        <v>0.08</v>
      </c>
      <c r="AD514" s="42">
        <f>tVendas[[#This Row],[Valor Venda]]*tVendas[[#This Row],[% Comis.]]</f>
        <v>334.36800000000005</v>
      </c>
      <c r="AE514" s="57">
        <f>IF((tVendas[[#This Row],[Data Pagamento]]-tVendas[[#This Row],[Vencimento]])&lt;0,1,0)</f>
        <v>0</v>
      </c>
    </row>
    <row r="515" spans="9:31" x14ac:dyDescent="0.3">
      <c r="I515">
        <v>512</v>
      </c>
      <c r="J515" s="41">
        <v>44106</v>
      </c>
      <c r="K515" s="66">
        <f t="shared" si="7"/>
        <v>2020</v>
      </c>
      <c r="L515">
        <v>12</v>
      </c>
      <c r="M515" t="s">
        <v>252</v>
      </c>
      <c r="N515" t="s">
        <v>253</v>
      </c>
      <c r="O515">
        <v>13</v>
      </c>
      <c r="P515" t="s">
        <v>325</v>
      </c>
      <c r="Q515" t="s">
        <v>201</v>
      </c>
      <c r="R515" t="s">
        <v>222</v>
      </c>
      <c r="S515">
        <v>40</v>
      </c>
      <c r="T515" s="42">
        <v>107</v>
      </c>
      <c r="U515" s="42">
        <v>4280</v>
      </c>
      <c r="V515" s="43">
        <v>0.12</v>
      </c>
      <c r="W515" s="42">
        <f>tVendas[[#This Row],[Valor Bruto]]*tVendas[[#This Row],[% Desconto]]</f>
        <v>513.6</v>
      </c>
      <c r="X515" s="42">
        <f>tVendas[[#This Row],[Valor Bruto]]-tVendas[[#This Row],[Valor Desconto]]</f>
        <v>3766.4</v>
      </c>
      <c r="Y515" s="41">
        <v>44120</v>
      </c>
      <c r="Z515" s="41">
        <v>44120</v>
      </c>
      <c r="AA515" t="s">
        <v>97</v>
      </c>
      <c r="AB515" t="s">
        <v>105</v>
      </c>
      <c r="AC515" s="43">
        <v>7.0000000000000007E-2</v>
      </c>
      <c r="AD515" s="42">
        <f>tVendas[[#This Row],[Valor Venda]]*tVendas[[#This Row],[% Comis.]]</f>
        <v>263.64800000000002</v>
      </c>
      <c r="AE515" s="57">
        <f>IF((tVendas[[#This Row],[Data Pagamento]]-tVendas[[#This Row],[Vencimento]])&lt;0,1,0)</f>
        <v>0</v>
      </c>
    </row>
    <row r="516" spans="9:31" x14ac:dyDescent="0.3">
      <c r="I516">
        <v>513</v>
      </c>
      <c r="J516" s="41">
        <v>44106</v>
      </c>
      <c r="K516" s="66">
        <f t="shared" ref="K516:K579" si="8">YEAR(J516)</f>
        <v>2020</v>
      </c>
      <c r="L516">
        <v>99</v>
      </c>
      <c r="M516" t="s">
        <v>374</v>
      </c>
      <c r="N516" t="s">
        <v>303</v>
      </c>
      <c r="O516">
        <v>1</v>
      </c>
      <c r="P516" t="s">
        <v>481</v>
      </c>
      <c r="Q516" t="s">
        <v>201</v>
      </c>
      <c r="R516" t="s">
        <v>226</v>
      </c>
      <c r="S516">
        <v>13</v>
      </c>
      <c r="T516" s="42">
        <v>120</v>
      </c>
      <c r="U516" s="42">
        <v>1560</v>
      </c>
      <c r="V516" s="43">
        <v>0</v>
      </c>
      <c r="W516" s="42">
        <f>tVendas[[#This Row],[Valor Bruto]]*tVendas[[#This Row],[% Desconto]]</f>
        <v>0</v>
      </c>
      <c r="X516" s="42">
        <f>tVendas[[#This Row],[Valor Bruto]]-tVendas[[#This Row],[Valor Desconto]]</f>
        <v>1560</v>
      </c>
      <c r="Y516" s="41">
        <v>44133</v>
      </c>
      <c r="Z516" s="41">
        <v>44133</v>
      </c>
      <c r="AA516" t="s">
        <v>108</v>
      </c>
      <c r="AB516" t="s">
        <v>88</v>
      </c>
      <c r="AC516" s="43">
        <v>0.05</v>
      </c>
      <c r="AD516" s="42">
        <f>tVendas[[#This Row],[Valor Venda]]*tVendas[[#This Row],[% Comis.]]</f>
        <v>78</v>
      </c>
      <c r="AE516" s="57">
        <f>IF((tVendas[[#This Row],[Data Pagamento]]-tVendas[[#This Row],[Vencimento]])&lt;0,1,0)</f>
        <v>0</v>
      </c>
    </row>
    <row r="517" spans="9:31" x14ac:dyDescent="0.3">
      <c r="I517">
        <v>514</v>
      </c>
      <c r="J517" s="41">
        <v>44107</v>
      </c>
      <c r="K517" s="66">
        <f t="shared" si="8"/>
        <v>2020</v>
      </c>
      <c r="L517">
        <v>91</v>
      </c>
      <c r="M517" t="s">
        <v>291</v>
      </c>
      <c r="N517" t="s">
        <v>268</v>
      </c>
      <c r="O517">
        <v>14</v>
      </c>
      <c r="P517" t="s">
        <v>393</v>
      </c>
      <c r="Q517" t="s">
        <v>201</v>
      </c>
      <c r="R517" t="s">
        <v>230</v>
      </c>
      <c r="S517">
        <v>46</v>
      </c>
      <c r="T517" s="42">
        <v>111</v>
      </c>
      <c r="U517" s="42">
        <v>5106</v>
      </c>
      <c r="V517" s="43">
        <v>0.04</v>
      </c>
      <c r="W517" s="42">
        <f>tVendas[[#This Row],[Valor Bruto]]*tVendas[[#This Row],[% Desconto]]</f>
        <v>204.24</v>
      </c>
      <c r="X517" s="42">
        <f>tVendas[[#This Row],[Valor Bruto]]-tVendas[[#This Row],[Valor Desconto]]</f>
        <v>4901.76</v>
      </c>
      <c r="Y517" s="41">
        <v>44132</v>
      </c>
      <c r="Z517" s="41">
        <v>44132</v>
      </c>
      <c r="AA517" t="s">
        <v>82</v>
      </c>
      <c r="AB517" t="s">
        <v>95</v>
      </c>
      <c r="AC517" s="43">
        <v>0.08</v>
      </c>
      <c r="AD517" s="42">
        <f>tVendas[[#This Row],[Valor Venda]]*tVendas[[#This Row],[% Comis.]]</f>
        <v>392.14080000000001</v>
      </c>
      <c r="AE517" s="57">
        <f>IF((tVendas[[#This Row],[Data Pagamento]]-tVendas[[#This Row],[Vencimento]])&lt;0,1,0)</f>
        <v>0</v>
      </c>
    </row>
    <row r="518" spans="9:31" x14ac:dyDescent="0.3">
      <c r="I518">
        <v>515</v>
      </c>
      <c r="J518" s="41">
        <v>44107</v>
      </c>
      <c r="K518" s="66">
        <f t="shared" si="8"/>
        <v>2020</v>
      </c>
      <c r="L518">
        <v>13</v>
      </c>
      <c r="M518" t="s">
        <v>332</v>
      </c>
      <c r="N518" t="s">
        <v>132</v>
      </c>
      <c r="O518">
        <v>6</v>
      </c>
      <c r="P518" t="s">
        <v>471</v>
      </c>
      <c r="Q518" t="s">
        <v>201</v>
      </c>
      <c r="R518" t="s">
        <v>234</v>
      </c>
      <c r="S518">
        <v>48</v>
      </c>
      <c r="T518" s="42">
        <v>118</v>
      </c>
      <c r="U518" s="42">
        <v>5664</v>
      </c>
      <c r="V518" s="43">
        <v>0.03</v>
      </c>
      <c r="W518" s="42">
        <f>tVendas[[#This Row],[Valor Bruto]]*tVendas[[#This Row],[% Desconto]]</f>
        <v>169.92</v>
      </c>
      <c r="X518" s="42">
        <f>tVendas[[#This Row],[Valor Bruto]]-tVendas[[#This Row],[Valor Desconto]]</f>
        <v>5494.08</v>
      </c>
      <c r="Y518" s="41">
        <v>44122</v>
      </c>
      <c r="Z518" s="41">
        <v>44122</v>
      </c>
      <c r="AA518" t="s">
        <v>79</v>
      </c>
      <c r="AB518" t="s">
        <v>105</v>
      </c>
      <c r="AC518" s="43">
        <v>0.09</v>
      </c>
      <c r="AD518" s="42">
        <f>tVendas[[#This Row],[Valor Venda]]*tVendas[[#This Row],[% Comis.]]</f>
        <v>494.46719999999999</v>
      </c>
      <c r="AE518" s="57">
        <f>IF((tVendas[[#This Row],[Data Pagamento]]-tVendas[[#This Row],[Vencimento]])&lt;0,1,0)</f>
        <v>0</v>
      </c>
    </row>
    <row r="519" spans="9:31" x14ac:dyDescent="0.3">
      <c r="I519">
        <v>516</v>
      </c>
      <c r="J519" s="41">
        <v>44107</v>
      </c>
      <c r="K519" s="66">
        <f t="shared" si="8"/>
        <v>2020</v>
      </c>
      <c r="L519">
        <v>56</v>
      </c>
      <c r="M519" t="s">
        <v>400</v>
      </c>
      <c r="N519" t="s">
        <v>401</v>
      </c>
      <c r="O519">
        <v>2</v>
      </c>
      <c r="P519" t="s">
        <v>370</v>
      </c>
      <c r="Q519" t="s">
        <v>206</v>
      </c>
      <c r="R519" t="s">
        <v>237</v>
      </c>
      <c r="S519">
        <v>25</v>
      </c>
      <c r="T519" s="42">
        <v>99</v>
      </c>
      <c r="U519" s="42">
        <v>2475</v>
      </c>
      <c r="V519" s="43">
        <v>0.1</v>
      </c>
      <c r="W519" s="42">
        <f>tVendas[[#This Row],[Valor Bruto]]*tVendas[[#This Row],[% Desconto]]</f>
        <v>247.5</v>
      </c>
      <c r="X519" s="42">
        <f>tVendas[[#This Row],[Valor Bruto]]-tVendas[[#This Row],[Valor Desconto]]</f>
        <v>2227.5</v>
      </c>
      <c r="Y519" s="41">
        <v>44122</v>
      </c>
      <c r="Z519" s="41">
        <v>44122</v>
      </c>
      <c r="AA519" t="s">
        <v>85</v>
      </c>
      <c r="AB519" t="s">
        <v>83</v>
      </c>
      <c r="AC519" s="43">
        <v>0.06</v>
      </c>
      <c r="AD519" s="42">
        <f>tVendas[[#This Row],[Valor Venda]]*tVendas[[#This Row],[% Comis.]]</f>
        <v>133.65</v>
      </c>
      <c r="AE519" s="57">
        <f>IF((tVendas[[#This Row],[Data Pagamento]]-tVendas[[#This Row],[Vencimento]])&lt;0,1,0)</f>
        <v>0</v>
      </c>
    </row>
    <row r="520" spans="9:31" x14ac:dyDescent="0.3">
      <c r="I520">
        <v>517</v>
      </c>
      <c r="J520" s="41">
        <v>44107</v>
      </c>
      <c r="K520" s="66">
        <f t="shared" si="8"/>
        <v>2020</v>
      </c>
      <c r="L520">
        <v>58</v>
      </c>
      <c r="M520" t="s">
        <v>324</v>
      </c>
      <c r="N520" t="s">
        <v>126</v>
      </c>
      <c r="O520">
        <v>11</v>
      </c>
      <c r="P520" t="s">
        <v>371</v>
      </c>
      <c r="Q520" t="s">
        <v>201</v>
      </c>
      <c r="R520" t="s">
        <v>240</v>
      </c>
      <c r="S520">
        <v>49</v>
      </c>
      <c r="T520" s="42">
        <v>102</v>
      </c>
      <c r="U520" s="42">
        <v>4998</v>
      </c>
      <c r="V520" s="43">
        <v>0.04</v>
      </c>
      <c r="W520" s="42">
        <f>tVendas[[#This Row],[Valor Bruto]]*tVendas[[#This Row],[% Desconto]]</f>
        <v>199.92000000000002</v>
      </c>
      <c r="X520" s="42">
        <f>tVendas[[#This Row],[Valor Bruto]]-tVendas[[#This Row],[Valor Desconto]]</f>
        <v>4798.08</v>
      </c>
      <c r="Y520" s="41">
        <v>44132</v>
      </c>
      <c r="Z520" s="41">
        <v>44132</v>
      </c>
      <c r="AA520" t="s">
        <v>100</v>
      </c>
      <c r="AB520" t="s">
        <v>113</v>
      </c>
      <c r="AC520" s="43">
        <v>0.08</v>
      </c>
      <c r="AD520" s="42">
        <f>tVendas[[#This Row],[Valor Venda]]*tVendas[[#This Row],[% Comis.]]</f>
        <v>383.84640000000002</v>
      </c>
      <c r="AE520" s="57">
        <f>IF((tVendas[[#This Row],[Data Pagamento]]-tVendas[[#This Row],[Vencimento]])&lt;0,1,0)</f>
        <v>0</v>
      </c>
    </row>
    <row r="521" spans="9:31" x14ac:dyDescent="0.3">
      <c r="I521">
        <v>518</v>
      </c>
      <c r="J521" s="41">
        <v>44108</v>
      </c>
      <c r="K521" s="66">
        <f t="shared" si="8"/>
        <v>2020</v>
      </c>
      <c r="L521">
        <v>55</v>
      </c>
      <c r="M521" t="s">
        <v>245</v>
      </c>
      <c r="N521" t="s">
        <v>246</v>
      </c>
      <c r="O521">
        <v>1</v>
      </c>
      <c r="P521" t="s">
        <v>200</v>
      </c>
      <c r="Q521" t="s">
        <v>201</v>
      </c>
      <c r="R521" t="s">
        <v>202</v>
      </c>
      <c r="S521">
        <v>20</v>
      </c>
      <c r="T521" s="42">
        <v>98</v>
      </c>
      <c r="U521" s="42">
        <v>1960</v>
      </c>
      <c r="V521" s="43">
        <v>0.03</v>
      </c>
      <c r="W521" s="42">
        <f>tVendas[[#This Row],[Valor Bruto]]*tVendas[[#This Row],[% Desconto]]</f>
        <v>58.8</v>
      </c>
      <c r="X521" s="42">
        <f>tVendas[[#This Row],[Valor Bruto]]-tVendas[[#This Row],[Valor Desconto]]</f>
        <v>1901.2</v>
      </c>
      <c r="Y521" s="41">
        <v>44130</v>
      </c>
      <c r="Z521" s="41">
        <v>44130</v>
      </c>
      <c r="AA521" t="s">
        <v>79</v>
      </c>
      <c r="AB521" t="s">
        <v>80</v>
      </c>
      <c r="AC521" s="43">
        <v>0.05</v>
      </c>
      <c r="AD521" s="42">
        <f>tVendas[[#This Row],[Valor Venda]]*tVendas[[#This Row],[% Comis.]]</f>
        <v>95.06</v>
      </c>
      <c r="AE521" s="57">
        <f>IF((tVendas[[#This Row],[Data Pagamento]]-tVendas[[#This Row],[Vencimento]])&lt;0,1,0)</f>
        <v>0</v>
      </c>
    </row>
    <row r="522" spans="9:31" x14ac:dyDescent="0.3">
      <c r="I522">
        <v>519</v>
      </c>
      <c r="J522" s="41">
        <v>44108</v>
      </c>
      <c r="K522" s="66">
        <f t="shared" si="8"/>
        <v>2020</v>
      </c>
      <c r="L522">
        <v>51</v>
      </c>
      <c r="M522" t="s">
        <v>273</v>
      </c>
      <c r="N522" t="s">
        <v>145</v>
      </c>
      <c r="O522">
        <v>8</v>
      </c>
      <c r="P522" t="s">
        <v>505</v>
      </c>
      <c r="Q522" t="s">
        <v>206</v>
      </c>
      <c r="R522" t="s">
        <v>207</v>
      </c>
      <c r="S522">
        <v>36</v>
      </c>
      <c r="T522" s="42">
        <v>113</v>
      </c>
      <c r="U522" s="42">
        <v>4068</v>
      </c>
      <c r="V522" s="43">
        <v>0.1</v>
      </c>
      <c r="W522" s="42">
        <f>tVendas[[#This Row],[Valor Bruto]]*tVendas[[#This Row],[% Desconto]]</f>
        <v>406.8</v>
      </c>
      <c r="X522" s="42">
        <f>tVendas[[#This Row],[Valor Bruto]]-tVendas[[#This Row],[Valor Desconto]]</f>
        <v>3661.2</v>
      </c>
      <c r="Y522" s="41">
        <v>44116</v>
      </c>
      <c r="Z522" s="41"/>
      <c r="AA522" t="s">
        <v>87</v>
      </c>
      <c r="AB522" t="s">
        <v>83</v>
      </c>
      <c r="AC522" s="43">
        <v>7.0000000000000007E-2</v>
      </c>
      <c r="AD522" s="42">
        <f>tVendas[[#This Row],[Valor Venda]]*tVendas[[#This Row],[% Comis.]]</f>
        <v>256.28399999999999</v>
      </c>
      <c r="AE522" s="57">
        <f>IF((tVendas[[#This Row],[Data Pagamento]]-tVendas[[#This Row],[Vencimento]])&lt;0,1,0)</f>
        <v>1</v>
      </c>
    </row>
    <row r="523" spans="9:31" x14ac:dyDescent="0.3">
      <c r="I523">
        <v>520</v>
      </c>
      <c r="J523" s="41">
        <v>44111</v>
      </c>
      <c r="K523" s="66">
        <f t="shared" si="8"/>
        <v>2020</v>
      </c>
      <c r="L523">
        <v>82</v>
      </c>
      <c r="M523" t="s">
        <v>305</v>
      </c>
      <c r="N523" t="s">
        <v>306</v>
      </c>
      <c r="O523">
        <v>11</v>
      </c>
      <c r="P523" t="s">
        <v>478</v>
      </c>
      <c r="Q523" t="s">
        <v>201</v>
      </c>
      <c r="R523" t="s">
        <v>212</v>
      </c>
      <c r="S523">
        <v>26</v>
      </c>
      <c r="T523" s="42">
        <v>107</v>
      </c>
      <c r="U523" s="42">
        <v>2782</v>
      </c>
      <c r="V523" s="43">
        <v>0.06</v>
      </c>
      <c r="W523" s="42">
        <f>tVendas[[#This Row],[Valor Bruto]]*tVendas[[#This Row],[% Desconto]]</f>
        <v>166.92</v>
      </c>
      <c r="X523" s="42">
        <f>tVendas[[#This Row],[Valor Bruto]]-tVendas[[#This Row],[Valor Desconto]]</f>
        <v>2615.08</v>
      </c>
      <c r="Y523" s="41">
        <v>44130</v>
      </c>
      <c r="Z523" s="41">
        <v>44130</v>
      </c>
      <c r="AA523" t="s">
        <v>87</v>
      </c>
      <c r="AB523" t="s">
        <v>109</v>
      </c>
      <c r="AC523" s="43">
        <v>0.06</v>
      </c>
      <c r="AD523" s="42">
        <f>tVendas[[#This Row],[Valor Venda]]*tVendas[[#This Row],[% Comis.]]</f>
        <v>156.90479999999999</v>
      </c>
      <c r="AE523" s="57">
        <f>IF((tVendas[[#This Row],[Data Pagamento]]-tVendas[[#This Row],[Vencimento]])&lt;0,1,0)</f>
        <v>0</v>
      </c>
    </row>
    <row r="524" spans="9:31" x14ac:dyDescent="0.3">
      <c r="I524">
        <v>521</v>
      </c>
      <c r="J524" s="41">
        <v>44112</v>
      </c>
      <c r="K524" s="66">
        <f t="shared" si="8"/>
        <v>2020</v>
      </c>
      <c r="L524">
        <v>69</v>
      </c>
      <c r="M524" t="s">
        <v>351</v>
      </c>
      <c r="N524" t="s">
        <v>91</v>
      </c>
      <c r="O524">
        <v>14</v>
      </c>
      <c r="P524" t="s">
        <v>215</v>
      </c>
      <c r="Q524" t="s">
        <v>201</v>
      </c>
      <c r="R524" t="s">
        <v>216</v>
      </c>
      <c r="S524">
        <v>50</v>
      </c>
      <c r="T524" s="42">
        <v>117</v>
      </c>
      <c r="U524" s="42">
        <v>5850</v>
      </c>
      <c r="V524" s="43">
        <v>0.14000000000000001</v>
      </c>
      <c r="W524" s="42">
        <f>tVendas[[#This Row],[Valor Bruto]]*tVendas[[#This Row],[% Desconto]]</f>
        <v>819.00000000000011</v>
      </c>
      <c r="X524" s="42">
        <f>tVendas[[#This Row],[Valor Bruto]]-tVendas[[#This Row],[Valor Desconto]]</f>
        <v>5031</v>
      </c>
      <c r="Y524" s="41">
        <v>44141</v>
      </c>
      <c r="Z524" s="41">
        <v>44141</v>
      </c>
      <c r="AA524" t="s">
        <v>82</v>
      </c>
      <c r="AB524" t="s">
        <v>88</v>
      </c>
      <c r="AC524" s="43">
        <v>0.09</v>
      </c>
      <c r="AD524" s="42">
        <f>tVendas[[#This Row],[Valor Venda]]*tVendas[[#This Row],[% Comis.]]</f>
        <v>452.78999999999996</v>
      </c>
      <c r="AE524" s="57">
        <f>IF((tVendas[[#This Row],[Data Pagamento]]-tVendas[[#This Row],[Vencimento]])&lt;0,1,0)</f>
        <v>0</v>
      </c>
    </row>
    <row r="525" spans="9:31" x14ac:dyDescent="0.3">
      <c r="I525">
        <v>522</v>
      </c>
      <c r="J525" s="41">
        <v>44113</v>
      </c>
      <c r="K525" s="66">
        <f t="shared" si="8"/>
        <v>2020</v>
      </c>
      <c r="L525">
        <v>66</v>
      </c>
      <c r="M525" t="s">
        <v>217</v>
      </c>
      <c r="N525" t="s">
        <v>96</v>
      </c>
      <c r="O525">
        <v>9</v>
      </c>
      <c r="P525" t="s">
        <v>416</v>
      </c>
      <c r="Q525" t="s">
        <v>206</v>
      </c>
      <c r="R525" t="s">
        <v>219</v>
      </c>
      <c r="S525">
        <v>16</v>
      </c>
      <c r="T525" s="42">
        <v>90</v>
      </c>
      <c r="U525" s="42">
        <v>1440</v>
      </c>
      <c r="V525" s="43">
        <v>0.09</v>
      </c>
      <c r="W525" s="42">
        <f>tVendas[[#This Row],[Valor Bruto]]*tVendas[[#This Row],[% Desconto]]</f>
        <v>129.6</v>
      </c>
      <c r="X525" s="42">
        <f>tVendas[[#This Row],[Valor Bruto]]-tVendas[[#This Row],[Valor Desconto]]</f>
        <v>1310.4000000000001</v>
      </c>
      <c r="Y525" s="41">
        <v>44114</v>
      </c>
      <c r="Z525" s="41">
        <v>44114</v>
      </c>
      <c r="AA525" t="s">
        <v>85</v>
      </c>
      <c r="AB525" t="s">
        <v>83</v>
      </c>
      <c r="AC525" s="43">
        <v>0.05</v>
      </c>
      <c r="AD525" s="42">
        <f>tVendas[[#This Row],[Valor Venda]]*tVendas[[#This Row],[% Comis.]]</f>
        <v>65.52000000000001</v>
      </c>
      <c r="AE525" s="57">
        <f>IF((tVendas[[#This Row],[Data Pagamento]]-tVendas[[#This Row],[Vencimento]])&lt;0,1,0)</f>
        <v>0</v>
      </c>
    </row>
    <row r="526" spans="9:31" x14ac:dyDescent="0.3">
      <c r="I526">
        <v>523</v>
      </c>
      <c r="J526" s="41">
        <v>44113</v>
      </c>
      <c r="K526" s="66">
        <f t="shared" si="8"/>
        <v>2020</v>
      </c>
      <c r="L526">
        <v>61</v>
      </c>
      <c r="M526" t="s">
        <v>276</v>
      </c>
      <c r="N526" t="s">
        <v>277</v>
      </c>
      <c r="O526">
        <v>8</v>
      </c>
      <c r="P526" t="s">
        <v>254</v>
      </c>
      <c r="Q526" t="s">
        <v>206</v>
      </c>
      <c r="R526" t="s">
        <v>222</v>
      </c>
      <c r="S526">
        <v>40</v>
      </c>
      <c r="T526" s="42">
        <v>116</v>
      </c>
      <c r="U526" s="42">
        <v>4640</v>
      </c>
      <c r="V526" s="43">
        <v>0.05</v>
      </c>
      <c r="W526" s="42">
        <f>tVendas[[#This Row],[Valor Bruto]]*tVendas[[#This Row],[% Desconto]]</f>
        <v>232</v>
      </c>
      <c r="X526" s="42">
        <f>tVendas[[#This Row],[Valor Bruto]]-tVendas[[#This Row],[Valor Desconto]]</f>
        <v>4408</v>
      </c>
      <c r="Y526" s="41">
        <v>44126</v>
      </c>
      <c r="Z526" s="41">
        <v>44126</v>
      </c>
      <c r="AA526" t="s">
        <v>108</v>
      </c>
      <c r="AB526" t="s">
        <v>80</v>
      </c>
      <c r="AC526" s="43">
        <v>0.08</v>
      </c>
      <c r="AD526" s="42">
        <f>tVendas[[#This Row],[Valor Venda]]*tVendas[[#This Row],[% Comis.]]</f>
        <v>352.64</v>
      </c>
      <c r="AE526" s="57">
        <f>IF((tVendas[[#This Row],[Data Pagamento]]-tVendas[[#This Row],[Vencimento]])&lt;0,1,0)</f>
        <v>0</v>
      </c>
    </row>
    <row r="527" spans="9:31" x14ac:dyDescent="0.3">
      <c r="I527">
        <v>524</v>
      </c>
      <c r="J527" s="41">
        <v>44113</v>
      </c>
      <c r="K527" s="66">
        <f t="shared" si="8"/>
        <v>2020</v>
      </c>
      <c r="L527">
        <v>63</v>
      </c>
      <c r="M527" t="s">
        <v>354</v>
      </c>
      <c r="N527" t="s">
        <v>259</v>
      </c>
      <c r="O527">
        <v>13</v>
      </c>
      <c r="P527" t="s">
        <v>516</v>
      </c>
      <c r="Q527" t="s">
        <v>201</v>
      </c>
      <c r="R527" t="s">
        <v>226</v>
      </c>
      <c r="S527">
        <v>40</v>
      </c>
      <c r="T527" s="42">
        <v>108</v>
      </c>
      <c r="U527" s="42">
        <v>4320</v>
      </c>
      <c r="V527" s="43">
        <v>0.04</v>
      </c>
      <c r="W527" s="42">
        <f>tVendas[[#This Row],[Valor Bruto]]*tVendas[[#This Row],[% Desconto]]</f>
        <v>172.8</v>
      </c>
      <c r="X527" s="42">
        <f>tVendas[[#This Row],[Valor Bruto]]-tVendas[[#This Row],[Valor Desconto]]</f>
        <v>4147.2</v>
      </c>
      <c r="Y527" s="41">
        <v>44128</v>
      </c>
      <c r="Z527" s="41">
        <v>44128</v>
      </c>
      <c r="AA527" t="s">
        <v>87</v>
      </c>
      <c r="AB527" t="s">
        <v>88</v>
      </c>
      <c r="AC527" s="43">
        <v>0.08</v>
      </c>
      <c r="AD527" s="42">
        <f>tVendas[[#This Row],[Valor Venda]]*tVendas[[#This Row],[% Comis.]]</f>
        <v>331.77600000000001</v>
      </c>
      <c r="AE527" s="57">
        <f>IF((tVendas[[#This Row],[Data Pagamento]]-tVendas[[#This Row],[Vencimento]])&lt;0,1,0)</f>
        <v>0</v>
      </c>
    </row>
    <row r="528" spans="9:31" x14ac:dyDescent="0.3">
      <c r="I528">
        <v>525</v>
      </c>
      <c r="J528" s="41">
        <v>44114</v>
      </c>
      <c r="K528" s="66">
        <f t="shared" si="8"/>
        <v>2020</v>
      </c>
      <c r="L528">
        <v>8</v>
      </c>
      <c r="M528" t="s">
        <v>310</v>
      </c>
      <c r="N528" t="s">
        <v>132</v>
      </c>
      <c r="O528">
        <v>15</v>
      </c>
      <c r="P528" t="s">
        <v>229</v>
      </c>
      <c r="Q528" t="s">
        <v>206</v>
      </c>
      <c r="R528" t="s">
        <v>230</v>
      </c>
      <c r="S528">
        <v>42</v>
      </c>
      <c r="T528" s="42">
        <v>103</v>
      </c>
      <c r="U528" s="42">
        <v>4326</v>
      </c>
      <c r="V528" s="43">
        <v>0.01</v>
      </c>
      <c r="W528" s="42">
        <f>tVendas[[#This Row],[Valor Bruto]]*tVendas[[#This Row],[% Desconto]]</f>
        <v>43.26</v>
      </c>
      <c r="X528" s="42">
        <f>tVendas[[#This Row],[Valor Bruto]]-tVendas[[#This Row],[Valor Desconto]]</f>
        <v>4282.74</v>
      </c>
      <c r="Y528" s="41">
        <v>44133</v>
      </c>
      <c r="Z528" s="41">
        <v>44133</v>
      </c>
      <c r="AA528" t="s">
        <v>100</v>
      </c>
      <c r="AB528" t="s">
        <v>92</v>
      </c>
      <c r="AC528" s="43">
        <v>0.08</v>
      </c>
      <c r="AD528" s="42">
        <f>tVendas[[#This Row],[Valor Venda]]*tVendas[[#This Row],[% Comis.]]</f>
        <v>342.61919999999998</v>
      </c>
      <c r="AE528" s="57">
        <f>IF((tVendas[[#This Row],[Data Pagamento]]-tVendas[[#This Row],[Vencimento]])&lt;0,1,0)</f>
        <v>0</v>
      </c>
    </row>
    <row r="529" spans="9:31" x14ac:dyDescent="0.3">
      <c r="I529">
        <v>526</v>
      </c>
      <c r="J529" s="41">
        <v>44114</v>
      </c>
      <c r="K529" s="66">
        <f t="shared" si="8"/>
        <v>2020</v>
      </c>
      <c r="L529">
        <v>33</v>
      </c>
      <c r="M529" t="s">
        <v>334</v>
      </c>
      <c r="N529" t="s">
        <v>96</v>
      </c>
      <c r="O529">
        <v>14</v>
      </c>
      <c r="P529" t="s">
        <v>348</v>
      </c>
      <c r="Q529" t="s">
        <v>201</v>
      </c>
      <c r="R529" t="s">
        <v>234</v>
      </c>
      <c r="S529">
        <v>39</v>
      </c>
      <c r="T529" s="42">
        <v>120</v>
      </c>
      <c r="U529" s="42">
        <v>4680</v>
      </c>
      <c r="V529" s="43">
        <v>0.11</v>
      </c>
      <c r="W529" s="42">
        <f>tVendas[[#This Row],[Valor Bruto]]*tVendas[[#This Row],[% Desconto]]</f>
        <v>514.79999999999995</v>
      </c>
      <c r="X529" s="42">
        <f>tVendas[[#This Row],[Valor Bruto]]-tVendas[[#This Row],[Valor Desconto]]</f>
        <v>4165.2</v>
      </c>
      <c r="Y529" s="41">
        <v>44131</v>
      </c>
      <c r="Z529" s="41">
        <v>44131</v>
      </c>
      <c r="AA529" t="s">
        <v>85</v>
      </c>
      <c r="AB529" t="s">
        <v>90</v>
      </c>
      <c r="AC529" s="43">
        <v>0.08</v>
      </c>
      <c r="AD529" s="42">
        <f>tVendas[[#This Row],[Valor Venda]]*tVendas[[#This Row],[% Comis.]]</f>
        <v>333.21600000000001</v>
      </c>
      <c r="AE529" s="57">
        <f>IF((tVendas[[#This Row],[Data Pagamento]]-tVendas[[#This Row],[Vencimento]])&lt;0,1,0)</f>
        <v>0</v>
      </c>
    </row>
    <row r="530" spans="9:31" x14ac:dyDescent="0.3">
      <c r="I530">
        <v>527</v>
      </c>
      <c r="J530" s="41">
        <v>44114</v>
      </c>
      <c r="K530" s="66">
        <f t="shared" si="8"/>
        <v>2020</v>
      </c>
      <c r="L530">
        <v>24</v>
      </c>
      <c r="M530" t="s">
        <v>327</v>
      </c>
      <c r="N530" t="s">
        <v>328</v>
      </c>
      <c r="O530">
        <v>3</v>
      </c>
      <c r="P530" t="s">
        <v>359</v>
      </c>
      <c r="Q530" t="s">
        <v>206</v>
      </c>
      <c r="R530" t="s">
        <v>237</v>
      </c>
      <c r="S530">
        <v>38</v>
      </c>
      <c r="T530" s="42">
        <v>96</v>
      </c>
      <c r="U530" s="42">
        <v>3648</v>
      </c>
      <c r="V530" s="43">
        <v>0.03</v>
      </c>
      <c r="W530" s="42">
        <f>tVendas[[#This Row],[Valor Bruto]]*tVendas[[#This Row],[% Desconto]]</f>
        <v>109.44</v>
      </c>
      <c r="X530" s="42">
        <f>tVendas[[#This Row],[Valor Bruto]]-tVendas[[#This Row],[Valor Desconto]]</f>
        <v>3538.56</v>
      </c>
      <c r="Y530" s="41">
        <v>44125</v>
      </c>
      <c r="Z530" s="41">
        <v>44125</v>
      </c>
      <c r="AA530" t="s">
        <v>108</v>
      </c>
      <c r="AB530" t="s">
        <v>83</v>
      </c>
      <c r="AC530" s="43">
        <v>7.0000000000000007E-2</v>
      </c>
      <c r="AD530" s="42">
        <f>tVendas[[#This Row],[Valor Venda]]*tVendas[[#This Row],[% Comis.]]</f>
        <v>247.69920000000002</v>
      </c>
      <c r="AE530" s="57">
        <f>IF((tVendas[[#This Row],[Data Pagamento]]-tVendas[[#This Row],[Vencimento]])&lt;0,1,0)</f>
        <v>0</v>
      </c>
    </row>
    <row r="531" spans="9:31" x14ac:dyDescent="0.3">
      <c r="I531">
        <v>528</v>
      </c>
      <c r="J531" s="41">
        <v>44115</v>
      </c>
      <c r="K531" s="66">
        <f t="shared" si="8"/>
        <v>2020</v>
      </c>
      <c r="L531">
        <v>5</v>
      </c>
      <c r="M531" t="s">
        <v>489</v>
      </c>
      <c r="N531" t="s">
        <v>277</v>
      </c>
      <c r="O531">
        <v>3</v>
      </c>
      <c r="P531" t="s">
        <v>517</v>
      </c>
      <c r="Q531" t="s">
        <v>206</v>
      </c>
      <c r="R531" t="s">
        <v>240</v>
      </c>
      <c r="S531">
        <v>32</v>
      </c>
      <c r="T531" s="42">
        <v>112</v>
      </c>
      <c r="U531" s="42">
        <v>3584</v>
      </c>
      <c r="V531" s="43">
        <v>0.04</v>
      </c>
      <c r="W531" s="42">
        <f>tVendas[[#This Row],[Valor Bruto]]*tVendas[[#This Row],[% Desconto]]</f>
        <v>143.36000000000001</v>
      </c>
      <c r="X531" s="42">
        <f>tVendas[[#This Row],[Valor Bruto]]-tVendas[[#This Row],[Valor Desconto]]</f>
        <v>3440.64</v>
      </c>
      <c r="Y531" s="41">
        <v>44127</v>
      </c>
      <c r="Z531" s="41">
        <v>44127</v>
      </c>
      <c r="AA531" t="s">
        <v>100</v>
      </c>
      <c r="AB531" t="s">
        <v>109</v>
      </c>
      <c r="AC531" s="43">
        <v>7.0000000000000007E-2</v>
      </c>
      <c r="AD531" s="42">
        <f>tVendas[[#This Row],[Valor Venda]]*tVendas[[#This Row],[% Comis.]]</f>
        <v>240.84480000000002</v>
      </c>
      <c r="AE531" s="57">
        <f>IF((tVendas[[#This Row],[Data Pagamento]]-tVendas[[#This Row],[Vencimento]])&lt;0,1,0)</f>
        <v>0</v>
      </c>
    </row>
    <row r="532" spans="9:31" x14ac:dyDescent="0.3">
      <c r="I532">
        <v>529</v>
      </c>
      <c r="J532" s="41">
        <v>44115</v>
      </c>
      <c r="K532" s="66">
        <f t="shared" si="8"/>
        <v>2020</v>
      </c>
      <c r="L532">
        <v>29</v>
      </c>
      <c r="M532" t="s">
        <v>437</v>
      </c>
      <c r="N532" t="s">
        <v>438</v>
      </c>
      <c r="O532">
        <v>10</v>
      </c>
      <c r="P532" t="s">
        <v>244</v>
      </c>
      <c r="Q532" t="s">
        <v>206</v>
      </c>
      <c r="R532" t="s">
        <v>202</v>
      </c>
      <c r="S532">
        <v>20</v>
      </c>
      <c r="T532" s="42">
        <v>108</v>
      </c>
      <c r="U532" s="42">
        <v>2160</v>
      </c>
      <c r="V532" s="43">
        <v>0</v>
      </c>
      <c r="W532" s="42">
        <f>tVendas[[#This Row],[Valor Bruto]]*tVendas[[#This Row],[% Desconto]]</f>
        <v>0</v>
      </c>
      <c r="X532" s="42">
        <f>tVendas[[#This Row],[Valor Bruto]]-tVendas[[#This Row],[Valor Desconto]]</f>
        <v>2160</v>
      </c>
      <c r="Y532" s="41">
        <v>44135</v>
      </c>
      <c r="Z532" s="41">
        <v>44135</v>
      </c>
      <c r="AA532" t="s">
        <v>79</v>
      </c>
      <c r="AB532" t="s">
        <v>109</v>
      </c>
      <c r="AC532" s="43">
        <v>0.06</v>
      </c>
      <c r="AD532" s="42">
        <f>tVendas[[#This Row],[Valor Venda]]*tVendas[[#This Row],[% Comis.]]</f>
        <v>129.6</v>
      </c>
      <c r="AE532" s="57">
        <f>IF((tVendas[[#This Row],[Data Pagamento]]-tVendas[[#This Row],[Vencimento]])&lt;0,1,0)</f>
        <v>0</v>
      </c>
    </row>
    <row r="533" spans="9:31" x14ac:dyDescent="0.3">
      <c r="I533">
        <v>530</v>
      </c>
      <c r="J533" s="41">
        <v>44115</v>
      </c>
      <c r="K533" s="66">
        <f t="shared" si="8"/>
        <v>2020</v>
      </c>
      <c r="L533">
        <v>56</v>
      </c>
      <c r="M533" t="s">
        <v>400</v>
      </c>
      <c r="N533" t="s">
        <v>401</v>
      </c>
      <c r="O533">
        <v>3</v>
      </c>
      <c r="P533" t="s">
        <v>383</v>
      </c>
      <c r="Q533" t="s">
        <v>206</v>
      </c>
      <c r="R533" t="s">
        <v>207</v>
      </c>
      <c r="S533">
        <v>22</v>
      </c>
      <c r="T533" s="42">
        <v>101</v>
      </c>
      <c r="U533" s="42">
        <v>2222</v>
      </c>
      <c r="V533" s="43">
        <v>0.15</v>
      </c>
      <c r="W533" s="42">
        <f>tVendas[[#This Row],[Valor Bruto]]*tVendas[[#This Row],[% Desconto]]</f>
        <v>333.3</v>
      </c>
      <c r="X533" s="42">
        <f>tVendas[[#This Row],[Valor Bruto]]-tVendas[[#This Row],[Valor Desconto]]</f>
        <v>1888.7</v>
      </c>
      <c r="Y533" s="41">
        <v>44128</v>
      </c>
      <c r="Z533" s="41">
        <v>44128</v>
      </c>
      <c r="AA533" t="s">
        <v>97</v>
      </c>
      <c r="AB533" t="s">
        <v>105</v>
      </c>
      <c r="AC533" s="43">
        <v>0.05</v>
      </c>
      <c r="AD533" s="42">
        <f>tVendas[[#This Row],[Valor Venda]]*tVendas[[#This Row],[% Comis.]]</f>
        <v>94.435000000000002</v>
      </c>
      <c r="AE533" s="57">
        <f>IF((tVendas[[#This Row],[Data Pagamento]]-tVendas[[#This Row],[Vencimento]])&lt;0,1,0)</f>
        <v>0</v>
      </c>
    </row>
    <row r="534" spans="9:31" x14ac:dyDescent="0.3">
      <c r="I534">
        <v>531</v>
      </c>
      <c r="J534" s="41">
        <v>44116</v>
      </c>
      <c r="K534" s="66">
        <f t="shared" si="8"/>
        <v>2020</v>
      </c>
      <c r="L534">
        <v>22</v>
      </c>
      <c r="M534" t="s">
        <v>264</v>
      </c>
      <c r="N534" t="s">
        <v>265</v>
      </c>
      <c r="O534">
        <v>7</v>
      </c>
      <c r="P534" t="s">
        <v>249</v>
      </c>
      <c r="Q534" t="s">
        <v>206</v>
      </c>
      <c r="R534" t="s">
        <v>212</v>
      </c>
      <c r="S534">
        <v>42</v>
      </c>
      <c r="T534" s="42">
        <v>91</v>
      </c>
      <c r="U534" s="42">
        <v>3822</v>
      </c>
      <c r="V534" s="43">
        <v>0.09</v>
      </c>
      <c r="W534" s="42">
        <f>tVendas[[#This Row],[Valor Bruto]]*tVendas[[#This Row],[% Desconto]]</f>
        <v>343.97999999999996</v>
      </c>
      <c r="X534" s="42">
        <f>tVendas[[#This Row],[Valor Bruto]]-tVendas[[#This Row],[Valor Desconto]]</f>
        <v>3478.02</v>
      </c>
      <c r="Y534" s="41">
        <v>44145</v>
      </c>
      <c r="Z534" s="41">
        <v>44145</v>
      </c>
      <c r="AA534" t="s">
        <v>85</v>
      </c>
      <c r="AB534" t="s">
        <v>92</v>
      </c>
      <c r="AC534" s="43">
        <v>7.0000000000000007E-2</v>
      </c>
      <c r="AD534" s="42">
        <f>tVendas[[#This Row],[Valor Venda]]*tVendas[[#This Row],[% Comis.]]</f>
        <v>243.46140000000003</v>
      </c>
      <c r="AE534" s="57">
        <f>IF((tVendas[[#This Row],[Data Pagamento]]-tVendas[[#This Row],[Vencimento]])&lt;0,1,0)</f>
        <v>0</v>
      </c>
    </row>
    <row r="535" spans="9:31" x14ac:dyDescent="0.3">
      <c r="I535">
        <v>532</v>
      </c>
      <c r="J535" s="41">
        <v>44116</v>
      </c>
      <c r="K535" s="66">
        <f t="shared" si="8"/>
        <v>2020</v>
      </c>
      <c r="L535">
        <v>89</v>
      </c>
      <c r="M535" t="s">
        <v>339</v>
      </c>
      <c r="N535" t="s">
        <v>340</v>
      </c>
      <c r="O535">
        <v>7</v>
      </c>
      <c r="P535" t="s">
        <v>338</v>
      </c>
      <c r="Q535" t="s">
        <v>206</v>
      </c>
      <c r="R535" t="s">
        <v>216</v>
      </c>
      <c r="S535">
        <v>48</v>
      </c>
      <c r="T535" s="42">
        <v>98</v>
      </c>
      <c r="U535" s="42">
        <v>4704</v>
      </c>
      <c r="V535" s="43">
        <v>0.04</v>
      </c>
      <c r="W535" s="42">
        <f>tVendas[[#This Row],[Valor Bruto]]*tVendas[[#This Row],[% Desconto]]</f>
        <v>188.16</v>
      </c>
      <c r="X535" s="42">
        <f>tVendas[[#This Row],[Valor Bruto]]-tVendas[[#This Row],[Valor Desconto]]</f>
        <v>4515.84</v>
      </c>
      <c r="Y535" s="41">
        <v>44123</v>
      </c>
      <c r="Z535" s="41"/>
      <c r="AA535" t="s">
        <v>87</v>
      </c>
      <c r="AB535" t="s">
        <v>113</v>
      </c>
      <c r="AC535" s="43">
        <v>0.08</v>
      </c>
      <c r="AD535" s="42">
        <f>tVendas[[#This Row],[Valor Venda]]*tVendas[[#This Row],[% Comis.]]</f>
        <v>361.2672</v>
      </c>
      <c r="AE535" s="57">
        <f>IF((tVendas[[#This Row],[Data Pagamento]]-tVendas[[#This Row],[Vencimento]])&lt;0,1,0)</f>
        <v>1</v>
      </c>
    </row>
    <row r="536" spans="9:31" x14ac:dyDescent="0.3">
      <c r="I536">
        <v>533</v>
      </c>
      <c r="J536" s="41">
        <v>44116</v>
      </c>
      <c r="K536" s="66">
        <f t="shared" si="8"/>
        <v>2020</v>
      </c>
      <c r="L536">
        <v>90</v>
      </c>
      <c r="M536" t="s">
        <v>286</v>
      </c>
      <c r="N536" t="s">
        <v>287</v>
      </c>
      <c r="O536">
        <v>7</v>
      </c>
      <c r="P536" t="s">
        <v>502</v>
      </c>
      <c r="Q536" t="s">
        <v>206</v>
      </c>
      <c r="R536" t="s">
        <v>219</v>
      </c>
      <c r="S536">
        <v>42</v>
      </c>
      <c r="T536" s="42">
        <v>116</v>
      </c>
      <c r="U536" s="42">
        <v>4872</v>
      </c>
      <c r="V536" s="43">
        <v>0.02</v>
      </c>
      <c r="W536" s="42">
        <f>tVendas[[#This Row],[Valor Bruto]]*tVendas[[#This Row],[% Desconto]]</f>
        <v>97.44</v>
      </c>
      <c r="X536" s="42">
        <f>tVendas[[#This Row],[Valor Bruto]]-tVendas[[#This Row],[Valor Desconto]]</f>
        <v>4774.5600000000004</v>
      </c>
      <c r="Y536" s="41">
        <v>44138</v>
      </c>
      <c r="Z536" s="41">
        <v>44138</v>
      </c>
      <c r="AA536" t="s">
        <v>108</v>
      </c>
      <c r="AB536" t="s">
        <v>128</v>
      </c>
      <c r="AC536" s="43">
        <v>0.08</v>
      </c>
      <c r="AD536" s="42">
        <f>tVendas[[#This Row],[Valor Venda]]*tVendas[[#This Row],[% Comis.]]</f>
        <v>381.96480000000003</v>
      </c>
      <c r="AE536" s="57">
        <f>IF((tVendas[[#This Row],[Data Pagamento]]-tVendas[[#This Row],[Vencimento]])&lt;0,1,0)</f>
        <v>0</v>
      </c>
    </row>
    <row r="537" spans="9:31" x14ac:dyDescent="0.3">
      <c r="I537">
        <v>534</v>
      </c>
      <c r="J537" s="41">
        <v>44116</v>
      </c>
      <c r="K537" s="66">
        <f t="shared" si="8"/>
        <v>2020</v>
      </c>
      <c r="L537">
        <v>77</v>
      </c>
      <c r="M537" t="s">
        <v>297</v>
      </c>
      <c r="N537" t="s">
        <v>298</v>
      </c>
      <c r="O537">
        <v>12</v>
      </c>
      <c r="P537" t="s">
        <v>221</v>
      </c>
      <c r="Q537" t="s">
        <v>201</v>
      </c>
      <c r="R537" t="s">
        <v>222</v>
      </c>
      <c r="S537">
        <v>17</v>
      </c>
      <c r="T537" s="42">
        <v>113</v>
      </c>
      <c r="U537" s="42">
        <v>1921</v>
      </c>
      <c r="V537" s="43">
        <v>0.13</v>
      </c>
      <c r="W537" s="42">
        <f>tVendas[[#This Row],[Valor Bruto]]*tVendas[[#This Row],[% Desconto]]</f>
        <v>249.73000000000002</v>
      </c>
      <c r="X537" s="42">
        <f>tVendas[[#This Row],[Valor Bruto]]-tVendas[[#This Row],[Valor Desconto]]</f>
        <v>1671.27</v>
      </c>
      <c r="Y537" s="41">
        <v>44135</v>
      </c>
      <c r="Z537" s="41">
        <v>44135</v>
      </c>
      <c r="AA537" t="s">
        <v>97</v>
      </c>
      <c r="AB537" t="s">
        <v>92</v>
      </c>
      <c r="AC537" s="43">
        <v>0.05</v>
      </c>
      <c r="AD537" s="42">
        <f>tVendas[[#This Row],[Valor Venda]]*tVendas[[#This Row],[% Comis.]]</f>
        <v>83.563500000000005</v>
      </c>
      <c r="AE537" s="57">
        <f>IF((tVendas[[#This Row],[Data Pagamento]]-tVendas[[#This Row],[Vencimento]])&lt;0,1,0)</f>
        <v>0</v>
      </c>
    </row>
    <row r="538" spans="9:31" x14ac:dyDescent="0.3">
      <c r="I538">
        <v>535</v>
      </c>
      <c r="J538" s="41">
        <v>44118</v>
      </c>
      <c r="K538" s="66">
        <f t="shared" si="8"/>
        <v>2020</v>
      </c>
      <c r="L538">
        <v>13</v>
      </c>
      <c r="M538" t="s">
        <v>332</v>
      </c>
      <c r="N538" t="s">
        <v>132</v>
      </c>
      <c r="O538">
        <v>4</v>
      </c>
      <c r="P538" t="s">
        <v>490</v>
      </c>
      <c r="Q538" t="s">
        <v>206</v>
      </c>
      <c r="R538" t="s">
        <v>226</v>
      </c>
      <c r="S538">
        <v>19</v>
      </c>
      <c r="T538" s="42">
        <v>109</v>
      </c>
      <c r="U538" s="42">
        <v>2071</v>
      </c>
      <c r="V538" s="43">
        <v>0.11</v>
      </c>
      <c r="W538" s="42">
        <f>tVendas[[#This Row],[Valor Bruto]]*tVendas[[#This Row],[% Desconto]]</f>
        <v>227.81</v>
      </c>
      <c r="X538" s="42">
        <f>tVendas[[#This Row],[Valor Bruto]]-tVendas[[#This Row],[Valor Desconto]]</f>
        <v>1843.19</v>
      </c>
      <c r="Y538" s="41">
        <v>44144</v>
      </c>
      <c r="Z538" s="41">
        <v>44144</v>
      </c>
      <c r="AA538" t="s">
        <v>100</v>
      </c>
      <c r="AB538" t="s">
        <v>92</v>
      </c>
      <c r="AC538" s="43">
        <v>0.05</v>
      </c>
      <c r="AD538" s="42">
        <f>tVendas[[#This Row],[Valor Venda]]*tVendas[[#This Row],[% Comis.]]</f>
        <v>92.159500000000008</v>
      </c>
      <c r="AE538" s="57">
        <f>IF((tVendas[[#This Row],[Data Pagamento]]-tVendas[[#This Row],[Vencimento]])&lt;0,1,0)</f>
        <v>0</v>
      </c>
    </row>
    <row r="539" spans="9:31" x14ac:dyDescent="0.3">
      <c r="I539">
        <v>536</v>
      </c>
      <c r="J539" s="41">
        <v>44118</v>
      </c>
      <c r="K539" s="66">
        <f t="shared" si="8"/>
        <v>2020</v>
      </c>
      <c r="L539">
        <v>40</v>
      </c>
      <c r="M539" t="s">
        <v>316</v>
      </c>
      <c r="N539" t="s">
        <v>317</v>
      </c>
      <c r="O539">
        <v>10</v>
      </c>
      <c r="P539" t="s">
        <v>260</v>
      </c>
      <c r="Q539" t="s">
        <v>206</v>
      </c>
      <c r="R539" t="s">
        <v>230</v>
      </c>
      <c r="S539">
        <v>12</v>
      </c>
      <c r="T539" s="42">
        <v>103</v>
      </c>
      <c r="U539" s="42">
        <v>1236</v>
      </c>
      <c r="V539" s="43">
        <v>0.06</v>
      </c>
      <c r="W539" s="42">
        <f>tVendas[[#This Row],[Valor Bruto]]*tVendas[[#This Row],[% Desconto]]</f>
        <v>74.16</v>
      </c>
      <c r="X539" s="42">
        <f>tVendas[[#This Row],[Valor Bruto]]-tVendas[[#This Row],[Valor Desconto]]</f>
        <v>1161.8399999999999</v>
      </c>
      <c r="Y539" s="41">
        <v>44142</v>
      </c>
      <c r="Z539" s="41">
        <v>44142</v>
      </c>
      <c r="AA539" t="s">
        <v>97</v>
      </c>
      <c r="AB539" t="s">
        <v>109</v>
      </c>
      <c r="AC539" s="43">
        <v>0.05</v>
      </c>
      <c r="AD539" s="42">
        <f>tVendas[[#This Row],[Valor Venda]]*tVendas[[#This Row],[% Comis.]]</f>
        <v>58.091999999999999</v>
      </c>
      <c r="AE539" s="57">
        <f>IF((tVendas[[#This Row],[Data Pagamento]]-tVendas[[#This Row],[Vencimento]])&lt;0,1,0)</f>
        <v>0</v>
      </c>
    </row>
    <row r="540" spans="9:31" x14ac:dyDescent="0.3">
      <c r="I540">
        <v>537</v>
      </c>
      <c r="J540" s="41">
        <v>44118</v>
      </c>
      <c r="K540" s="66">
        <f t="shared" si="8"/>
        <v>2020</v>
      </c>
      <c r="L540">
        <v>62</v>
      </c>
      <c r="M540" t="s">
        <v>461</v>
      </c>
      <c r="N540" t="s">
        <v>462</v>
      </c>
      <c r="O540">
        <v>10</v>
      </c>
      <c r="P540" t="s">
        <v>329</v>
      </c>
      <c r="Q540" t="s">
        <v>206</v>
      </c>
      <c r="R540" t="s">
        <v>234</v>
      </c>
      <c r="S540">
        <v>15</v>
      </c>
      <c r="T540" s="42">
        <v>92</v>
      </c>
      <c r="U540" s="42">
        <v>1380</v>
      </c>
      <c r="V540" s="43">
        <v>0.12</v>
      </c>
      <c r="W540" s="42">
        <f>tVendas[[#This Row],[Valor Bruto]]*tVendas[[#This Row],[% Desconto]]</f>
        <v>165.6</v>
      </c>
      <c r="X540" s="42">
        <f>tVendas[[#This Row],[Valor Bruto]]-tVendas[[#This Row],[Valor Desconto]]</f>
        <v>1214.4000000000001</v>
      </c>
      <c r="Y540" s="41">
        <v>44144</v>
      </c>
      <c r="Z540" s="41">
        <v>44144</v>
      </c>
      <c r="AA540" t="s">
        <v>79</v>
      </c>
      <c r="AB540" t="s">
        <v>128</v>
      </c>
      <c r="AC540" s="43">
        <v>0.05</v>
      </c>
      <c r="AD540" s="42">
        <f>tVendas[[#This Row],[Valor Venda]]*tVendas[[#This Row],[% Comis.]]</f>
        <v>60.720000000000006</v>
      </c>
      <c r="AE540" s="57">
        <f>IF((tVendas[[#This Row],[Data Pagamento]]-tVendas[[#This Row],[Vencimento]])&lt;0,1,0)</f>
        <v>0</v>
      </c>
    </row>
    <row r="541" spans="9:31" x14ac:dyDescent="0.3">
      <c r="I541">
        <v>538</v>
      </c>
      <c r="J541" s="41">
        <v>44119</v>
      </c>
      <c r="K541" s="66">
        <f t="shared" si="8"/>
        <v>2020</v>
      </c>
      <c r="L541">
        <v>39</v>
      </c>
      <c r="M541" t="s">
        <v>231</v>
      </c>
      <c r="N541" t="s">
        <v>232</v>
      </c>
      <c r="O541">
        <v>2</v>
      </c>
      <c r="P541" t="s">
        <v>370</v>
      </c>
      <c r="Q541" t="s">
        <v>206</v>
      </c>
      <c r="R541" t="s">
        <v>237</v>
      </c>
      <c r="S541">
        <v>49</v>
      </c>
      <c r="T541" s="42">
        <v>113</v>
      </c>
      <c r="U541" s="42">
        <v>5537</v>
      </c>
      <c r="V541" s="43">
        <v>0.09</v>
      </c>
      <c r="W541" s="42">
        <f>tVendas[[#This Row],[Valor Bruto]]*tVendas[[#This Row],[% Desconto]]</f>
        <v>498.33</v>
      </c>
      <c r="X541" s="42">
        <f>tVendas[[#This Row],[Valor Bruto]]-tVendas[[#This Row],[Valor Desconto]]</f>
        <v>5038.67</v>
      </c>
      <c r="Y541" s="41">
        <v>44124</v>
      </c>
      <c r="Z541" s="41">
        <v>44124</v>
      </c>
      <c r="AA541" t="s">
        <v>82</v>
      </c>
      <c r="AB541" t="s">
        <v>92</v>
      </c>
      <c r="AC541" s="43">
        <v>0.09</v>
      </c>
      <c r="AD541" s="42">
        <f>tVendas[[#This Row],[Valor Venda]]*tVendas[[#This Row],[% Comis.]]</f>
        <v>453.4803</v>
      </c>
      <c r="AE541" s="57">
        <f>IF((tVendas[[#This Row],[Data Pagamento]]-tVendas[[#This Row],[Vencimento]])&lt;0,1,0)</f>
        <v>0</v>
      </c>
    </row>
    <row r="542" spans="9:31" x14ac:dyDescent="0.3">
      <c r="I542">
        <v>539</v>
      </c>
      <c r="J542" s="41">
        <v>44119</v>
      </c>
      <c r="K542" s="66">
        <f t="shared" si="8"/>
        <v>2020</v>
      </c>
      <c r="L542">
        <v>76</v>
      </c>
      <c r="M542" t="s">
        <v>294</v>
      </c>
      <c r="N542" t="s">
        <v>132</v>
      </c>
      <c r="O542">
        <v>8</v>
      </c>
      <c r="P542" t="s">
        <v>314</v>
      </c>
      <c r="Q542" t="s">
        <v>206</v>
      </c>
      <c r="R542" t="s">
        <v>240</v>
      </c>
      <c r="S542">
        <v>15</v>
      </c>
      <c r="T542" s="42">
        <v>102</v>
      </c>
      <c r="U542" s="42">
        <v>1530</v>
      </c>
      <c r="V542" s="43">
        <v>0.06</v>
      </c>
      <c r="W542" s="42">
        <f>tVendas[[#This Row],[Valor Bruto]]*tVendas[[#This Row],[% Desconto]]</f>
        <v>91.8</v>
      </c>
      <c r="X542" s="42">
        <f>tVendas[[#This Row],[Valor Bruto]]-tVendas[[#This Row],[Valor Desconto]]</f>
        <v>1438.2</v>
      </c>
      <c r="Y542" s="41">
        <v>44135</v>
      </c>
      <c r="Z542" s="41">
        <v>44135</v>
      </c>
      <c r="AA542" t="s">
        <v>82</v>
      </c>
      <c r="AB542" t="s">
        <v>83</v>
      </c>
      <c r="AC542" s="43">
        <v>0.05</v>
      </c>
      <c r="AD542" s="42">
        <f>tVendas[[#This Row],[Valor Venda]]*tVendas[[#This Row],[% Comis.]]</f>
        <v>71.910000000000011</v>
      </c>
      <c r="AE542" s="57">
        <f>IF((tVendas[[#This Row],[Data Pagamento]]-tVendas[[#This Row],[Vencimento]])&lt;0,1,0)</f>
        <v>0</v>
      </c>
    </row>
    <row r="543" spans="9:31" x14ac:dyDescent="0.3">
      <c r="I543">
        <v>540</v>
      </c>
      <c r="J543" s="41">
        <v>44121</v>
      </c>
      <c r="K543" s="66">
        <f t="shared" si="8"/>
        <v>2020</v>
      </c>
      <c r="L543">
        <v>54</v>
      </c>
      <c r="M543" t="s">
        <v>345</v>
      </c>
      <c r="N543" t="s">
        <v>346</v>
      </c>
      <c r="O543">
        <v>3</v>
      </c>
      <c r="P543" t="s">
        <v>494</v>
      </c>
      <c r="Q543" t="s">
        <v>206</v>
      </c>
      <c r="R543" t="s">
        <v>202</v>
      </c>
      <c r="S543">
        <v>18</v>
      </c>
      <c r="T543" s="42">
        <v>94</v>
      </c>
      <c r="U543" s="42">
        <v>1692</v>
      </c>
      <c r="V543" s="43">
        <v>0.12</v>
      </c>
      <c r="W543" s="42">
        <f>tVendas[[#This Row],[Valor Bruto]]*tVendas[[#This Row],[% Desconto]]</f>
        <v>203.04</v>
      </c>
      <c r="X543" s="42">
        <f>tVendas[[#This Row],[Valor Bruto]]-tVendas[[#This Row],[Valor Desconto]]</f>
        <v>1488.96</v>
      </c>
      <c r="Y543" s="41">
        <v>44136</v>
      </c>
      <c r="Z543" s="41">
        <v>44136</v>
      </c>
      <c r="AA543" t="s">
        <v>97</v>
      </c>
      <c r="AB543" t="s">
        <v>105</v>
      </c>
      <c r="AC543" s="43">
        <v>0.05</v>
      </c>
      <c r="AD543" s="42">
        <f>tVendas[[#This Row],[Valor Venda]]*tVendas[[#This Row],[% Comis.]]</f>
        <v>74.448000000000008</v>
      </c>
      <c r="AE543" s="57">
        <f>IF((tVendas[[#This Row],[Data Pagamento]]-tVendas[[#This Row],[Vencimento]])&lt;0,1,0)</f>
        <v>0</v>
      </c>
    </row>
    <row r="544" spans="9:31" x14ac:dyDescent="0.3">
      <c r="I544">
        <v>541</v>
      </c>
      <c r="J544" s="41">
        <v>44121</v>
      </c>
      <c r="K544" s="66">
        <f t="shared" si="8"/>
        <v>2020</v>
      </c>
      <c r="L544">
        <v>6</v>
      </c>
      <c r="M544" t="s">
        <v>425</v>
      </c>
      <c r="N544" t="s">
        <v>126</v>
      </c>
      <c r="O544">
        <v>6</v>
      </c>
      <c r="P544" t="s">
        <v>335</v>
      </c>
      <c r="Q544" t="s">
        <v>201</v>
      </c>
      <c r="R544" t="s">
        <v>207</v>
      </c>
      <c r="S544">
        <v>28</v>
      </c>
      <c r="T544" s="42">
        <v>102</v>
      </c>
      <c r="U544" s="42">
        <v>2856</v>
      </c>
      <c r="V544" s="43">
        <v>0.08</v>
      </c>
      <c r="W544" s="42">
        <f>tVendas[[#This Row],[Valor Bruto]]*tVendas[[#This Row],[% Desconto]]</f>
        <v>228.48000000000002</v>
      </c>
      <c r="X544" s="42">
        <f>tVendas[[#This Row],[Valor Bruto]]-tVendas[[#This Row],[Valor Desconto]]</f>
        <v>2627.52</v>
      </c>
      <c r="Y544" s="41">
        <v>44151</v>
      </c>
      <c r="Z544" s="41">
        <v>44151</v>
      </c>
      <c r="AA544" t="s">
        <v>82</v>
      </c>
      <c r="AB544" t="s">
        <v>92</v>
      </c>
      <c r="AC544" s="43">
        <v>0.06</v>
      </c>
      <c r="AD544" s="42">
        <f>tVendas[[#This Row],[Valor Venda]]*tVendas[[#This Row],[% Comis.]]</f>
        <v>157.65119999999999</v>
      </c>
      <c r="AE544" s="57">
        <f>IF((tVendas[[#This Row],[Data Pagamento]]-tVendas[[#This Row],[Vencimento]])&lt;0,1,0)</f>
        <v>0</v>
      </c>
    </row>
    <row r="545" spans="9:31" x14ac:dyDescent="0.3">
      <c r="I545">
        <v>542</v>
      </c>
      <c r="J545" s="41">
        <v>44121</v>
      </c>
      <c r="K545" s="66">
        <f t="shared" si="8"/>
        <v>2020</v>
      </c>
      <c r="L545">
        <v>52</v>
      </c>
      <c r="M545" t="s">
        <v>204</v>
      </c>
      <c r="N545" t="s">
        <v>96</v>
      </c>
      <c r="O545">
        <v>6</v>
      </c>
      <c r="P545" t="s">
        <v>506</v>
      </c>
      <c r="Q545" t="s">
        <v>201</v>
      </c>
      <c r="R545" t="s">
        <v>212</v>
      </c>
      <c r="S545">
        <v>32</v>
      </c>
      <c r="T545" s="42">
        <v>97</v>
      </c>
      <c r="U545" s="42">
        <v>3104</v>
      </c>
      <c r="V545" s="43">
        <v>0</v>
      </c>
      <c r="W545" s="42">
        <f>tVendas[[#This Row],[Valor Bruto]]*tVendas[[#This Row],[% Desconto]]</f>
        <v>0</v>
      </c>
      <c r="X545" s="42">
        <f>tVendas[[#This Row],[Valor Bruto]]-tVendas[[#This Row],[Valor Desconto]]</f>
        <v>3104</v>
      </c>
      <c r="Y545" s="41">
        <v>44140</v>
      </c>
      <c r="Z545" s="41">
        <v>44140</v>
      </c>
      <c r="AA545" t="s">
        <v>100</v>
      </c>
      <c r="AB545" t="s">
        <v>88</v>
      </c>
      <c r="AC545" s="43">
        <v>7.0000000000000007E-2</v>
      </c>
      <c r="AD545" s="42">
        <f>tVendas[[#This Row],[Valor Venda]]*tVendas[[#This Row],[% Comis.]]</f>
        <v>217.28000000000003</v>
      </c>
      <c r="AE545" s="57">
        <f>IF((tVendas[[#This Row],[Data Pagamento]]-tVendas[[#This Row],[Vencimento]])&lt;0,1,0)</f>
        <v>0</v>
      </c>
    </row>
    <row r="546" spans="9:31" x14ac:dyDescent="0.3">
      <c r="I546">
        <v>543</v>
      </c>
      <c r="J546" s="41">
        <v>44121</v>
      </c>
      <c r="K546" s="66">
        <f t="shared" si="8"/>
        <v>2020</v>
      </c>
      <c r="L546">
        <v>99</v>
      </c>
      <c r="M546" t="s">
        <v>374</v>
      </c>
      <c r="N546" t="s">
        <v>303</v>
      </c>
      <c r="O546">
        <v>8</v>
      </c>
      <c r="P546" t="s">
        <v>501</v>
      </c>
      <c r="Q546" t="s">
        <v>206</v>
      </c>
      <c r="R546" t="s">
        <v>216</v>
      </c>
      <c r="S546">
        <v>29</v>
      </c>
      <c r="T546" s="42">
        <v>102</v>
      </c>
      <c r="U546" s="42">
        <v>2958</v>
      </c>
      <c r="V546" s="43">
        <v>0.15</v>
      </c>
      <c r="W546" s="42">
        <f>tVendas[[#This Row],[Valor Bruto]]*tVendas[[#This Row],[% Desconto]]</f>
        <v>443.7</v>
      </c>
      <c r="X546" s="42">
        <f>tVendas[[#This Row],[Valor Bruto]]-tVendas[[#This Row],[Valor Desconto]]</f>
        <v>2514.3000000000002</v>
      </c>
      <c r="Y546" s="41">
        <v>44130</v>
      </c>
      <c r="Z546" s="41">
        <v>44130</v>
      </c>
      <c r="AA546" t="s">
        <v>79</v>
      </c>
      <c r="AB546" t="s">
        <v>113</v>
      </c>
      <c r="AC546" s="43">
        <v>0.06</v>
      </c>
      <c r="AD546" s="42">
        <f>tVendas[[#This Row],[Valor Venda]]*tVendas[[#This Row],[% Comis.]]</f>
        <v>150.858</v>
      </c>
      <c r="AE546" s="57">
        <f>IF((tVendas[[#This Row],[Data Pagamento]]-tVendas[[#This Row],[Vencimento]])&lt;0,1,0)</f>
        <v>0</v>
      </c>
    </row>
    <row r="547" spans="9:31" x14ac:dyDescent="0.3">
      <c r="I547">
        <v>544</v>
      </c>
      <c r="J547" s="41">
        <v>44122</v>
      </c>
      <c r="K547" s="66">
        <f t="shared" si="8"/>
        <v>2020</v>
      </c>
      <c r="L547">
        <v>18</v>
      </c>
      <c r="M547" t="s">
        <v>372</v>
      </c>
      <c r="N547" t="s">
        <v>148</v>
      </c>
      <c r="O547">
        <v>9</v>
      </c>
      <c r="P547" t="s">
        <v>416</v>
      </c>
      <c r="Q547" t="s">
        <v>206</v>
      </c>
      <c r="R547" t="s">
        <v>219</v>
      </c>
      <c r="S547">
        <v>29</v>
      </c>
      <c r="T547" s="42">
        <v>119</v>
      </c>
      <c r="U547" s="42">
        <v>3451</v>
      </c>
      <c r="V547" s="43">
        <v>0.12</v>
      </c>
      <c r="W547" s="42">
        <f>tVendas[[#This Row],[Valor Bruto]]*tVendas[[#This Row],[% Desconto]]</f>
        <v>414.12</v>
      </c>
      <c r="X547" s="42">
        <f>tVendas[[#This Row],[Valor Bruto]]-tVendas[[#This Row],[Valor Desconto]]</f>
        <v>3036.88</v>
      </c>
      <c r="Y547" s="41">
        <v>44136</v>
      </c>
      <c r="Z547" s="41">
        <v>44136</v>
      </c>
      <c r="AA547" t="s">
        <v>85</v>
      </c>
      <c r="AB547" t="s">
        <v>90</v>
      </c>
      <c r="AC547" s="43">
        <v>7.0000000000000007E-2</v>
      </c>
      <c r="AD547" s="42">
        <f>tVendas[[#This Row],[Valor Venda]]*tVendas[[#This Row],[% Comis.]]</f>
        <v>212.58160000000004</v>
      </c>
      <c r="AE547" s="57">
        <f>IF((tVendas[[#This Row],[Data Pagamento]]-tVendas[[#This Row],[Vencimento]])&lt;0,1,0)</f>
        <v>0</v>
      </c>
    </row>
    <row r="548" spans="9:31" x14ac:dyDescent="0.3">
      <c r="I548">
        <v>545</v>
      </c>
      <c r="J548" s="41">
        <v>44123</v>
      </c>
      <c r="K548" s="66">
        <f t="shared" si="8"/>
        <v>2020</v>
      </c>
      <c r="L548">
        <v>22</v>
      </c>
      <c r="M548" t="s">
        <v>264</v>
      </c>
      <c r="N548" t="s">
        <v>265</v>
      </c>
      <c r="O548">
        <v>14</v>
      </c>
      <c r="P548" t="s">
        <v>485</v>
      </c>
      <c r="Q548" t="s">
        <v>201</v>
      </c>
      <c r="R548" t="s">
        <v>222</v>
      </c>
      <c r="S548">
        <v>24</v>
      </c>
      <c r="T548" s="42">
        <v>103</v>
      </c>
      <c r="U548" s="42">
        <v>2472</v>
      </c>
      <c r="V548" s="43">
        <v>0.05</v>
      </c>
      <c r="W548" s="42">
        <f>tVendas[[#This Row],[Valor Bruto]]*tVendas[[#This Row],[% Desconto]]</f>
        <v>123.60000000000001</v>
      </c>
      <c r="X548" s="42">
        <f>tVendas[[#This Row],[Valor Bruto]]-tVendas[[#This Row],[Valor Desconto]]</f>
        <v>2348.4</v>
      </c>
      <c r="Y548" s="41">
        <v>44148</v>
      </c>
      <c r="Z548" s="41">
        <v>44148</v>
      </c>
      <c r="AA548" t="s">
        <v>100</v>
      </c>
      <c r="AB548" t="s">
        <v>105</v>
      </c>
      <c r="AC548" s="43">
        <v>0.06</v>
      </c>
      <c r="AD548" s="42">
        <f>tVendas[[#This Row],[Valor Venda]]*tVendas[[#This Row],[% Comis.]]</f>
        <v>140.904</v>
      </c>
      <c r="AE548" s="57">
        <f>IF((tVendas[[#This Row],[Data Pagamento]]-tVendas[[#This Row],[Vencimento]])&lt;0,1,0)</f>
        <v>0</v>
      </c>
    </row>
    <row r="549" spans="9:31" x14ac:dyDescent="0.3">
      <c r="I549">
        <v>546</v>
      </c>
      <c r="J549" s="41">
        <v>44124</v>
      </c>
      <c r="K549" s="66">
        <f t="shared" si="8"/>
        <v>2020</v>
      </c>
      <c r="L549">
        <v>62</v>
      </c>
      <c r="M549" t="s">
        <v>461</v>
      </c>
      <c r="N549" t="s">
        <v>462</v>
      </c>
      <c r="O549">
        <v>12</v>
      </c>
      <c r="P549" t="s">
        <v>368</v>
      </c>
      <c r="Q549" t="s">
        <v>201</v>
      </c>
      <c r="R549" t="s">
        <v>226</v>
      </c>
      <c r="S549">
        <v>28</v>
      </c>
      <c r="T549" s="42">
        <v>107</v>
      </c>
      <c r="U549" s="42">
        <v>2996</v>
      </c>
      <c r="V549" s="43">
        <v>0.04</v>
      </c>
      <c r="W549" s="42">
        <f>tVendas[[#This Row],[Valor Bruto]]*tVendas[[#This Row],[% Desconto]]</f>
        <v>119.84</v>
      </c>
      <c r="X549" s="42">
        <f>tVendas[[#This Row],[Valor Bruto]]-tVendas[[#This Row],[Valor Desconto]]</f>
        <v>2876.16</v>
      </c>
      <c r="Y549" s="41">
        <v>44144</v>
      </c>
      <c r="Z549" s="41">
        <v>44144</v>
      </c>
      <c r="AA549" t="s">
        <v>97</v>
      </c>
      <c r="AB549" t="s">
        <v>80</v>
      </c>
      <c r="AC549" s="43">
        <v>0.06</v>
      </c>
      <c r="AD549" s="42">
        <f>tVendas[[#This Row],[Valor Venda]]*tVendas[[#This Row],[% Comis.]]</f>
        <v>172.56959999999998</v>
      </c>
      <c r="AE549" s="57">
        <f>IF((tVendas[[#This Row],[Data Pagamento]]-tVendas[[#This Row],[Vencimento]])&lt;0,1,0)</f>
        <v>0</v>
      </c>
    </row>
    <row r="550" spans="9:31" x14ac:dyDescent="0.3">
      <c r="I550">
        <v>547</v>
      </c>
      <c r="J550" s="41">
        <v>44124</v>
      </c>
      <c r="K550" s="66">
        <f t="shared" si="8"/>
        <v>2020</v>
      </c>
      <c r="L550">
        <v>39</v>
      </c>
      <c r="M550" t="s">
        <v>231</v>
      </c>
      <c r="N550" t="s">
        <v>232</v>
      </c>
      <c r="O550">
        <v>5</v>
      </c>
      <c r="P550" t="s">
        <v>432</v>
      </c>
      <c r="Q550" t="s">
        <v>206</v>
      </c>
      <c r="R550" t="s">
        <v>230</v>
      </c>
      <c r="S550">
        <v>33</v>
      </c>
      <c r="T550" s="42">
        <v>90</v>
      </c>
      <c r="U550" s="42">
        <v>2970</v>
      </c>
      <c r="V550" s="43">
        <v>0.08</v>
      </c>
      <c r="W550" s="42">
        <f>tVendas[[#This Row],[Valor Bruto]]*tVendas[[#This Row],[% Desconto]]</f>
        <v>237.6</v>
      </c>
      <c r="X550" s="42">
        <f>tVendas[[#This Row],[Valor Bruto]]-tVendas[[#This Row],[Valor Desconto]]</f>
        <v>2732.4</v>
      </c>
      <c r="Y550" s="41">
        <v>44132</v>
      </c>
      <c r="Z550" s="41">
        <v>44132</v>
      </c>
      <c r="AA550" t="s">
        <v>87</v>
      </c>
      <c r="AB550" t="s">
        <v>83</v>
      </c>
      <c r="AC550" s="43">
        <v>0.06</v>
      </c>
      <c r="AD550" s="42">
        <f>tVendas[[#This Row],[Valor Venda]]*tVendas[[#This Row],[% Comis.]]</f>
        <v>163.94399999999999</v>
      </c>
      <c r="AE550" s="57">
        <f>IF((tVendas[[#This Row],[Data Pagamento]]-tVendas[[#This Row],[Vencimento]])&lt;0,1,0)</f>
        <v>0</v>
      </c>
    </row>
    <row r="551" spans="9:31" x14ac:dyDescent="0.3">
      <c r="I551">
        <v>548</v>
      </c>
      <c r="J551" s="41">
        <v>44124</v>
      </c>
      <c r="K551" s="66">
        <f t="shared" si="8"/>
        <v>2020</v>
      </c>
      <c r="L551">
        <v>66</v>
      </c>
      <c r="M551" t="s">
        <v>217</v>
      </c>
      <c r="N551" t="s">
        <v>96</v>
      </c>
      <c r="O551">
        <v>15</v>
      </c>
      <c r="P551" t="s">
        <v>454</v>
      </c>
      <c r="Q551" t="s">
        <v>206</v>
      </c>
      <c r="R551" t="s">
        <v>234</v>
      </c>
      <c r="S551">
        <v>11</v>
      </c>
      <c r="T551" s="42">
        <v>113</v>
      </c>
      <c r="U551" s="42">
        <v>1243</v>
      </c>
      <c r="V551" s="43">
        <v>0.06</v>
      </c>
      <c r="W551" s="42">
        <f>tVendas[[#This Row],[Valor Bruto]]*tVendas[[#This Row],[% Desconto]]</f>
        <v>74.58</v>
      </c>
      <c r="X551" s="42">
        <f>tVendas[[#This Row],[Valor Bruto]]-tVendas[[#This Row],[Valor Desconto]]</f>
        <v>1168.42</v>
      </c>
      <c r="Y551" s="41">
        <v>44124</v>
      </c>
      <c r="Z551" s="41">
        <v>44124</v>
      </c>
      <c r="AA551" t="s">
        <v>79</v>
      </c>
      <c r="AB551" t="s">
        <v>88</v>
      </c>
      <c r="AC551" s="43">
        <v>0.05</v>
      </c>
      <c r="AD551" s="42">
        <f>tVendas[[#This Row],[Valor Venda]]*tVendas[[#This Row],[% Comis.]]</f>
        <v>58.421000000000006</v>
      </c>
      <c r="AE551" s="57">
        <f>IF((tVendas[[#This Row],[Data Pagamento]]-tVendas[[#This Row],[Vencimento]])&lt;0,1,0)</f>
        <v>0</v>
      </c>
    </row>
    <row r="552" spans="9:31" x14ac:dyDescent="0.3">
      <c r="I552">
        <v>549</v>
      </c>
      <c r="J552" s="41">
        <v>44125</v>
      </c>
      <c r="K552" s="66">
        <f t="shared" si="8"/>
        <v>2020</v>
      </c>
      <c r="L552">
        <v>42</v>
      </c>
      <c r="M552" t="s">
        <v>402</v>
      </c>
      <c r="N552" t="s">
        <v>96</v>
      </c>
      <c r="O552">
        <v>5</v>
      </c>
      <c r="P552" t="s">
        <v>509</v>
      </c>
      <c r="Q552" t="s">
        <v>206</v>
      </c>
      <c r="R552" t="s">
        <v>237</v>
      </c>
      <c r="S552">
        <v>36</v>
      </c>
      <c r="T552" s="42">
        <v>117</v>
      </c>
      <c r="U552" s="42">
        <v>4212</v>
      </c>
      <c r="V552" s="43">
        <v>0.14000000000000001</v>
      </c>
      <c r="W552" s="42">
        <f>tVendas[[#This Row],[Valor Bruto]]*tVendas[[#This Row],[% Desconto]]</f>
        <v>589.68000000000006</v>
      </c>
      <c r="X552" s="42">
        <f>tVendas[[#This Row],[Valor Bruto]]-tVendas[[#This Row],[Valor Desconto]]</f>
        <v>3622.3199999999997</v>
      </c>
      <c r="Y552" s="41">
        <v>44126</v>
      </c>
      <c r="Z552" s="41">
        <v>44126</v>
      </c>
      <c r="AA552" t="s">
        <v>108</v>
      </c>
      <c r="AB552" t="s">
        <v>90</v>
      </c>
      <c r="AC552" s="43">
        <v>7.0000000000000007E-2</v>
      </c>
      <c r="AD552" s="42">
        <f>tVendas[[#This Row],[Valor Venda]]*tVendas[[#This Row],[% Comis.]]</f>
        <v>253.5624</v>
      </c>
      <c r="AE552" s="57">
        <f>IF((tVendas[[#This Row],[Data Pagamento]]-tVendas[[#This Row],[Vencimento]])&lt;0,1,0)</f>
        <v>0</v>
      </c>
    </row>
    <row r="553" spans="9:31" x14ac:dyDescent="0.3">
      <c r="I553">
        <v>550</v>
      </c>
      <c r="J553" s="41">
        <v>44125</v>
      </c>
      <c r="K553" s="66">
        <f t="shared" si="8"/>
        <v>2020</v>
      </c>
      <c r="L553">
        <v>81</v>
      </c>
      <c r="M553" t="s">
        <v>503</v>
      </c>
      <c r="N553" t="s">
        <v>101</v>
      </c>
      <c r="O553">
        <v>4</v>
      </c>
      <c r="P553" t="s">
        <v>455</v>
      </c>
      <c r="Q553" t="s">
        <v>206</v>
      </c>
      <c r="R553" t="s">
        <v>240</v>
      </c>
      <c r="S553">
        <v>26</v>
      </c>
      <c r="T553" s="42">
        <v>98</v>
      </c>
      <c r="U553" s="42">
        <v>2548</v>
      </c>
      <c r="V553" s="43">
        <v>0.14000000000000001</v>
      </c>
      <c r="W553" s="42">
        <f>tVendas[[#This Row],[Valor Bruto]]*tVendas[[#This Row],[% Desconto]]</f>
        <v>356.72</v>
      </c>
      <c r="X553" s="42">
        <f>tVendas[[#This Row],[Valor Bruto]]-tVendas[[#This Row],[Valor Desconto]]</f>
        <v>2191.2799999999997</v>
      </c>
      <c r="Y553" s="41">
        <v>44136</v>
      </c>
      <c r="Z553" s="41">
        <v>44136</v>
      </c>
      <c r="AA553" t="s">
        <v>100</v>
      </c>
      <c r="AB553" t="s">
        <v>95</v>
      </c>
      <c r="AC553" s="43">
        <v>0.06</v>
      </c>
      <c r="AD553" s="42">
        <f>tVendas[[#This Row],[Valor Venda]]*tVendas[[#This Row],[% Comis.]]</f>
        <v>131.47679999999997</v>
      </c>
      <c r="AE553" s="57">
        <f>IF((tVendas[[#This Row],[Data Pagamento]]-tVendas[[#This Row],[Vencimento]])&lt;0,1,0)</f>
        <v>0</v>
      </c>
    </row>
    <row r="554" spans="9:31" x14ac:dyDescent="0.3">
      <c r="I554">
        <v>551</v>
      </c>
      <c r="J554" s="41">
        <v>44129</v>
      </c>
      <c r="K554" s="66">
        <f t="shared" si="8"/>
        <v>2020</v>
      </c>
      <c r="L554">
        <v>42</v>
      </c>
      <c r="M554" t="s">
        <v>402</v>
      </c>
      <c r="N554" t="s">
        <v>96</v>
      </c>
      <c r="O554">
        <v>6</v>
      </c>
      <c r="P554" t="s">
        <v>272</v>
      </c>
      <c r="Q554" t="s">
        <v>201</v>
      </c>
      <c r="R554" t="s">
        <v>202</v>
      </c>
      <c r="S554">
        <v>24</v>
      </c>
      <c r="T554" s="42">
        <v>104</v>
      </c>
      <c r="U554" s="42">
        <v>2496</v>
      </c>
      <c r="V554" s="43">
        <v>0.11</v>
      </c>
      <c r="W554" s="42">
        <f>tVendas[[#This Row],[Valor Bruto]]*tVendas[[#This Row],[% Desconto]]</f>
        <v>274.56</v>
      </c>
      <c r="X554" s="42">
        <f>tVendas[[#This Row],[Valor Bruto]]-tVendas[[#This Row],[Valor Desconto]]</f>
        <v>2221.44</v>
      </c>
      <c r="Y554" s="41">
        <v>44143</v>
      </c>
      <c r="Z554" s="41">
        <v>44143</v>
      </c>
      <c r="AA554" t="s">
        <v>85</v>
      </c>
      <c r="AB554" t="s">
        <v>113</v>
      </c>
      <c r="AC554" s="43">
        <v>0.06</v>
      </c>
      <c r="AD554" s="42">
        <f>tVendas[[#This Row],[Valor Venda]]*tVendas[[#This Row],[% Comis.]]</f>
        <v>133.28639999999999</v>
      </c>
      <c r="AE554" s="57">
        <f>IF((tVendas[[#This Row],[Data Pagamento]]-tVendas[[#This Row],[Vencimento]])&lt;0,1,0)</f>
        <v>0</v>
      </c>
    </row>
    <row r="555" spans="9:31" x14ac:dyDescent="0.3">
      <c r="I555">
        <v>552</v>
      </c>
      <c r="J555" s="41">
        <v>44130</v>
      </c>
      <c r="K555" s="66">
        <f t="shared" si="8"/>
        <v>2020</v>
      </c>
      <c r="L555">
        <v>35</v>
      </c>
      <c r="M555" t="s">
        <v>267</v>
      </c>
      <c r="N555" t="s">
        <v>268</v>
      </c>
      <c r="O555">
        <v>7</v>
      </c>
      <c r="P555" t="s">
        <v>205</v>
      </c>
      <c r="Q555" t="s">
        <v>206</v>
      </c>
      <c r="R555" t="s">
        <v>207</v>
      </c>
      <c r="S555">
        <v>41</v>
      </c>
      <c r="T555" s="42">
        <v>120</v>
      </c>
      <c r="U555" s="42">
        <v>4920</v>
      </c>
      <c r="V555" s="43">
        <v>0.04</v>
      </c>
      <c r="W555" s="42">
        <f>tVendas[[#This Row],[Valor Bruto]]*tVendas[[#This Row],[% Desconto]]</f>
        <v>196.8</v>
      </c>
      <c r="X555" s="42">
        <f>tVendas[[#This Row],[Valor Bruto]]-tVendas[[#This Row],[Valor Desconto]]</f>
        <v>4723.2</v>
      </c>
      <c r="Y555" s="41">
        <v>44146</v>
      </c>
      <c r="Z555" s="41">
        <v>44146</v>
      </c>
      <c r="AA555" t="s">
        <v>100</v>
      </c>
      <c r="AB555" t="s">
        <v>128</v>
      </c>
      <c r="AC555" s="43">
        <v>0.08</v>
      </c>
      <c r="AD555" s="42">
        <f>tVendas[[#This Row],[Valor Venda]]*tVendas[[#This Row],[% Comis.]]</f>
        <v>377.85599999999999</v>
      </c>
      <c r="AE555" s="57">
        <f>IF((tVendas[[#This Row],[Data Pagamento]]-tVendas[[#This Row],[Vencimento]])&lt;0,1,0)</f>
        <v>0</v>
      </c>
    </row>
    <row r="556" spans="9:31" x14ac:dyDescent="0.3">
      <c r="I556">
        <v>553</v>
      </c>
      <c r="J556" s="41">
        <v>44130</v>
      </c>
      <c r="K556" s="66">
        <f t="shared" si="8"/>
        <v>2020</v>
      </c>
      <c r="L556">
        <v>32</v>
      </c>
      <c r="M556" t="s">
        <v>403</v>
      </c>
      <c r="N556" t="s">
        <v>148</v>
      </c>
      <c r="O556">
        <v>6</v>
      </c>
      <c r="P556" t="s">
        <v>506</v>
      </c>
      <c r="Q556" t="s">
        <v>201</v>
      </c>
      <c r="R556" t="s">
        <v>212</v>
      </c>
      <c r="S556">
        <v>15</v>
      </c>
      <c r="T556" s="42">
        <v>114</v>
      </c>
      <c r="U556" s="42">
        <v>1710</v>
      </c>
      <c r="V556" s="43">
        <v>0.06</v>
      </c>
      <c r="W556" s="42">
        <f>tVendas[[#This Row],[Valor Bruto]]*tVendas[[#This Row],[% Desconto]]</f>
        <v>102.6</v>
      </c>
      <c r="X556" s="42">
        <f>tVendas[[#This Row],[Valor Bruto]]-tVendas[[#This Row],[Valor Desconto]]</f>
        <v>1607.4</v>
      </c>
      <c r="Y556" s="41">
        <v>44155</v>
      </c>
      <c r="Z556" s="41">
        <v>44155</v>
      </c>
      <c r="AA556" t="s">
        <v>97</v>
      </c>
      <c r="AB556" t="s">
        <v>113</v>
      </c>
      <c r="AC556" s="43">
        <v>0.05</v>
      </c>
      <c r="AD556" s="42">
        <f>tVendas[[#This Row],[Valor Venda]]*tVendas[[#This Row],[% Comis.]]</f>
        <v>80.37</v>
      </c>
      <c r="AE556" s="57">
        <f>IF((tVendas[[#This Row],[Data Pagamento]]-tVendas[[#This Row],[Vencimento]])&lt;0,1,0)</f>
        <v>0</v>
      </c>
    </row>
    <row r="557" spans="9:31" x14ac:dyDescent="0.3">
      <c r="I557">
        <v>554</v>
      </c>
      <c r="J557" s="41">
        <v>44131</v>
      </c>
      <c r="K557" s="66">
        <f t="shared" si="8"/>
        <v>2020</v>
      </c>
      <c r="L557">
        <v>73</v>
      </c>
      <c r="M557" t="s">
        <v>248</v>
      </c>
      <c r="N557" t="s">
        <v>156</v>
      </c>
      <c r="O557">
        <v>15</v>
      </c>
      <c r="P557" t="s">
        <v>301</v>
      </c>
      <c r="Q557" t="s">
        <v>206</v>
      </c>
      <c r="R557" t="s">
        <v>216</v>
      </c>
      <c r="S557">
        <v>14</v>
      </c>
      <c r="T557" s="42">
        <v>94</v>
      </c>
      <c r="U557" s="42">
        <v>1316</v>
      </c>
      <c r="V557" s="43">
        <v>0.03</v>
      </c>
      <c r="W557" s="42">
        <f>tVendas[[#This Row],[Valor Bruto]]*tVendas[[#This Row],[% Desconto]]</f>
        <v>39.479999999999997</v>
      </c>
      <c r="X557" s="42">
        <f>tVendas[[#This Row],[Valor Bruto]]-tVendas[[#This Row],[Valor Desconto]]</f>
        <v>1276.52</v>
      </c>
      <c r="Y557" s="41">
        <v>44150</v>
      </c>
      <c r="Z557" s="41">
        <v>44150</v>
      </c>
      <c r="AA557" t="s">
        <v>82</v>
      </c>
      <c r="AB557" t="s">
        <v>105</v>
      </c>
      <c r="AC557" s="43">
        <v>0.05</v>
      </c>
      <c r="AD557" s="42">
        <f>tVendas[[#This Row],[Valor Venda]]*tVendas[[#This Row],[% Comis.]]</f>
        <v>63.826000000000001</v>
      </c>
      <c r="AE557" s="57">
        <f>IF((tVendas[[#This Row],[Data Pagamento]]-tVendas[[#This Row],[Vencimento]])&lt;0,1,0)</f>
        <v>0</v>
      </c>
    </row>
    <row r="558" spans="9:31" x14ac:dyDescent="0.3">
      <c r="I558">
        <v>555</v>
      </c>
      <c r="J558" s="41">
        <v>44131</v>
      </c>
      <c r="K558" s="66">
        <f t="shared" si="8"/>
        <v>2020</v>
      </c>
      <c r="L558">
        <v>18</v>
      </c>
      <c r="M558" t="s">
        <v>372</v>
      </c>
      <c r="N558" t="s">
        <v>148</v>
      </c>
      <c r="O558">
        <v>6</v>
      </c>
      <c r="P558" t="s">
        <v>480</v>
      </c>
      <c r="Q558" t="s">
        <v>201</v>
      </c>
      <c r="R558" t="s">
        <v>219</v>
      </c>
      <c r="S558">
        <v>25</v>
      </c>
      <c r="T558" s="42">
        <v>98</v>
      </c>
      <c r="U558" s="42">
        <v>2450</v>
      </c>
      <c r="V558" s="43">
        <v>0.1</v>
      </c>
      <c r="W558" s="42">
        <f>tVendas[[#This Row],[Valor Bruto]]*tVendas[[#This Row],[% Desconto]]</f>
        <v>245</v>
      </c>
      <c r="X558" s="42">
        <f>tVendas[[#This Row],[Valor Bruto]]-tVendas[[#This Row],[Valor Desconto]]</f>
        <v>2205</v>
      </c>
      <c r="Y558" s="41">
        <v>44140</v>
      </c>
      <c r="Z558" s="41">
        <v>44140</v>
      </c>
      <c r="AA558" t="s">
        <v>97</v>
      </c>
      <c r="AB558" t="s">
        <v>92</v>
      </c>
      <c r="AC558" s="43">
        <v>0.06</v>
      </c>
      <c r="AD558" s="42">
        <f>tVendas[[#This Row],[Valor Venda]]*tVendas[[#This Row],[% Comis.]]</f>
        <v>132.29999999999998</v>
      </c>
      <c r="AE558" s="57">
        <f>IF((tVendas[[#This Row],[Data Pagamento]]-tVendas[[#This Row],[Vencimento]])&lt;0,1,0)</f>
        <v>0</v>
      </c>
    </row>
    <row r="559" spans="9:31" x14ac:dyDescent="0.3">
      <c r="I559">
        <v>556</v>
      </c>
      <c r="J559" s="41">
        <v>44132</v>
      </c>
      <c r="K559" s="66">
        <f t="shared" si="8"/>
        <v>2020</v>
      </c>
      <c r="L559">
        <v>27</v>
      </c>
      <c r="M559" t="s">
        <v>392</v>
      </c>
      <c r="N559" t="s">
        <v>96</v>
      </c>
      <c r="O559">
        <v>14</v>
      </c>
      <c r="P559" t="s">
        <v>485</v>
      </c>
      <c r="Q559" t="s">
        <v>201</v>
      </c>
      <c r="R559" t="s">
        <v>222</v>
      </c>
      <c r="S559">
        <v>43</v>
      </c>
      <c r="T559" s="42">
        <v>101</v>
      </c>
      <c r="U559" s="42">
        <v>4343</v>
      </c>
      <c r="V559" s="43">
        <v>0.13</v>
      </c>
      <c r="W559" s="42">
        <f>tVendas[[#This Row],[Valor Bruto]]*tVendas[[#This Row],[% Desconto]]</f>
        <v>564.59</v>
      </c>
      <c r="X559" s="42">
        <f>tVendas[[#This Row],[Valor Bruto]]-tVendas[[#This Row],[Valor Desconto]]</f>
        <v>3778.41</v>
      </c>
      <c r="Y559" s="41">
        <v>44152</v>
      </c>
      <c r="Z559" s="41"/>
      <c r="AA559" t="s">
        <v>82</v>
      </c>
      <c r="AB559" t="s">
        <v>105</v>
      </c>
      <c r="AC559" s="43">
        <v>7.0000000000000007E-2</v>
      </c>
      <c r="AD559" s="42">
        <f>tVendas[[#This Row],[Valor Venda]]*tVendas[[#This Row],[% Comis.]]</f>
        <v>264.48869999999999</v>
      </c>
      <c r="AE559" s="57">
        <f>IF((tVendas[[#This Row],[Data Pagamento]]-tVendas[[#This Row],[Vencimento]])&lt;0,1,0)</f>
        <v>1</v>
      </c>
    </row>
    <row r="560" spans="9:31" x14ac:dyDescent="0.3">
      <c r="I560">
        <v>557</v>
      </c>
      <c r="J560" s="41">
        <v>44133</v>
      </c>
      <c r="K560" s="66">
        <f t="shared" si="8"/>
        <v>2020</v>
      </c>
      <c r="L560">
        <v>86</v>
      </c>
      <c r="M560" t="s">
        <v>395</v>
      </c>
      <c r="N560" t="s">
        <v>396</v>
      </c>
      <c r="O560">
        <v>1</v>
      </c>
      <c r="P560" t="s">
        <v>481</v>
      </c>
      <c r="Q560" t="s">
        <v>201</v>
      </c>
      <c r="R560" t="s">
        <v>226</v>
      </c>
      <c r="S560">
        <v>45</v>
      </c>
      <c r="T560" s="42">
        <v>108</v>
      </c>
      <c r="U560" s="42">
        <v>4860</v>
      </c>
      <c r="V560" s="43">
        <v>0.06</v>
      </c>
      <c r="W560" s="42">
        <f>tVendas[[#This Row],[Valor Bruto]]*tVendas[[#This Row],[% Desconto]]</f>
        <v>291.59999999999997</v>
      </c>
      <c r="X560" s="42">
        <f>tVendas[[#This Row],[Valor Bruto]]-tVendas[[#This Row],[Valor Desconto]]</f>
        <v>4568.3999999999996</v>
      </c>
      <c r="Y560" s="41">
        <v>44138</v>
      </c>
      <c r="Z560" s="41">
        <v>44138</v>
      </c>
      <c r="AA560" t="s">
        <v>87</v>
      </c>
      <c r="AB560" t="s">
        <v>80</v>
      </c>
      <c r="AC560" s="43">
        <v>0.08</v>
      </c>
      <c r="AD560" s="42">
        <f>tVendas[[#This Row],[Valor Venda]]*tVendas[[#This Row],[% Comis.]]</f>
        <v>365.47199999999998</v>
      </c>
      <c r="AE560" s="57">
        <f>IF((tVendas[[#This Row],[Data Pagamento]]-tVendas[[#This Row],[Vencimento]])&lt;0,1,0)</f>
        <v>0</v>
      </c>
    </row>
    <row r="561" spans="9:31" x14ac:dyDescent="0.3">
      <c r="I561">
        <v>558</v>
      </c>
      <c r="J561" s="41">
        <v>44133</v>
      </c>
      <c r="K561" s="66">
        <f t="shared" si="8"/>
        <v>2020</v>
      </c>
      <c r="L561">
        <v>18</v>
      </c>
      <c r="M561" t="s">
        <v>372</v>
      </c>
      <c r="N561" t="s">
        <v>148</v>
      </c>
      <c r="O561">
        <v>6</v>
      </c>
      <c r="P561" t="s">
        <v>511</v>
      </c>
      <c r="Q561" t="s">
        <v>201</v>
      </c>
      <c r="R561" t="s">
        <v>230</v>
      </c>
      <c r="S561">
        <v>38</v>
      </c>
      <c r="T561" s="42">
        <v>97</v>
      </c>
      <c r="U561" s="42">
        <v>3686</v>
      </c>
      <c r="V561" s="43">
        <v>0.09</v>
      </c>
      <c r="W561" s="42">
        <f>tVendas[[#This Row],[Valor Bruto]]*tVendas[[#This Row],[% Desconto]]</f>
        <v>331.74</v>
      </c>
      <c r="X561" s="42">
        <f>tVendas[[#This Row],[Valor Bruto]]-tVendas[[#This Row],[Valor Desconto]]</f>
        <v>3354.26</v>
      </c>
      <c r="Y561" s="41">
        <v>44144</v>
      </c>
      <c r="Z561" s="41">
        <v>44144</v>
      </c>
      <c r="AA561" t="s">
        <v>97</v>
      </c>
      <c r="AB561" t="s">
        <v>105</v>
      </c>
      <c r="AC561" s="43">
        <v>7.0000000000000007E-2</v>
      </c>
      <c r="AD561" s="42">
        <f>tVendas[[#This Row],[Valor Venda]]*tVendas[[#This Row],[% Comis.]]</f>
        <v>234.79820000000004</v>
      </c>
      <c r="AE561" s="57">
        <f>IF((tVendas[[#This Row],[Data Pagamento]]-tVendas[[#This Row],[Vencimento]])&lt;0,1,0)</f>
        <v>0</v>
      </c>
    </row>
    <row r="562" spans="9:31" x14ac:dyDescent="0.3">
      <c r="I562">
        <v>559</v>
      </c>
      <c r="J562" s="41">
        <v>44133</v>
      </c>
      <c r="K562" s="66">
        <f t="shared" si="8"/>
        <v>2020</v>
      </c>
      <c r="L562">
        <v>73</v>
      </c>
      <c r="M562" t="s">
        <v>248</v>
      </c>
      <c r="N562" t="s">
        <v>156</v>
      </c>
      <c r="O562">
        <v>2</v>
      </c>
      <c r="P562" t="s">
        <v>369</v>
      </c>
      <c r="Q562" t="s">
        <v>206</v>
      </c>
      <c r="R562" t="s">
        <v>234</v>
      </c>
      <c r="S562">
        <v>31</v>
      </c>
      <c r="T562" s="42">
        <v>113</v>
      </c>
      <c r="U562" s="42">
        <v>3503</v>
      </c>
      <c r="V562" s="43">
        <v>0</v>
      </c>
      <c r="W562" s="42">
        <f>tVendas[[#This Row],[Valor Bruto]]*tVendas[[#This Row],[% Desconto]]</f>
        <v>0</v>
      </c>
      <c r="X562" s="42">
        <f>tVendas[[#This Row],[Valor Bruto]]-tVendas[[#This Row],[Valor Desconto]]</f>
        <v>3503</v>
      </c>
      <c r="Y562" s="41">
        <v>44158</v>
      </c>
      <c r="Z562" s="41">
        <v>44158</v>
      </c>
      <c r="AA562" t="s">
        <v>87</v>
      </c>
      <c r="AB562" t="s">
        <v>88</v>
      </c>
      <c r="AC562" s="43">
        <v>7.0000000000000007E-2</v>
      </c>
      <c r="AD562" s="42">
        <f>tVendas[[#This Row],[Valor Venda]]*tVendas[[#This Row],[% Comis.]]</f>
        <v>245.21000000000004</v>
      </c>
      <c r="AE562" s="57">
        <f>IF((tVendas[[#This Row],[Data Pagamento]]-tVendas[[#This Row],[Vencimento]])&lt;0,1,0)</f>
        <v>0</v>
      </c>
    </row>
    <row r="563" spans="9:31" x14ac:dyDescent="0.3">
      <c r="I563">
        <v>560</v>
      </c>
      <c r="J563" s="41">
        <v>44134</v>
      </c>
      <c r="K563" s="66">
        <f t="shared" si="8"/>
        <v>2020</v>
      </c>
      <c r="L563">
        <v>83</v>
      </c>
      <c r="M563" t="s">
        <v>456</v>
      </c>
      <c r="N563" t="s">
        <v>457</v>
      </c>
      <c r="O563">
        <v>1</v>
      </c>
      <c r="P563" t="s">
        <v>349</v>
      </c>
      <c r="Q563" t="s">
        <v>201</v>
      </c>
      <c r="R563" t="s">
        <v>237</v>
      </c>
      <c r="S563">
        <v>12</v>
      </c>
      <c r="T563" s="42">
        <v>114</v>
      </c>
      <c r="U563" s="42">
        <v>1368</v>
      </c>
      <c r="V563" s="43">
        <v>0.08</v>
      </c>
      <c r="W563" s="42">
        <f>tVendas[[#This Row],[Valor Bruto]]*tVendas[[#This Row],[% Desconto]]</f>
        <v>109.44</v>
      </c>
      <c r="X563" s="42">
        <f>tVendas[[#This Row],[Valor Bruto]]-tVendas[[#This Row],[Valor Desconto]]</f>
        <v>1258.56</v>
      </c>
      <c r="Y563" s="41">
        <v>44161</v>
      </c>
      <c r="Z563" s="41">
        <v>44161</v>
      </c>
      <c r="AA563" t="s">
        <v>108</v>
      </c>
      <c r="AB563" t="s">
        <v>92</v>
      </c>
      <c r="AC563" s="43">
        <v>0.05</v>
      </c>
      <c r="AD563" s="42">
        <f>tVendas[[#This Row],[Valor Venda]]*tVendas[[#This Row],[% Comis.]]</f>
        <v>62.927999999999997</v>
      </c>
      <c r="AE563" s="57">
        <f>IF((tVendas[[#This Row],[Data Pagamento]]-tVendas[[#This Row],[Vencimento]])&lt;0,1,0)</f>
        <v>0</v>
      </c>
    </row>
    <row r="564" spans="9:31" x14ac:dyDescent="0.3">
      <c r="I564">
        <v>561</v>
      </c>
      <c r="J564" s="41">
        <v>44134</v>
      </c>
      <c r="K564" s="66">
        <f t="shared" si="8"/>
        <v>2020</v>
      </c>
      <c r="L564">
        <v>93</v>
      </c>
      <c r="M564" t="s">
        <v>220</v>
      </c>
      <c r="N564" t="s">
        <v>148</v>
      </c>
      <c r="O564">
        <v>10</v>
      </c>
      <c r="P564" t="s">
        <v>350</v>
      </c>
      <c r="Q564" t="s">
        <v>206</v>
      </c>
      <c r="R564" t="s">
        <v>240</v>
      </c>
      <c r="S564">
        <v>40</v>
      </c>
      <c r="T564" s="42">
        <v>92</v>
      </c>
      <c r="U564" s="42">
        <v>3680</v>
      </c>
      <c r="V564" s="43">
        <v>0.13</v>
      </c>
      <c r="W564" s="42">
        <f>tVendas[[#This Row],[Valor Bruto]]*tVendas[[#This Row],[% Desconto]]</f>
        <v>478.40000000000003</v>
      </c>
      <c r="X564" s="42">
        <f>tVendas[[#This Row],[Valor Bruto]]-tVendas[[#This Row],[Valor Desconto]]</f>
        <v>3201.6</v>
      </c>
      <c r="Y564" s="41">
        <v>44148</v>
      </c>
      <c r="Z564" s="41">
        <v>44148</v>
      </c>
      <c r="AA564" t="s">
        <v>100</v>
      </c>
      <c r="AB564" t="s">
        <v>128</v>
      </c>
      <c r="AC564" s="43">
        <v>7.0000000000000007E-2</v>
      </c>
      <c r="AD564" s="42">
        <f>tVendas[[#This Row],[Valor Venda]]*tVendas[[#This Row],[% Comis.]]</f>
        <v>224.11200000000002</v>
      </c>
      <c r="AE564" s="57">
        <f>IF((tVendas[[#This Row],[Data Pagamento]]-tVendas[[#This Row],[Vencimento]])&lt;0,1,0)</f>
        <v>0</v>
      </c>
    </row>
    <row r="565" spans="9:31" x14ac:dyDescent="0.3">
      <c r="I565">
        <v>562</v>
      </c>
      <c r="J565" s="41">
        <v>44136</v>
      </c>
      <c r="K565" s="66">
        <f t="shared" si="8"/>
        <v>2020</v>
      </c>
      <c r="L565">
        <v>97</v>
      </c>
      <c r="M565" t="s">
        <v>302</v>
      </c>
      <c r="N565" t="s">
        <v>303</v>
      </c>
      <c r="O565">
        <v>15</v>
      </c>
      <c r="P565" t="s">
        <v>295</v>
      </c>
      <c r="Q565" t="s">
        <v>206</v>
      </c>
      <c r="R565" t="s">
        <v>202</v>
      </c>
      <c r="S565">
        <v>26</v>
      </c>
      <c r="T565" s="42">
        <v>115</v>
      </c>
      <c r="U565" s="42">
        <v>2990</v>
      </c>
      <c r="V565" s="43">
        <v>0.12</v>
      </c>
      <c r="W565" s="42">
        <f>tVendas[[#This Row],[Valor Bruto]]*tVendas[[#This Row],[% Desconto]]</f>
        <v>358.8</v>
      </c>
      <c r="X565" s="42">
        <f>tVendas[[#This Row],[Valor Bruto]]-tVendas[[#This Row],[Valor Desconto]]</f>
        <v>2631.2</v>
      </c>
      <c r="Y565" s="41">
        <v>44162</v>
      </c>
      <c r="Z565" s="41">
        <v>44162</v>
      </c>
      <c r="AA565" t="s">
        <v>82</v>
      </c>
      <c r="AB565" t="s">
        <v>90</v>
      </c>
      <c r="AC565" s="43">
        <v>0.06</v>
      </c>
      <c r="AD565" s="42">
        <f>tVendas[[#This Row],[Valor Venda]]*tVendas[[#This Row],[% Comis.]]</f>
        <v>157.87199999999999</v>
      </c>
      <c r="AE565" s="57">
        <f>IF((tVendas[[#This Row],[Data Pagamento]]-tVendas[[#This Row],[Vencimento]])&lt;0,1,0)</f>
        <v>0</v>
      </c>
    </row>
    <row r="566" spans="9:31" x14ac:dyDescent="0.3">
      <c r="I566">
        <v>563</v>
      </c>
      <c r="J566" s="41">
        <v>44137</v>
      </c>
      <c r="K566" s="66">
        <f t="shared" si="8"/>
        <v>2020</v>
      </c>
      <c r="L566">
        <v>57</v>
      </c>
      <c r="M566" t="s">
        <v>465</v>
      </c>
      <c r="N566" t="s">
        <v>466</v>
      </c>
      <c r="O566">
        <v>7</v>
      </c>
      <c r="P566" t="s">
        <v>205</v>
      </c>
      <c r="Q566" t="s">
        <v>206</v>
      </c>
      <c r="R566" t="s">
        <v>207</v>
      </c>
      <c r="S566">
        <v>20</v>
      </c>
      <c r="T566" s="42">
        <v>94</v>
      </c>
      <c r="U566" s="42">
        <v>1880</v>
      </c>
      <c r="V566" s="43">
        <v>0.04</v>
      </c>
      <c r="W566" s="42">
        <f>tVendas[[#This Row],[Valor Bruto]]*tVendas[[#This Row],[% Desconto]]</f>
        <v>75.2</v>
      </c>
      <c r="X566" s="42">
        <f>tVendas[[#This Row],[Valor Bruto]]-tVendas[[#This Row],[Valor Desconto]]</f>
        <v>1804.8</v>
      </c>
      <c r="Y566" s="41">
        <v>44151</v>
      </c>
      <c r="Z566" s="41">
        <v>44151</v>
      </c>
      <c r="AA566" t="s">
        <v>100</v>
      </c>
      <c r="AB566" t="s">
        <v>80</v>
      </c>
      <c r="AC566" s="43">
        <v>0.05</v>
      </c>
      <c r="AD566" s="42">
        <f>tVendas[[#This Row],[Valor Venda]]*tVendas[[#This Row],[% Comis.]]</f>
        <v>90.240000000000009</v>
      </c>
      <c r="AE566" s="57">
        <f>IF((tVendas[[#This Row],[Data Pagamento]]-tVendas[[#This Row],[Vencimento]])&lt;0,1,0)</f>
        <v>0</v>
      </c>
    </row>
    <row r="567" spans="9:31" x14ac:dyDescent="0.3">
      <c r="I567">
        <v>564</v>
      </c>
      <c r="J567" s="41">
        <v>44138</v>
      </c>
      <c r="K567" s="66">
        <f t="shared" si="8"/>
        <v>2020</v>
      </c>
      <c r="L567">
        <v>24</v>
      </c>
      <c r="M567" t="s">
        <v>327</v>
      </c>
      <c r="N567" t="s">
        <v>328</v>
      </c>
      <c r="O567">
        <v>12</v>
      </c>
      <c r="P567" t="s">
        <v>211</v>
      </c>
      <c r="Q567" t="s">
        <v>201</v>
      </c>
      <c r="R567" t="s">
        <v>212</v>
      </c>
      <c r="S567">
        <v>42</v>
      </c>
      <c r="T567" s="42">
        <v>101</v>
      </c>
      <c r="U567" s="42">
        <v>4242</v>
      </c>
      <c r="V567" s="43">
        <v>0.08</v>
      </c>
      <c r="W567" s="42">
        <f>tVendas[[#This Row],[Valor Bruto]]*tVendas[[#This Row],[% Desconto]]</f>
        <v>339.36</v>
      </c>
      <c r="X567" s="42">
        <f>tVendas[[#This Row],[Valor Bruto]]-tVendas[[#This Row],[Valor Desconto]]</f>
        <v>3902.64</v>
      </c>
      <c r="Y567" s="41">
        <v>44166</v>
      </c>
      <c r="Z567" s="41">
        <v>44166</v>
      </c>
      <c r="AA567" t="s">
        <v>82</v>
      </c>
      <c r="AB567" t="s">
        <v>92</v>
      </c>
      <c r="AC567" s="43">
        <v>7.0000000000000007E-2</v>
      </c>
      <c r="AD567" s="42">
        <f>tVendas[[#This Row],[Valor Venda]]*tVendas[[#This Row],[% Comis.]]</f>
        <v>273.1848</v>
      </c>
      <c r="AE567" s="57">
        <f>IF((tVendas[[#This Row],[Data Pagamento]]-tVendas[[#This Row],[Vencimento]])&lt;0,1,0)</f>
        <v>0</v>
      </c>
    </row>
    <row r="568" spans="9:31" x14ac:dyDescent="0.3">
      <c r="I568">
        <v>565</v>
      </c>
      <c r="J568" s="41">
        <v>44138</v>
      </c>
      <c r="K568" s="66">
        <f t="shared" si="8"/>
        <v>2020</v>
      </c>
      <c r="L568">
        <v>34</v>
      </c>
      <c r="M568" t="s">
        <v>283</v>
      </c>
      <c r="N568" t="s">
        <v>284</v>
      </c>
      <c r="O568">
        <v>13</v>
      </c>
      <c r="P568" t="s">
        <v>321</v>
      </c>
      <c r="Q568" t="s">
        <v>201</v>
      </c>
      <c r="R568" t="s">
        <v>216</v>
      </c>
      <c r="S568">
        <v>24</v>
      </c>
      <c r="T568" s="42">
        <v>117</v>
      </c>
      <c r="U568" s="42">
        <v>2808</v>
      </c>
      <c r="V568" s="43">
        <v>0.14000000000000001</v>
      </c>
      <c r="W568" s="42">
        <f>tVendas[[#This Row],[Valor Bruto]]*tVendas[[#This Row],[% Desconto]]</f>
        <v>393.12000000000006</v>
      </c>
      <c r="X568" s="42">
        <f>tVendas[[#This Row],[Valor Bruto]]-tVendas[[#This Row],[Valor Desconto]]</f>
        <v>2414.88</v>
      </c>
      <c r="Y568" s="41">
        <v>44165</v>
      </c>
      <c r="Z568" s="41">
        <v>44165</v>
      </c>
      <c r="AA568" t="s">
        <v>79</v>
      </c>
      <c r="AB568" t="s">
        <v>109</v>
      </c>
      <c r="AC568" s="43">
        <v>0.06</v>
      </c>
      <c r="AD568" s="42">
        <f>tVendas[[#This Row],[Valor Venda]]*tVendas[[#This Row],[% Comis.]]</f>
        <v>144.89279999999999</v>
      </c>
      <c r="AE568" s="57">
        <f>IF((tVendas[[#This Row],[Data Pagamento]]-tVendas[[#This Row],[Vencimento]])&lt;0,1,0)</f>
        <v>0</v>
      </c>
    </row>
    <row r="569" spans="9:31" x14ac:dyDescent="0.3">
      <c r="I569">
        <v>566</v>
      </c>
      <c r="J569" s="41">
        <v>44138</v>
      </c>
      <c r="K569" s="66">
        <f t="shared" si="8"/>
        <v>2020</v>
      </c>
      <c r="L569">
        <v>92</v>
      </c>
      <c r="M569" t="s">
        <v>209</v>
      </c>
      <c r="N569" t="s">
        <v>210</v>
      </c>
      <c r="O569">
        <v>13</v>
      </c>
      <c r="P569" t="s">
        <v>430</v>
      </c>
      <c r="Q569" t="s">
        <v>201</v>
      </c>
      <c r="R569" t="s">
        <v>219</v>
      </c>
      <c r="S569">
        <v>15</v>
      </c>
      <c r="T569" s="42">
        <v>116</v>
      </c>
      <c r="U569" s="42">
        <v>1740</v>
      </c>
      <c r="V569" s="43">
        <v>0.01</v>
      </c>
      <c r="W569" s="42">
        <f>tVendas[[#This Row],[Valor Bruto]]*tVendas[[#This Row],[% Desconto]]</f>
        <v>17.400000000000002</v>
      </c>
      <c r="X569" s="42">
        <f>tVendas[[#This Row],[Valor Bruto]]-tVendas[[#This Row],[Valor Desconto]]</f>
        <v>1722.6</v>
      </c>
      <c r="Y569" s="41">
        <v>44152</v>
      </c>
      <c r="Z569" s="41">
        <v>44152</v>
      </c>
      <c r="AA569" t="s">
        <v>79</v>
      </c>
      <c r="AB569" t="s">
        <v>105</v>
      </c>
      <c r="AC569" s="43">
        <v>0.05</v>
      </c>
      <c r="AD569" s="42">
        <f>tVendas[[#This Row],[Valor Venda]]*tVendas[[#This Row],[% Comis.]]</f>
        <v>86.13</v>
      </c>
      <c r="AE569" s="57">
        <f>IF((tVendas[[#This Row],[Data Pagamento]]-tVendas[[#This Row],[Vencimento]])&lt;0,1,0)</f>
        <v>0</v>
      </c>
    </row>
    <row r="570" spans="9:31" x14ac:dyDescent="0.3">
      <c r="I570">
        <v>567</v>
      </c>
      <c r="J570" s="41">
        <v>44138</v>
      </c>
      <c r="K570" s="66">
        <f t="shared" si="8"/>
        <v>2020</v>
      </c>
      <c r="L570">
        <v>25</v>
      </c>
      <c r="M570" t="s">
        <v>235</v>
      </c>
      <c r="N570" t="s">
        <v>132</v>
      </c>
      <c r="O570">
        <v>12</v>
      </c>
      <c r="P570" t="s">
        <v>221</v>
      </c>
      <c r="Q570" t="s">
        <v>201</v>
      </c>
      <c r="R570" t="s">
        <v>222</v>
      </c>
      <c r="S570">
        <v>37</v>
      </c>
      <c r="T570" s="42">
        <v>95</v>
      </c>
      <c r="U570" s="42">
        <v>3515</v>
      </c>
      <c r="V570" s="43">
        <v>0.05</v>
      </c>
      <c r="W570" s="42">
        <f>tVendas[[#This Row],[Valor Bruto]]*tVendas[[#This Row],[% Desconto]]</f>
        <v>175.75</v>
      </c>
      <c r="X570" s="42">
        <f>tVendas[[#This Row],[Valor Bruto]]-tVendas[[#This Row],[Valor Desconto]]</f>
        <v>3339.25</v>
      </c>
      <c r="Y570" s="41">
        <v>44164</v>
      </c>
      <c r="Z570" s="41">
        <v>44164</v>
      </c>
      <c r="AA570" t="s">
        <v>82</v>
      </c>
      <c r="AB570" t="s">
        <v>128</v>
      </c>
      <c r="AC570" s="43">
        <v>7.0000000000000007E-2</v>
      </c>
      <c r="AD570" s="42">
        <f>tVendas[[#This Row],[Valor Venda]]*tVendas[[#This Row],[% Comis.]]</f>
        <v>233.74750000000003</v>
      </c>
      <c r="AE570" s="57">
        <f>IF((tVendas[[#This Row],[Data Pagamento]]-tVendas[[#This Row],[Vencimento]])&lt;0,1,0)</f>
        <v>0</v>
      </c>
    </row>
    <row r="571" spans="9:31" x14ac:dyDescent="0.3">
      <c r="I571">
        <v>568</v>
      </c>
      <c r="J571" s="41">
        <v>44139</v>
      </c>
      <c r="K571" s="66">
        <f t="shared" si="8"/>
        <v>2020</v>
      </c>
      <c r="L571">
        <v>87</v>
      </c>
      <c r="M571" t="s">
        <v>238</v>
      </c>
      <c r="N571" t="s">
        <v>132</v>
      </c>
      <c r="O571">
        <v>3</v>
      </c>
      <c r="P571" t="s">
        <v>391</v>
      </c>
      <c r="Q571" t="s">
        <v>206</v>
      </c>
      <c r="R571" t="s">
        <v>226</v>
      </c>
      <c r="S571">
        <v>19</v>
      </c>
      <c r="T571" s="42">
        <v>103</v>
      </c>
      <c r="U571" s="42">
        <v>1957</v>
      </c>
      <c r="V571" s="43">
        <v>0.08</v>
      </c>
      <c r="W571" s="42">
        <f>tVendas[[#This Row],[Valor Bruto]]*tVendas[[#This Row],[% Desconto]]</f>
        <v>156.56</v>
      </c>
      <c r="X571" s="42">
        <f>tVendas[[#This Row],[Valor Bruto]]-tVendas[[#This Row],[Valor Desconto]]</f>
        <v>1800.44</v>
      </c>
      <c r="Y571" s="41">
        <v>44140</v>
      </c>
      <c r="Z571" s="41">
        <v>44140</v>
      </c>
      <c r="AA571" t="s">
        <v>100</v>
      </c>
      <c r="AB571" t="s">
        <v>105</v>
      </c>
      <c r="AC571" s="43">
        <v>0.05</v>
      </c>
      <c r="AD571" s="42">
        <f>tVendas[[#This Row],[Valor Venda]]*tVendas[[#This Row],[% Comis.]]</f>
        <v>90.022000000000006</v>
      </c>
      <c r="AE571" s="57">
        <f>IF((tVendas[[#This Row],[Data Pagamento]]-tVendas[[#This Row],[Vencimento]])&lt;0,1,0)</f>
        <v>0</v>
      </c>
    </row>
    <row r="572" spans="9:31" x14ac:dyDescent="0.3">
      <c r="I572">
        <v>569</v>
      </c>
      <c r="J572" s="41">
        <v>44139</v>
      </c>
      <c r="K572" s="66">
        <f t="shared" si="8"/>
        <v>2020</v>
      </c>
      <c r="L572">
        <v>68</v>
      </c>
      <c r="M572" t="s">
        <v>495</v>
      </c>
      <c r="N572" t="s">
        <v>148</v>
      </c>
      <c r="O572">
        <v>6</v>
      </c>
      <c r="P572" t="s">
        <v>511</v>
      </c>
      <c r="Q572" t="s">
        <v>201</v>
      </c>
      <c r="R572" t="s">
        <v>230</v>
      </c>
      <c r="S572">
        <v>46</v>
      </c>
      <c r="T572" s="42">
        <v>102</v>
      </c>
      <c r="U572" s="42">
        <v>4692</v>
      </c>
      <c r="V572" s="43">
        <v>0.09</v>
      </c>
      <c r="W572" s="42">
        <f>tVendas[[#This Row],[Valor Bruto]]*tVendas[[#This Row],[% Desconto]]</f>
        <v>422.28</v>
      </c>
      <c r="X572" s="42">
        <f>tVendas[[#This Row],[Valor Bruto]]-tVendas[[#This Row],[Valor Desconto]]</f>
        <v>4269.72</v>
      </c>
      <c r="Y572" s="41">
        <v>44158</v>
      </c>
      <c r="Z572" s="41"/>
      <c r="AA572" t="s">
        <v>100</v>
      </c>
      <c r="AB572" t="s">
        <v>109</v>
      </c>
      <c r="AC572" s="43">
        <v>0.08</v>
      </c>
      <c r="AD572" s="42">
        <f>tVendas[[#This Row],[Valor Venda]]*tVendas[[#This Row],[% Comis.]]</f>
        <v>341.57760000000002</v>
      </c>
      <c r="AE572" s="57">
        <f>IF((tVendas[[#This Row],[Data Pagamento]]-tVendas[[#This Row],[Vencimento]])&lt;0,1,0)</f>
        <v>1</v>
      </c>
    </row>
    <row r="573" spans="9:31" x14ac:dyDescent="0.3">
      <c r="I573">
        <v>570</v>
      </c>
      <c r="J573" s="41">
        <v>44140</v>
      </c>
      <c r="K573" s="66">
        <f t="shared" si="8"/>
        <v>2020</v>
      </c>
      <c r="L573">
        <v>59</v>
      </c>
      <c r="M573" t="s">
        <v>435</v>
      </c>
      <c r="N573" t="s">
        <v>141</v>
      </c>
      <c r="O573">
        <v>5</v>
      </c>
      <c r="P573" t="s">
        <v>311</v>
      </c>
      <c r="Q573" t="s">
        <v>206</v>
      </c>
      <c r="R573" t="s">
        <v>234</v>
      </c>
      <c r="S573">
        <v>45</v>
      </c>
      <c r="T573" s="42">
        <v>98</v>
      </c>
      <c r="U573" s="42">
        <v>4410</v>
      </c>
      <c r="V573" s="43">
        <v>0.08</v>
      </c>
      <c r="W573" s="42">
        <f>tVendas[[#This Row],[Valor Bruto]]*tVendas[[#This Row],[% Desconto]]</f>
        <v>352.8</v>
      </c>
      <c r="X573" s="42">
        <f>tVendas[[#This Row],[Valor Bruto]]-tVendas[[#This Row],[Valor Desconto]]</f>
        <v>4057.2</v>
      </c>
      <c r="Y573" s="41">
        <v>44167</v>
      </c>
      <c r="Z573" s="41">
        <v>44167</v>
      </c>
      <c r="AA573" t="s">
        <v>85</v>
      </c>
      <c r="AB573" t="s">
        <v>83</v>
      </c>
      <c r="AC573" s="43">
        <v>0.08</v>
      </c>
      <c r="AD573" s="42">
        <f>tVendas[[#This Row],[Valor Venda]]*tVendas[[#This Row],[% Comis.]]</f>
        <v>324.57599999999996</v>
      </c>
      <c r="AE573" s="57">
        <f>IF((tVendas[[#This Row],[Data Pagamento]]-tVendas[[#This Row],[Vencimento]])&lt;0,1,0)</f>
        <v>0</v>
      </c>
    </row>
    <row r="574" spans="9:31" x14ac:dyDescent="0.3">
      <c r="I574">
        <v>571</v>
      </c>
      <c r="J574" s="41">
        <v>44141</v>
      </c>
      <c r="K574" s="66">
        <f t="shared" si="8"/>
        <v>2020</v>
      </c>
      <c r="L574">
        <v>38</v>
      </c>
      <c r="M574" t="s">
        <v>326</v>
      </c>
      <c r="N574" t="s">
        <v>120</v>
      </c>
      <c r="O574">
        <v>2</v>
      </c>
      <c r="P574" t="s">
        <v>370</v>
      </c>
      <c r="Q574" t="s">
        <v>206</v>
      </c>
      <c r="R574" t="s">
        <v>237</v>
      </c>
      <c r="S574">
        <v>40</v>
      </c>
      <c r="T574" s="42">
        <v>112</v>
      </c>
      <c r="U574" s="42">
        <v>4480</v>
      </c>
      <c r="V574" s="43">
        <v>0.01</v>
      </c>
      <c r="W574" s="42">
        <f>tVendas[[#This Row],[Valor Bruto]]*tVendas[[#This Row],[% Desconto]]</f>
        <v>44.800000000000004</v>
      </c>
      <c r="X574" s="42">
        <f>tVendas[[#This Row],[Valor Bruto]]-tVendas[[#This Row],[Valor Desconto]]</f>
        <v>4435.2</v>
      </c>
      <c r="Y574" s="41">
        <v>44161</v>
      </c>
      <c r="Z574" s="41">
        <v>44161</v>
      </c>
      <c r="AA574" t="s">
        <v>97</v>
      </c>
      <c r="AB574" t="s">
        <v>80</v>
      </c>
      <c r="AC574" s="43">
        <v>0.08</v>
      </c>
      <c r="AD574" s="42">
        <f>tVendas[[#This Row],[Valor Venda]]*tVendas[[#This Row],[% Comis.]]</f>
        <v>354.81599999999997</v>
      </c>
      <c r="AE574" s="57">
        <f>IF((tVendas[[#This Row],[Data Pagamento]]-tVendas[[#This Row],[Vencimento]])&lt;0,1,0)</f>
        <v>0</v>
      </c>
    </row>
    <row r="575" spans="9:31" x14ac:dyDescent="0.3">
      <c r="I575">
        <v>572</v>
      </c>
      <c r="J575" s="41">
        <v>44142</v>
      </c>
      <c r="K575" s="66">
        <f t="shared" si="8"/>
        <v>2020</v>
      </c>
      <c r="L575">
        <v>94</v>
      </c>
      <c r="M575" t="s">
        <v>262</v>
      </c>
      <c r="N575" t="s">
        <v>259</v>
      </c>
      <c r="O575">
        <v>6</v>
      </c>
      <c r="P575" t="s">
        <v>409</v>
      </c>
      <c r="Q575" t="s">
        <v>201</v>
      </c>
      <c r="R575" t="s">
        <v>240</v>
      </c>
      <c r="S575">
        <v>38</v>
      </c>
      <c r="T575" s="42">
        <v>99</v>
      </c>
      <c r="U575" s="42">
        <v>3762</v>
      </c>
      <c r="V575" s="43">
        <v>0</v>
      </c>
      <c r="W575" s="42">
        <f>tVendas[[#This Row],[Valor Bruto]]*tVendas[[#This Row],[% Desconto]]</f>
        <v>0</v>
      </c>
      <c r="X575" s="42">
        <f>tVendas[[#This Row],[Valor Bruto]]-tVendas[[#This Row],[Valor Desconto]]</f>
        <v>3762</v>
      </c>
      <c r="Y575" s="41">
        <v>44162</v>
      </c>
      <c r="Z575" s="41">
        <v>44162</v>
      </c>
      <c r="AA575" t="s">
        <v>79</v>
      </c>
      <c r="AB575" t="s">
        <v>95</v>
      </c>
      <c r="AC575" s="43">
        <v>7.0000000000000007E-2</v>
      </c>
      <c r="AD575" s="42">
        <f>tVendas[[#This Row],[Valor Venda]]*tVendas[[#This Row],[% Comis.]]</f>
        <v>263.34000000000003</v>
      </c>
      <c r="AE575" s="57">
        <f>IF((tVendas[[#This Row],[Data Pagamento]]-tVendas[[#This Row],[Vencimento]])&lt;0,1,0)</f>
        <v>0</v>
      </c>
    </row>
    <row r="576" spans="9:31" x14ac:dyDescent="0.3">
      <c r="I576">
        <v>573</v>
      </c>
      <c r="J576" s="41">
        <v>44143</v>
      </c>
      <c r="K576" s="66">
        <f t="shared" si="8"/>
        <v>2020</v>
      </c>
      <c r="L576">
        <v>17</v>
      </c>
      <c r="M576" t="s">
        <v>352</v>
      </c>
      <c r="N576" t="s">
        <v>259</v>
      </c>
      <c r="O576">
        <v>15</v>
      </c>
      <c r="P576" t="s">
        <v>295</v>
      </c>
      <c r="Q576" t="s">
        <v>206</v>
      </c>
      <c r="R576" t="s">
        <v>202</v>
      </c>
      <c r="S576">
        <v>32</v>
      </c>
      <c r="T576" s="42">
        <v>99</v>
      </c>
      <c r="U576" s="42">
        <v>3168</v>
      </c>
      <c r="V576" s="43">
        <v>0.02</v>
      </c>
      <c r="W576" s="42">
        <f>tVendas[[#This Row],[Valor Bruto]]*tVendas[[#This Row],[% Desconto]]</f>
        <v>63.36</v>
      </c>
      <c r="X576" s="42">
        <f>tVendas[[#This Row],[Valor Bruto]]-tVendas[[#This Row],[Valor Desconto]]</f>
        <v>3104.64</v>
      </c>
      <c r="Y576" s="41">
        <v>44162</v>
      </c>
      <c r="Z576" s="41">
        <v>44162</v>
      </c>
      <c r="AA576" t="s">
        <v>79</v>
      </c>
      <c r="AB576" t="s">
        <v>92</v>
      </c>
      <c r="AC576" s="43">
        <v>7.0000000000000007E-2</v>
      </c>
      <c r="AD576" s="42">
        <f>tVendas[[#This Row],[Valor Venda]]*tVendas[[#This Row],[% Comis.]]</f>
        <v>217.32480000000001</v>
      </c>
      <c r="AE576" s="57">
        <f>IF((tVendas[[#This Row],[Data Pagamento]]-tVendas[[#This Row],[Vencimento]])&lt;0,1,0)</f>
        <v>0</v>
      </c>
    </row>
    <row r="577" spans="9:31" x14ac:dyDescent="0.3">
      <c r="I577">
        <v>574</v>
      </c>
      <c r="J577" s="41">
        <v>44143</v>
      </c>
      <c r="K577" s="66">
        <f t="shared" si="8"/>
        <v>2020</v>
      </c>
      <c r="L577">
        <v>85</v>
      </c>
      <c r="M577" t="s">
        <v>280</v>
      </c>
      <c r="N577" t="s">
        <v>281</v>
      </c>
      <c r="O577">
        <v>5</v>
      </c>
      <c r="P577" t="s">
        <v>318</v>
      </c>
      <c r="Q577" t="s">
        <v>206</v>
      </c>
      <c r="R577" t="s">
        <v>207</v>
      </c>
      <c r="S577">
        <v>31</v>
      </c>
      <c r="T577" s="42">
        <v>96</v>
      </c>
      <c r="U577" s="42">
        <v>2976</v>
      </c>
      <c r="V577" s="43">
        <v>0.1</v>
      </c>
      <c r="W577" s="42">
        <f>tVendas[[#This Row],[Valor Bruto]]*tVendas[[#This Row],[% Desconto]]</f>
        <v>297.60000000000002</v>
      </c>
      <c r="X577" s="42">
        <f>tVendas[[#This Row],[Valor Bruto]]-tVendas[[#This Row],[Valor Desconto]]</f>
        <v>2678.4</v>
      </c>
      <c r="Y577" s="41">
        <v>44146</v>
      </c>
      <c r="Z577" s="41">
        <v>44146</v>
      </c>
      <c r="AA577" t="s">
        <v>100</v>
      </c>
      <c r="AB577" t="s">
        <v>109</v>
      </c>
      <c r="AC577" s="43">
        <v>0.06</v>
      </c>
      <c r="AD577" s="42">
        <f>tVendas[[#This Row],[Valor Venda]]*tVendas[[#This Row],[% Comis.]]</f>
        <v>160.70400000000001</v>
      </c>
      <c r="AE577" s="57">
        <f>IF((tVendas[[#This Row],[Data Pagamento]]-tVendas[[#This Row],[Vencimento]])&lt;0,1,0)</f>
        <v>0</v>
      </c>
    </row>
    <row r="578" spans="9:31" x14ac:dyDescent="0.3">
      <c r="I578">
        <v>575</v>
      </c>
      <c r="J578" s="41">
        <v>44143</v>
      </c>
      <c r="K578" s="66">
        <f t="shared" si="8"/>
        <v>2020</v>
      </c>
      <c r="L578">
        <v>68</v>
      </c>
      <c r="M578" t="s">
        <v>495</v>
      </c>
      <c r="N578" t="s">
        <v>148</v>
      </c>
      <c r="O578">
        <v>6</v>
      </c>
      <c r="P578" t="s">
        <v>506</v>
      </c>
      <c r="Q578" t="s">
        <v>201</v>
      </c>
      <c r="R578" t="s">
        <v>212</v>
      </c>
      <c r="S578">
        <v>47</v>
      </c>
      <c r="T578" s="42">
        <v>103</v>
      </c>
      <c r="U578" s="42">
        <v>4841</v>
      </c>
      <c r="V578" s="43">
        <v>0.11</v>
      </c>
      <c r="W578" s="42">
        <f>tVendas[[#This Row],[Valor Bruto]]*tVendas[[#This Row],[% Desconto]]</f>
        <v>532.51</v>
      </c>
      <c r="X578" s="42">
        <f>tVendas[[#This Row],[Valor Bruto]]-tVendas[[#This Row],[Valor Desconto]]</f>
        <v>4308.49</v>
      </c>
      <c r="Y578" s="41">
        <v>44173</v>
      </c>
      <c r="Z578" s="41">
        <v>44173</v>
      </c>
      <c r="AA578" t="s">
        <v>79</v>
      </c>
      <c r="AB578" t="s">
        <v>128</v>
      </c>
      <c r="AC578" s="43">
        <v>0.08</v>
      </c>
      <c r="AD578" s="42">
        <f>tVendas[[#This Row],[Valor Venda]]*tVendas[[#This Row],[% Comis.]]</f>
        <v>344.67919999999998</v>
      </c>
      <c r="AE578" s="57">
        <f>IF((tVendas[[#This Row],[Data Pagamento]]-tVendas[[#This Row],[Vencimento]])&lt;0,1,0)</f>
        <v>0</v>
      </c>
    </row>
    <row r="579" spans="9:31" x14ac:dyDescent="0.3">
      <c r="I579">
        <v>576</v>
      </c>
      <c r="J579" s="41">
        <v>44144</v>
      </c>
      <c r="K579" s="66">
        <f t="shared" si="8"/>
        <v>2020</v>
      </c>
      <c r="L579">
        <v>31</v>
      </c>
      <c r="M579" t="s">
        <v>375</v>
      </c>
      <c r="N579" t="s">
        <v>101</v>
      </c>
      <c r="O579">
        <v>8</v>
      </c>
      <c r="P579" t="s">
        <v>501</v>
      </c>
      <c r="Q579" t="s">
        <v>206</v>
      </c>
      <c r="R579" t="s">
        <v>216</v>
      </c>
      <c r="S579">
        <v>45</v>
      </c>
      <c r="T579" s="42">
        <v>90</v>
      </c>
      <c r="U579" s="42">
        <v>4050</v>
      </c>
      <c r="V579" s="43">
        <v>0.05</v>
      </c>
      <c r="W579" s="42">
        <f>tVendas[[#This Row],[Valor Bruto]]*tVendas[[#This Row],[% Desconto]]</f>
        <v>202.5</v>
      </c>
      <c r="X579" s="42">
        <f>tVendas[[#This Row],[Valor Bruto]]-tVendas[[#This Row],[Valor Desconto]]</f>
        <v>3847.5</v>
      </c>
      <c r="Y579" s="41">
        <v>44158</v>
      </c>
      <c r="Z579" s="41">
        <v>44158</v>
      </c>
      <c r="AA579" t="s">
        <v>108</v>
      </c>
      <c r="AB579" t="s">
        <v>95</v>
      </c>
      <c r="AC579" s="43">
        <v>7.0000000000000007E-2</v>
      </c>
      <c r="AD579" s="42">
        <f>tVendas[[#This Row],[Valor Venda]]*tVendas[[#This Row],[% Comis.]]</f>
        <v>269.32500000000005</v>
      </c>
      <c r="AE579" s="57">
        <f>IF((tVendas[[#This Row],[Data Pagamento]]-tVendas[[#This Row],[Vencimento]])&lt;0,1,0)</f>
        <v>0</v>
      </c>
    </row>
    <row r="580" spans="9:31" x14ac:dyDescent="0.3">
      <c r="I580">
        <v>577</v>
      </c>
      <c r="J580" s="41">
        <v>44145</v>
      </c>
      <c r="K580" s="66">
        <f t="shared" ref="K580:K643" si="9">YEAR(J580)</f>
        <v>2020</v>
      </c>
      <c r="L580">
        <v>4</v>
      </c>
      <c r="M580" t="s">
        <v>439</v>
      </c>
      <c r="N580" t="s">
        <v>421</v>
      </c>
      <c r="O580">
        <v>9</v>
      </c>
      <c r="P580" t="s">
        <v>416</v>
      </c>
      <c r="Q580" t="s">
        <v>206</v>
      </c>
      <c r="R580" t="s">
        <v>219</v>
      </c>
      <c r="S580">
        <v>14</v>
      </c>
      <c r="T580" s="42">
        <v>101</v>
      </c>
      <c r="U580" s="42">
        <v>1414</v>
      </c>
      <c r="V580" s="43">
        <v>0.05</v>
      </c>
      <c r="W580" s="42">
        <f>tVendas[[#This Row],[Valor Bruto]]*tVendas[[#This Row],[% Desconto]]</f>
        <v>70.7</v>
      </c>
      <c r="X580" s="42">
        <f>tVendas[[#This Row],[Valor Bruto]]-tVendas[[#This Row],[Valor Desconto]]</f>
        <v>1343.3</v>
      </c>
      <c r="Y580" s="41">
        <v>44154</v>
      </c>
      <c r="Z580" s="41">
        <v>44154</v>
      </c>
      <c r="AA580" t="s">
        <v>100</v>
      </c>
      <c r="AB580" t="s">
        <v>90</v>
      </c>
      <c r="AC580" s="43">
        <v>0.05</v>
      </c>
      <c r="AD580" s="42">
        <f>tVendas[[#This Row],[Valor Venda]]*tVendas[[#This Row],[% Comis.]]</f>
        <v>67.165000000000006</v>
      </c>
      <c r="AE580" s="57">
        <f>IF((tVendas[[#This Row],[Data Pagamento]]-tVendas[[#This Row],[Vencimento]])&lt;0,1,0)</f>
        <v>0</v>
      </c>
    </row>
    <row r="581" spans="9:31" x14ac:dyDescent="0.3">
      <c r="I581">
        <v>578</v>
      </c>
      <c r="J581" s="41">
        <v>44145</v>
      </c>
      <c r="K581" s="66">
        <f t="shared" si="9"/>
        <v>2020</v>
      </c>
      <c r="L581">
        <v>82</v>
      </c>
      <c r="M581" t="s">
        <v>305</v>
      </c>
      <c r="N581" t="s">
        <v>306</v>
      </c>
      <c r="O581">
        <v>1</v>
      </c>
      <c r="P581" t="s">
        <v>377</v>
      </c>
      <c r="Q581" t="s">
        <v>201</v>
      </c>
      <c r="R581" t="s">
        <v>222</v>
      </c>
      <c r="S581">
        <v>25</v>
      </c>
      <c r="T581" s="42">
        <v>106</v>
      </c>
      <c r="U581" s="42">
        <v>2650</v>
      </c>
      <c r="V581" s="43">
        <v>0.14000000000000001</v>
      </c>
      <c r="W581" s="42">
        <f>tVendas[[#This Row],[Valor Bruto]]*tVendas[[#This Row],[% Desconto]]</f>
        <v>371.00000000000006</v>
      </c>
      <c r="X581" s="42">
        <f>tVendas[[#This Row],[Valor Bruto]]-tVendas[[#This Row],[Valor Desconto]]</f>
        <v>2279</v>
      </c>
      <c r="Y581" s="41">
        <v>44169</v>
      </c>
      <c r="Z581" s="41">
        <v>44169</v>
      </c>
      <c r="AA581" t="s">
        <v>79</v>
      </c>
      <c r="AB581" t="s">
        <v>128</v>
      </c>
      <c r="AC581" s="43">
        <v>0.06</v>
      </c>
      <c r="AD581" s="42">
        <f>tVendas[[#This Row],[Valor Venda]]*tVendas[[#This Row],[% Comis.]]</f>
        <v>136.74</v>
      </c>
      <c r="AE581" s="57">
        <f>IF((tVendas[[#This Row],[Data Pagamento]]-tVendas[[#This Row],[Vencimento]])&lt;0,1,0)</f>
        <v>0</v>
      </c>
    </row>
    <row r="582" spans="9:31" x14ac:dyDescent="0.3">
      <c r="I582">
        <v>579</v>
      </c>
      <c r="J582" s="41">
        <v>44145</v>
      </c>
      <c r="K582" s="66">
        <f t="shared" si="9"/>
        <v>2020</v>
      </c>
      <c r="L582">
        <v>83</v>
      </c>
      <c r="M582" t="s">
        <v>456</v>
      </c>
      <c r="N582" t="s">
        <v>457</v>
      </c>
      <c r="O582">
        <v>13</v>
      </c>
      <c r="P582" t="s">
        <v>516</v>
      </c>
      <c r="Q582" t="s">
        <v>201</v>
      </c>
      <c r="R582" t="s">
        <v>226</v>
      </c>
      <c r="S582">
        <v>46</v>
      </c>
      <c r="T582" s="42">
        <v>105</v>
      </c>
      <c r="U582" s="42">
        <v>4830</v>
      </c>
      <c r="V582" s="43">
        <v>0</v>
      </c>
      <c r="W582" s="42">
        <f>tVendas[[#This Row],[Valor Bruto]]*tVendas[[#This Row],[% Desconto]]</f>
        <v>0</v>
      </c>
      <c r="X582" s="42">
        <f>tVendas[[#This Row],[Valor Bruto]]-tVendas[[#This Row],[Valor Desconto]]</f>
        <v>4830</v>
      </c>
      <c r="Y582" s="41">
        <v>44165</v>
      </c>
      <c r="Z582" s="41">
        <v>44165</v>
      </c>
      <c r="AA582" t="s">
        <v>79</v>
      </c>
      <c r="AB582" t="s">
        <v>92</v>
      </c>
      <c r="AC582" s="43">
        <v>0.08</v>
      </c>
      <c r="AD582" s="42">
        <f>tVendas[[#This Row],[Valor Venda]]*tVendas[[#This Row],[% Comis.]]</f>
        <v>386.40000000000003</v>
      </c>
      <c r="AE582" s="57">
        <f>IF((tVendas[[#This Row],[Data Pagamento]]-tVendas[[#This Row],[Vencimento]])&lt;0,1,0)</f>
        <v>0</v>
      </c>
    </row>
    <row r="583" spans="9:31" x14ac:dyDescent="0.3">
      <c r="I583">
        <v>580</v>
      </c>
      <c r="J583" s="41">
        <v>44145</v>
      </c>
      <c r="K583" s="66">
        <f t="shared" si="9"/>
        <v>2020</v>
      </c>
      <c r="L583">
        <v>83</v>
      </c>
      <c r="M583" t="s">
        <v>456</v>
      </c>
      <c r="N583" t="s">
        <v>457</v>
      </c>
      <c r="O583">
        <v>7</v>
      </c>
      <c r="P583" t="s">
        <v>404</v>
      </c>
      <c r="Q583" t="s">
        <v>206</v>
      </c>
      <c r="R583" t="s">
        <v>230</v>
      </c>
      <c r="S583">
        <v>14</v>
      </c>
      <c r="T583" s="42">
        <v>117</v>
      </c>
      <c r="U583" s="42">
        <v>1638</v>
      </c>
      <c r="V583" s="43">
        <v>0.12</v>
      </c>
      <c r="W583" s="42">
        <f>tVendas[[#This Row],[Valor Bruto]]*tVendas[[#This Row],[% Desconto]]</f>
        <v>196.56</v>
      </c>
      <c r="X583" s="42">
        <f>tVendas[[#This Row],[Valor Bruto]]-tVendas[[#This Row],[Valor Desconto]]</f>
        <v>1441.44</v>
      </c>
      <c r="Y583" s="41">
        <v>44171</v>
      </c>
      <c r="Z583" s="41">
        <v>44171</v>
      </c>
      <c r="AA583" t="s">
        <v>85</v>
      </c>
      <c r="AB583" t="s">
        <v>88</v>
      </c>
      <c r="AC583" s="43">
        <v>0.05</v>
      </c>
      <c r="AD583" s="42">
        <f>tVendas[[#This Row],[Valor Venda]]*tVendas[[#This Row],[% Comis.]]</f>
        <v>72.072000000000003</v>
      </c>
      <c r="AE583" s="57">
        <f>IF((tVendas[[#This Row],[Data Pagamento]]-tVendas[[#This Row],[Vencimento]])&lt;0,1,0)</f>
        <v>0</v>
      </c>
    </row>
    <row r="584" spans="9:31" x14ac:dyDescent="0.3">
      <c r="I584">
        <v>581</v>
      </c>
      <c r="J584" s="41">
        <v>44146</v>
      </c>
      <c r="K584" s="66">
        <f t="shared" si="9"/>
        <v>2020</v>
      </c>
      <c r="L584">
        <v>64</v>
      </c>
      <c r="M584" t="s">
        <v>342</v>
      </c>
      <c r="N584" t="s">
        <v>343</v>
      </c>
      <c r="O584">
        <v>5</v>
      </c>
      <c r="P584" t="s">
        <v>311</v>
      </c>
      <c r="Q584" t="s">
        <v>206</v>
      </c>
      <c r="R584" t="s">
        <v>234</v>
      </c>
      <c r="S584">
        <v>23</v>
      </c>
      <c r="T584" s="42">
        <v>90</v>
      </c>
      <c r="U584" s="42">
        <v>2070</v>
      </c>
      <c r="V584" s="43">
        <v>0</v>
      </c>
      <c r="W584" s="42">
        <f>tVendas[[#This Row],[Valor Bruto]]*tVendas[[#This Row],[% Desconto]]</f>
        <v>0</v>
      </c>
      <c r="X584" s="42">
        <f>tVendas[[#This Row],[Valor Bruto]]-tVendas[[#This Row],[Valor Desconto]]</f>
        <v>2070</v>
      </c>
      <c r="Y584" s="41">
        <v>44148</v>
      </c>
      <c r="Z584" s="41">
        <v>44148</v>
      </c>
      <c r="AA584" t="s">
        <v>82</v>
      </c>
      <c r="AB584" t="s">
        <v>92</v>
      </c>
      <c r="AC584" s="43">
        <v>0.06</v>
      </c>
      <c r="AD584" s="42">
        <f>tVendas[[#This Row],[Valor Venda]]*tVendas[[#This Row],[% Comis.]]</f>
        <v>124.19999999999999</v>
      </c>
      <c r="AE584" s="57">
        <f>IF((tVendas[[#This Row],[Data Pagamento]]-tVendas[[#This Row],[Vencimento]])&lt;0,1,0)</f>
        <v>0</v>
      </c>
    </row>
    <row r="585" spans="9:31" x14ac:dyDescent="0.3">
      <c r="I585">
        <v>582</v>
      </c>
      <c r="J585" s="41">
        <v>44146</v>
      </c>
      <c r="K585" s="66">
        <f t="shared" si="9"/>
        <v>2020</v>
      </c>
      <c r="L585">
        <v>76</v>
      </c>
      <c r="M585" t="s">
        <v>294</v>
      </c>
      <c r="N585" t="s">
        <v>132</v>
      </c>
      <c r="O585">
        <v>7</v>
      </c>
      <c r="P585" t="s">
        <v>474</v>
      </c>
      <c r="Q585" t="s">
        <v>206</v>
      </c>
      <c r="R585" t="s">
        <v>237</v>
      </c>
      <c r="S585">
        <v>24</v>
      </c>
      <c r="T585" s="42">
        <v>94</v>
      </c>
      <c r="U585" s="42">
        <v>2256</v>
      </c>
      <c r="V585" s="43">
        <v>0.14000000000000001</v>
      </c>
      <c r="W585" s="42">
        <f>tVendas[[#This Row],[Valor Bruto]]*tVendas[[#This Row],[% Desconto]]</f>
        <v>315.84000000000003</v>
      </c>
      <c r="X585" s="42">
        <f>tVendas[[#This Row],[Valor Bruto]]-tVendas[[#This Row],[Valor Desconto]]</f>
        <v>1940.1599999999999</v>
      </c>
      <c r="Y585" s="41">
        <v>44165</v>
      </c>
      <c r="Z585" s="41">
        <v>44165</v>
      </c>
      <c r="AA585" t="s">
        <v>85</v>
      </c>
      <c r="AB585" t="s">
        <v>105</v>
      </c>
      <c r="AC585" s="43">
        <v>0.05</v>
      </c>
      <c r="AD585" s="42">
        <f>tVendas[[#This Row],[Valor Venda]]*tVendas[[#This Row],[% Comis.]]</f>
        <v>97.007999999999996</v>
      </c>
      <c r="AE585" s="57">
        <f>IF((tVendas[[#This Row],[Data Pagamento]]-tVendas[[#This Row],[Vencimento]])&lt;0,1,0)</f>
        <v>0</v>
      </c>
    </row>
    <row r="586" spans="9:31" x14ac:dyDescent="0.3">
      <c r="I586">
        <v>583</v>
      </c>
      <c r="J586" s="41">
        <v>44146</v>
      </c>
      <c r="K586" s="66">
        <f t="shared" si="9"/>
        <v>2020</v>
      </c>
      <c r="L586">
        <v>57</v>
      </c>
      <c r="M586" t="s">
        <v>465</v>
      </c>
      <c r="N586" t="s">
        <v>466</v>
      </c>
      <c r="O586">
        <v>1</v>
      </c>
      <c r="P586" t="s">
        <v>499</v>
      </c>
      <c r="Q586" t="s">
        <v>201</v>
      </c>
      <c r="R586" t="s">
        <v>240</v>
      </c>
      <c r="S586">
        <v>45</v>
      </c>
      <c r="T586" s="42">
        <v>92</v>
      </c>
      <c r="U586" s="42">
        <v>4140</v>
      </c>
      <c r="V586" s="43">
        <v>0.02</v>
      </c>
      <c r="W586" s="42">
        <f>tVendas[[#This Row],[Valor Bruto]]*tVendas[[#This Row],[% Desconto]]</f>
        <v>82.8</v>
      </c>
      <c r="X586" s="42">
        <f>tVendas[[#This Row],[Valor Bruto]]-tVendas[[#This Row],[Valor Desconto]]</f>
        <v>4057.2</v>
      </c>
      <c r="Y586" s="41">
        <v>44151</v>
      </c>
      <c r="Z586" s="41">
        <v>44151</v>
      </c>
      <c r="AA586" t="s">
        <v>82</v>
      </c>
      <c r="AB586" t="s">
        <v>92</v>
      </c>
      <c r="AC586" s="43">
        <v>0.08</v>
      </c>
      <c r="AD586" s="42">
        <f>tVendas[[#This Row],[Valor Venda]]*tVendas[[#This Row],[% Comis.]]</f>
        <v>324.57599999999996</v>
      </c>
      <c r="AE586" s="57">
        <f>IF((tVendas[[#This Row],[Data Pagamento]]-tVendas[[#This Row],[Vencimento]])&lt;0,1,0)</f>
        <v>0</v>
      </c>
    </row>
    <row r="587" spans="9:31" x14ac:dyDescent="0.3">
      <c r="I587">
        <v>584</v>
      </c>
      <c r="J587" s="41">
        <v>44146</v>
      </c>
      <c r="K587" s="66">
        <f t="shared" si="9"/>
        <v>2020</v>
      </c>
      <c r="L587">
        <v>62</v>
      </c>
      <c r="M587" t="s">
        <v>461</v>
      </c>
      <c r="N587" t="s">
        <v>462</v>
      </c>
      <c r="O587">
        <v>12</v>
      </c>
      <c r="P587" t="s">
        <v>333</v>
      </c>
      <c r="Q587" t="s">
        <v>201</v>
      </c>
      <c r="R587" t="s">
        <v>202</v>
      </c>
      <c r="S587">
        <v>31</v>
      </c>
      <c r="T587" s="42">
        <v>100</v>
      </c>
      <c r="U587" s="42">
        <v>3100</v>
      </c>
      <c r="V587" s="43">
        <v>0.08</v>
      </c>
      <c r="W587" s="42">
        <f>tVendas[[#This Row],[Valor Bruto]]*tVendas[[#This Row],[% Desconto]]</f>
        <v>248</v>
      </c>
      <c r="X587" s="42">
        <f>tVendas[[#This Row],[Valor Bruto]]-tVendas[[#This Row],[Valor Desconto]]</f>
        <v>2852</v>
      </c>
      <c r="Y587" s="41">
        <v>44150</v>
      </c>
      <c r="Z587" s="41">
        <v>44150</v>
      </c>
      <c r="AA587" t="s">
        <v>79</v>
      </c>
      <c r="AB587" t="s">
        <v>109</v>
      </c>
      <c r="AC587" s="43">
        <v>0.06</v>
      </c>
      <c r="AD587" s="42">
        <f>tVendas[[#This Row],[Valor Venda]]*tVendas[[#This Row],[% Comis.]]</f>
        <v>171.12</v>
      </c>
      <c r="AE587" s="57">
        <f>IF((tVendas[[#This Row],[Data Pagamento]]-tVendas[[#This Row],[Vencimento]])&lt;0,1,0)</f>
        <v>0</v>
      </c>
    </row>
    <row r="588" spans="9:31" x14ac:dyDescent="0.3">
      <c r="I588">
        <v>585</v>
      </c>
      <c r="J588" s="41">
        <v>44147</v>
      </c>
      <c r="K588" s="66">
        <f t="shared" si="9"/>
        <v>2020</v>
      </c>
      <c r="L588">
        <v>73</v>
      </c>
      <c r="M588" t="s">
        <v>248</v>
      </c>
      <c r="N588" t="s">
        <v>156</v>
      </c>
      <c r="O588">
        <v>11</v>
      </c>
      <c r="P588" t="s">
        <v>296</v>
      </c>
      <c r="Q588" t="s">
        <v>201</v>
      </c>
      <c r="R588" t="s">
        <v>207</v>
      </c>
      <c r="S588">
        <v>40</v>
      </c>
      <c r="T588" s="42">
        <v>116</v>
      </c>
      <c r="U588" s="42">
        <v>4640</v>
      </c>
      <c r="V588" s="43">
        <v>0.08</v>
      </c>
      <c r="W588" s="42">
        <f>tVendas[[#This Row],[Valor Bruto]]*tVendas[[#This Row],[% Desconto]]</f>
        <v>371.2</v>
      </c>
      <c r="X588" s="42">
        <f>tVendas[[#This Row],[Valor Bruto]]-tVendas[[#This Row],[Valor Desconto]]</f>
        <v>4268.8</v>
      </c>
      <c r="Y588" s="41">
        <v>44168</v>
      </c>
      <c r="Z588" s="41">
        <v>44168</v>
      </c>
      <c r="AA588" t="s">
        <v>87</v>
      </c>
      <c r="AB588" t="s">
        <v>109</v>
      </c>
      <c r="AC588" s="43">
        <v>0.08</v>
      </c>
      <c r="AD588" s="42">
        <f>tVendas[[#This Row],[Valor Venda]]*tVendas[[#This Row],[% Comis.]]</f>
        <v>341.50400000000002</v>
      </c>
      <c r="AE588" s="57">
        <f>IF((tVendas[[#This Row],[Data Pagamento]]-tVendas[[#This Row],[Vencimento]])&lt;0,1,0)</f>
        <v>0</v>
      </c>
    </row>
    <row r="589" spans="9:31" x14ac:dyDescent="0.3">
      <c r="I589">
        <v>586</v>
      </c>
      <c r="J589" s="41">
        <v>44147</v>
      </c>
      <c r="K589" s="66">
        <f t="shared" si="9"/>
        <v>2020</v>
      </c>
      <c r="L589">
        <v>27</v>
      </c>
      <c r="M589" t="s">
        <v>392</v>
      </c>
      <c r="N589" t="s">
        <v>96</v>
      </c>
      <c r="O589">
        <v>15</v>
      </c>
      <c r="P589" t="s">
        <v>434</v>
      </c>
      <c r="Q589" t="s">
        <v>206</v>
      </c>
      <c r="R589" t="s">
        <v>212</v>
      </c>
      <c r="S589">
        <v>10</v>
      </c>
      <c r="T589" s="42">
        <v>114</v>
      </c>
      <c r="U589" s="42">
        <v>1140</v>
      </c>
      <c r="V589" s="43">
        <v>0.11</v>
      </c>
      <c r="W589" s="42">
        <f>tVendas[[#This Row],[Valor Bruto]]*tVendas[[#This Row],[% Desconto]]</f>
        <v>125.4</v>
      </c>
      <c r="X589" s="42">
        <f>tVendas[[#This Row],[Valor Bruto]]-tVendas[[#This Row],[Valor Desconto]]</f>
        <v>1014.6</v>
      </c>
      <c r="Y589" s="41">
        <v>44153</v>
      </c>
      <c r="Z589" s="41">
        <v>44153</v>
      </c>
      <c r="AA589" t="s">
        <v>85</v>
      </c>
      <c r="AB589" t="s">
        <v>92</v>
      </c>
      <c r="AC589" s="43">
        <v>0.05</v>
      </c>
      <c r="AD589" s="42">
        <f>tVendas[[#This Row],[Valor Venda]]*tVendas[[#This Row],[% Comis.]]</f>
        <v>50.730000000000004</v>
      </c>
      <c r="AE589" s="57">
        <f>IF((tVendas[[#This Row],[Data Pagamento]]-tVendas[[#This Row],[Vencimento]])&lt;0,1,0)</f>
        <v>0</v>
      </c>
    </row>
    <row r="590" spans="9:31" x14ac:dyDescent="0.3">
      <c r="I590">
        <v>587</v>
      </c>
      <c r="J590" s="41">
        <v>44147</v>
      </c>
      <c r="K590" s="66">
        <f t="shared" si="9"/>
        <v>2020</v>
      </c>
      <c r="L590">
        <v>70</v>
      </c>
      <c r="M590" t="s">
        <v>392</v>
      </c>
      <c r="N590" t="s">
        <v>153</v>
      </c>
      <c r="O590">
        <v>10</v>
      </c>
      <c r="P590" t="s">
        <v>479</v>
      </c>
      <c r="Q590" t="s">
        <v>206</v>
      </c>
      <c r="R590" t="s">
        <v>216</v>
      </c>
      <c r="S590">
        <v>22</v>
      </c>
      <c r="T590" s="42">
        <v>112</v>
      </c>
      <c r="U590" s="42">
        <v>2464</v>
      </c>
      <c r="V590" s="43">
        <v>0.02</v>
      </c>
      <c r="W590" s="42">
        <f>tVendas[[#This Row],[Valor Bruto]]*tVendas[[#This Row],[% Desconto]]</f>
        <v>49.28</v>
      </c>
      <c r="X590" s="42">
        <f>tVendas[[#This Row],[Valor Bruto]]-tVendas[[#This Row],[Valor Desconto]]</f>
        <v>2414.7199999999998</v>
      </c>
      <c r="Y590" s="41">
        <v>44150</v>
      </c>
      <c r="Z590" s="41">
        <v>44150</v>
      </c>
      <c r="AA590" t="s">
        <v>79</v>
      </c>
      <c r="AB590" t="s">
        <v>92</v>
      </c>
      <c r="AC590" s="43">
        <v>0.06</v>
      </c>
      <c r="AD590" s="42">
        <f>tVendas[[#This Row],[Valor Venda]]*tVendas[[#This Row],[% Comis.]]</f>
        <v>144.88319999999999</v>
      </c>
      <c r="AE590" s="57">
        <f>IF((tVendas[[#This Row],[Data Pagamento]]-tVendas[[#This Row],[Vencimento]])&lt;0,1,0)</f>
        <v>0</v>
      </c>
    </row>
    <row r="591" spans="9:31" x14ac:dyDescent="0.3">
      <c r="I591">
        <v>588</v>
      </c>
      <c r="J591" s="41">
        <v>44147</v>
      </c>
      <c r="K591" s="66">
        <f t="shared" si="9"/>
        <v>2020</v>
      </c>
      <c r="L591">
        <v>39</v>
      </c>
      <c r="M591" t="s">
        <v>231</v>
      </c>
      <c r="N591" t="s">
        <v>232</v>
      </c>
      <c r="O591">
        <v>2</v>
      </c>
      <c r="P591" t="s">
        <v>353</v>
      </c>
      <c r="Q591" t="s">
        <v>206</v>
      </c>
      <c r="R591" t="s">
        <v>219</v>
      </c>
      <c r="S591">
        <v>37</v>
      </c>
      <c r="T591" s="42">
        <v>116</v>
      </c>
      <c r="U591" s="42">
        <v>4292</v>
      </c>
      <c r="V591" s="43">
        <v>0.15</v>
      </c>
      <c r="W591" s="42">
        <f>tVendas[[#This Row],[Valor Bruto]]*tVendas[[#This Row],[% Desconto]]</f>
        <v>643.79999999999995</v>
      </c>
      <c r="X591" s="42">
        <f>tVendas[[#This Row],[Valor Bruto]]-tVendas[[#This Row],[Valor Desconto]]</f>
        <v>3648.2</v>
      </c>
      <c r="Y591" s="41">
        <v>44147</v>
      </c>
      <c r="Z591" s="41">
        <v>44147</v>
      </c>
      <c r="AA591" t="s">
        <v>82</v>
      </c>
      <c r="AB591" t="s">
        <v>105</v>
      </c>
      <c r="AC591" s="43">
        <v>7.0000000000000007E-2</v>
      </c>
      <c r="AD591" s="42">
        <f>tVendas[[#This Row],[Valor Venda]]*tVendas[[#This Row],[% Comis.]]</f>
        <v>255.37400000000002</v>
      </c>
      <c r="AE591" s="57">
        <f>IF((tVendas[[#This Row],[Data Pagamento]]-tVendas[[#This Row],[Vencimento]])&lt;0,1,0)</f>
        <v>0</v>
      </c>
    </row>
    <row r="592" spans="9:31" x14ac:dyDescent="0.3">
      <c r="I592">
        <v>589</v>
      </c>
      <c r="J592" s="41">
        <v>44148</v>
      </c>
      <c r="K592" s="66">
        <f t="shared" si="9"/>
        <v>2020</v>
      </c>
      <c r="L592">
        <v>90</v>
      </c>
      <c r="M592" t="s">
        <v>286</v>
      </c>
      <c r="N592" t="s">
        <v>287</v>
      </c>
      <c r="O592">
        <v>9</v>
      </c>
      <c r="P592" t="s">
        <v>436</v>
      </c>
      <c r="Q592" t="s">
        <v>206</v>
      </c>
      <c r="R592" t="s">
        <v>222</v>
      </c>
      <c r="S592">
        <v>34</v>
      </c>
      <c r="T592" s="42">
        <v>116</v>
      </c>
      <c r="U592" s="42">
        <v>3944</v>
      </c>
      <c r="V592" s="43">
        <v>0.13</v>
      </c>
      <c r="W592" s="42">
        <f>tVendas[[#This Row],[Valor Bruto]]*tVendas[[#This Row],[% Desconto]]</f>
        <v>512.72</v>
      </c>
      <c r="X592" s="42">
        <f>tVendas[[#This Row],[Valor Bruto]]-tVendas[[#This Row],[Valor Desconto]]</f>
        <v>3431.2799999999997</v>
      </c>
      <c r="Y592" s="41">
        <v>44156</v>
      </c>
      <c r="Z592" s="41">
        <v>44156</v>
      </c>
      <c r="AA592" t="s">
        <v>79</v>
      </c>
      <c r="AB592" t="s">
        <v>105</v>
      </c>
      <c r="AC592" s="43">
        <v>7.0000000000000007E-2</v>
      </c>
      <c r="AD592" s="42">
        <f>tVendas[[#This Row],[Valor Venda]]*tVendas[[#This Row],[% Comis.]]</f>
        <v>240.18960000000001</v>
      </c>
      <c r="AE592" s="57">
        <f>IF((tVendas[[#This Row],[Data Pagamento]]-tVendas[[#This Row],[Vencimento]])&lt;0,1,0)</f>
        <v>0</v>
      </c>
    </row>
    <row r="593" spans="9:31" x14ac:dyDescent="0.3">
      <c r="I593">
        <v>590</v>
      </c>
      <c r="J593" s="41">
        <v>44150</v>
      </c>
      <c r="K593" s="66">
        <f t="shared" si="9"/>
        <v>2020</v>
      </c>
      <c r="L593">
        <v>40</v>
      </c>
      <c r="M593" t="s">
        <v>316</v>
      </c>
      <c r="N593" t="s">
        <v>317</v>
      </c>
      <c r="O593">
        <v>8</v>
      </c>
      <c r="P593" t="s">
        <v>464</v>
      </c>
      <c r="Q593" t="s">
        <v>206</v>
      </c>
      <c r="R593" t="s">
        <v>226</v>
      </c>
      <c r="S593">
        <v>40</v>
      </c>
      <c r="T593" s="42">
        <v>115</v>
      </c>
      <c r="U593" s="42">
        <v>4600</v>
      </c>
      <c r="V593" s="43">
        <v>7.0000000000000007E-2</v>
      </c>
      <c r="W593" s="42">
        <f>tVendas[[#This Row],[Valor Bruto]]*tVendas[[#This Row],[% Desconto]]</f>
        <v>322.00000000000006</v>
      </c>
      <c r="X593" s="42">
        <f>tVendas[[#This Row],[Valor Bruto]]-tVendas[[#This Row],[Valor Desconto]]</f>
        <v>4278</v>
      </c>
      <c r="Y593" s="41">
        <v>44159</v>
      </c>
      <c r="Z593" s="41">
        <v>44159</v>
      </c>
      <c r="AA593" t="s">
        <v>82</v>
      </c>
      <c r="AB593" t="s">
        <v>95</v>
      </c>
      <c r="AC593" s="43">
        <v>0.08</v>
      </c>
      <c r="AD593" s="42">
        <f>tVendas[[#This Row],[Valor Venda]]*tVendas[[#This Row],[% Comis.]]</f>
        <v>342.24</v>
      </c>
      <c r="AE593" s="57">
        <f>IF((tVendas[[#This Row],[Data Pagamento]]-tVendas[[#This Row],[Vencimento]])&lt;0,1,0)</f>
        <v>0</v>
      </c>
    </row>
    <row r="594" spans="9:31" x14ac:dyDescent="0.3">
      <c r="I594">
        <v>591</v>
      </c>
      <c r="J594" s="41">
        <v>44150</v>
      </c>
      <c r="K594" s="66">
        <f t="shared" si="9"/>
        <v>2020</v>
      </c>
      <c r="L594">
        <v>88</v>
      </c>
      <c r="M594" t="s">
        <v>270</v>
      </c>
      <c r="N594" t="s">
        <v>271</v>
      </c>
      <c r="O594">
        <v>4</v>
      </c>
      <c r="P594" t="s">
        <v>347</v>
      </c>
      <c r="Q594" t="s">
        <v>206</v>
      </c>
      <c r="R594" t="s">
        <v>230</v>
      </c>
      <c r="S594">
        <v>42</v>
      </c>
      <c r="T594" s="42">
        <v>96</v>
      </c>
      <c r="U594" s="42">
        <v>4032</v>
      </c>
      <c r="V594" s="43">
        <v>0.08</v>
      </c>
      <c r="W594" s="42">
        <f>tVendas[[#This Row],[Valor Bruto]]*tVendas[[#This Row],[% Desconto]]</f>
        <v>322.56</v>
      </c>
      <c r="X594" s="42">
        <f>tVendas[[#This Row],[Valor Bruto]]-tVendas[[#This Row],[Valor Desconto]]</f>
        <v>3709.44</v>
      </c>
      <c r="Y594" s="41">
        <v>44165</v>
      </c>
      <c r="Z594" s="41">
        <v>44165</v>
      </c>
      <c r="AA594" t="s">
        <v>87</v>
      </c>
      <c r="AB594" t="s">
        <v>80</v>
      </c>
      <c r="AC594" s="43">
        <v>7.0000000000000007E-2</v>
      </c>
      <c r="AD594" s="42">
        <f>tVendas[[#This Row],[Valor Venda]]*tVendas[[#This Row],[% Comis.]]</f>
        <v>259.66080000000005</v>
      </c>
      <c r="AE594" s="57">
        <f>IF((tVendas[[#This Row],[Data Pagamento]]-tVendas[[#This Row],[Vencimento]])&lt;0,1,0)</f>
        <v>0</v>
      </c>
    </row>
    <row r="595" spans="9:31" x14ac:dyDescent="0.3">
      <c r="I595">
        <v>592</v>
      </c>
      <c r="J595" s="41">
        <v>44153</v>
      </c>
      <c r="K595" s="66">
        <f t="shared" si="9"/>
        <v>2020</v>
      </c>
      <c r="L595">
        <v>41</v>
      </c>
      <c r="M595" t="s">
        <v>312</v>
      </c>
      <c r="N595" t="s">
        <v>122</v>
      </c>
      <c r="O595">
        <v>13</v>
      </c>
      <c r="P595" t="s">
        <v>467</v>
      </c>
      <c r="Q595" t="s">
        <v>201</v>
      </c>
      <c r="R595" t="s">
        <v>234</v>
      </c>
      <c r="S595">
        <v>47</v>
      </c>
      <c r="T595" s="42">
        <v>92</v>
      </c>
      <c r="U595" s="42">
        <v>4324</v>
      </c>
      <c r="V595" s="43">
        <v>0.15</v>
      </c>
      <c r="W595" s="42">
        <f>tVendas[[#This Row],[Valor Bruto]]*tVendas[[#This Row],[% Desconto]]</f>
        <v>648.6</v>
      </c>
      <c r="X595" s="42">
        <f>tVendas[[#This Row],[Valor Bruto]]-tVendas[[#This Row],[Valor Desconto]]</f>
        <v>3675.4</v>
      </c>
      <c r="Y595" s="41">
        <v>44165</v>
      </c>
      <c r="Z595" s="41">
        <v>44165</v>
      </c>
      <c r="AA595" t="s">
        <v>100</v>
      </c>
      <c r="AB595" t="s">
        <v>95</v>
      </c>
      <c r="AC595" s="43">
        <v>7.0000000000000007E-2</v>
      </c>
      <c r="AD595" s="42">
        <f>tVendas[[#This Row],[Valor Venda]]*tVendas[[#This Row],[% Comis.]]</f>
        <v>257.27800000000002</v>
      </c>
      <c r="AE595" s="57">
        <f>IF((tVendas[[#This Row],[Data Pagamento]]-tVendas[[#This Row],[Vencimento]])&lt;0,1,0)</f>
        <v>0</v>
      </c>
    </row>
    <row r="596" spans="9:31" x14ac:dyDescent="0.3">
      <c r="I596">
        <v>593</v>
      </c>
      <c r="J596" s="41">
        <v>44153</v>
      </c>
      <c r="K596" s="66">
        <f t="shared" si="9"/>
        <v>2020</v>
      </c>
      <c r="L596">
        <v>92</v>
      </c>
      <c r="M596" t="s">
        <v>209</v>
      </c>
      <c r="N596" t="s">
        <v>210</v>
      </c>
      <c r="O596">
        <v>13</v>
      </c>
      <c r="P596" t="s">
        <v>330</v>
      </c>
      <c r="Q596" t="s">
        <v>201</v>
      </c>
      <c r="R596" t="s">
        <v>237</v>
      </c>
      <c r="S596">
        <v>30</v>
      </c>
      <c r="T596" s="42">
        <v>116</v>
      </c>
      <c r="U596" s="42">
        <v>3480</v>
      </c>
      <c r="V596" s="43">
        <v>0.01</v>
      </c>
      <c r="W596" s="42">
        <f>tVendas[[#This Row],[Valor Bruto]]*tVendas[[#This Row],[% Desconto]]</f>
        <v>34.800000000000004</v>
      </c>
      <c r="X596" s="42">
        <f>tVendas[[#This Row],[Valor Bruto]]-tVendas[[#This Row],[Valor Desconto]]</f>
        <v>3445.2</v>
      </c>
      <c r="Y596" s="41">
        <v>44162</v>
      </c>
      <c r="Z596" s="41"/>
      <c r="AA596" t="s">
        <v>85</v>
      </c>
      <c r="AB596" t="s">
        <v>83</v>
      </c>
      <c r="AC596" s="43">
        <v>7.0000000000000007E-2</v>
      </c>
      <c r="AD596" s="42">
        <f>tVendas[[#This Row],[Valor Venda]]*tVendas[[#This Row],[% Comis.]]</f>
        <v>241.16400000000002</v>
      </c>
      <c r="AE596" s="57">
        <f>IF((tVendas[[#This Row],[Data Pagamento]]-tVendas[[#This Row],[Vencimento]])&lt;0,1,0)</f>
        <v>1</v>
      </c>
    </row>
    <row r="597" spans="9:31" x14ac:dyDescent="0.3">
      <c r="I597">
        <v>594</v>
      </c>
      <c r="J597" s="41">
        <v>44154</v>
      </c>
      <c r="K597" s="66">
        <f t="shared" si="9"/>
        <v>2020</v>
      </c>
      <c r="L597">
        <v>84</v>
      </c>
      <c r="M597" t="s">
        <v>493</v>
      </c>
      <c r="N597" t="s">
        <v>224</v>
      </c>
      <c r="O597">
        <v>14</v>
      </c>
      <c r="P597" t="s">
        <v>422</v>
      </c>
      <c r="Q597" t="s">
        <v>201</v>
      </c>
      <c r="R597" t="s">
        <v>240</v>
      </c>
      <c r="S597">
        <v>42</v>
      </c>
      <c r="T597" s="42">
        <v>100</v>
      </c>
      <c r="U597" s="42">
        <v>4200</v>
      </c>
      <c r="V597" s="43">
        <v>0.05</v>
      </c>
      <c r="W597" s="42">
        <f>tVendas[[#This Row],[Valor Bruto]]*tVendas[[#This Row],[% Desconto]]</f>
        <v>210</v>
      </c>
      <c r="X597" s="42">
        <f>tVendas[[#This Row],[Valor Bruto]]-tVendas[[#This Row],[Valor Desconto]]</f>
        <v>3990</v>
      </c>
      <c r="Y597" s="41">
        <v>44170</v>
      </c>
      <c r="Z597" s="41">
        <v>44170</v>
      </c>
      <c r="AA597" t="s">
        <v>97</v>
      </c>
      <c r="AB597" t="s">
        <v>128</v>
      </c>
      <c r="AC597" s="43">
        <v>7.0000000000000007E-2</v>
      </c>
      <c r="AD597" s="42">
        <f>tVendas[[#This Row],[Valor Venda]]*tVendas[[#This Row],[% Comis.]]</f>
        <v>279.3</v>
      </c>
      <c r="AE597" s="57">
        <f>IF((tVendas[[#This Row],[Data Pagamento]]-tVendas[[#This Row],[Vencimento]])&lt;0,1,0)</f>
        <v>0</v>
      </c>
    </row>
    <row r="598" spans="9:31" x14ac:dyDescent="0.3">
      <c r="I598">
        <v>595</v>
      </c>
      <c r="J598" s="41">
        <v>44155</v>
      </c>
      <c r="K598" s="66">
        <f t="shared" si="9"/>
        <v>2020</v>
      </c>
      <c r="L598">
        <v>8</v>
      </c>
      <c r="M598" t="s">
        <v>310</v>
      </c>
      <c r="N598" t="s">
        <v>132</v>
      </c>
      <c r="O598">
        <v>2</v>
      </c>
      <c r="P598" t="s">
        <v>475</v>
      </c>
      <c r="Q598" t="s">
        <v>206</v>
      </c>
      <c r="R598" t="s">
        <v>202</v>
      </c>
      <c r="S598">
        <v>11</v>
      </c>
      <c r="T598" s="42">
        <v>118</v>
      </c>
      <c r="U598" s="42">
        <v>1298</v>
      </c>
      <c r="V598" s="43">
        <v>0.11</v>
      </c>
      <c r="W598" s="42">
        <f>tVendas[[#This Row],[Valor Bruto]]*tVendas[[#This Row],[% Desconto]]</f>
        <v>142.78</v>
      </c>
      <c r="X598" s="42">
        <f>tVendas[[#This Row],[Valor Bruto]]-tVendas[[#This Row],[Valor Desconto]]</f>
        <v>1155.22</v>
      </c>
      <c r="Y598" s="41">
        <v>44155</v>
      </c>
      <c r="Z598" s="41">
        <v>44155</v>
      </c>
      <c r="AA598" t="s">
        <v>100</v>
      </c>
      <c r="AB598" t="s">
        <v>92</v>
      </c>
      <c r="AC598" s="43">
        <v>0.05</v>
      </c>
      <c r="AD598" s="42">
        <f>tVendas[[#This Row],[Valor Venda]]*tVendas[[#This Row],[% Comis.]]</f>
        <v>57.761000000000003</v>
      </c>
      <c r="AE598" s="57">
        <f>IF((tVendas[[#This Row],[Data Pagamento]]-tVendas[[#This Row],[Vencimento]])&lt;0,1,0)</f>
        <v>0</v>
      </c>
    </row>
    <row r="599" spans="9:31" x14ac:dyDescent="0.3">
      <c r="I599">
        <v>596</v>
      </c>
      <c r="J599" s="41">
        <v>44155</v>
      </c>
      <c r="K599" s="66">
        <f t="shared" si="9"/>
        <v>2020</v>
      </c>
      <c r="L599">
        <v>76</v>
      </c>
      <c r="M599" t="s">
        <v>294</v>
      </c>
      <c r="N599" t="s">
        <v>132</v>
      </c>
      <c r="O599">
        <v>14</v>
      </c>
      <c r="P599" t="s">
        <v>518</v>
      </c>
      <c r="Q599" t="s">
        <v>201</v>
      </c>
      <c r="R599" t="s">
        <v>207</v>
      </c>
      <c r="S599">
        <v>35</v>
      </c>
      <c r="T599" s="42">
        <v>105</v>
      </c>
      <c r="U599" s="42">
        <v>3675</v>
      </c>
      <c r="V599" s="43">
        <v>0.04</v>
      </c>
      <c r="W599" s="42">
        <f>tVendas[[#This Row],[Valor Bruto]]*tVendas[[#This Row],[% Desconto]]</f>
        <v>147</v>
      </c>
      <c r="X599" s="42">
        <f>tVendas[[#This Row],[Valor Bruto]]-tVendas[[#This Row],[Valor Desconto]]</f>
        <v>3528</v>
      </c>
      <c r="Y599" s="41">
        <v>44183</v>
      </c>
      <c r="Z599" s="41">
        <v>44183</v>
      </c>
      <c r="AA599" t="s">
        <v>85</v>
      </c>
      <c r="AB599" t="s">
        <v>80</v>
      </c>
      <c r="AC599" s="43">
        <v>7.0000000000000007E-2</v>
      </c>
      <c r="AD599" s="42">
        <f>tVendas[[#This Row],[Valor Venda]]*tVendas[[#This Row],[% Comis.]]</f>
        <v>246.96000000000004</v>
      </c>
      <c r="AE599" s="57">
        <f>IF((tVendas[[#This Row],[Data Pagamento]]-tVendas[[#This Row],[Vencimento]])&lt;0,1,0)</f>
        <v>0</v>
      </c>
    </row>
    <row r="600" spans="9:31" x14ac:dyDescent="0.3">
      <c r="I600">
        <v>597</v>
      </c>
      <c r="J600" s="41">
        <v>44156</v>
      </c>
      <c r="K600" s="66">
        <f t="shared" si="9"/>
        <v>2020</v>
      </c>
      <c r="L600">
        <v>29</v>
      </c>
      <c r="M600" t="s">
        <v>437</v>
      </c>
      <c r="N600" t="s">
        <v>438</v>
      </c>
      <c r="O600">
        <v>9</v>
      </c>
      <c r="P600" t="s">
        <v>512</v>
      </c>
      <c r="Q600" t="s">
        <v>206</v>
      </c>
      <c r="R600" t="s">
        <v>212</v>
      </c>
      <c r="S600">
        <v>14</v>
      </c>
      <c r="T600" s="42">
        <v>120</v>
      </c>
      <c r="U600" s="42">
        <v>1680</v>
      </c>
      <c r="V600" s="43">
        <v>0.08</v>
      </c>
      <c r="W600" s="42">
        <f>tVendas[[#This Row],[Valor Bruto]]*tVendas[[#This Row],[% Desconto]]</f>
        <v>134.4</v>
      </c>
      <c r="X600" s="42">
        <f>tVendas[[#This Row],[Valor Bruto]]-tVendas[[#This Row],[Valor Desconto]]</f>
        <v>1545.6</v>
      </c>
      <c r="Y600" s="41">
        <v>44181</v>
      </c>
      <c r="Z600" s="41">
        <v>44181</v>
      </c>
      <c r="AA600" t="s">
        <v>97</v>
      </c>
      <c r="AB600" t="s">
        <v>90</v>
      </c>
      <c r="AC600" s="43">
        <v>0.05</v>
      </c>
      <c r="AD600" s="42">
        <f>tVendas[[#This Row],[Valor Venda]]*tVendas[[#This Row],[% Comis.]]</f>
        <v>77.28</v>
      </c>
      <c r="AE600" s="57">
        <f>IF((tVendas[[#This Row],[Data Pagamento]]-tVendas[[#This Row],[Vencimento]])&lt;0,1,0)</f>
        <v>0</v>
      </c>
    </row>
    <row r="601" spans="9:31" x14ac:dyDescent="0.3">
      <c r="I601">
        <v>598</v>
      </c>
      <c r="J601" s="41">
        <v>44157</v>
      </c>
      <c r="K601" s="66">
        <f t="shared" si="9"/>
        <v>2020</v>
      </c>
      <c r="L601">
        <v>57</v>
      </c>
      <c r="M601" t="s">
        <v>465</v>
      </c>
      <c r="N601" t="s">
        <v>466</v>
      </c>
      <c r="O601">
        <v>15</v>
      </c>
      <c r="P601" t="s">
        <v>301</v>
      </c>
      <c r="Q601" t="s">
        <v>206</v>
      </c>
      <c r="R601" t="s">
        <v>216</v>
      </c>
      <c r="S601">
        <v>33</v>
      </c>
      <c r="T601" s="42">
        <v>95</v>
      </c>
      <c r="U601" s="42">
        <v>3135</v>
      </c>
      <c r="V601" s="43">
        <v>0.1</v>
      </c>
      <c r="W601" s="42">
        <f>tVendas[[#This Row],[Valor Bruto]]*tVendas[[#This Row],[% Desconto]]</f>
        <v>313.5</v>
      </c>
      <c r="X601" s="42">
        <f>tVendas[[#This Row],[Valor Bruto]]-tVendas[[#This Row],[Valor Desconto]]</f>
        <v>2821.5</v>
      </c>
      <c r="Y601" s="41">
        <v>44173</v>
      </c>
      <c r="Z601" s="41">
        <v>44173</v>
      </c>
      <c r="AA601" t="s">
        <v>87</v>
      </c>
      <c r="AB601" t="s">
        <v>113</v>
      </c>
      <c r="AC601" s="43">
        <v>0.06</v>
      </c>
      <c r="AD601" s="42">
        <f>tVendas[[#This Row],[Valor Venda]]*tVendas[[#This Row],[% Comis.]]</f>
        <v>169.29</v>
      </c>
      <c r="AE601" s="57">
        <f>IF((tVendas[[#This Row],[Data Pagamento]]-tVendas[[#This Row],[Vencimento]])&lt;0,1,0)</f>
        <v>0</v>
      </c>
    </row>
    <row r="602" spans="9:31" x14ac:dyDescent="0.3">
      <c r="I602">
        <v>599</v>
      </c>
      <c r="J602" s="41">
        <v>44158</v>
      </c>
      <c r="K602" s="66">
        <f t="shared" si="9"/>
        <v>2020</v>
      </c>
      <c r="L602">
        <v>88</v>
      </c>
      <c r="M602" t="s">
        <v>270</v>
      </c>
      <c r="N602" t="s">
        <v>271</v>
      </c>
      <c r="O602">
        <v>5</v>
      </c>
      <c r="P602" t="s">
        <v>470</v>
      </c>
      <c r="Q602" t="s">
        <v>206</v>
      </c>
      <c r="R602" t="s">
        <v>219</v>
      </c>
      <c r="S602">
        <v>10</v>
      </c>
      <c r="T602" s="42">
        <v>113</v>
      </c>
      <c r="U602" s="42">
        <v>1130</v>
      </c>
      <c r="V602" s="43">
        <v>0.1</v>
      </c>
      <c r="W602" s="42">
        <f>tVendas[[#This Row],[Valor Bruto]]*tVendas[[#This Row],[% Desconto]]</f>
        <v>113</v>
      </c>
      <c r="X602" s="42">
        <f>tVendas[[#This Row],[Valor Bruto]]-tVendas[[#This Row],[Valor Desconto]]</f>
        <v>1017</v>
      </c>
      <c r="Y602" s="41">
        <v>44183</v>
      </c>
      <c r="Z602" s="41">
        <v>44183</v>
      </c>
      <c r="AA602" t="s">
        <v>97</v>
      </c>
      <c r="AB602" t="s">
        <v>88</v>
      </c>
      <c r="AC602" s="43">
        <v>0.05</v>
      </c>
      <c r="AD602" s="42">
        <f>tVendas[[#This Row],[Valor Venda]]*tVendas[[#This Row],[% Comis.]]</f>
        <v>50.85</v>
      </c>
      <c r="AE602" s="57">
        <f>IF((tVendas[[#This Row],[Data Pagamento]]-tVendas[[#This Row],[Vencimento]])&lt;0,1,0)</f>
        <v>0</v>
      </c>
    </row>
    <row r="603" spans="9:31" x14ac:dyDescent="0.3">
      <c r="I603">
        <v>600</v>
      </c>
      <c r="J603" s="41">
        <v>44158</v>
      </c>
      <c r="K603" s="66">
        <f t="shared" si="9"/>
        <v>2020</v>
      </c>
      <c r="L603">
        <v>12</v>
      </c>
      <c r="M603" t="s">
        <v>252</v>
      </c>
      <c r="N603" t="s">
        <v>253</v>
      </c>
      <c r="O603">
        <v>9</v>
      </c>
      <c r="P603" t="s">
        <v>436</v>
      </c>
      <c r="Q603" t="s">
        <v>206</v>
      </c>
      <c r="R603" t="s">
        <v>222</v>
      </c>
      <c r="S603">
        <v>46</v>
      </c>
      <c r="T603" s="42">
        <v>113</v>
      </c>
      <c r="U603" s="42">
        <v>5198</v>
      </c>
      <c r="V603" s="43">
        <v>0.14000000000000001</v>
      </c>
      <c r="W603" s="42">
        <f>tVendas[[#This Row],[Valor Bruto]]*tVendas[[#This Row],[% Desconto]]</f>
        <v>727.72</v>
      </c>
      <c r="X603" s="42">
        <f>tVendas[[#This Row],[Valor Bruto]]-tVendas[[#This Row],[Valor Desconto]]</f>
        <v>4470.28</v>
      </c>
      <c r="Y603" s="41">
        <v>44185</v>
      </c>
      <c r="Z603" s="41">
        <v>44185</v>
      </c>
      <c r="AA603" t="s">
        <v>79</v>
      </c>
      <c r="AB603" t="s">
        <v>90</v>
      </c>
      <c r="AC603" s="43">
        <v>0.08</v>
      </c>
      <c r="AD603" s="42">
        <f>tVendas[[#This Row],[Valor Venda]]*tVendas[[#This Row],[% Comis.]]</f>
        <v>357.62239999999997</v>
      </c>
      <c r="AE603" s="57">
        <f>IF((tVendas[[#This Row],[Data Pagamento]]-tVendas[[#This Row],[Vencimento]])&lt;0,1,0)</f>
        <v>0</v>
      </c>
    </row>
    <row r="604" spans="9:31" x14ac:dyDescent="0.3">
      <c r="I604">
        <v>601</v>
      </c>
      <c r="J604" s="41">
        <v>44159</v>
      </c>
      <c r="K604" s="66">
        <f t="shared" si="9"/>
        <v>2020</v>
      </c>
      <c r="L604">
        <v>30</v>
      </c>
      <c r="M604" t="s">
        <v>418</v>
      </c>
      <c r="N604" t="s">
        <v>91</v>
      </c>
      <c r="O604">
        <v>10</v>
      </c>
      <c r="P604" t="s">
        <v>225</v>
      </c>
      <c r="Q604" t="s">
        <v>206</v>
      </c>
      <c r="R604" t="s">
        <v>226</v>
      </c>
      <c r="S604">
        <v>15</v>
      </c>
      <c r="T604" s="42">
        <v>104</v>
      </c>
      <c r="U604" s="42">
        <v>1560</v>
      </c>
      <c r="V604" s="43">
        <v>0.08</v>
      </c>
      <c r="W604" s="42">
        <f>tVendas[[#This Row],[Valor Bruto]]*tVendas[[#This Row],[% Desconto]]</f>
        <v>124.8</v>
      </c>
      <c r="X604" s="42">
        <f>tVendas[[#This Row],[Valor Bruto]]-tVendas[[#This Row],[Valor Desconto]]</f>
        <v>1435.2</v>
      </c>
      <c r="Y604" s="41">
        <v>44170</v>
      </c>
      <c r="Z604" s="41">
        <v>44170</v>
      </c>
      <c r="AA604" t="s">
        <v>85</v>
      </c>
      <c r="AB604" t="s">
        <v>128</v>
      </c>
      <c r="AC604" s="43">
        <v>0.05</v>
      </c>
      <c r="AD604" s="42">
        <f>tVendas[[#This Row],[Valor Venda]]*tVendas[[#This Row],[% Comis.]]</f>
        <v>71.760000000000005</v>
      </c>
      <c r="AE604" s="57">
        <f>IF((tVendas[[#This Row],[Data Pagamento]]-tVendas[[#This Row],[Vencimento]])&lt;0,1,0)</f>
        <v>0</v>
      </c>
    </row>
    <row r="605" spans="9:31" x14ac:dyDescent="0.3">
      <c r="I605">
        <v>602</v>
      </c>
      <c r="J605" s="41">
        <v>44159</v>
      </c>
      <c r="K605" s="66">
        <f t="shared" si="9"/>
        <v>2020</v>
      </c>
      <c r="L605">
        <v>92</v>
      </c>
      <c r="M605" t="s">
        <v>209</v>
      </c>
      <c r="N605" t="s">
        <v>210</v>
      </c>
      <c r="O605">
        <v>14</v>
      </c>
      <c r="P605" t="s">
        <v>393</v>
      </c>
      <c r="Q605" t="s">
        <v>201</v>
      </c>
      <c r="R605" t="s">
        <v>230</v>
      </c>
      <c r="S605">
        <v>26</v>
      </c>
      <c r="T605" s="42">
        <v>120</v>
      </c>
      <c r="U605" s="42">
        <v>3120</v>
      </c>
      <c r="V605" s="43">
        <v>0</v>
      </c>
      <c r="W605" s="42">
        <f>tVendas[[#This Row],[Valor Bruto]]*tVendas[[#This Row],[% Desconto]]</f>
        <v>0</v>
      </c>
      <c r="X605" s="42">
        <f>tVendas[[#This Row],[Valor Bruto]]-tVendas[[#This Row],[Valor Desconto]]</f>
        <v>3120</v>
      </c>
      <c r="Y605" s="41">
        <v>44181</v>
      </c>
      <c r="Z605" s="41">
        <v>44181</v>
      </c>
      <c r="AA605" t="s">
        <v>82</v>
      </c>
      <c r="AB605" t="s">
        <v>92</v>
      </c>
      <c r="AC605" s="43">
        <v>7.0000000000000007E-2</v>
      </c>
      <c r="AD605" s="42">
        <f>tVendas[[#This Row],[Valor Venda]]*tVendas[[#This Row],[% Comis.]]</f>
        <v>218.40000000000003</v>
      </c>
      <c r="AE605" s="57">
        <f>IF((tVendas[[#This Row],[Data Pagamento]]-tVendas[[#This Row],[Vencimento]])&lt;0,1,0)</f>
        <v>0</v>
      </c>
    </row>
    <row r="606" spans="9:31" x14ac:dyDescent="0.3">
      <c r="I606">
        <v>603</v>
      </c>
      <c r="J606" s="41">
        <v>44160</v>
      </c>
      <c r="K606" s="66">
        <f t="shared" si="9"/>
        <v>2020</v>
      </c>
      <c r="L606">
        <v>100</v>
      </c>
      <c r="M606" t="s">
        <v>258</v>
      </c>
      <c r="N606" t="s">
        <v>259</v>
      </c>
      <c r="O606">
        <v>14</v>
      </c>
      <c r="P606" t="s">
        <v>348</v>
      </c>
      <c r="Q606" t="s">
        <v>201</v>
      </c>
      <c r="R606" t="s">
        <v>234</v>
      </c>
      <c r="S606">
        <v>23</v>
      </c>
      <c r="T606" s="42">
        <v>101</v>
      </c>
      <c r="U606" s="42">
        <v>2323</v>
      </c>
      <c r="V606" s="43">
        <v>0</v>
      </c>
      <c r="W606" s="42">
        <f>tVendas[[#This Row],[Valor Bruto]]*tVendas[[#This Row],[% Desconto]]</f>
        <v>0</v>
      </c>
      <c r="X606" s="42">
        <f>tVendas[[#This Row],[Valor Bruto]]-tVendas[[#This Row],[Valor Desconto]]</f>
        <v>2323</v>
      </c>
      <c r="Y606" s="41">
        <v>44179</v>
      </c>
      <c r="Z606" s="41">
        <v>44179</v>
      </c>
      <c r="AA606" t="s">
        <v>79</v>
      </c>
      <c r="AB606" t="s">
        <v>80</v>
      </c>
      <c r="AC606" s="43">
        <v>0.06</v>
      </c>
      <c r="AD606" s="42">
        <f>tVendas[[#This Row],[Valor Venda]]*tVendas[[#This Row],[% Comis.]]</f>
        <v>139.38</v>
      </c>
      <c r="AE606" s="57">
        <f>IF((tVendas[[#This Row],[Data Pagamento]]-tVendas[[#This Row],[Vencimento]])&lt;0,1,0)</f>
        <v>0</v>
      </c>
    </row>
    <row r="607" spans="9:31" x14ac:dyDescent="0.3">
      <c r="I607">
        <v>604</v>
      </c>
      <c r="J607" s="41">
        <v>44161</v>
      </c>
      <c r="K607" s="66">
        <f t="shared" si="9"/>
        <v>2020</v>
      </c>
      <c r="L607">
        <v>1</v>
      </c>
      <c r="M607" t="s">
        <v>410</v>
      </c>
      <c r="N607" t="s">
        <v>340</v>
      </c>
      <c r="O607">
        <v>5</v>
      </c>
      <c r="P607" t="s">
        <v>509</v>
      </c>
      <c r="Q607" t="s">
        <v>206</v>
      </c>
      <c r="R607" t="s">
        <v>237</v>
      </c>
      <c r="S607">
        <v>45</v>
      </c>
      <c r="T607" s="42">
        <v>104</v>
      </c>
      <c r="U607" s="42">
        <v>4680</v>
      </c>
      <c r="V607" s="43">
        <v>0.1</v>
      </c>
      <c r="W607" s="42">
        <f>tVendas[[#This Row],[Valor Bruto]]*tVendas[[#This Row],[% Desconto]]</f>
        <v>468</v>
      </c>
      <c r="X607" s="42">
        <f>tVendas[[#This Row],[Valor Bruto]]-tVendas[[#This Row],[Valor Desconto]]</f>
        <v>4212</v>
      </c>
      <c r="Y607" s="41">
        <v>44161</v>
      </c>
      <c r="Z607" s="41">
        <v>44161</v>
      </c>
      <c r="AA607" t="s">
        <v>85</v>
      </c>
      <c r="AB607" t="s">
        <v>90</v>
      </c>
      <c r="AC607" s="43">
        <v>0.08</v>
      </c>
      <c r="AD607" s="42">
        <f>tVendas[[#This Row],[Valor Venda]]*tVendas[[#This Row],[% Comis.]]</f>
        <v>336.96</v>
      </c>
      <c r="AE607" s="57">
        <f>IF((tVendas[[#This Row],[Data Pagamento]]-tVendas[[#This Row],[Vencimento]])&lt;0,1,0)</f>
        <v>0</v>
      </c>
    </row>
    <row r="608" spans="9:31" x14ac:dyDescent="0.3">
      <c r="I608">
        <v>605</v>
      </c>
      <c r="J608" s="41">
        <v>44161</v>
      </c>
      <c r="K608" s="66">
        <f t="shared" si="9"/>
        <v>2020</v>
      </c>
      <c r="L608">
        <v>82</v>
      </c>
      <c r="M608" t="s">
        <v>305</v>
      </c>
      <c r="N608" t="s">
        <v>306</v>
      </c>
      <c r="O608">
        <v>1</v>
      </c>
      <c r="P608" t="s">
        <v>499</v>
      </c>
      <c r="Q608" t="s">
        <v>201</v>
      </c>
      <c r="R608" t="s">
        <v>240</v>
      </c>
      <c r="S608">
        <v>13</v>
      </c>
      <c r="T608" s="42">
        <v>90</v>
      </c>
      <c r="U608" s="42">
        <v>1170</v>
      </c>
      <c r="V608" s="43">
        <v>0.11</v>
      </c>
      <c r="W608" s="42">
        <f>tVendas[[#This Row],[Valor Bruto]]*tVendas[[#This Row],[% Desconto]]</f>
        <v>128.69999999999999</v>
      </c>
      <c r="X608" s="42">
        <f>tVendas[[#This Row],[Valor Bruto]]-tVendas[[#This Row],[Valor Desconto]]</f>
        <v>1041.3</v>
      </c>
      <c r="Y608" s="41">
        <v>44161</v>
      </c>
      <c r="Z608" s="41">
        <v>44161</v>
      </c>
      <c r="AA608" t="s">
        <v>85</v>
      </c>
      <c r="AB608" t="s">
        <v>113</v>
      </c>
      <c r="AC608" s="43">
        <v>0.05</v>
      </c>
      <c r="AD608" s="42">
        <f>tVendas[[#This Row],[Valor Venda]]*tVendas[[#This Row],[% Comis.]]</f>
        <v>52.064999999999998</v>
      </c>
      <c r="AE608" s="57">
        <f>IF((tVendas[[#This Row],[Data Pagamento]]-tVendas[[#This Row],[Vencimento]])&lt;0,1,0)</f>
        <v>0</v>
      </c>
    </row>
    <row r="609" spans="9:31" x14ac:dyDescent="0.3">
      <c r="I609">
        <v>606</v>
      </c>
      <c r="J609" s="41">
        <v>44162</v>
      </c>
      <c r="K609" s="66">
        <f t="shared" si="9"/>
        <v>2020</v>
      </c>
      <c r="L609">
        <v>80</v>
      </c>
      <c r="M609" t="s">
        <v>428</v>
      </c>
      <c r="N609" t="s">
        <v>429</v>
      </c>
      <c r="O609">
        <v>1</v>
      </c>
      <c r="P609" t="s">
        <v>200</v>
      </c>
      <c r="Q609" t="s">
        <v>201</v>
      </c>
      <c r="R609" t="s">
        <v>202</v>
      </c>
      <c r="S609">
        <v>28</v>
      </c>
      <c r="T609" s="42">
        <v>117</v>
      </c>
      <c r="U609" s="42">
        <v>3276</v>
      </c>
      <c r="V609" s="43">
        <v>0.11</v>
      </c>
      <c r="W609" s="42">
        <f>tVendas[[#This Row],[Valor Bruto]]*tVendas[[#This Row],[% Desconto]]</f>
        <v>360.36</v>
      </c>
      <c r="X609" s="42">
        <f>tVendas[[#This Row],[Valor Bruto]]-tVendas[[#This Row],[Valor Desconto]]</f>
        <v>2915.64</v>
      </c>
      <c r="Y609" s="41">
        <v>44165</v>
      </c>
      <c r="Z609" s="41"/>
      <c r="AA609" t="s">
        <v>85</v>
      </c>
      <c r="AB609" t="s">
        <v>105</v>
      </c>
      <c r="AC609" s="43">
        <v>0.06</v>
      </c>
      <c r="AD609" s="42">
        <f>tVendas[[#This Row],[Valor Venda]]*tVendas[[#This Row],[% Comis.]]</f>
        <v>174.93839999999997</v>
      </c>
      <c r="AE609" s="57">
        <f>IF((tVendas[[#This Row],[Data Pagamento]]-tVendas[[#This Row],[Vencimento]])&lt;0,1,0)</f>
        <v>1</v>
      </c>
    </row>
    <row r="610" spans="9:31" x14ac:dyDescent="0.3">
      <c r="I610">
        <v>607</v>
      </c>
      <c r="J610" s="41">
        <v>44162</v>
      </c>
      <c r="K610" s="66">
        <f t="shared" si="9"/>
        <v>2020</v>
      </c>
      <c r="L610">
        <v>39</v>
      </c>
      <c r="M610" t="s">
        <v>231</v>
      </c>
      <c r="N610" t="s">
        <v>232</v>
      </c>
      <c r="O610">
        <v>6</v>
      </c>
      <c r="P610" t="s">
        <v>335</v>
      </c>
      <c r="Q610" t="s">
        <v>201</v>
      </c>
      <c r="R610" t="s">
        <v>207</v>
      </c>
      <c r="S610">
        <v>21</v>
      </c>
      <c r="T610" s="42">
        <v>104</v>
      </c>
      <c r="U610" s="42">
        <v>2184</v>
      </c>
      <c r="V610" s="43">
        <v>0.14000000000000001</v>
      </c>
      <c r="W610" s="42">
        <f>tVendas[[#This Row],[Valor Bruto]]*tVendas[[#This Row],[% Desconto]]</f>
        <v>305.76000000000005</v>
      </c>
      <c r="X610" s="42">
        <f>tVendas[[#This Row],[Valor Bruto]]-tVendas[[#This Row],[Valor Desconto]]</f>
        <v>1878.24</v>
      </c>
      <c r="Y610" s="41">
        <v>44168</v>
      </c>
      <c r="Z610" s="41">
        <v>44168</v>
      </c>
      <c r="AA610" t="s">
        <v>82</v>
      </c>
      <c r="AB610" t="s">
        <v>128</v>
      </c>
      <c r="AC610" s="43">
        <v>0.05</v>
      </c>
      <c r="AD610" s="42">
        <f>tVendas[[#This Row],[Valor Venda]]*tVendas[[#This Row],[% Comis.]]</f>
        <v>93.912000000000006</v>
      </c>
      <c r="AE610" s="57">
        <f>IF((tVendas[[#This Row],[Data Pagamento]]-tVendas[[#This Row],[Vencimento]])&lt;0,1,0)</f>
        <v>0</v>
      </c>
    </row>
    <row r="611" spans="9:31" x14ac:dyDescent="0.3">
      <c r="I611">
        <v>608</v>
      </c>
      <c r="J611" s="41">
        <v>44162</v>
      </c>
      <c r="K611" s="66">
        <f t="shared" si="9"/>
        <v>2020</v>
      </c>
      <c r="L611">
        <v>63</v>
      </c>
      <c r="M611" t="s">
        <v>354</v>
      </c>
      <c r="N611" t="s">
        <v>259</v>
      </c>
      <c r="O611">
        <v>9</v>
      </c>
      <c r="P611" t="s">
        <v>512</v>
      </c>
      <c r="Q611" t="s">
        <v>206</v>
      </c>
      <c r="R611" t="s">
        <v>212</v>
      </c>
      <c r="S611">
        <v>18</v>
      </c>
      <c r="T611" s="42">
        <v>110</v>
      </c>
      <c r="U611" s="42">
        <v>1980</v>
      </c>
      <c r="V611" s="43">
        <v>0.1</v>
      </c>
      <c r="W611" s="42">
        <f>tVendas[[#This Row],[Valor Bruto]]*tVendas[[#This Row],[% Desconto]]</f>
        <v>198</v>
      </c>
      <c r="X611" s="42">
        <f>tVendas[[#This Row],[Valor Bruto]]-tVendas[[#This Row],[Valor Desconto]]</f>
        <v>1782</v>
      </c>
      <c r="Y611" s="41">
        <v>44173</v>
      </c>
      <c r="Z611" s="41">
        <v>44173</v>
      </c>
      <c r="AA611" t="s">
        <v>100</v>
      </c>
      <c r="AB611" t="s">
        <v>128</v>
      </c>
      <c r="AC611" s="43">
        <v>0.05</v>
      </c>
      <c r="AD611" s="42">
        <f>tVendas[[#This Row],[Valor Venda]]*tVendas[[#This Row],[% Comis.]]</f>
        <v>89.100000000000009</v>
      </c>
      <c r="AE611" s="57">
        <f>IF((tVendas[[#This Row],[Data Pagamento]]-tVendas[[#This Row],[Vencimento]])&lt;0,1,0)</f>
        <v>0</v>
      </c>
    </row>
    <row r="612" spans="9:31" x14ac:dyDescent="0.3">
      <c r="I612">
        <v>609</v>
      </c>
      <c r="J612" s="41">
        <v>44163</v>
      </c>
      <c r="K612" s="66">
        <f t="shared" si="9"/>
        <v>2020</v>
      </c>
      <c r="L612">
        <v>34</v>
      </c>
      <c r="M612" t="s">
        <v>283</v>
      </c>
      <c r="N612" t="s">
        <v>284</v>
      </c>
      <c r="O612">
        <v>15</v>
      </c>
      <c r="P612" t="s">
        <v>301</v>
      </c>
      <c r="Q612" t="s">
        <v>206</v>
      </c>
      <c r="R612" t="s">
        <v>216</v>
      </c>
      <c r="S612">
        <v>29</v>
      </c>
      <c r="T612" s="42">
        <v>103</v>
      </c>
      <c r="U612" s="42">
        <v>2987</v>
      </c>
      <c r="V612" s="43">
        <v>0.09</v>
      </c>
      <c r="W612" s="42">
        <f>tVendas[[#This Row],[Valor Bruto]]*tVendas[[#This Row],[% Desconto]]</f>
        <v>268.83</v>
      </c>
      <c r="X612" s="42">
        <f>tVendas[[#This Row],[Valor Bruto]]-tVendas[[#This Row],[Valor Desconto]]</f>
        <v>2718.17</v>
      </c>
      <c r="Y612" s="41">
        <v>44179</v>
      </c>
      <c r="Z612" s="41">
        <v>44179</v>
      </c>
      <c r="AA612" t="s">
        <v>108</v>
      </c>
      <c r="AB612" t="s">
        <v>109</v>
      </c>
      <c r="AC612" s="43">
        <v>0.06</v>
      </c>
      <c r="AD612" s="42">
        <f>tVendas[[#This Row],[Valor Venda]]*tVendas[[#This Row],[% Comis.]]</f>
        <v>163.09020000000001</v>
      </c>
      <c r="AE612" s="57">
        <f>IF((tVendas[[#This Row],[Data Pagamento]]-tVendas[[#This Row],[Vencimento]])&lt;0,1,0)</f>
        <v>0</v>
      </c>
    </row>
    <row r="613" spans="9:31" x14ac:dyDescent="0.3">
      <c r="I613">
        <v>610</v>
      </c>
      <c r="J613" s="41">
        <v>44163</v>
      </c>
      <c r="K613" s="66">
        <f t="shared" si="9"/>
        <v>2020</v>
      </c>
      <c r="L613">
        <v>50</v>
      </c>
      <c r="M613" t="s">
        <v>361</v>
      </c>
      <c r="N613" t="s">
        <v>362</v>
      </c>
      <c r="O613">
        <v>5</v>
      </c>
      <c r="P613" t="s">
        <v>470</v>
      </c>
      <c r="Q613" t="s">
        <v>206</v>
      </c>
      <c r="R613" t="s">
        <v>219</v>
      </c>
      <c r="S613">
        <v>41</v>
      </c>
      <c r="T613" s="42">
        <v>118</v>
      </c>
      <c r="U613" s="42">
        <v>4838</v>
      </c>
      <c r="V613" s="43">
        <v>0.13</v>
      </c>
      <c r="W613" s="42">
        <f>tVendas[[#This Row],[Valor Bruto]]*tVendas[[#This Row],[% Desconto]]</f>
        <v>628.94000000000005</v>
      </c>
      <c r="X613" s="42">
        <f>tVendas[[#This Row],[Valor Bruto]]-tVendas[[#This Row],[Valor Desconto]]</f>
        <v>4209.0599999999995</v>
      </c>
      <c r="Y613" s="41">
        <v>44183</v>
      </c>
      <c r="Z613" s="41">
        <v>44183</v>
      </c>
      <c r="AA613" t="s">
        <v>85</v>
      </c>
      <c r="AB613" t="s">
        <v>128</v>
      </c>
      <c r="AC613" s="43">
        <v>0.08</v>
      </c>
      <c r="AD613" s="42">
        <f>tVendas[[#This Row],[Valor Venda]]*tVendas[[#This Row],[% Comis.]]</f>
        <v>336.72479999999996</v>
      </c>
      <c r="AE613" s="57">
        <f>IF((tVendas[[#This Row],[Data Pagamento]]-tVendas[[#This Row],[Vencimento]])&lt;0,1,0)</f>
        <v>0</v>
      </c>
    </row>
    <row r="614" spans="9:31" x14ac:dyDescent="0.3">
      <c r="I614">
        <v>611</v>
      </c>
      <c r="J614" s="41">
        <v>44165</v>
      </c>
      <c r="K614" s="66">
        <f t="shared" si="9"/>
        <v>2020</v>
      </c>
      <c r="L614">
        <v>56</v>
      </c>
      <c r="M614" t="s">
        <v>400</v>
      </c>
      <c r="N614" t="s">
        <v>401</v>
      </c>
      <c r="O614">
        <v>4</v>
      </c>
      <c r="P614" t="s">
        <v>477</v>
      </c>
      <c r="Q614" t="s">
        <v>206</v>
      </c>
      <c r="R614" t="s">
        <v>222</v>
      </c>
      <c r="S614">
        <v>36</v>
      </c>
      <c r="T614" s="42">
        <v>109</v>
      </c>
      <c r="U614" s="42">
        <v>3924</v>
      </c>
      <c r="V614" s="43">
        <v>0.05</v>
      </c>
      <c r="W614" s="42">
        <f>tVendas[[#This Row],[Valor Bruto]]*tVendas[[#This Row],[% Desconto]]</f>
        <v>196.20000000000002</v>
      </c>
      <c r="X614" s="42">
        <f>tVendas[[#This Row],[Valor Bruto]]-tVendas[[#This Row],[Valor Desconto]]</f>
        <v>3727.8</v>
      </c>
      <c r="Y614" s="41">
        <v>44177</v>
      </c>
      <c r="Z614" s="41">
        <v>44177</v>
      </c>
      <c r="AA614" t="s">
        <v>85</v>
      </c>
      <c r="AB614" t="s">
        <v>95</v>
      </c>
      <c r="AC614" s="43">
        <v>7.0000000000000007E-2</v>
      </c>
      <c r="AD614" s="42">
        <f>tVendas[[#This Row],[Valor Venda]]*tVendas[[#This Row],[% Comis.]]</f>
        <v>260.94600000000003</v>
      </c>
      <c r="AE614" s="57">
        <f>IF((tVendas[[#This Row],[Data Pagamento]]-tVendas[[#This Row],[Vencimento]])&lt;0,1,0)</f>
        <v>0</v>
      </c>
    </row>
    <row r="615" spans="9:31" x14ac:dyDescent="0.3">
      <c r="I615">
        <v>612</v>
      </c>
      <c r="J615" s="41">
        <v>44166</v>
      </c>
      <c r="K615" s="66">
        <f t="shared" si="9"/>
        <v>2020</v>
      </c>
      <c r="L615">
        <v>72</v>
      </c>
      <c r="M615" t="s">
        <v>299</v>
      </c>
      <c r="N615" t="s">
        <v>300</v>
      </c>
      <c r="O615">
        <v>12</v>
      </c>
      <c r="P615" t="s">
        <v>368</v>
      </c>
      <c r="Q615" t="s">
        <v>201</v>
      </c>
      <c r="R615" t="s">
        <v>226</v>
      </c>
      <c r="S615">
        <v>18</v>
      </c>
      <c r="T615" s="42">
        <v>99</v>
      </c>
      <c r="U615" s="42">
        <v>1782</v>
      </c>
      <c r="V615" s="43">
        <v>0.02</v>
      </c>
      <c r="W615" s="42">
        <f>tVendas[[#This Row],[Valor Bruto]]*tVendas[[#This Row],[% Desconto]]</f>
        <v>35.64</v>
      </c>
      <c r="X615" s="42">
        <f>tVendas[[#This Row],[Valor Bruto]]-tVendas[[#This Row],[Valor Desconto]]</f>
        <v>1746.36</v>
      </c>
      <c r="Y615" s="41">
        <v>44168</v>
      </c>
      <c r="Z615" s="41">
        <v>44168</v>
      </c>
      <c r="AA615" t="s">
        <v>85</v>
      </c>
      <c r="AB615" t="s">
        <v>90</v>
      </c>
      <c r="AC615" s="43">
        <v>0.05</v>
      </c>
      <c r="AD615" s="42">
        <f>tVendas[[#This Row],[Valor Venda]]*tVendas[[#This Row],[% Comis.]]</f>
        <v>87.317999999999998</v>
      </c>
      <c r="AE615" s="57">
        <f>IF((tVendas[[#This Row],[Data Pagamento]]-tVendas[[#This Row],[Vencimento]])&lt;0,1,0)</f>
        <v>0</v>
      </c>
    </row>
    <row r="616" spans="9:31" x14ac:dyDescent="0.3">
      <c r="I616">
        <v>613</v>
      </c>
      <c r="J616" s="41">
        <v>44166</v>
      </c>
      <c r="K616" s="66">
        <f t="shared" si="9"/>
        <v>2020</v>
      </c>
      <c r="L616">
        <v>11</v>
      </c>
      <c r="M616" t="s">
        <v>449</v>
      </c>
      <c r="N616" t="s">
        <v>450</v>
      </c>
      <c r="O616">
        <v>9</v>
      </c>
      <c r="P616" t="s">
        <v>356</v>
      </c>
      <c r="Q616" t="s">
        <v>206</v>
      </c>
      <c r="R616" t="s">
        <v>230</v>
      </c>
      <c r="S616">
        <v>38</v>
      </c>
      <c r="T616" s="42">
        <v>115</v>
      </c>
      <c r="U616" s="42">
        <v>4370</v>
      </c>
      <c r="V616" s="43">
        <v>0.12</v>
      </c>
      <c r="W616" s="42">
        <f>tVendas[[#This Row],[Valor Bruto]]*tVendas[[#This Row],[% Desconto]]</f>
        <v>524.4</v>
      </c>
      <c r="X616" s="42">
        <f>tVendas[[#This Row],[Valor Bruto]]-tVendas[[#This Row],[Valor Desconto]]</f>
        <v>3845.6</v>
      </c>
      <c r="Y616" s="41">
        <v>44190</v>
      </c>
      <c r="Z616" s="41">
        <v>44190</v>
      </c>
      <c r="AA616" t="s">
        <v>79</v>
      </c>
      <c r="AB616" t="s">
        <v>128</v>
      </c>
      <c r="AC616" s="43">
        <v>7.0000000000000007E-2</v>
      </c>
      <c r="AD616" s="42">
        <f>tVendas[[#This Row],[Valor Venda]]*tVendas[[#This Row],[% Comis.]]</f>
        <v>269.19200000000001</v>
      </c>
      <c r="AE616" s="57">
        <f>IF((tVendas[[#This Row],[Data Pagamento]]-tVendas[[#This Row],[Vencimento]])&lt;0,1,0)</f>
        <v>0</v>
      </c>
    </row>
    <row r="617" spans="9:31" x14ac:dyDescent="0.3">
      <c r="I617">
        <v>614</v>
      </c>
      <c r="J617" s="41">
        <v>44166</v>
      </c>
      <c r="K617" s="66">
        <f t="shared" si="9"/>
        <v>2020</v>
      </c>
      <c r="L617">
        <v>21</v>
      </c>
      <c r="M617" t="s">
        <v>385</v>
      </c>
      <c r="N617" t="s">
        <v>126</v>
      </c>
      <c r="O617">
        <v>7</v>
      </c>
      <c r="P617" t="s">
        <v>492</v>
      </c>
      <c r="Q617" t="s">
        <v>206</v>
      </c>
      <c r="R617" t="s">
        <v>234</v>
      </c>
      <c r="S617">
        <v>21</v>
      </c>
      <c r="T617" s="42">
        <v>95</v>
      </c>
      <c r="U617" s="42">
        <v>1995</v>
      </c>
      <c r="V617" s="43">
        <v>0</v>
      </c>
      <c r="W617" s="42">
        <f>tVendas[[#This Row],[Valor Bruto]]*tVendas[[#This Row],[% Desconto]]</f>
        <v>0</v>
      </c>
      <c r="X617" s="42">
        <f>tVendas[[#This Row],[Valor Bruto]]-tVendas[[#This Row],[Valor Desconto]]</f>
        <v>1995</v>
      </c>
      <c r="Y617" s="41">
        <v>44195</v>
      </c>
      <c r="Z617" s="41">
        <v>44195</v>
      </c>
      <c r="AA617" t="s">
        <v>97</v>
      </c>
      <c r="AB617" t="s">
        <v>113</v>
      </c>
      <c r="AC617" s="43">
        <v>0.05</v>
      </c>
      <c r="AD617" s="42">
        <f>tVendas[[#This Row],[Valor Venda]]*tVendas[[#This Row],[% Comis.]]</f>
        <v>99.75</v>
      </c>
      <c r="AE617" s="57">
        <f>IF((tVendas[[#This Row],[Data Pagamento]]-tVendas[[#This Row],[Vencimento]])&lt;0,1,0)</f>
        <v>0</v>
      </c>
    </row>
    <row r="618" spans="9:31" x14ac:dyDescent="0.3">
      <c r="I618">
        <v>615</v>
      </c>
      <c r="J618" s="41">
        <v>44166</v>
      </c>
      <c r="K618" s="66">
        <f t="shared" si="9"/>
        <v>2020</v>
      </c>
      <c r="L618">
        <v>15</v>
      </c>
      <c r="M618" t="s">
        <v>337</v>
      </c>
      <c r="N618" t="s">
        <v>148</v>
      </c>
      <c r="O618">
        <v>10</v>
      </c>
      <c r="P618" t="s">
        <v>236</v>
      </c>
      <c r="Q618" t="s">
        <v>206</v>
      </c>
      <c r="R618" t="s">
        <v>237</v>
      </c>
      <c r="S618">
        <v>36</v>
      </c>
      <c r="T618" s="42">
        <v>113</v>
      </c>
      <c r="U618" s="42">
        <v>4068</v>
      </c>
      <c r="V618" s="43">
        <v>0.1</v>
      </c>
      <c r="W618" s="42">
        <f>tVendas[[#This Row],[Valor Bruto]]*tVendas[[#This Row],[% Desconto]]</f>
        <v>406.8</v>
      </c>
      <c r="X618" s="42">
        <f>tVendas[[#This Row],[Valor Bruto]]-tVendas[[#This Row],[Valor Desconto]]</f>
        <v>3661.2</v>
      </c>
      <c r="Y618" s="41">
        <v>44192</v>
      </c>
      <c r="Z618" s="41">
        <v>44192</v>
      </c>
      <c r="AA618" t="s">
        <v>97</v>
      </c>
      <c r="AB618" t="s">
        <v>80</v>
      </c>
      <c r="AC618" s="43">
        <v>7.0000000000000007E-2</v>
      </c>
      <c r="AD618" s="42">
        <f>tVendas[[#This Row],[Valor Venda]]*tVendas[[#This Row],[% Comis.]]</f>
        <v>256.28399999999999</v>
      </c>
      <c r="AE618" s="57">
        <f>IF((tVendas[[#This Row],[Data Pagamento]]-tVendas[[#This Row],[Vencimento]])&lt;0,1,0)</f>
        <v>0</v>
      </c>
    </row>
    <row r="619" spans="9:31" x14ac:dyDescent="0.3">
      <c r="I619">
        <v>616</v>
      </c>
      <c r="J619" s="41">
        <v>44166</v>
      </c>
      <c r="K619" s="66">
        <f t="shared" si="9"/>
        <v>2020</v>
      </c>
      <c r="L619">
        <v>64</v>
      </c>
      <c r="M619" t="s">
        <v>342</v>
      </c>
      <c r="N619" t="s">
        <v>343</v>
      </c>
      <c r="O619">
        <v>11</v>
      </c>
      <c r="P619" t="s">
        <v>371</v>
      </c>
      <c r="Q619" t="s">
        <v>201</v>
      </c>
      <c r="R619" t="s">
        <v>240</v>
      </c>
      <c r="S619">
        <v>16</v>
      </c>
      <c r="T619" s="42">
        <v>103</v>
      </c>
      <c r="U619" s="42">
        <v>1648</v>
      </c>
      <c r="V619" s="43">
        <v>0.15</v>
      </c>
      <c r="W619" s="42">
        <f>tVendas[[#This Row],[Valor Bruto]]*tVendas[[#This Row],[% Desconto]]</f>
        <v>247.2</v>
      </c>
      <c r="X619" s="42">
        <f>tVendas[[#This Row],[Valor Bruto]]-tVendas[[#This Row],[Valor Desconto]]</f>
        <v>1400.8</v>
      </c>
      <c r="Y619" s="41">
        <v>44190</v>
      </c>
      <c r="Z619" s="41">
        <v>44190</v>
      </c>
      <c r="AA619" t="s">
        <v>85</v>
      </c>
      <c r="AB619" t="s">
        <v>109</v>
      </c>
      <c r="AC619" s="43">
        <v>0.05</v>
      </c>
      <c r="AD619" s="42">
        <f>tVendas[[#This Row],[Valor Venda]]*tVendas[[#This Row],[% Comis.]]</f>
        <v>70.040000000000006</v>
      </c>
      <c r="AE619" s="57">
        <f>IF((tVendas[[#This Row],[Data Pagamento]]-tVendas[[#This Row],[Vencimento]])&lt;0,1,0)</f>
        <v>0</v>
      </c>
    </row>
    <row r="620" spans="9:31" x14ac:dyDescent="0.3">
      <c r="I620">
        <v>617</v>
      </c>
      <c r="J620" s="41">
        <v>44166</v>
      </c>
      <c r="K620" s="66">
        <f t="shared" si="9"/>
        <v>2020</v>
      </c>
      <c r="L620">
        <v>95</v>
      </c>
      <c r="M620" t="s">
        <v>331</v>
      </c>
      <c r="N620" t="s">
        <v>143</v>
      </c>
      <c r="O620">
        <v>1</v>
      </c>
      <c r="P620" t="s">
        <v>200</v>
      </c>
      <c r="Q620" t="s">
        <v>201</v>
      </c>
      <c r="R620" t="s">
        <v>202</v>
      </c>
      <c r="S620">
        <v>35</v>
      </c>
      <c r="T620" s="42">
        <v>110</v>
      </c>
      <c r="U620" s="42">
        <v>3850</v>
      </c>
      <c r="V620" s="43">
        <v>0.03</v>
      </c>
      <c r="W620" s="42">
        <f>tVendas[[#This Row],[Valor Bruto]]*tVendas[[#This Row],[% Desconto]]</f>
        <v>115.5</v>
      </c>
      <c r="X620" s="42">
        <f>tVendas[[#This Row],[Valor Bruto]]-tVendas[[#This Row],[Valor Desconto]]</f>
        <v>3734.5</v>
      </c>
      <c r="Y620" s="41">
        <v>44172</v>
      </c>
      <c r="Z620" s="41">
        <v>44172</v>
      </c>
      <c r="AA620" t="s">
        <v>108</v>
      </c>
      <c r="AB620" t="s">
        <v>90</v>
      </c>
      <c r="AC620" s="43">
        <v>7.0000000000000007E-2</v>
      </c>
      <c r="AD620" s="42">
        <f>tVendas[[#This Row],[Valor Venda]]*tVendas[[#This Row],[% Comis.]]</f>
        <v>261.41500000000002</v>
      </c>
      <c r="AE620" s="57">
        <f>IF((tVendas[[#This Row],[Data Pagamento]]-tVendas[[#This Row],[Vencimento]])&lt;0,1,0)</f>
        <v>0</v>
      </c>
    </row>
    <row r="621" spans="9:31" x14ac:dyDescent="0.3">
      <c r="I621">
        <v>618</v>
      </c>
      <c r="J621" s="41">
        <v>44167</v>
      </c>
      <c r="K621" s="66">
        <f t="shared" si="9"/>
        <v>2020</v>
      </c>
      <c r="L621">
        <v>33</v>
      </c>
      <c r="M621" t="s">
        <v>334</v>
      </c>
      <c r="N621" t="s">
        <v>96</v>
      </c>
      <c r="O621">
        <v>6</v>
      </c>
      <c r="P621" t="s">
        <v>335</v>
      </c>
      <c r="Q621" t="s">
        <v>201</v>
      </c>
      <c r="R621" t="s">
        <v>207</v>
      </c>
      <c r="S621">
        <v>16</v>
      </c>
      <c r="T621" s="42">
        <v>100</v>
      </c>
      <c r="U621" s="42">
        <v>1600</v>
      </c>
      <c r="V621" s="43">
        <v>0.03</v>
      </c>
      <c r="W621" s="42">
        <f>tVendas[[#This Row],[Valor Bruto]]*tVendas[[#This Row],[% Desconto]]</f>
        <v>48</v>
      </c>
      <c r="X621" s="42">
        <f>tVendas[[#This Row],[Valor Bruto]]-tVendas[[#This Row],[Valor Desconto]]</f>
        <v>1552</v>
      </c>
      <c r="Y621" s="41">
        <v>44168</v>
      </c>
      <c r="Z621" s="41">
        <v>44168</v>
      </c>
      <c r="AA621" t="s">
        <v>79</v>
      </c>
      <c r="AB621" t="s">
        <v>105</v>
      </c>
      <c r="AC621" s="43">
        <v>0.05</v>
      </c>
      <c r="AD621" s="42">
        <f>tVendas[[#This Row],[Valor Venda]]*tVendas[[#This Row],[% Comis.]]</f>
        <v>77.600000000000009</v>
      </c>
      <c r="AE621" s="57">
        <f>IF((tVendas[[#This Row],[Data Pagamento]]-tVendas[[#This Row],[Vencimento]])&lt;0,1,0)</f>
        <v>0</v>
      </c>
    </row>
    <row r="622" spans="9:31" x14ac:dyDescent="0.3">
      <c r="I622">
        <v>619</v>
      </c>
      <c r="J622" s="41">
        <v>44167</v>
      </c>
      <c r="K622" s="66">
        <f t="shared" si="9"/>
        <v>2020</v>
      </c>
      <c r="L622">
        <v>18</v>
      </c>
      <c r="M622" t="s">
        <v>372</v>
      </c>
      <c r="N622" t="s">
        <v>148</v>
      </c>
      <c r="O622">
        <v>7</v>
      </c>
      <c r="P622" t="s">
        <v>249</v>
      </c>
      <c r="Q622" t="s">
        <v>206</v>
      </c>
      <c r="R622" t="s">
        <v>212</v>
      </c>
      <c r="S622">
        <v>28</v>
      </c>
      <c r="T622" s="42">
        <v>96</v>
      </c>
      <c r="U622" s="42">
        <v>2688</v>
      </c>
      <c r="V622" s="43">
        <v>0.04</v>
      </c>
      <c r="W622" s="42">
        <f>tVendas[[#This Row],[Valor Bruto]]*tVendas[[#This Row],[% Desconto]]</f>
        <v>107.52</v>
      </c>
      <c r="X622" s="42">
        <f>tVendas[[#This Row],[Valor Bruto]]-tVendas[[#This Row],[Valor Desconto]]</f>
        <v>2580.48</v>
      </c>
      <c r="Y622" s="41">
        <v>44178</v>
      </c>
      <c r="Z622" s="41">
        <v>44178</v>
      </c>
      <c r="AA622" t="s">
        <v>85</v>
      </c>
      <c r="AB622" t="s">
        <v>95</v>
      </c>
      <c r="AC622" s="43">
        <v>0.06</v>
      </c>
      <c r="AD622" s="42">
        <f>tVendas[[#This Row],[Valor Venda]]*tVendas[[#This Row],[% Comis.]]</f>
        <v>154.8288</v>
      </c>
      <c r="AE622" s="57">
        <f>IF((tVendas[[#This Row],[Data Pagamento]]-tVendas[[#This Row],[Vencimento]])&lt;0,1,0)</f>
        <v>0</v>
      </c>
    </row>
    <row r="623" spans="9:31" x14ac:dyDescent="0.3">
      <c r="I623">
        <v>620</v>
      </c>
      <c r="J623" s="41">
        <v>44167</v>
      </c>
      <c r="K623" s="66">
        <f t="shared" si="9"/>
        <v>2020</v>
      </c>
      <c r="L623">
        <v>29</v>
      </c>
      <c r="M623" t="s">
        <v>437</v>
      </c>
      <c r="N623" t="s">
        <v>438</v>
      </c>
      <c r="O623">
        <v>2</v>
      </c>
      <c r="P623" t="s">
        <v>376</v>
      </c>
      <c r="Q623" t="s">
        <v>206</v>
      </c>
      <c r="R623" t="s">
        <v>216</v>
      </c>
      <c r="S623">
        <v>22</v>
      </c>
      <c r="T623" s="42">
        <v>92</v>
      </c>
      <c r="U623" s="42">
        <v>2024</v>
      </c>
      <c r="V623" s="43">
        <v>0.13</v>
      </c>
      <c r="W623" s="42">
        <f>tVendas[[#This Row],[Valor Bruto]]*tVendas[[#This Row],[% Desconto]]</f>
        <v>263.12</v>
      </c>
      <c r="X623" s="42">
        <f>tVendas[[#This Row],[Valor Bruto]]-tVendas[[#This Row],[Valor Desconto]]</f>
        <v>1760.88</v>
      </c>
      <c r="Y623" s="41">
        <v>44186</v>
      </c>
      <c r="Z623" s="41">
        <v>44186</v>
      </c>
      <c r="AA623" t="s">
        <v>100</v>
      </c>
      <c r="AB623" t="s">
        <v>113</v>
      </c>
      <c r="AC623" s="43">
        <v>0.05</v>
      </c>
      <c r="AD623" s="42">
        <f>tVendas[[#This Row],[Valor Venda]]*tVendas[[#This Row],[% Comis.]]</f>
        <v>88.044000000000011</v>
      </c>
      <c r="AE623" s="57">
        <f>IF((tVendas[[#This Row],[Data Pagamento]]-tVendas[[#This Row],[Vencimento]])&lt;0,1,0)</f>
        <v>0</v>
      </c>
    </row>
    <row r="624" spans="9:31" x14ac:dyDescent="0.3">
      <c r="I624">
        <v>621</v>
      </c>
      <c r="J624" s="41">
        <v>44167</v>
      </c>
      <c r="K624" s="66">
        <f t="shared" si="9"/>
        <v>2020</v>
      </c>
      <c r="L624">
        <v>75</v>
      </c>
      <c r="M624" t="s">
        <v>363</v>
      </c>
      <c r="N624" t="s">
        <v>124</v>
      </c>
      <c r="O624">
        <v>3</v>
      </c>
      <c r="P624" t="s">
        <v>323</v>
      </c>
      <c r="Q624" t="s">
        <v>206</v>
      </c>
      <c r="R624" t="s">
        <v>219</v>
      </c>
      <c r="S624">
        <v>19</v>
      </c>
      <c r="T624" s="42">
        <v>112</v>
      </c>
      <c r="U624" s="42">
        <v>2128</v>
      </c>
      <c r="V624" s="43">
        <v>0.04</v>
      </c>
      <c r="W624" s="42">
        <f>tVendas[[#This Row],[Valor Bruto]]*tVendas[[#This Row],[% Desconto]]</f>
        <v>85.12</v>
      </c>
      <c r="X624" s="42">
        <f>tVendas[[#This Row],[Valor Bruto]]-tVendas[[#This Row],[Valor Desconto]]</f>
        <v>2042.88</v>
      </c>
      <c r="Y624" s="41">
        <v>44195</v>
      </c>
      <c r="Z624" s="41">
        <v>44195</v>
      </c>
      <c r="AA624" t="s">
        <v>79</v>
      </c>
      <c r="AB624" t="s">
        <v>83</v>
      </c>
      <c r="AC624" s="43">
        <v>0.06</v>
      </c>
      <c r="AD624" s="42">
        <f>tVendas[[#This Row],[Valor Venda]]*tVendas[[#This Row],[% Comis.]]</f>
        <v>122.5728</v>
      </c>
      <c r="AE624" s="57">
        <f>IF((tVendas[[#This Row],[Data Pagamento]]-tVendas[[#This Row],[Vencimento]])&lt;0,1,0)</f>
        <v>0</v>
      </c>
    </row>
    <row r="625" spans="9:31" x14ac:dyDescent="0.3">
      <c r="I625">
        <v>622</v>
      </c>
      <c r="J625" s="41">
        <v>44168</v>
      </c>
      <c r="K625" s="66">
        <f t="shared" si="9"/>
        <v>2020</v>
      </c>
      <c r="L625">
        <v>26</v>
      </c>
      <c r="M625" t="s">
        <v>415</v>
      </c>
      <c r="N625" t="s">
        <v>154</v>
      </c>
      <c r="O625">
        <v>14</v>
      </c>
      <c r="P625" t="s">
        <v>485</v>
      </c>
      <c r="Q625" t="s">
        <v>201</v>
      </c>
      <c r="R625" t="s">
        <v>222</v>
      </c>
      <c r="S625">
        <v>38</v>
      </c>
      <c r="T625" s="42">
        <v>90</v>
      </c>
      <c r="U625" s="42">
        <v>3420</v>
      </c>
      <c r="V625" s="43">
        <v>0.15</v>
      </c>
      <c r="W625" s="42">
        <f>tVendas[[#This Row],[Valor Bruto]]*tVendas[[#This Row],[% Desconto]]</f>
        <v>513</v>
      </c>
      <c r="X625" s="42">
        <f>tVendas[[#This Row],[Valor Bruto]]-tVendas[[#This Row],[Valor Desconto]]</f>
        <v>2907</v>
      </c>
      <c r="Y625" s="41">
        <v>44180</v>
      </c>
      <c r="Z625" s="41">
        <v>44180</v>
      </c>
      <c r="AA625" t="s">
        <v>87</v>
      </c>
      <c r="AB625" t="s">
        <v>113</v>
      </c>
      <c r="AC625" s="43">
        <v>0.06</v>
      </c>
      <c r="AD625" s="42">
        <f>tVendas[[#This Row],[Valor Venda]]*tVendas[[#This Row],[% Comis.]]</f>
        <v>174.42</v>
      </c>
      <c r="AE625" s="57">
        <f>IF((tVendas[[#This Row],[Data Pagamento]]-tVendas[[#This Row],[Vencimento]])&lt;0,1,0)</f>
        <v>0</v>
      </c>
    </row>
    <row r="626" spans="9:31" x14ac:dyDescent="0.3">
      <c r="I626">
        <v>623</v>
      </c>
      <c r="J626" s="41">
        <v>44168</v>
      </c>
      <c r="K626" s="66">
        <f t="shared" si="9"/>
        <v>2020</v>
      </c>
      <c r="L626">
        <v>49</v>
      </c>
      <c r="M626" t="s">
        <v>407</v>
      </c>
      <c r="N626" t="s">
        <v>408</v>
      </c>
      <c r="O626">
        <v>1</v>
      </c>
      <c r="P626" t="s">
        <v>481</v>
      </c>
      <c r="Q626" t="s">
        <v>201</v>
      </c>
      <c r="R626" t="s">
        <v>226</v>
      </c>
      <c r="S626">
        <v>32</v>
      </c>
      <c r="T626" s="42">
        <v>96</v>
      </c>
      <c r="U626" s="42">
        <v>3072</v>
      </c>
      <c r="V626" s="43">
        <v>0.15</v>
      </c>
      <c r="W626" s="42">
        <f>tVendas[[#This Row],[Valor Bruto]]*tVendas[[#This Row],[% Desconto]]</f>
        <v>460.79999999999995</v>
      </c>
      <c r="X626" s="42">
        <f>tVendas[[#This Row],[Valor Bruto]]-tVendas[[#This Row],[Valor Desconto]]</f>
        <v>2611.1999999999998</v>
      </c>
      <c r="Y626" s="41">
        <v>44178</v>
      </c>
      <c r="Z626" s="41">
        <v>44178</v>
      </c>
      <c r="AA626" t="s">
        <v>85</v>
      </c>
      <c r="AB626" t="s">
        <v>95</v>
      </c>
      <c r="AC626" s="43">
        <v>0.06</v>
      </c>
      <c r="AD626" s="42">
        <f>tVendas[[#This Row],[Valor Venda]]*tVendas[[#This Row],[% Comis.]]</f>
        <v>156.672</v>
      </c>
      <c r="AE626" s="57">
        <f>IF((tVendas[[#This Row],[Data Pagamento]]-tVendas[[#This Row],[Vencimento]])&lt;0,1,0)</f>
        <v>0</v>
      </c>
    </row>
    <row r="627" spans="9:31" x14ac:dyDescent="0.3">
      <c r="I627">
        <v>624</v>
      </c>
      <c r="J627" s="41">
        <v>44168</v>
      </c>
      <c r="K627" s="66">
        <f t="shared" si="9"/>
        <v>2020</v>
      </c>
      <c r="L627">
        <v>83</v>
      </c>
      <c r="M627" t="s">
        <v>456</v>
      </c>
      <c r="N627" t="s">
        <v>457</v>
      </c>
      <c r="O627">
        <v>4</v>
      </c>
      <c r="P627" t="s">
        <v>347</v>
      </c>
      <c r="Q627" t="s">
        <v>206</v>
      </c>
      <c r="R627" t="s">
        <v>230</v>
      </c>
      <c r="S627">
        <v>19</v>
      </c>
      <c r="T627" s="42">
        <v>106</v>
      </c>
      <c r="U627" s="42">
        <v>2014</v>
      </c>
      <c r="V627" s="43">
        <v>0.15</v>
      </c>
      <c r="W627" s="42">
        <f>tVendas[[#This Row],[Valor Bruto]]*tVendas[[#This Row],[% Desconto]]</f>
        <v>302.09999999999997</v>
      </c>
      <c r="X627" s="42">
        <f>tVendas[[#This Row],[Valor Bruto]]-tVendas[[#This Row],[Valor Desconto]]</f>
        <v>1711.9</v>
      </c>
      <c r="Y627" s="41">
        <v>44172</v>
      </c>
      <c r="Z627" s="41">
        <v>44172</v>
      </c>
      <c r="AA627" t="s">
        <v>100</v>
      </c>
      <c r="AB627" t="s">
        <v>92</v>
      </c>
      <c r="AC627" s="43">
        <v>0.05</v>
      </c>
      <c r="AD627" s="42">
        <f>tVendas[[#This Row],[Valor Venda]]*tVendas[[#This Row],[% Comis.]]</f>
        <v>85.595000000000013</v>
      </c>
      <c r="AE627" s="57">
        <f>IF((tVendas[[#This Row],[Data Pagamento]]-tVendas[[#This Row],[Vencimento]])&lt;0,1,0)</f>
        <v>0</v>
      </c>
    </row>
    <row r="628" spans="9:31" x14ac:dyDescent="0.3">
      <c r="I628">
        <v>625</v>
      </c>
      <c r="J628" s="41">
        <v>44168</v>
      </c>
      <c r="K628" s="66">
        <f t="shared" si="9"/>
        <v>2020</v>
      </c>
      <c r="L628">
        <v>21</v>
      </c>
      <c r="M628" t="s">
        <v>385</v>
      </c>
      <c r="N628" t="s">
        <v>126</v>
      </c>
      <c r="O628">
        <v>8</v>
      </c>
      <c r="P628" t="s">
        <v>484</v>
      </c>
      <c r="Q628" t="s">
        <v>206</v>
      </c>
      <c r="R628" t="s">
        <v>234</v>
      </c>
      <c r="S628">
        <v>27</v>
      </c>
      <c r="T628" s="42">
        <v>104</v>
      </c>
      <c r="U628" s="42">
        <v>2808</v>
      </c>
      <c r="V628" s="43">
        <v>0.14000000000000001</v>
      </c>
      <c r="W628" s="42">
        <f>tVendas[[#This Row],[Valor Bruto]]*tVendas[[#This Row],[% Desconto]]</f>
        <v>393.12000000000006</v>
      </c>
      <c r="X628" s="42">
        <f>tVendas[[#This Row],[Valor Bruto]]-tVendas[[#This Row],[Valor Desconto]]</f>
        <v>2414.88</v>
      </c>
      <c r="Y628" s="41">
        <v>44171</v>
      </c>
      <c r="Z628" s="41">
        <v>44171</v>
      </c>
      <c r="AA628" t="s">
        <v>82</v>
      </c>
      <c r="AB628" t="s">
        <v>83</v>
      </c>
      <c r="AC628" s="43">
        <v>0.06</v>
      </c>
      <c r="AD628" s="42">
        <f>tVendas[[#This Row],[Valor Venda]]*tVendas[[#This Row],[% Comis.]]</f>
        <v>144.89279999999999</v>
      </c>
      <c r="AE628" s="57">
        <f>IF((tVendas[[#This Row],[Data Pagamento]]-tVendas[[#This Row],[Vencimento]])&lt;0,1,0)</f>
        <v>0</v>
      </c>
    </row>
    <row r="629" spans="9:31" x14ac:dyDescent="0.3">
      <c r="I629">
        <v>626</v>
      </c>
      <c r="J629" s="41">
        <v>44169</v>
      </c>
      <c r="K629" s="66">
        <f t="shared" si="9"/>
        <v>2020</v>
      </c>
      <c r="L629">
        <v>59</v>
      </c>
      <c r="M629" t="s">
        <v>435</v>
      </c>
      <c r="N629" t="s">
        <v>141</v>
      </c>
      <c r="O629">
        <v>12</v>
      </c>
      <c r="P629" t="s">
        <v>519</v>
      </c>
      <c r="Q629" t="s">
        <v>201</v>
      </c>
      <c r="R629" t="s">
        <v>237</v>
      </c>
      <c r="S629">
        <v>42</v>
      </c>
      <c r="T629" s="42">
        <v>110</v>
      </c>
      <c r="U629" s="42">
        <v>4620</v>
      </c>
      <c r="V629" s="43">
        <v>0.1</v>
      </c>
      <c r="W629" s="42">
        <f>tVendas[[#This Row],[Valor Bruto]]*tVendas[[#This Row],[% Desconto]]</f>
        <v>462</v>
      </c>
      <c r="X629" s="42">
        <f>tVendas[[#This Row],[Valor Bruto]]-tVendas[[#This Row],[Valor Desconto]]</f>
        <v>4158</v>
      </c>
      <c r="Y629" s="41">
        <v>44187</v>
      </c>
      <c r="Z629" s="41">
        <v>44187</v>
      </c>
      <c r="AA629" t="s">
        <v>79</v>
      </c>
      <c r="AB629" t="s">
        <v>109</v>
      </c>
      <c r="AC629" s="43">
        <v>0.08</v>
      </c>
      <c r="AD629" s="42">
        <f>tVendas[[#This Row],[Valor Venda]]*tVendas[[#This Row],[% Comis.]]</f>
        <v>332.64</v>
      </c>
      <c r="AE629" s="57">
        <f>IF((tVendas[[#This Row],[Data Pagamento]]-tVendas[[#This Row],[Vencimento]])&lt;0,1,0)</f>
        <v>0</v>
      </c>
    </row>
    <row r="630" spans="9:31" x14ac:dyDescent="0.3">
      <c r="I630">
        <v>627</v>
      </c>
      <c r="J630" s="41">
        <v>44170</v>
      </c>
      <c r="K630" s="66">
        <f t="shared" si="9"/>
        <v>2020</v>
      </c>
      <c r="L630">
        <v>6</v>
      </c>
      <c r="M630" t="s">
        <v>425</v>
      </c>
      <c r="N630" t="s">
        <v>126</v>
      </c>
      <c r="O630">
        <v>10</v>
      </c>
      <c r="P630" t="s">
        <v>350</v>
      </c>
      <c r="Q630" t="s">
        <v>206</v>
      </c>
      <c r="R630" t="s">
        <v>240</v>
      </c>
      <c r="S630">
        <v>48</v>
      </c>
      <c r="T630" s="42">
        <v>99</v>
      </c>
      <c r="U630" s="42">
        <v>4752</v>
      </c>
      <c r="V630" s="43">
        <v>0.08</v>
      </c>
      <c r="W630" s="42">
        <f>tVendas[[#This Row],[Valor Bruto]]*tVendas[[#This Row],[% Desconto]]</f>
        <v>380.16</v>
      </c>
      <c r="X630" s="42">
        <f>tVendas[[#This Row],[Valor Bruto]]-tVendas[[#This Row],[Valor Desconto]]</f>
        <v>4371.84</v>
      </c>
      <c r="Y630" s="41">
        <v>44183</v>
      </c>
      <c r="Z630" s="41">
        <v>44183</v>
      </c>
      <c r="AA630" t="s">
        <v>100</v>
      </c>
      <c r="AB630" t="s">
        <v>83</v>
      </c>
      <c r="AC630" s="43">
        <v>0.08</v>
      </c>
      <c r="AD630" s="42">
        <f>tVendas[[#This Row],[Valor Venda]]*tVendas[[#This Row],[% Comis.]]</f>
        <v>349.74720000000002</v>
      </c>
      <c r="AE630" s="57">
        <f>IF((tVendas[[#This Row],[Data Pagamento]]-tVendas[[#This Row],[Vencimento]])&lt;0,1,0)</f>
        <v>0</v>
      </c>
    </row>
    <row r="631" spans="9:31" x14ac:dyDescent="0.3">
      <c r="I631">
        <v>628</v>
      </c>
      <c r="J631" s="41">
        <v>44170</v>
      </c>
      <c r="K631" s="66">
        <f t="shared" si="9"/>
        <v>2020</v>
      </c>
      <c r="L631">
        <v>90</v>
      </c>
      <c r="M631" t="s">
        <v>286</v>
      </c>
      <c r="N631" t="s">
        <v>287</v>
      </c>
      <c r="O631">
        <v>4</v>
      </c>
      <c r="P631" t="s">
        <v>472</v>
      </c>
      <c r="Q631" t="s">
        <v>206</v>
      </c>
      <c r="R631" t="s">
        <v>202</v>
      </c>
      <c r="S631">
        <v>24</v>
      </c>
      <c r="T631" s="42">
        <v>96</v>
      </c>
      <c r="U631" s="42">
        <v>2304</v>
      </c>
      <c r="V631" s="43">
        <v>0.1</v>
      </c>
      <c r="W631" s="42">
        <f>tVendas[[#This Row],[Valor Bruto]]*tVendas[[#This Row],[% Desconto]]</f>
        <v>230.4</v>
      </c>
      <c r="X631" s="42">
        <f>tVendas[[#This Row],[Valor Bruto]]-tVendas[[#This Row],[Valor Desconto]]</f>
        <v>2073.6</v>
      </c>
      <c r="Y631" s="41">
        <v>44187</v>
      </c>
      <c r="Z631" s="41">
        <v>44187</v>
      </c>
      <c r="AA631" t="s">
        <v>108</v>
      </c>
      <c r="AB631" t="s">
        <v>88</v>
      </c>
      <c r="AC631" s="43">
        <v>0.06</v>
      </c>
      <c r="AD631" s="42">
        <f>tVendas[[#This Row],[Valor Venda]]*tVendas[[#This Row],[% Comis.]]</f>
        <v>124.416</v>
      </c>
      <c r="AE631" s="57">
        <f>IF((tVendas[[#This Row],[Data Pagamento]]-tVendas[[#This Row],[Vencimento]])&lt;0,1,0)</f>
        <v>0</v>
      </c>
    </row>
    <row r="632" spans="9:31" x14ac:dyDescent="0.3">
      <c r="I632">
        <v>629</v>
      </c>
      <c r="J632" s="41">
        <v>44171</v>
      </c>
      <c r="K632" s="66">
        <f t="shared" si="9"/>
        <v>2020</v>
      </c>
      <c r="L632">
        <v>44</v>
      </c>
      <c r="M632" t="s">
        <v>322</v>
      </c>
      <c r="N632" t="s">
        <v>96</v>
      </c>
      <c r="O632">
        <v>1</v>
      </c>
      <c r="P632" t="s">
        <v>491</v>
      </c>
      <c r="Q632" t="s">
        <v>201</v>
      </c>
      <c r="R632" t="s">
        <v>207</v>
      </c>
      <c r="S632">
        <v>47</v>
      </c>
      <c r="T632" s="42">
        <v>109</v>
      </c>
      <c r="U632" s="42">
        <v>5123</v>
      </c>
      <c r="V632" s="43">
        <v>0.05</v>
      </c>
      <c r="W632" s="42">
        <f>tVendas[[#This Row],[Valor Bruto]]*tVendas[[#This Row],[% Desconto]]</f>
        <v>256.15000000000003</v>
      </c>
      <c r="X632" s="42">
        <f>tVendas[[#This Row],[Valor Bruto]]-tVendas[[#This Row],[Valor Desconto]]</f>
        <v>4866.8500000000004</v>
      </c>
      <c r="Y632" s="41">
        <v>44198</v>
      </c>
      <c r="Z632" s="41">
        <v>44198</v>
      </c>
      <c r="AA632" t="s">
        <v>100</v>
      </c>
      <c r="AB632" t="s">
        <v>113</v>
      </c>
      <c r="AC632" s="43">
        <v>0.08</v>
      </c>
      <c r="AD632" s="42">
        <f>tVendas[[#This Row],[Valor Venda]]*tVendas[[#This Row],[% Comis.]]</f>
        <v>389.34800000000001</v>
      </c>
      <c r="AE632" s="57">
        <f>IF((tVendas[[#This Row],[Data Pagamento]]-tVendas[[#This Row],[Vencimento]])&lt;0,1,0)</f>
        <v>0</v>
      </c>
    </row>
    <row r="633" spans="9:31" x14ac:dyDescent="0.3">
      <c r="I633">
        <v>630</v>
      </c>
      <c r="J633" s="41">
        <v>44171</v>
      </c>
      <c r="K633" s="66">
        <f t="shared" si="9"/>
        <v>2020</v>
      </c>
      <c r="L633">
        <v>77</v>
      </c>
      <c r="M633" t="s">
        <v>297</v>
      </c>
      <c r="N633" t="s">
        <v>298</v>
      </c>
      <c r="O633">
        <v>2</v>
      </c>
      <c r="P633" t="s">
        <v>364</v>
      </c>
      <c r="Q633" t="s">
        <v>206</v>
      </c>
      <c r="R633" t="s">
        <v>212</v>
      </c>
      <c r="S633">
        <v>42</v>
      </c>
      <c r="T633" s="42">
        <v>102</v>
      </c>
      <c r="U633" s="42">
        <v>4284</v>
      </c>
      <c r="V633" s="43">
        <v>0.14000000000000001</v>
      </c>
      <c r="W633" s="42">
        <f>tVendas[[#This Row],[Valor Bruto]]*tVendas[[#This Row],[% Desconto]]</f>
        <v>599.7600000000001</v>
      </c>
      <c r="X633" s="42">
        <f>tVendas[[#This Row],[Valor Bruto]]-tVendas[[#This Row],[Valor Desconto]]</f>
        <v>3684.24</v>
      </c>
      <c r="Y633" s="41">
        <v>44185</v>
      </c>
      <c r="Z633" s="41"/>
      <c r="AA633" t="s">
        <v>82</v>
      </c>
      <c r="AB633" t="s">
        <v>83</v>
      </c>
      <c r="AC633" s="43">
        <v>7.0000000000000007E-2</v>
      </c>
      <c r="AD633" s="42">
        <f>tVendas[[#This Row],[Valor Venda]]*tVendas[[#This Row],[% Comis.]]</f>
        <v>257.89679999999998</v>
      </c>
      <c r="AE633" s="57">
        <f>IF((tVendas[[#This Row],[Data Pagamento]]-tVendas[[#This Row],[Vencimento]])&lt;0,1,0)</f>
        <v>1</v>
      </c>
    </row>
    <row r="634" spans="9:31" x14ac:dyDescent="0.3">
      <c r="I634">
        <v>631</v>
      </c>
      <c r="J634" s="41">
        <v>44171</v>
      </c>
      <c r="K634" s="66">
        <f t="shared" si="9"/>
        <v>2020</v>
      </c>
      <c r="L634">
        <v>4</v>
      </c>
      <c r="M634" t="s">
        <v>439</v>
      </c>
      <c r="N634" t="s">
        <v>421</v>
      </c>
      <c r="O634">
        <v>3</v>
      </c>
      <c r="P634" t="s">
        <v>278</v>
      </c>
      <c r="Q634" t="s">
        <v>206</v>
      </c>
      <c r="R634" t="s">
        <v>216</v>
      </c>
      <c r="S634">
        <v>35</v>
      </c>
      <c r="T634" s="42">
        <v>115</v>
      </c>
      <c r="U634" s="42">
        <v>4025</v>
      </c>
      <c r="V634" s="43">
        <v>0.12</v>
      </c>
      <c r="W634" s="42">
        <f>tVendas[[#This Row],[Valor Bruto]]*tVendas[[#This Row],[% Desconto]]</f>
        <v>483</v>
      </c>
      <c r="X634" s="42">
        <f>tVendas[[#This Row],[Valor Bruto]]-tVendas[[#This Row],[Valor Desconto]]</f>
        <v>3542</v>
      </c>
      <c r="Y634" s="41">
        <v>44186</v>
      </c>
      <c r="Z634" s="41">
        <v>44186</v>
      </c>
      <c r="AA634" t="s">
        <v>87</v>
      </c>
      <c r="AB634" t="s">
        <v>90</v>
      </c>
      <c r="AC634" s="43">
        <v>7.0000000000000007E-2</v>
      </c>
      <c r="AD634" s="42">
        <f>tVendas[[#This Row],[Valor Venda]]*tVendas[[#This Row],[% Comis.]]</f>
        <v>247.94000000000003</v>
      </c>
      <c r="AE634" s="57">
        <f>IF((tVendas[[#This Row],[Data Pagamento]]-tVendas[[#This Row],[Vencimento]])&lt;0,1,0)</f>
        <v>0</v>
      </c>
    </row>
    <row r="635" spans="9:31" x14ac:dyDescent="0.3">
      <c r="I635">
        <v>632</v>
      </c>
      <c r="J635" s="41">
        <v>44172</v>
      </c>
      <c r="K635" s="66">
        <f t="shared" si="9"/>
        <v>2020</v>
      </c>
      <c r="L635">
        <v>43</v>
      </c>
      <c r="M635" t="s">
        <v>452</v>
      </c>
      <c r="N635" t="s">
        <v>453</v>
      </c>
      <c r="O635">
        <v>9</v>
      </c>
      <c r="P635" t="s">
        <v>416</v>
      </c>
      <c r="Q635" t="s">
        <v>206</v>
      </c>
      <c r="R635" t="s">
        <v>219</v>
      </c>
      <c r="S635">
        <v>39</v>
      </c>
      <c r="T635" s="42">
        <v>118</v>
      </c>
      <c r="U635" s="42">
        <v>4602</v>
      </c>
      <c r="V635" s="43">
        <v>0.12</v>
      </c>
      <c r="W635" s="42">
        <f>tVendas[[#This Row],[Valor Bruto]]*tVendas[[#This Row],[% Desconto]]</f>
        <v>552.24</v>
      </c>
      <c r="X635" s="42">
        <f>tVendas[[#This Row],[Valor Bruto]]-tVendas[[#This Row],[Valor Desconto]]</f>
        <v>4049.76</v>
      </c>
      <c r="Y635" s="41">
        <v>44197</v>
      </c>
      <c r="Z635" s="41">
        <v>44197</v>
      </c>
      <c r="AA635" t="s">
        <v>87</v>
      </c>
      <c r="AB635" t="s">
        <v>90</v>
      </c>
      <c r="AC635" s="43">
        <v>0.08</v>
      </c>
      <c r="AD635" s="42">
        <f>tVendas[[#This Row],[Valor Venda]]*tVendas[[#This Row],[% Comis.]]</f>
        <v>323.98080000000004</v>
      </c>
      <c r="AE635" s="57">
        <f>IF((tVendas[[#This Row],[Data Pagamento]]-tVendas[[#This Row],[Vencimento]])&lt;0,1,0)</f>
        <v>0</v>
      </c>
    </row>
    <row r="636" spans="9:31" x14ac:dyDescent="0.3">
      <c r="I636">
        <v>633</v>
      </c>
      <c r="J636" s="41">
        <v>44172</v>
      </c>
      <c r="K636" s="66">
        <f t="shared" si="9"/>
        <v>2020</v>
      </c>
      <c r="L636">
        <v>63</v>
      </c>
      <c r="M636" t="s">
        <v>354</v>
      </c>
      <c r="N636" t="s">
        <v>259</v>
      </c>
      <c r="O636">
        <v>3</v>
      </c>
      <c r="P636" t="s">
        <v>448</v>
      </c>
      <c r="Q636" t="s">
        <v>206</v>
      </c>
      <c r="R636" t="s">
        <v>222</v>
      </c>
      <c r="S636">
        <v>32</v>
      </c>
      <c r="T636" s="42">
        <v>108</v>
      </c>
      <c r="U636" s="42">
        <v>3456</v>
      </c>
      <c r="V636" s="43">
        <v>0.11</v>
      </c>
      <c r="W636" s="42">
        <f>tVendas[[#This Row],[Valor Bruto]]*tVendas[[#This Row],[% Desconto]]</f>
        <v>380.16</v>
      </c>
      <c r="X636" s="42">
        <f>tVendas[[#This Row],[Valor Bruto]]-tVendas[[#This Row],[Valor Desconto]]</f>
        <v>3075.84</v>
      </c>
      <c r="Y636" s="41">
        <v>44200</v>
      </c>
      <c r="Z636" s="41">
        <v>44200</v>
      </c>
      <c r="AA636" t="s">
        <v>85</v>
      </c>
      <c r="AB636" t="s">
        <v>109</v>
      </c>
      <c r="AC636" s="43">
        <v>7.0000000000000007E-2</v>
      </c>
      <c r="AD636" s="42">
        <f>tVendas[[#This Row],[Valor Venda]]*tVendas[[#This Row],[% Comis.]]</f>
        <v>215.30880000000002</v>
      </c>
      <c r="AE636" s="57">
        <f>IF((tVendas[[#This Row],[Data Pagamento]]-tVendas[[#This Row],[Vencimento]])&lt;0,1,0)</f>
        <v>0</v>
      </c>
    </row>
    <row r="637" spans="9:31" x14ac:dyDescent="0.3">
      <c r="I637">
        <v>634</v>
      </c>
      <c r="J637" s="41">
        <v>44173</v>
      </c>
      <c r="K637" s="66">
        <f t="shared" si="9"/>
        <v>2020</v>
      </c>
      <c r="L637">
        <v>2</v>
      </c>
      <c r="M637" t="s">
        <v>223</v>
      </c>
      <c r="N637" t="s">
        <v>224</v>
      </c>
      <c r="O637">
        <v>11</v>
      </c>
      <c r="P637" t="s">
        <v>444</v>
      </c>
      <c r="Q637" t="s">
        <v>201</v>
      </c>
      <c r="R637" t="s">
        <v>226</v>
      </c>
      <c r="S637">
        <v>15</v>
      </c>
      <c r="T637" s="42">
        <v>117</v>
      </c>
      <c r="U637" s="42">
        <v>1755</v>
      </c>
      <c r="V637" s="43">
        <v>0.08</v>
      </c>
      <c r="W637" s="42">
        <f>tVendas[[#This Row],[Valor Bruto]]*tVendas[[#This Row],[% Desconto]]</f>
        <v>140.4</v>
      </c>
      <c r="X637" s="42">
        <f>tVendas[[#This Row],[Valor Bruto]]-tVendas[[#This Row],[Valor Desconto]]</f>
        <v>1614.6</v>
      </c>
      <c r="Y637" s="41">
        <v>44197</v>
      </c>
      <c r="Z637" s="41">
        <v>44197</v>
      </c>
      <c r="AA637" t="s">
        <v>85</v>
      </c>
      <c r="AB637" t="s">
        <v>128</v>
      </c>
      <c r="AC637" s="43">
        <v>0.05</v>
      </c>
      <c r="AD637" s="42">
        <f>tVendas[[#This Row],[Valor Venda]]*tVendas[[#This Row],[% Comis.]]</f>
        <v>80.73</v>
      </c>
      <c r="AE637" s="57">
        <f>IF((tVendas[[#This Row],[Data Pagamento]]-tVendas[[#This Row],[Vencimento]])&lt;0,1,0)</f>
        <v>0</v>
      </c>
    </row>
    <row r="638" spans="9:31" x14ac:dyDescent="0.3">
      <c r="I638">
        <v>635</v>
      </c>
      <c r="J638" s="41">
        <v>44173</v>
      </c>
      <c r="K638" s="66">
        <f t="shared" si="9"/>
        <v>2020</v>
      </c>
      <c r="L638">
        <v>93</v>
      </c>
      <c r="M638" t="s">
        <v>220</v>
      </c>
      <c r="N638" t="s">
        <v>148</v>
      </c>
      <c r="O638">
        <v>9</v>
      </c>
      <c r="P638" t="s">
        <v>356</v>
      </c>
      <c r="Q638" t="s">
        <v>206</v>
      </c>
      <c r="R638" t="s">
        <v>230</v>
      </c>
      <c r="S638">
        <v>45</v>
      </c>
      <c r="T638" s="42">
        <v>100</v>
      </c>
      <c r="U638" s="42">
        <v>4500</v>
      </c>
      <c r="V638" s="43">
        <v>0.02</v>
      </c>
      <c r="W638" s="42">
        <f>tVendas[[#This Row],[Valor Bruto]]*tVendas[[#This Row],[% Desconto]]</f>
        <v>90</v>
      </c>
      <c r="X638" s="42">
        <f>tVendas[[#This Row],[Valor Bruto]]-tVendas[[#This Row],[Valor Desconto]]</f>
        <v>4410</v>
      </c>
      <c r="Y638" s="41">
        <v>44198</v>
      </c>
      <c r="Z638" s="41">
        <v>44198</v>
      </c>
      <c r="AA638" t="s">
        <v>79</v>
      </c>
      <c r="AB638" t="s">
        <v>88</v>
      </c>
      <c r="AC638" s="43">
        <v>0.08</v>
      </c>
      <c r="AD638" s="42">
        <f>tVendas[[#This Row],[Valor Venda]]*tVendas[[#This Row],[% Comis.]]</f>
        <v>352.8</v>
      </c>
      <c r="AE638" s="57">
        <f>IF((tVendas[[#This Row],[Data Pagamento]]-tVendas[[#This Row],[Vencimento]])&lt;0,1,0)</f>
        <v>0</v>
      </c>
    </row>
    <row r="639" spans="9:31" x14ac:dyDescent="0.3">
      <c r="I639">
        <v>636</v>
      </c>
      <c r="J639" s="41">
        <v>44174</v>
      </c>
      <c r="K639" s="66">
        <f t="shared" si="9"/>
        <v>2020</v>
      </c>
      <c r="L639">
        <v>11</v>
      </c>
      <c r="M639" t="s">
        <v>449</v>
      </c>
      <c r="N639" t="s">
        <v>450</v>
      </c>
      <c r="O639">
        <v>2</v>
      </c>
      <c r="P639" t="s">
        <v>369</v>
      </c>
      <c r="Q639" t="s">
        <v>206</v>
      </c>
      <c r="R639" t="s">
        <v>234</v>
      </c>
      <c r="S639">
        <v>34</v>
      </c>
      <c r="T639" s="42">
        <v>103</v>
      </c>
      <c r="U639" s="42">
        <v>3502</v>
      </c>
      <c r="V639" s="43">
        <v>0.02</v>
      </c>
      <c r="W639" s="42">
        <f>tVendas[[#This Row],[Valor Bruto]]*tVendas[[#This Row],[% Desconto]]</f>
        <v>70.040000000000006</v>
      </c>
      <c r="X639" s="42">
        <f>tVendas[[#This Row],[Valor Bruto]]-tVendas[[#This Row],[Valor Desconto]]</f>
        <v>3431.96</v>
      </c>
      <c r="Y639" s="41">
        <v>44187</v>
      </c>
      <c r="Z639" s="41">
        <v>44187</v>
      </c>
      <c r="AA639" t="s">
        <v>97</v>
      </c>
      <c r="AB639" t="s">
        <v>92</v>
      </c>
      <c r="AC639" s="43">
        <v>7.0000000000000007E-2</v>
      </c>
      <c r="AD639" s="42">
        <f>tVendas[[#This Row],[Valor Venda]]*tVendas[[#This Row],[% Comis.]]</f>
        <v>240.23720000000003</v>
      </c>
      <c r="AE639" s="57">
        <f>IF((tVendas[[#This Row],[Data Pagamento]]-tVendas[[#This Row],[Vencimento]])&lt;0,1,0)</f>
        <v>0</v>
      </c>
    </row>
    <row r="640" spans="9:31" x14ac:dyDescent="0.3">
      <c r="I640">
        <v>637</v>
      </c>
      <c r="J640" s="41">
        <v>44176</v>
      </c>
      <c r="K640" s="66">
        <f t="shared" si="9"/>
        <v>2020</v>
      </c>
      <c r="L640">
        <v>64</v>
      </c>
      <c r="M640" t="s">
        <v>342</v>
      </c>
      <c r="N640" t="s">
        <v>343</v>
      </c>
      <c r="O640">
        <v>7</v>
      </c>
      <c r="P640" t="s">
        <v>474</v>
      </c>
      <c r="Q640" t="s">
        <v>206</v>
      </c>
      <c r="R640" t="s">
        <v>237</v>
      </c>
      <c r="S640">
        <v>13</v>
      </c>
      <c r="T640" s="42">
        <v>101</v>
      </c>
      <c r="U640" s="42">
        <v>1313</v>
      </c>
      <c r="V640" s="43">
        <v>0.12</v>
      </c>
      <c r="W640" s="42">
        <f>tVendas[[#This Row],[Valor Bruto]]*tVendas[[#This Row],[% Desconto]]</f>
        <v>157.56</v>
      </c>
      <c r="X640" s="42">
        <f>tVendas[[#This Row],[Valor Bruto]]-tVendas[[#This Row],[Valor Desconto]]</f>
        <v>1155.44</v>
      </c>
      <c r="Y640" s="41">
        <v>44203</v>
      </c>
      <c r="Z640" s="41">
        <v>44203</v>
      </c>
      <c r="AA640" t="s">
        <v>97</v>
      </c>
      <c r="AB640" t="s">
        <v>95</v>
      </c>
      <c r="AC640" s="43">
        <v>0.05</v>
      </c>
      <c r="AD640" s="42">
        <f>tVendas[[#This Row],[Valor Venda]]*tVendas[[#This Row],[% Comis.]]</f>
        <v>57.772000000000006</v>
      </c>
      <c r="AE640" s="57">
        <f>IF((tVendas[[#This Row],[Data Pagamento]]-tVendas[[#This Row],[Vencimento]])&lt;0,1,0)</f>
        <v>0</v>
      </c>
    </row>
    <row r="641" spans="9:31" x14ac:dyDescent="0.3">
      <c r="I641">
        <v>638</v>
      </c>
      <c r="J641" s="41">
        <v>44176</v>
      </c>
      <c r="K641" s="66">
        <f t="shared" si="9"/>
        <v>2020</v>
      </c>
      <c r="L641">
        <v>85</v>
      </c>
      <c r="M641" t="s">
        <v>280</v>
      </c>
      <c r="N641" t="s">
        <v>281</v>
      </c>
      <c r="O641">
        <v>1</v>
      </c>
      <c r="P641" t="s">
        <v>499</v>
      </c>
      <c r="Q641" t="s">
        <v>201</v>
      </c>
      <c r="R641" t="s">
        <v>240</v>
      </c>
      <c r="S641">
        <v>47</v>
      </c>
      <c r="T641" s="42">
        <v>115</v>
      </c>
      <c r="U641" s="42">
        <v>5405</v>
      </c>
      <c r="V641" s="43">
        <v>0.01</v>
      </c>
      <c r="W641" s="42">
        <f>tVendas[[#This Row],[Valor Bruto]]*tVendas[[#This Row],[% Desconto]]</f>
        <v>54.050000000000004</v>
      </c>
      <c r="X641" s="42">
        <f>tVendas[[#This Row],[Valor Bruto]]-tVendas[[#This Row],[Valor Desconto]]</f>
        <v>5350.95</v>
      </c>
      <c r="Y641" s="41">
        <v>44196</v>
      </c>
      <c r="Z641" s="41">
        <v>44196</v>
      </c>
      <c r="AA641" t="s">
        <v>79</v>
      </c>
      <c r="AB641" t="s">
        <v>128</v>
      </c>
      <c r="AC641" s="43">
        <v>0.09</v>
      </c>
      <c r="AD641" s="42">
        <f>tVendas[[#This Row],[Valor Venda]]*tVendas[[#This Row],[% Comis.]]</f>
        <v>481.58549999999997</v>
      </c>
      <c r="AE641" s="57">
        <f>IF((tVendas[[#This Row],[Data Pagamento]]-tVendas[[#This Row],[Vencimento]])&lt;0,1,0)</f>
        <v>0</v>
      </c>
    </row>
    <row r="642" spans="9:31" x14ac:dyDescent="0.3">
      <c r="I642">
        <v>639</v>
      </c>
      <c r="J642" s="41">
        <v>44177</v>
      </c>
      <c r="K642" s="66">
        <f t="shared" si="9"/>
        <v>2020</v>
      </c>
      <c r="L642">
        <v>1</v>
      </c>
      <c r="M642" t="s">
        <v>410</v>
      </c>
      <c r="N642" t="s">
        <v>340</v>
      </c>
      <c r="O642">
        <v>4</v>
      </c>
      <c r="P642" t="s">
        <v>472</v>
      </c>
      <c r="Q642" t="s">
        <v>206</v>
      </c>
      <c r="R642" t="s">
        <v>202</v>
      </c>
      <c r="S642">
        <v>29</v>
      </c>
      <c r="T642" s="42">
        <v>103</v>
      </c>
      <c r="U642" s="42">
        <v>2987</v>
      </c>
      <c r="V642" s="43">
        <v>0.11</v>
      </c>
      <c r="W642" s="42">
        <f>tVendas[[#This Row],[Valor Bruto]]*tVendas[[#This Row],[% Desconto]]</f>
        <v>328.57</v>
      </c>
      <c r="X642" s="42">
        <f>tVendas[[#This Row],[Valor Bruto]]-tVendas[[#This Row],[Valor Desconto]]</f>
        <v>2658.43</v>
      </c>
      <c r="Y642" s="41">
        <v>44184</v>
      </c>
      <c r="Z642" s="41">
        <v>44184</v>
      </c>
      <c r="AA642" t="s">
        <v>100</v>
      </c>
      <c r="AB642" t="s">
        <v>83</v>
      </c>
      <c r="AC642" s="43">
        <v>0.06</v>
      </c>
      <c r="AD642" s="42">
        <f>tVendas[[#This Row],[Valor Venda]]*tVendas[[#This Row],[% Comis.]]</f>
        <v>159.50579999999999</v>
      </c>
      <c r="AE642" s="57">
        <f>IF((tVendas[[#This Row],[Data Pagamento]]-tVendas[[#This Row],[Vencimento]])&lt;0,1,0)</f>
        <v>0</v>
      </c>
    </row>
    <row r="643" spans="9:31" x14ac:dyDescent="0.3">
      <c r="I643">
        <v>640</v>
      </c>
      <c r="J643" s="41">
        <v>44177</v>
      </c>
      <c r="K643" s="66">
        <f t="shared" si="9"/>
        <v>2020</v>
      </c>
      <c r="L643">
        <v>40</v>
      </c>
      <c r="M643" t="s">
        <v>316</v>
      </c>
      <c r="N643" t="s">
        <v>317</v>
      </c>
      <c r="O643">
        <v>11</v>
      </c>
      <c r="P643" t="s">
        <v>296</v>
      </c>
      <c r="Q643" t="s">
        <v>201</v>
      </c>
      <c r="R643" t="s">
        <v>207</v>
      </c>
      <c r="S643">
        <v>40</v>
      </c>
      <c r="T643" s="42">
        <v>115</v>
      </c>
      <c r="U643" s="42">
        <v>4600</v>
      </c>
      <c r="V643" s="43">
        <v>0.09</v>
      </c>
      <c r="W643" s="42">
        <f>tVendas[[#This Row],[Valor Bruto]]*tVendas[[#This Row],[% Desconto]]</f>
        <v>414</v>
      </c>
      <c r="X643" s="42">
        <f>tVendas[[#This Row],[Valor Bruto]]-tVendas[[#This Row],[Valor Desconto]]</f>
        <v>4186</v>
      </c>
      <c r="Y643" s="41">
        <v>44181</v>
      </c>
      <c r="Z643" s="41">
        <v>44181</v>
      </c>
      <c r="AA643" t="s">
        <v>87</v>
      </c>
      <c r="AB643" t="s">
        <v>80</v>
      </c>
      <c r="AC643" s="43">
        <v>0.08</v>
      </c>
      <c r="AD643" s="42">
        <f>tVendas[[#This Row],[Valor Venda]]*tVendas[[#This Row],[% Comis.]]</f>
        <v>334.88</v>
      </c>
      <c r="AE643" s="57">
        <f>IF((tVendas[[#This Row],[Data Pagamento]]-tVendas[[#This Row],[Vencimento]])&lt;0,1,0)</f>
        <v>0</v>
      </c>
    </row>
    <row r="644" spans="9:31" x14ac:dyDescent="0.3">
      <c r="I644">
        <v>641</v>
      </c>
      <c r="J644" s="41">
        <v>44179</v>
      </c>
      <c r="K644" s="66">
        <f t="shared" ref="K644:K707" si="10">YEAR(J644)</f>
        <v>2020</v>
      </c>
      <c r="L644">
        <v>36</v>
      </c>
      <c r="M644" t="s">
        <v>320</v>
      </c>
      <c r="N644" t="s">
        <v>96</v>
      </c>
      <c r="O644">
        <v>15</v>
      </c>
      <c r="P644" t="s">
        <v>434</v>
      </c>
      <c r="Q644" t="s">
        <v>206</v>
      </c>
      <c r="R644" t="s">
        <v>212</v>
      </c>
      <c r="S644">
        <v>23</v>
      </c>
      <c r="T644" s="42">
        <v>90</v>
      </c>
      <c r="U644" s="42">
        <v>2070</v>
      </c>
      <c r="V644" s="43">
        <v>0.13</v>
      </c>
      <c r="W644" s="42">
        <f>tVendas[[#This Row],[Valor Bruto]]*tVendas[[#This Row],[% Desconto]]</f>
        <v>269.10000000000002</v>
      </c>
      <c r="X644" s="42">
        <f>tVendas[[#This Row],[Valor Bruto]]-tVendas[[#This Row],[Valor Desconto]]</f>
        <v>1800.9</v>
      </c>
      <c r="Y644" s="41">
        <v>44188</v>
      </c>
      <c r="Z644" s="41">
        <v>44188</v>
      </c>
      <c r="AA644" t="s">
        <v>100</v>
      </c>
      <c r="AB644" t="s">
        <v>92</v>
      </c>
      <c r="AC644" s="43">
        <v>0.05</v>
      </c>
      <c r="AD644" s="42">
        <f>tVendas[[#This Row],[Valor Venda]]*tVendas[[#This Row],[% Comis.]]</f>
        <v>90.045000000000016</v>
      </c>
      <c r="AE644" s="57">
        <f>IF((tVendas[[#This Row],[Data Pagamento]]-tVendas[[#This Row],[Vencimento]])&lt;0,1,0)</f>
        <v>0</v>
      </c>
    </row>
    <row r="645" spans="9:31" x14ac:dyDescent="0.3">
      <c r="I645">
        <v>642</v>
      </c>
      <c r="J645" s="41">
        <v>44179</v>
      </c>
      <c r="K645" s="66">
        <f t="shared" si="10"/>
        <v>2020</v>
      </c>
      <c r="L645">
        <v>21</v>
      </c>
      <c r="M645" t="s">
        <v>385</v>
      </c>
      <c r="N645" t="s">
        <v>126</v>
      </c>
      <c r="O645">
        <v>15</v>
      </c>
      <c r="P645" t="s">
        <v>301</v>
      </c>
      <c r="Q645" t="s">
        <v>206</v>
      </c>
      <c r="R645" t="s">
        <v>216</v>
      </c>
      <c r="S645">
        <v>31</v>
      </c>
      <c r="T645" s="42">
        <v>100</v>
      </c>
      <c r="U645" s="42">
        <v>3100</v>
      </c>
      <c r="V645" s="43">
        <v>0.11</v>
      </c>
      <c r="W645" s="42">
        <f>tVendas[[#This Row],[Valor Bruto]]*tVendas[[#This Row],[% Desconto]]</f>
        <v>341</v>
      </c>
      <c r="X645" s="42">
        <f>tVendas[[#This Row],[Valor Bruto]]-tVendas[[#This Row],[Valor Desconto]]</f>
        <v>2759</v>
      </c>
      <c r="Y645" s="41">
        <v>44203</v>
      </c>
      <c r="Z645" s="41">
        <v>44203</v>
      </c>
      <c r="AA645" t="s">
        <v>108</v>
      </c>
      <c r="AB645" t="s">
        <v>113</v>
      </c>
      <c r="AC645" s="43">
        <v>0.06</v>
      </c>
      <c r="AD645" s="42">
        <f>tVendas[[#This Row],[Valor Venda]]*tVendas[[#This Row],[% Comis.]]</f>
        <v>165.54</v>
      </c>
      <c r="AE645" s="57">
        <f>IF((tVendas[[#This Row],[Data Pagamento]]-tVendas[[#This Row],[Vencimento]])&lt;0,1,0)</f>
        <v>0</v>
      </c>
    </row>
    <row r="646" spans="9:31" x14ac:dyDescent="0.3">
      <c r="I646">
        <v>643</v>
      </c>
      <c r="J646" s="41">
        <v>44179</v>
      </c>
      <c r="K646" s="66">
        <f t="shared" si="10"/>
        <v>2020</v>
      </c>
      <c r="L646">
        <v>55</v>
      </c>
      <c r="M646" t="s">
        <v>245</v>
      </c>
      <c r="N646" t="s">
        <v>246</v>
      </c>
      <c r="O646">
        <v>14</v>
      </c>
      <c r="P646" t="s">
        <v>282</v>
      </c>
      <c r="Q646" t="s">
        <v>201</v>
      </c>
      <c r="R646" t="s">
        <v>219</v>
      </c>
      <c r="S646">
        <v>25</v>
      </c>
      <c r="T646" s="42">
        <v>96</v>
      </c>
      <c r="U646" s="42">
        <v>2400</v>
      </c>
      <c r="V646" s="43">
        <v>0.03</v>
      </c>
      <c r="W646" s="42">
        <f>tVendas[[#This Row],[Valor Bruto]]*tVendas[[#This Row],[% Desconto]]</f>
        <v>72</v>
      </c>
      <c r="X646" s="42">
        <f>tVendas[[#This Row],[Valor Bruto]]-tVendas[[#This Row],[Valor Desconto]]</f>
        <v>2328</v>
      </c>
      <c r="Y646" s="41">
        <v>44189</v>
      </c>
      <c r="Z646" s="41"/>
      <c r="AA646" t="s">
        <v>100</v>
      </c>
      <c r="AB646" t="s">
        <v>105</v>
      </c>
      <c r="AC646" s="43">
        <v>0.06</v>
      </c>
      <c r="AD646" s="42">
        <f>tVendas[[#This Row],[Valor Venda]]*tVendas[[#This Row],[% Comis.]]</f>
        <v>139.68</v>
      </c>
      <c r="AE646" s="57">
        <f>IF((tVendas[[#This Row],[Data Pagamento]]-tVendas[[#This Row],[Vencimento]])&lt;0,1,0)</f>
        <v>1</v>
      </c>
    </row>
    <row r="647" spans="9:31" x14ac:dyDescent="0.3">
      <c r="I647">
        <v>644</v>
      </c>
      <c r="J647" s="41">
        <v>44180</v>
      </c>
      <c r="K647" s="66">
        <f t="shared" si="10"/>
        <v>2020</v>
      </c>
      <c r="L647">
        <v>84</v>
      </c>
      <c r="M647" t="s">
        <v>493</v>
      </c>
      <c r="N647" t="s">
        <v>224</v>
      </c>
      <c r="O647">
        <v>14</v>
      </c>
      <c r="P647" t="s">
        <v>485</v>
      </c>
      <c r="Q647" t="s">
        <v>201</v>
      </c>
      <c r="R647" t="s">
        <v>222</v>
      </c>
      <c r="S647">
        <v>12</v>
      </c>
      <c r="T647" s="42">
        <v>94</v>
      </c>
      <c r="U647" s="42">
        <v>1128</v>
      </c>
      <c r="V647" s="43">
        <v>0.05</v>
      </c>
      <c r="W647" s="42">
        <f>tVendas[[#This Row],[Valor Bruto]]*tVendas[[#This Row],[% Desconto]]</f>
        <v>56.400000000000006</v>
      </c>
      <c r="X647" s="42">
        <f>tVendas[[#This Row],[Valor Bruto]]-tVendas[[#This Row],[Valor Desconto]]</f>
        <v>1071.5999999999999</v>
      </c>
      <c r="Y647" s="41">
        <v>44187</v>
      </c>
      <c r="Z647" s="41">
        <v>44187</v>
      </c>
      <c r="AA647" t="s">
        <v>82</v>
      </c>
      <c r="AB647" t="s">
        <v>90</v>
      </c>
      <c r="AC647" s="43">
        <v>0.05</v>
      </c>
      <c r="AD647" s="42">
        <f>tVendas[[#This Row],[Valor Venda]]*tVendas[[#This Row],[% Comis.]]</f>
        <v>53.58</v>
      </c>
      <c r="AE647" s="57">
        <f>IF((tVendas[[#This Row],[Data Pagamento]]-tVendas[[#This Row],[Vencimento]])&lt;0,1,0)</f>
        <v>0</v>
      </c>
    </row>
    <row r="648" spans="9:31" x14ac:dyDescent="0.3">
      <c r="I648">
        <v>645</v>
      </c>
      <c r="J648" s="41">
        <v>44180</v>
      </c>
      <c r="K648" s="66">
        <f t="shared" si="10"/>
        <v>2020</v>
      </c>
      <c r="L648">
        <v>18</v>
      </c>
      <c r="M648" t="s">
        <v>372</v>
      </c>
      <c r="N648" t="s">
        <v>148</v>
      </c>
      <c r="O648">
        <v>1</v>
      </c>
      <c r="P648" t="s">
        <v>481</v>
      </c>
      <c r="Q648" t="s">
        <v>201</v>
      </c>
      <c r="R648" t="s">
        <v>226</v>
      </c>
      <c r="S648">
        <v>48</v>
      </c>
      <c r="T648" s="42">
        <v>96</v>
      </c>
      <c r="U648" s="42">
        <v>4608</v>
      </c>
      <c r="V648" s="43">
        <v>0.06</v>
      </c>
      <c r="W648" s="42">
        <f>tVendas[[#This Row],[Valor Bruto]]*tVendas[[#This Row],[% Desconto]]</f>
        <v>276.48</v>
      </c>
      <c r="X648" s="42">
        <f>tVendas[[#This Row],[Valor Bruto]]-tVendas[[#This Row],[Valor Desconto]]</f>
        <v>4331.5200000000004</v>
      </c>
      <c r="Y648" s="41">
        <v>44182</v>
      </c>
      <c r="Z648" s="41">
        <v>44182</v>
      </c>
      <c r="AA648" t="s">
        <v>108</v>
      </c>
      <c r="AB648" t="s">
        <v>95</v>
      </c>
      <c r="AC648" s="43">
        <v>0.08</v>
      </c>
      <c r="AD648" s="42">
        <f>tVendas[[#This Row],[Valor Venda]]*tVendas[[#This Row],[% Comis.]]</f>
        <v>346.52160000000003</v>
      </c>
      <c r="AE648" s="57">
        <f>IF((tVendas[[#This Row],[Data Pagamento]]-tVendas[[#This Row],[Vencimento]])&lt;0,1,0)</f>
        <v>0</v>
      </c>
    </row>
    <row r="649" spans="9:31" x14ac:dyDescent="0.3">
      <c r="I649">
        <v>646</v>
      </c>
      <c r="J649" s="41">
        <v>44180</v>
      </c>
      <c r="K649" s="66">
        <f t="shared" si="10"/>
        <v>2020</v>
      </c>
      <c r="L649">
        <v>46</v>
      </c>
      <c r="M649" t="s">
        <v>412</v>
      </c>
      <c r="N649" t="s">
        <v>413</v>
      </c>
      <c r="O649">
        <v>9</v>
      </c>
      <c r="P649" t="s">
        <v>356</v>
      </c>
      <c r="Q649" t="s">
        <v>206</v>
      </c>
      <c r="R649" t="s">
        <v>230</v>
      </c>
      <c r="S649">
        <v>35</v>
      </c>
      <c r="T649" s="42">
        <v>93</v>
      </c>
      <c r="U649" s="42">
        <v>3255</v>
      </c>
      <c r="V649" s="43">
        <v>0.15</v>
      </c>
      <c r="W649" s="42">
        <f>tVendas[[#This Row],[Valor Bruto]]*tVendas[[#This Row],[% Desconto]]</f>
        <v>488.25</v>
      </c>
      <c r="X649" s="42">
        <f>tVendas[[#This Row],[Valor Bruto]]-tVendas[[#This Row],[Valor Desconto]]</f>
        <v>2766.75</v>
      </c>
      <c r="Y649" s="41">
        <v>44181</v>
      </c>
      <c r="Z649" s="41"/>
      <c r="AA649" t="s">
        <v>85</v>
      </c>
      <c r="AB649" t="s">
        <v>113</v>
      </c>
      <c r="AC649" s="43">
        <v>0.06</v>
      </c>
      <c r="AD649" s="42">
        <f>tVendas[[#This Row],[Valor Venda]]*tVendas[[#This Row],[% Comis.]]</f>
        <v>166.005</v>
      </c>
      <c r="AE649" s="57">
        <f>IF((tVendas[[#This Row],[Data Pagamento]]-tVendas[[#This Row],[Vencimento]])&lt;0,1,0)</f>
        <v>1</v>
      </c>
    </row>
    <row r="650" spans="9:31" x14ac:dyDescent="0.3">
      <c r="I650">
        <v>647</v>
      </c>
      <c r="J650" s="41">
        <v>44181</v>
      </c>
      <c r="K650" s="66">
        <f t="shared" si="10"/>
        <v>2020</v>
      </c>
      <c r="L650">
        <v>15</v>
      </c>
      <c r="M650" t="s">
        <v>337</v>
      </c>
      <c r="N650" t="s">
        <v>148</v>
      </c>
      <c r="O650">
        <v>9</v>
      </c>
      <c r="P650" t="s">
        <v>379</v>
      </c>
      <c r="Q650" t="s">
        <v>206</v>
      </c>
      <c r="R650" t="s">
        <v>234</v>
      </c>
      <c r="S650">
        <v>46</v>
      </c>
      <c r="T650" s="42">
        <v>96</v>
      </c>
      <c r="U650" s="42">
        <v>4416</v>
      </c>
      <c r="V650" s="43">
        <v>0.13</v>
      </c>
      <c r="W650" s="42">
        <f>tVendas[[#This Row],[Valor Bruto]]*tVendas[[#This Row],[% Desconto]]</f>
        <v>574.08000000000004</v>
      </c>
      <c r="X650" s="42">
        <f>tVendas[[#This Row],[Valor Bruto]]-tVendas[[#This Row],[Valor Desconto]]</f>
        <v>3841.92</v>
      </c>
      <c r="Y650" s="41">
        <v>44192</v>
      </c>
      <c r="Z650" s="41">
        <v>44192</v>
      </c>
      <c r="AA650" t="s">
        <v>100</v>
      </c>
      <c r="AB650" t="s">
        <v>128</v>
      </c>
      <c r="AC650" s="43">
        <v>7.0000000000000007E-2</v>
      </c>
      <c r="AD650" s="42">
        <f>tVendas[[#This Row],[Valor Venda]]*tVendas[[#This Row],[% Comis.]]</f>
        <v>268.93440000000004</v>
      </c>
      <c r="AE650" s="57">
        <f>IF((tVendas[[#This Row],[Data Pagamento]]-tVendas[[#This Row],[Vencimento]])&lt;0,1,0)</f>
        <v>0</v>
      </c>
    </row>
    <row r="651" spans="9:31" x14ac:dyDescent="0.3">
      <c r="I651">
        <v>648</v>
      </c>
      <c r="J651" s="41">
        <v>44182</v>
      </c>
      <c r="K651" s="66">
        <f t="shared" si="10"/>
        <v>2020</v>
      </c>
      <c r="L651">
        <v>18</v>
      </c>
      <c r="M651" t="s">
        <v>372</v>
      </c>
      <c r="N651" t="s">
        <v>148</v>
      </c>
      <c r="O651">
        <v>14</v>
      </c>
      <c r="P651" t="s">
        <v>486</v>
      </c>
      <c r="Q651" t="s">
        <v>201</v>
      </c>
      <c r="R651" t="s">
        <v>237</v>
      </c>
      <c r="S651">
        <v>42</v>
      </c>
      <c r="T651" s="42">
        <v>100</v>
      </c>
      <c r="U651" s="42">
        <v>4200</v>
      </c>
      <c r="V651" s="43">
        <v>0.14000000000000001</v>
      </c>
      <c r="W651" s="42">
        <f>tVendas[[#This Row],[Valor Bruto]]*tVendas[[#This Row],[% Desconto]]</f>
        <v>588</v>
      </c>
      <c r="X651" s="42">
        <f>tVendas[[#This Row],[Valor Bruto]]-tVendas[[#This Row],[Valor Desconto]]</f>
        <v>3612</v>
      </c>
      <c r="Y651" s="41">
        <v>44183</v>
      </c>
      <c r="Z651" s="41">
        <v>44183</v>
      </c>
      <c r="AA651" t="s">
        <v>79</v>
      </c>
      <c r="AB651" t="s">
        <v>109</v>
      </c>
      <c r="AC651" s="43">
        <v>7.0000000000000007E-2</v>
      </c>
      <c r="AD651" s="42">
        <f>tVendas[[#This Row],[Valor Venda]]*tVendas[[#This Row],[% Comis.]]</f>
        <v>252.84000000000003</v>
      </c>
      <c r="AE651" s="57">
        <f>IF((tVendas[[#This Row],[Data Pagamento]]-tVendas[[#This Row],[Vencimento]])&lt;0,1,0)</f>
        <v>0</v>
      </c>
    </row>
    <row r="652" spans="9:31" x14ac:dyDescent="0.3">
      <c r="I652">
        <v>649</v>
      </c>
      <c r="J652" s="41">
        <v>44182</v>
      </c>
      <c r="K652" s="66">
        <f t="shared" si="10"/>
        <v>2020</v>
      </c>
      <c r="L652">
        <v>56</v>
      </c>
      <c r="M652" t="s">
        <v>400</v>
      </c>
      <c r="N652" t="s">
        <v>401</v>
      </c>
      <c r="O652">
        <v>11</v>
      </c>
      <c r="P652" t="s">
        <v>371</v>
      </c>
      <c r="Q652" t="s">
        <v>201</v>
      </c>
      <c r="R652" t="s">
        <v>240</v>
      </c>
      <c r="S652">
        <v>22</v>
      </c>
      <c r="T652" s="42">
        <v>92</v>
      </c>
      <c r="U652" s="42">
        <v>2024</v>
      </c>
      <c r="V652" s="43">
        <v>0.02</v>
      </c>
      <c r="W652" s="42">
        <f>tVendas[[#This Row],[Valor Bruto]]*tVendas[[#This Row],[% Desconto]]</f>
        <v>40.480000000000004</v>
      </c>
      <c r="X652" s="42">
        <f>tVendas[[#This Row],[Valor Bruto]]-tVendas[[#This Row],[Valor Desconto]]</f>
        <v>1983.52</v>
      </c>
      <c r="Y652" s="41">
        <v>44196</v>
      </c>
      <c r="Z652" s="41">
        <v>44196</v>
      </c>
      <c r="AA652" t="s">
        <v>100</v>
      </c>
      <c r="AB652" t="s">
        <v>105</v>
      </c>
      <c r="AC652" s="43">
        <v>0.05</v>
      </c>
      <c r="AD652" s="42">
        <f>tVendas[[#This Row],[Valor Venda]]*tVendas[[#This Row],[% Comis.]]</f>
        <v>99.176000000000002</v>
      </c>
      <c r="AE652" s="57">
        <f>IF((tVendas[[#This Row],[Data Pagamento]]-tVendas[[#This Row],[Vencimento]])&lt;0,1,0)</f>
        <v>0</v>
      </c>
    </row>
    <row r="653" spans="9:31" x14ac:dyDescent="0.3">
      <c r="I653">
        <v>650</v>
      </c>
      <c r="J653" s="41">
        <v>44182</v>
      </c>
      <c r="K653" s="66">
        <f t="shared" si="10"/>
        <v>2020</v>
      </c>
      <c r="L653">
        <v>52</v>
      </c>
      <c r="M653" t="s">
        <v>204</v>
      </c>
      <c r="N653" t="s">
        <v>96</v>
      </c>
      <c r="O653">
        <v>6</v>
      </c>
      <c r="P653" t="s">
        <v>272</v>
      </c>
      <c r="Q653" t="s">
        <v>201</v>
      </c>
      <c r="R653" t="s">
        <v>202</v>
      </c>
      <c r="S653">
        <v>21</v>
      </c>
      <c r="T653" s="42">
        <v>119</v>
      </c>
      <c r="U653" s="42">
        <v>2499</v>
      </c>
      <c r="V653" s="43">
        <v>0.13</v>
      </c>
      <c r="W653" s="42">
        <f>tVendas[[#This Row],[Valor Bruto]]*tVendas[[#This Row],[% Desconto]]</f>
        <v>324.87</v>
      </c>
      <c r="X653" s="42">
        <f>tVendas[[#This Row],[Valor Bruto]]-tVendas[[#This Row],[Valor Desconto]]</f>
        <v>2174.13</v>
      </c>
      <c r="Y653" s="41">
        <v>44199</v>
      </c>
      <c r="Z653" s="41">
        <v>44199</v>
      </c>
      <c r="AA653" t="s">
        <v>85</v>
      </c>
      <c r="AB653" t="s">
        <v>92</v>
      </c>
      <c r="AC653" s="43">
        <v>0.06</v>
      </c>
      <c r="AD653" s="42">
        <f>tVendas[[#This Row],[Valor Venda]]*tVendas[[#This Row],[% Comis.]]</f>
        <v>130.4478</v>
      </c>
      <c r="AE653" s="57">
        <f>IF((tVendas[[#This Row],[Data Pagamento]]-tVendas[[#This Row],[Vencimento]])&lt;0,1,0)</f>
        <v>0</v>
      </c>
    </row>
    <row r="654" spans="9:31" x14ac:dyDescent="0.3">
      <c r="I654">
        <v>651</v>
      </c>
      <c r="J654" s="41">
        <v>44182</v>
      </c>
      <c r="K654" s="66">
        <f t="shared" si="10"/>
        <v>2020</v>
      </c>
      <c r="L654">
        <v>6</v>
      </c>
      <c r="M654" t="s">
        <v>425</v>
      </c>
      <c r="N654" t="s">
        <v>126</v>
      </c>
      <c r="O654">
        <v>8</v>
      </c>
      <c r="P654" t="s">
        <v>505</v>
      </c>
      <c r="Q654" t="s">
        <v>206</v>
      </c>
      <c r="R654" t="s">
        <v>207</v>
      </c>
      <c r="S654">
        <v>29</v>
      </c>
      <c r="T654" s="42">
        <v>97</v>
      </c>
      <c r="U654" s="42">
        <v>2813</v>
      </c>
      <c r="V654" s="43">
        <v>0.09</v>
      </c>
      <c r="W654" s="42">
        <f>tVendas[[#This Row],[Valor Bruto]]*tVendas[[#This Row],[% Desconto]]</f>
        <v>253.17</v>
      </c>
      <c r="X654" s="42">
        <f>tVendas[[#This Row],[Valor Bruto]]-tVendas[[#This Row],[Valor Desconto]]</f>
        <v>2559.83</v>
      </c>
      <c r="Y654" s="41">
        <v>44206</v>
      </c>
      <c r="Z654" s="41">
        <v>44206</v>
      </c>
      <c r="AA654" t="s">
        <v>97</v>
      </c>
      <c r="AB654" t="s">
        <v>113</v>
      </c>
      <c r="AC654" s="43">
        <v>0.06</v>
      </c>
      <c r="AD654" s="42">
        <f>tVendas[[#This Row],[Valor Venda]]*tVendas[[#This Row],[% Comis.]]</f>
        <v>153.5898</v>
      </c>
      <c r="AE654" s="57">
        <f>IF((tVendas[[#This Row],[Data Pagamento]]-tVendas[[#This Row],[Vencimento]])&lt;0,1,0)</f>
        <v>0</v>
      </c>
    </row>
    <row r="655" spans="9:31" x14ac:dyDescent="0.3">
      <c r="I655">
        <v>652</v>
      </c>
      <c r="J655" s="41">
        <v>44184</v>
      </c>
      <c r="K655" s="66">
        <f t="shared" si="10"/>
        <v>2020</v>
      </c>
      <c r="L655">
        <v>49</v>
      </c>
      <c r="M655" t="s">
        <v>407</v>
      </c>
      <c r="N655" t="s">
        <v>408</v>
      </c>
      <c r="O655">
        <v>6</v>
      </c>
      <c r="P655" t="s">
        <v>506</v>
      </c>
      <c r="Q655" t="s">
        <v>201</v>
      </c>
      <c r="R655" t="s">
        <v>212</v>
      </c>
      <c r="S655">
        <v>45</v>
      </c>
      <c r="T655" s="42">
        <v>103</v>
      </c>
      <c r="U655" s="42">
        <v>4635</v>
      </c>
      <c r="V655" s="43">
        <v>0.02</v>
      </c>
      <c r="W655" s="42">
        <f>tVendas[[#This Row],[Valor Bruto]]*tVendas[[#This Row],[% Desconto]]</f>
        <v>92.7</v>
      </c>
      <c r="X655" s="42">
        <f>tVendas[[#This Row],[Valor Bruto]]-tVendas[[#This Row],[Valor Desconto]]</f>
        <v>4542.3</v>
      </c>
      <c r="Y655" s="41">
        <v>44207</v>
      </c>
      <c r="Z655" s="41">
        <v>44207</v>
      </c>
      <c r="AA655" t="s">
        <v>97</v>
      </c>
      <c r="AB655" t="s">
        <v>80</v>
      </c>
      <c r="AC655" s="43">
        <v>0.08</v>
      </c>
      <c r="AD655" s="42">
        <f>tVendas[[#This Row],[Valor Venda]]*tVendas[[#This Row],[% Comis.]]</f>
        <v>363.38400000000001</v>
      </c>
      <c r="AE655" s="57">
        <f>IF((tVendas[[#This Row],[Data Pagamento]]-tVendas[[#This Row],[Vencimento]])&lt;0,1,0)</f>
        <v>0</v>
      </c>
    </row>
    <row r="656" spans="9:31" x14ac:dyDescent="0.3">
      <c r="I656">
        <v>653</v>
      </c>
      <c r="J656" s="41">
        <v>44185</v>
      </c>
      <c r="K656" s="66">
        <f t="shared" si="10"/>
        <v>2020</v>
      </c>
      <c r="L656">
        <v>99</v>
      </c>
      <c r="M656" t="s">
        <v>374</v>
      </c>
      <c r="N656" t="s">
        <v>303</v>
      </c>
      <c r="O656">
        <v>5</v>
      </c>
      <c r="P656" t="s">
        <v>460</v>
      </c>
      <c r="Q656" t="s">
        <v>206</v>
      </c>
      <c r="R656" t="s">
        <v>216</v>
      </c>
      <c r="S656">
        <v>27</v>
      </c>
      <c r="T656" s="42">
        <v>91</v>
      </c>
      <c r="U656" s="42">
        <v>2457</v>
      </c>
      <c r="V656" s="43">
        <v>0.08</v>
      </c>
      <c r="W656" s="42">
        <f>tVendas[[#This Row],[Valor Bruto]]*tVendas[[#This Row],[% Desconto]]</f>
        <v>196.56</v>
      </c>
      <c r="X656" s="42">
        <f>tVendas[[#This Row],[Valor Bruto]]-tVendas[[#This Row],[Valor Desconto]]</f>
        <v>2260.44</v>
      </c>
      <c r="Y656" s="41">
        <v>44193</v>
      </c>
      <c r="Z656" s="41">
        <v>44193</v>
      </c>
      <c r="AA656" t="s">
        <v>97</v>
      </c>
      <c r="AB656" t="s">
        <v>80</v>
      </c>
      <c r="AC656" s="43">
        <v>0.06</v>
      </c>
      <c r="AD656" s="42">
        <f>tVendas[[#This Row],[Valor Venda]]*tVendas[[#This Row],[% Comis.]]</f>
        <v>135.62639999999999</v>
      </c>
      <c r="AE656" s="57">
        <f>IF((tVendas[[#This Row],[Data Pagamento]]-tVendas[[#This Row],[Vencimento]])&lt;0,1,0)</f>
        <v>0</v>
      </c>
    </row>
    <row r="657" spans="9:31" x14ac:dyDescent="0.3">
      <c r="I657">
        <v>654</v>
      </c>
      <c r="J657" s="41">
        <v>44186</v>
      </c>
      <c r="K657" s="66">
        <f t="shared" si="10"/>
        <v>2020</v>
      </c>
      <c r="L657">
        <v>71</v>
      </c>
      <c r="M657" t="s">
        <v>198</v>
      </c>
      <c r="N657" t="s">
        <v>199</v>
      </c>
      <c r="O657">
        <v>2</v>
      </c>
      <c r="P657" t="s">
        <v>353</v>
      </c>
      <c r="Q657" t="s">
        <v>206</v>
      </c>
      <c r="R657" t="s">
        <v>219</v>
      </c>
      <c r="S657">
        <v>30</v>
      </c>
      <c r="T657" s="42">
        <v>108</v>
      </c>
      <c r="U657" s="42">
        <v>3240</v>
      </c>
      <c r="V657" s="43">
        <v>0.13</v>
      </c>
      <c r="W657" s="42">
        <f>tVendas[[#This Row],[Valor Bruto]]*tVendas[[#This Row],[% Desconto]]</f>
        <v>421.2</v>
      </c>
      <c r="X657" s="42">
        <f>tVendas[[#This Row],[Valor Bruto]]-tVendas[[#This Row],[Valor Desconto]]</f>
        <v>2818.8</v>
      </c>
      <c r="Y657" s="41">
        <v>44197</v>
      </c>
      <c r="Z657" s="41">
        <v>44197</v>
      </c>
      <c r="AA657" t="s">
        <v>82</v>
      </c>
      <c r="AB657" t="s">
        <v>88</v>
      </c>
      <c r="AC657" s="43">
        <v>0.06</v>
      </c>
      <c r="AD657" s="42">
        <f>tVendas[[#This Row],[Valor Venda]]*tVendas[[#This Row],[% Comis.]]</f>
        <v>169.12800000000001</v>
      </c>
      <c r="AE657" s="57">
        <f>IF((tVendas[[#This Row],[Data Pagamento]]-tVendas[[#This Row],[Vencimento]])&lt;0,1,0)</f>
        <v>0</v>
      </c>
    </row>
    <row r="658" spans="9:31" x14ac:dyDescent="0.3">
      <c r="I658">
        <v>655</v>
      </c>
      <c r="J658" s="41">
        <v>44186</v>
      </c>
      <c r="K658" s="66">
        <f t="shared" si="10"/>
        <v>2020</v>
      </c>
      <c r="L658">
        <v>73</v>
      </c>
      <c r="M658" t="s">
        <v>248</v>
      </c>
      <c r="N658" t="s">
        <v>156</v>
      </c>
      <c r="O658">
        <v>2</v>
      </c>
      <c r="P658" t="s">
        <v>285</v>
      </c>
      <c r="Q658" t="s">
        <v>206</v>
      </c>
      <c r="R658" t="s">
        <v>222</v>
      </c>
      <c r="S658">
        <v>40</v>
      </c>
      <c r="T658" s="42">
        <v>92</v>
      </c>
      <c r="U658" s="42">
        <v>3680</v>
      </c>
      <c r="V658" s="43">
        <v>0.02</v>
      </c>
      <c r="W658" s="42">
        <f>tVendas[[#This Row],[Valor Bruto]]*tVendas[[#This Row],[% Desconto]]</f>
        <v>73.600000000000009</v>
      </c>
      <c r="X658" s="42">
        <f>tVendas[[#This Row],[Valor Bruto]]-tVendas[[#This Row],[Valor Desconto]]</f>
        <v>3606.4</v>
      </c>
      <c r="Y658" s="41">
        <v>44196</v>
      </c>
      <c r="Z658" s="41">
        <v>44196</v>
      </c>
      <c r="AA658" t="s">
        <v>97</v>
      </c>
      <c r="AB658" t="s">
        <v>95</v>
      </c>
      <c r="AC658" s="43">
        <v>7.0000000000000007E-2</v>
      </c>
      <c r="AD658" s="42">
        <f>tVendas[[#This Row],[Valor Venda]]*tVendas[[#This Row],[% Comis.]]</f>
        <v>252.44800000000004</v>
      </c>
      <c r="AE658" s="57">
        <f>IF((tVendas[[#This Row],[Data Pagamento]]-tVendas[[#This Row],[Vencimento]])&lt;0,1,0)</f>
        <v>0</v>
      </c>
    </row>
    <row r="659" spans="9:31" x14ac:dyDescent="0.3">
      <c r="I659">
        <v>656</v>
      </c>
      <c r="J659" s="41">
        <v>44186</v>
      </c>
      <c r="K659" s="66">
        <f t="shared" si="10"/>
        <v>2020</v>
      </c>
      <c r="L659">
        <v>6</v>
      </c>
      <c r="M659" t="s">
        <v>425</v>
      </c>
      <c r="N659" t="s">
        <v>126</v>
      </c>
      <c r="O659">
        <v>7</v>
      </c>
      <c r="P659" t="s">
        <v>355</v>
      </c>
      <c r="Q659" t="s">
        <v>206</v>
      </c>
      <c r="R659" t="s">
        <v>226</v>
      </c>
      <c r="S659">
        <v>37</v>
      </c>
      <c r="T659" s="42">
        <v>92</v>
      </c>
      <c r="U659" s="42">
        <v>3404</v>
      </c>
      <c r="V659" s="43">
        <v>0.04</v>
      </c>
      <c r="W659" s="42">
        <f>tVendas[[#This Row],[Valor Bruto]]*tVendas[[#This Row],[% Desconto]]</f>
        <v>136.16</v>
      </c>
      <c r="X659" s="42">
        <f>tVendas[[#This Row],[Valor Bruto]]-tVendas[[#This Row],[Valor Desconto]]</f>
        <v>3267.84</v>
      </c>
      <c r="Y659" s="41">
        <v>44205</v>
      </c>
      <c r="Z659" s="41">
        <v>44205</v>
      </c>
      <c r="AA659" t="s">
        <v>79</v>
      </c>
      <c r="AB659" t="s">
        <v>113</v>
      </c>
      <c r="AC659" s="43">
        <v>7.0000000000000007E-2</v>
      </c>
      <c r="AD659" s="42">
        <f>tVendas[[#This Row],[Valor Venda]]*tVendas[[#This Row],[% Comis.]]</f>
        <v>228.74880000000005</v>
      </c>
      <c r="AE659" s="57">
        <f>IF((tVendas[[#This Row],[Data Pagamento]]-tVendas[[#This Row],[Vencimento]])&lt;0,1,0)</f>
        <v>0</v>
      </c>
    </row>
    <row r="660" spans="9:31" x14ac:dyDescent="0.3">
      <c r="I660">
        <v>657</v>
      </c>
      <c r="J660" s="41">
        <v>44186</v>
      </c>
      <c r="K660" s="66">
        <f t="shared" si="10"/>
        <v>2020</v>
      </c>
      <c r="L660">
        <v>13</v>
      </c>
      <c r="M660" t="s">
        <v>332</v>
      </c>
      <c r="N660" t="s">
        <v>132</v>
      </c>
      <c r="O660">
        <v>3</v>
      </c>
      <c r="P660" t="s">
        <v>473</v>
      </c>
      <c r="Q660" t="s">
        <v>206</v>
      </c>
      <c r="R660" t="s">
        <v>230</v>
      </c>
      <c r="S660">
        <v>40</v>
      </c>
      <c r="T660" s="42">
        <v>111</v>
      </c>
      <c r="U660" s="42">
        <v>4440</v>
      </c>
      <c r="V660" s="43">
        <v>0.02</v>
      </c>
      <c r="W660" s="42">
        <f>tVendas[[#This Row],[Valor Bruto]]*tVendas[[#This Row],[% Desconto]]</f>
        <v>88.8</v>
      </c>
      <c r="X660" s="42">
        <f>tVendas[[#This Row],[Valor Bruto]]-tVendas[[#This Row],[Valor Desconto]]</f>
        <v>4351.2</v>
      </c>
      <c r="Y660" s="41">
        <v>44189</v>
      </c>
      <c r="Z660" s="41">
        <v>44189</v>
      </c>
      <c r="AA660" t="s">
        <v>97</v>
      </c>
      <c r="AB660" t="s">
        <v>83</v>
      </c>
      <c r="AC660" s="43">
        <v>0.08</v>
      </c>
      <c r="AD660" s="42">
        <f>tVendas[[#This Row],[Valor Venda]]*tVendas[[#This Row],[% Comis.]]</f>
        <v>348.096</v>
      </c>
      <c r="AE660" s="57">
        <f>IF((tVendas[[#This Row],[Data Pagamento]]-tVendas[[#This Row],[Vencimento]])&lt;0,1,0)</f>
        <v>0</v>
      </c>
    </row>
    <row r="661" spans="9:31" x14ac:dyDescent="0.3">
      <c r="I661">
        <v>658</v>
      </c>
      <c r="J661" s="41">
        <v>44187</v>
      </c>
      <c r="K661" s="66">
        <f t="shared" si="10"/>
        <v>2020</v>
      </c>
      <c r="L661">
        <v>72</v>
      </c>
      <c r="M661" t="s">
        <v>299</v>
      </c>
      <c r="N661" t="s">
        <v>300</v>
      </c>
      <c r="O661">
        <v>1</v>
      </c>
      <c r="P661" t="s">
        <v>358</v>
      </c>
      <c r="Q661" t="s">
        <v>201</v>
      </c>
      <c r="R661" t="s">
        <v>234</v>
      </c>
      <c r="S661">
        <v>31</v>
      </c>
      <c r="T661" s="42">
        <v>104</v>
      </c>
      <c r="U661" s="42">
        <v>3224</v>
      </c>
      <c r="V661" s="43">
        <v>0.11</v>
      </c>
      <c r="W661" s="42">
        <f>tVendas[[#This Row],[Valor Bruto]]*tVendas[[#This Row],[% Desconto]]</f>
        <v>354.64</v>
      </c>
      <c r="X661" s="42">
        <f>tVendas[[#This Row],[Valor Bruto]]-tVendas[[#This Row],[Valor Desconto]]</f>
        <v>2869.36</v>
      </c>
      <c r="Y661" s="41">
        <v>44196</v>
      </c>
      <c r="Z661" s="41">
        <v>44196</v>
      </c>
      <c r="AA661" t="s">
        <v>100</v>
      </c>
      <c r="AB661" t="s">
        <v>80</v>
      </c>
      <c r="AC661" s="43">
        <v>0.06</v>
      </c>
      <c r="AD661" s="42">
        <f>tVendas[[#This Row],[Valor Venda]]*tVendas[[#This Row],[% Comis.]]</f>
        <v>172.16159999999999</v>
      </c>
      <c r="AE661" s="57">
        <f>IF((tVendas[[#This Row],[Data Pagamento]]-tVendas[[#This Row],[Vencimento]])&lt;0,1,0)</f>
        <v>0</v>
      </c>
    </row>
    <row r="662" spans="9:31" x14ac:dyDescent="0.3">
      <c r="I662">
        <v>659</v>
      </c>
      <c r="J662" s="41">
        <v>44187</v>
      </c>
      <c r="K662" s="66">
        <f t="shared" si="10"/>
        <v>2020</v>
      </c>
      <c r="L662">
        <v>9</v>
      </c>
      <c r="M662" t="s">
        <v>227</v>
      </c>
      <c r="N662" t="s">
        <v>228</v>
      </c>
      <c r="O662">
        <v>7</v>
      </c>
      <c r="P662" t="s">
        <v>474</v>
      </c>
      <c r="Q662" t="s">
        <v>206</v>
      </c>
      <c r="R662" t="s">
        <v>237</v>
      </c>
      <c r="S662">
        <v>36</v>
      </c>
      <c r="T662" s="42">
        <v>98</v>
      </c>
      <c r="U662" s="42">
        <v>3528</v>
      </c>
      <c r="V662" s="43">
        <v>0.14000000000000001</v>
      </c>
      <c r="W662" s="42">
        <f>tVendas[[#This Row],[Valor Bruto]]*tVendas[[#This Row],[% Desconto]]</f>
        <v>493.92000000000007</v>
      </c>
      <c r="X662" s="42">
        <f>tVendas[[#This Row],[Valor Bruto]]-tVendas[[#This Row],[Valor Desconto]]</f>
        <v>3034.08</v>
      </c>
      <c r="Y662" s="41">
        <v>44209</v>
      </c>
      <c r="Z662" s="41">
        <v>44209</v>
      </c>
      <c r="AA662" t="s">
        <v>85</v>
      </c>
      <c r="AB662" t="s">
        <v>113</v>
      </c>
      <c r="AC662" s="43">
        <v>7.0000000000000007E-2</v>
      </c>
      <c r="AD662" s="42">
        <f>tVendas[[#This Row],[Valor Venda]]*tVendas[[#This Row],[% Comis.]]</f>
        <v>212.38560000000001</v>
      </c>
      <c r="AE662" s="57">
        <f>IF((tVendas[[#This Row],[Data Pagamento]]-tVendas[[#This Row],[Vencimento]])&lt;0,1,0)</f>
        <v>0</v>
      </c>
    </row>
    <row r="663" spans="9:31" x14ac:dyDescent="0.3">
      <c r="I663">
        <v>660</v>
      </c>
      <c r="J663" s="41">
        <v>44190</v>
      </c>
      <c r="K663" s="66">
        <f t="shared" si="10"/>
        <v>2020</v>
      </c>
      <c r="L663">
        <v>57</v>
      </c>
      <c r="M663" t="s">
        <v>465</v>
      </c>
      <c r="N663" t="s">
        <v>466</v>
      </c>
      <c r="O663">
        <v>14</v>
      </c>
      <c r="P663" t="s">
        <v>422</v>
      </c>
      <c r="Q663" t="s">
        <v>201</v>
      </c>
      <c r="R663" t="s">
        <v>240</v>
      </c>
      <c r="S663">
        <v>25</v>
      </c>
      <c r="T663" s="42">
        <v>106</v>
      </c>
      <c r="U663" s="42">
        <v>2650</v>
      </c>
      <c r="V663" s="43">
        <v>0.06</v>
      </c>
      <c r="W663" s="42">
        <f>tVendas[[#This Row],[Valor Bruto]]*tVendas[[#This Row],[% Desconto]]</f>
        <v>159</v>
      </c>
      <c r="X663" s="42">
        <f>tVendas[[#This Row],[Valor Bruto]]-tVendas[[#This Row],[Valor Desconto]]</f>
        <v>2491</v>
      </c>
      <c r="Y663" s="41">
        <v>44192</v>
      </c>
      <c r="Z663" s="41">
        <v>44192</v>
      </c>
      <c r="AA663" t="s">
        <v>97</v>
      </c>
      <c r="AB663" t="s">
        <v>92</v>
      </c>
      <c r="AC663" s="43">
        <v>0.06</v>
      </c>
      <c r="AD663" s="42">
        <f>tVendas[[#This Row],[Valor Venda]]*tVendas[[#This Row],[% Comis.]]</f>
        <v>149.46</v>
      </c>
      <c r="AE663" s="57">
        <f>IF((tVendas[[#This Row],[Data Pagamento]]-tVendas[[#This Row],[Vencimento]])&lt;0,1,0)</f>
        <v>0</v>
      </c>
    </row>
    <row r="664" spans="9:31" x14ac:dyDescent="0.3">
      <c r="I664">
        <v>661</v>
      </c>
      <c r="J664" s="41">
        <v>44190</v>
      </c>
      <c r="K664" s="66">
        <f t="shared" si="10"/>
        <v>2020</v>
      </c>
      <c r="L664">
        <v>6</v>
      </c>
      <c r="M664" t="s">
        <v>425</v>
      </c>
      <c r="N664" t="s">
        <v>126</v>
      </c>
      <c r="O664">
        <v>8</v>
      </c>
      <c r="P664" t="s">
        <v>373</v>
      </c>
      <c r="Q664" t="s">
        <v>206</v>
      </c>
      <c r="R664" t="s">
        <v>202</v>
      </c>
      <c r="S664">
        <v>15</v>
      </c>
      <c r="T664" s="42">
        <v>118</v>
      </c>
      <c r="U664" s="42">
        <v>1770</v>
      </c>
      <c r="V664" s="43">
        <v>0.15</v>
      </c>
      <c r="W664" s="42">
        <f>tVendas[[#This Row],[Valor Bruto]]*tVendas[[#This Row],[% Desconto]]</f>
        <v>265.5</v>
      </c>
      <c r="X664" s="42">
        <f>tVendas[[#This Row],[Valor Bruto]]-tVendas[[#This Row],[Valor Desconto]]</f>
        <v>1504.5</v>
      </c>
      <c r="Y664" s="41">
        <v>44214</v>
      </c>
      <c r="Z664" s="41">
        <v>44214</v>
      </c>
      <c r="AA664" t="s">
        <v>100</v>
      </c>
      <c r="AB664" t="s">
        <v>128</v>
      </c>
      <c r="AC664" s="43">
        <v>0.05</v>
      </c>
      <c r="AD664" s="42">
        <f>tVendas[[#This Row],[Valor Venda]]*tVendas[[#This Row],[% Comis.]]</f>
        <v>75.225000000000009</v>
      </c>
      <c r="AE664" s="57">
        <f>IF((tVendas[[#This Row],[Data Pagamento]]-tVendas[[#This Row],[Vencimento]])&lt;0,1,0)</f>
        <v>0</v>
      </c>
    </row>
    <row r="665" spans="9:31" x14ac:dyDescent="0.3">
      <c r="I665">
        <v>662</v>
      </c>
      <c r="J665" s="41">
        <v>44191</v>
      </c>
      <c r="K665" s="66">
        <f t="shared" si="10"/>
        <v>2020</v>
      </c>
      <c r="L665">
        <v>48</v>
      </c>
      <c r="M665" t="s">
        <v>289</v>
      </c>
      <c r="N665" t="s">
        <v>96</v>
      </c>
      <c r="O665">
        <v>7</v>
      </c>
      <c r="P665" t="s">
        <v>205</v>
      </c>
      <c r="Q665" t="s">
        <v>206</v>
      </c>
      <c r="R665" t="s">
        <v>207</v>
      </c>
      <c r="S665">
        <v>32</v>
      </c>
      <c r="T665" s="42">
        <v>93</v>
      </c>
      <c r="U665" s="42">
        <v>2976</v>
      </c>
      <c r="V665" s="43">
        <v>0.11</v>
      </c>
      <c r="W665" s="42">
        <f>tVendas[[#This Row],[Valor Bruto]]*tVendas[[#This Row],[% Desconto]]</f>
        <v>327.36</v>
      </c>
      <c r="X665" s="42">
        <f>tVendas[[#This Row],[Valor Bruto]]-tVendas[[#This Row],[Valor Desconto]]</f>
        <v>2648.64</v>
      </c>
      <c r="Y665" s="41">
        <v>44208</v>
      </c>
      <c r="Z665" s="41">
        <v>44208</v>
      </c>
      <c r="AA665" t="s">
        <v>85</v>
      </c>
      <c r="AB665" t="s">
        <v>80</v>
      </c>
      <c r="AC665" s="43">
        <v>0.06</v>
      </c>
      <c r="AD665" s="42">
        <f>tVendas[[#This Row],[Valor Venda]]*tVendas[[#This Row],[% Comis.]]</f>
        <v>158.91839999999999</v>
      </c>
      <c r="AE665" s="57">
        <f>IF((tVendas[[#This Row],[Data Pagamento]]-tVendas[[#This Row],[Vencimento]])&lt;0,1,0)</f>
        <v>0</v>
      </c>
    </row>
    <row r="666" spans="9:31" x14ac:dyDescent="0.3">
      <c r="I666">
        <v>663</v>
      </c>
      <c r="J666" s="41">
        <v>44191</v>
      </c>
      <c r="K666" s="66">
        <f t="shared" si="10"/>
        <v>2020</v>
      </c>
      <c r="L666">
        <v>38</v>
      </c>
      <c r="M666" t="s">
        <v>326</v>
      </c>
      <c r="N666" t="s">
        <v>120</v>
      </c>
      <c r="O666">
        <v>4</v>
      </c>
      <c r="P666" t="s">
        <v>336</v>
      </c>
      <c r="Q666" t="s">
        <v>206</v>
      </c>
      <c r="R666" t="s">
        <v>212</v>
      </c>
      <c r="S666">
        <v>28</v>
      </c>
      <c r="T666" s="42">
        <v>90</v>
      </c>
      <c r="U666" s="42">
        <v>2520</v>
      </c>
      <c r="V666" s="43">
        <v>0.06</v>
      </c>
      <c r="W666" s="42">
        <f>tVendas[[#This Row],[Valor Bruto]]*tVendas[[#This Row],[% Desconto]]</f>
        <v>151.19999999999999</v>
      </c>
      <c r="X666" s="42">
        <f>tVendas[[#This Row],[Valor Bruto]]-tVendas[[#This Row],[Valor Desconto]]</f>
        <v>2368.8000000000002</v>
      </c>
      <c r="Y666" s="41">
        <v>44195</v>
      </c>
      <c r="Z666" s="41">
        <v>44195</v>
      </c>
      <c r="AA666" t="s">
        <v>97</v>
      </c>
      <c r="AB666" t="s">
        <v>109</v>
      </c>
      <c r="AC666" s="43">
        <v>0.06</v>
      </c>
      <c r="AD666" s="42">
        <f>tVendas[[#This Row],[Valor Venda]]*tVendas[[#This Row],[% Comis.]]</f>
        <v>142.12800000000001</v>
      </c>
      <c r="AE666" s="57">
        <f>IF((tVendas[[#This Row],[Data Pagamento]]-tVendas[[#This Row],[Vencimento]])&lt;0,1,0)</f>
        <v>0</v>
      </c>
    </row>
    <row r="667" spans="9:31" x14ac:dyDescent="0.3">
      <c r="I667">
        <v>664</v>
      </c>
      <c r="J667" s="41">
        <v>44191</v>
      </c>
      <c r="K667" s="66">
        <f t="shared" si="10"/>
        <v>2020</v>
      </c>
      <c r="L667">
        <v>93</v>
      </c>
      <c r="M667" t="s">
        <v>220</v>
      </c>
      <c r="N667" t="s">
        <v>148</v>
      </c>
      <c r="O667">
        <v>1</v>
      </c>
      <c r="P667" t="s">
        <v>427</v>
      </c>
      <c r="Q667" t="s">
        <v>201</v>
      </c>
      <c r="R667" t="s">
        <v>216</v>
      </c>
      <c r="S667">
        <v>29</v>
      </c>
      <c r="T667" s="42">
        <v>92</v>
      </c>
      <c r="U667" s="42">
        <v>2668</v>
      </c>
      <c r="V667" s="43">
        <v>0.13</v>
      </c>
      <c r="W667" s="42">
        <f>tVendas[[#This Row],[Valor Bruto]]*tVendas[[#This Row],[% Desconto]]</f>
        <v>346.84000000000003</v>
      </c>
      <c r="X667" s="42">
        <f>tVendas[[#This Row],[Valor Bruto]]-tVendas[[#This Row],[Valor Desconto]]</f>
        <v>2321.16</v>
      </c>
      <c r="Y667" s="41">
        <v>44218</v>
      </c>
      <c r="Z667" s="41"/>
      <c r="AA667" t="s">
        <v>87</v>
      </c>
      <c r="AB667" t="s">
        <v>128</v>
      </c>
      <c r="AC667" s="43">
        <v>0.06</v>
      </c>
      <c r="AD667" s="42">
        <f>tVendas[[#This Row],[Valor Venda]]*tVendas[[#This Row],[% Comis.]]</f>
        <v>139.2696</v>
      </c>
      <c r="AE667" s="57">
        <f>IF((tVendas[[#This Row],[Data Pagamento]]-tVendas[[#This Row],[Vencimento]])&lt;0,1,0)</f>
        <v>1</v>
      </c>
    </row>
    <row r="668" spans="9:31" x14ac:dyDescent="0.3">
      <c r="I668">
        <v>665</v>
      </c>
      <c r="J668" s="41">
        <v>44192</v>
      </c>
      <c r="K668" s="66">
        <f t="shared" si="10"/>
        <v>2020</v>
      </c>
      <c r="L668">
        <v>58</v>
      </c>
      <c r="M668" t="s">
        <v>324</v>
      </c>
      <c r="N668" t="s">
        <v>126</v>
      </c>
      <c r="O668">
        <v>8</v>
      </c>
      <c r="P668" t="s">
        <v>387</v>
      </c>
      <c r="Q668" t="s">
        <v>206</v>
      </c>
      <c r="R668" t="s">
        <v>219</v>
      </c>
      <c r="S668">
        <v>11</v>
      </c>
      <c r="T668" s="42">
        <v>117</v>
      </c>
      <c r="U668" s="42">
        <v>1287</v>
      </c>
      <c r="V668" s="43">
        <v>0.14000000000000001</v>
      </c>
      <c r="W668" s="42">
        <f>tVendas[[#This Row],[Valor Bruto]]*tVendas[[#This Row],[% Desconto]]</f>
        <v>180.18</v>
      </c>
      <c r="X668" s="42">
        <f>tVendas[[#This Row],[Valor Bruto]]-tVendas[[#This Row],[Valor Desconto]]</f>
        <v>1106.82</v>
      </c>
      <c r="Y668" s="41">
        <v>44192</v>
      </c>
      <c r="Z668" s="41">
        <v>44192</v>
      </c>
      <c r="AA668" t="s">
        <v>108</v>
      </c>
      <c r="AB668" t="s">
        <v>83</v>
      </c>
      <c r="AC668" s="43">
        <v>0.05</v>
      </c>
      <c r="AD668" s="42">
        <f>tVendas[[#This Row],[Valor Venda]]*tVendas[[#This Row],[% Comis.]]</f>
        <v>55.341000000000001</v>
      </c>
      <c r="AE668" s="57">
        <f>IF((tVendas[[#This Row],[Data Pagamento]]-tVendas[[#This Row],[Vencimento]])&lt;0,1,0)</f>
        <v>0</v>
      </c>
    </row>
    <row r="669" spans="9:31" x14ac:dyDescent="0.3">
      <c r="I669">
        <v>666</v>
      </c>
      <c r="J669" s="41">
        <v>44193</v>
      </c>
      <c r="K669" s="66">
        <f t="shared" si="10"/>
        <v>2020</v>
      </c>
      <c r="L669">
        <v>76</v>
      </c>
      <c r="M669" t="s">
        <v>294</v>
      </c>
      <c r="N669" t="s">
        <v>132</v>
      </c>
      <c r="O669">
        <v>4</v>
      </c>
      <c r="P669" t="s">
        <v>477</v>
      </c>
      <c r="Q669" t="s">
        <v>206</v>
      </c>
      <c r="R669" t="s">
        <v>222</v>
      </c>
      <c r="S669">
        <v>13</v>
      </c>
      <c r="T669" s="42">
        <v>93</v>
      </c>
      <c r="U669" s="42">
        <v>1209</v>
      </c>
      <c r="V669" s="43">
        <v>0</v>
      </c>
      <c r="W669" s="42">
        <f>tVendas[[#This Row],[Valor Bruto]]*tVendas[[#This Row],[% Desconto]]</f>
        <v>0</v>
      </c>
      <c r="X669" s="42">
        <f>tVendas[[#This Row],[Valor Bruto]]-tVendas[[#This Row],[Valor Desconto]]</f>
        <v>1209</v>
      </c>
      <c r="Y669" s="41">
        <v>44210</v>
      </c>
      <c r="Z669" s="41">
        <v>44210</v>
      </c>
      <c r="AA669" t="s">
        <v>97</v>
      </c>
      <c r="AB669" t="s">
        <v>109</v>
      </c>
      <c r="AC669" s="43">
        <v>0.05</v>
      </c>
      <c r="AD669" s="42">
        <f>tVendas[[#This Row],[Valor Venda]]*tVendas[[#This Row],[% Comis.]]</f>
        <v>60.45</v>
      </c>
      <c r="AE669" s="57">
        <f>IF((tVendas[[#This Row],[Data Pagamento]]-tVendas[[#This Row],[Vencimento]])&lt;0,1,0)</f>
        <v>0</v>
      </c>
    </row>
    <row r="670" spans="9:31" x14ac:dyDescent="0.3">
      <c r="I670">
        <v>667</v>
      </c>
      <c r="J670" s="41">
        <v>44193</v>
      </c>
      <c r="K670" s="66">
        <f t="shared" si="10"/>
        <v>2020</v>
      </c>
      <c r="L670">
        <v>66</v>
      </c>
      <c r="M670" t="s">
        <v>217</v>
      </c>
      <c r="N670" t="s">
        <v>96</v>
      </c>
      <c r="O670">
        <v>5</v>
      </c>
      <c r="P670" t="s">
        <v>497</v>
      </c>
      <c r="Q670" t="s">
        <v>206</v>
      </c>
      <c r="R670" t="s">
        <v>226</v>
      </c>
      <c r="S670">
        <v>17</v>
      </c>
      <c r="T670" s="42">
        <v>118</v>
      </c>
      <c r="U670" s="42">
        <v>2006</v>
      </c>
      <c r="V670" s="43">
        <v>0.06</v>
      </c>
      <c r="W670" s="42">
        <f>tVendas[[#This Row],[Valor Bruto]]*tVendas[[#This Row],[% Desconto]]</f>
        <v>120.36</v>
      </c>
      <c r="X670" s="42">
        <f>tVendas[[#This Row],[Valor Bruto]]-tVendas[[#This Row],[Valor Desconto]]</f>
        <v>1885.64</v>
      </c>
      <c r="Y670" s="41">
        <v>44198</v>
      </c>
      <c r="Z670" s="41"/>
      <c r="AA670" t="s">
        <v>97</v>
      </c>
      <c r="AB670" t="s">
        <v>83</v>
      </c>
      <c r="AC670" s="43">
        <v>0.05</v>
      </c>
      <c r="AD670" s="42">
        <f>tVendas[[#This Row],[Valor Venda]]*tVendas[[#This Row],[% Comis.]]</f>
        <v>94.282000000000011</v>
      </c>
      <c r="AE670" s="57">
        <f>IF((tVendas[[#This Row],[Data Pagamento]]-tVendas[[#This Row],[Vencimento]])&lt;0,1,0)</f>
        <v>1</v>
      </c>
    </row>
    <row r="671" spans="9:31" x14ac:dyDescent="0.3">
      <c r="I671">
        <v>668</v>
      </c>
      <c r="J671" s="41">
        <v>44194</v>
      </c>
      <c r="K671" s="66">
        <f t="shared" si="10"/>
        <v>2020</v>
      </c>
      <c r="L671">
        <v>18</v>
      </c>
      <c r="M671" t="s">
        <v>372</v>
      </c>
      <c r="N671" t="s">
        <v>148</v>
      </c>
      <c r="O671">
        <v>14</v>
      </c>
      <c r="P671" t="s">
        <v>393</v>
      </c>
      <c r="Q671" t="s">
        <v>201</v>
      </c>
      <c r="R671" t="s">
        <v>230</v>
      </c>
      <c r="S671">
        <v>10</v>
      </c>
      <c r="T671" s="42">
        <v>112</v>
      </c>
      <c r="U671" s="42">
        <v>1120</v>
      </c>
      <c r="V671" s="43">
        <v>0.06</v>
      </c>
      <c r="W671" s="42">
        <f>tVendas[[#This Row],[Valor Bruto]]*tVendas[[#This Row],[% Desconto]]</f>
        <v>67.2</v>
      </c>
      <c r="X671" s="42">
        <f>tVendas[[#This Row],[Valor Bruto]]-tVendas[[#This Row],[Valor Desconto]]</f>
        <v>1052.8</v>
      </c>
      <c r="Y671" s="41">
        <v>44194</v>
      </c>
      <c r="Z671" s="41">
        <v>44194</v>
      </c>
      <c r="AA671" t="s">
        <v>97</v>
      </c>
      <c r="AB671" t="s">
        <v>80</v>
      </c>
      <c r="AC671" s="43">
        <v>0.05</v>
      </c>
      <c r="AD671" s="42">
        <f>tVendas[[#This Row],[Valor Venda]]*tVendas[[#This Row],[% Comis.]]</f>
        <v>52.64</v>
      </c>
      <c r="AE671" s="57">
        <f>IF((tVendas[[#This Row],[Data Pagamento]]-tVendas[[#This Row],[Vencimento]])&lt;0,1,0)</f>
        <v>0</v>
      </c>
    </row>
    <row r="672" spans="9:31" x14ac:dyDescent="0.3">
      <c r="I672">
        <v>669</v>
      </c>
      <c r="J672" s="41">
        <v>44195</v>
      </c>
      <c r="K672" s="66">
        <f t="shared" si="10"/>
        <v>2020</v>
      </c>
      <c r="L672">
        <v>11</v>
      </c>
      <c r="M672" t="s">
        <v>449</v>
      </c>
      <c r="N672" t="s">
        <v>450</v>
      </c>
      <c r="O672">
        <v>2</v>
      </c>
      <c r="P672" t="s">
        <v>369</v>
      </c>
      <c r="Q672" t="s">
        <v>206</v>
      </c>
      <c r="R672" t="s">
        <v>234</v>
      </c>
      <c r="S672">
        <v>31</v>
      </c>
      <c r="T672" s="42">
        <v>115</v>
      </c>
      <c r="U672" s="42">
        <v>3565</v>
      </c>
      <c r="V672" s="43">
        <v>0.04</v>
      </c>
      <c r="W672" s="42">
        <f>tVendas[[#This Row],[Valor Bruto]]*tVendas[[#This Row],[% Desconto]]</f>
        <v>142.6</v>
      </c>
      <c r="X672" s="42">
        <f>tVendas[[#This Row],[Valor Bruto]]-tVendas[[#This Row],[Valor Desconto]]</f>
        <v>3422.4</v>
      </c>
      <c r="Y672" s="41">
        <v>44200</v>
      </c>
      <c r="Z672" s="41">
        <v>44200</v>
      </c>
      <c r="AA672" t="s">
        <v>87</v>
      </c>
      <c r="AB672" t="s">
        <v>92</v>
      </c>
      <c r="AC672" s="43">
        <v>7.0000000000000007E-2</v>
      </c>
      <c r="AD672" s="42">
        <f>tVendas[[#This Row],[Valor Venda]]*tVendas[[#This Row],[% Comis.]]</f>
        <v>239.56800000000004</v>
      </c>
      <c r="AE672" s="57">
        <f>IF((tVendas[[#This Row],[Data Pagamento]]-tVendas[[#This Row],[Vencimento]])&lt;0,1,0)</f>
        <v>0</v>
      </c>
    </row>
    <row r="673" spans="9:31" x14ac:dyDescent="0.3">
      <c r="I673">
        <v>670</v>
      </c>
      <c r="J673" s="41">
        <v>44195</v>
      </c>
      <c r="K673" s="66">
        <f t="shared" si="10"/>
        <v>2020</v>
      </c>
      <c r="L673">
        <v>22</v>
      </c>
      <c r="M673" t="s">
        <v>264</v>
      </c>
      <c r="N673" t="s">
        <v>265</v>
      </c>
      <c r="O673">
        <v>15</v>
      </c>
      <c r="P673" t="s">
        <v>381</v>
      </c>
      <c r="Q673" t="s">
        <v>206</v>
      </c>
      <c r="R673" t="s">
        <v>237</v>
      </c>
      <c r="S673">
        <v>37</v>
      </c>
      <c r="T673" s="42">
        <v>110</v>
      </c>
      <c r="U673" s="42">
        <v>4070</v>
      </c>
      <c r="V673" s="43">
        <v>0.05</v>
      </c>
      <c r="W673" s="42">
        <f>tVendas[[#This Row],[Valor Bruto]]*tVendas[[#This Row],[% Desconto]]</f>
        <v>203.5</v>
      </c>
      <c r="X673" s="42">
        <f>tVendas[[#This Row],[Valor Bruto]]-tVendas[[#This Row],[Valor Desconto]]</f>
        <v>3866.5</v>
      </c>
      <c r="Y673" s="41">
        <v>44210</v>
      </c>
      <c r="Z673" s="41"/>
      <c r="AA673" t="s">
        <v>79</v>
      </c>
      <c r="AB673" t="s">
        <v>95</v>
      </c>
      <c r="AC673" s="43">
        <v>7.0000000000000007E-2</v>
      </c>
      <c r="AD673" s="42">
        <f>tVendas[[#This Row],[Valor Venda]]*tVendas[[#This Row],[% Comis.]]</f>
        <v>270.65500000000003</v>
      </c>
      <c r="AE673" s="57">
        <f>IF((tVendas[[#This Row],[Data Pagamento]]-tVendas[[#This Row],[Vencimento]])&lt;0,1,0)</f>
        <v>1</v>
      </c>
    </row>
    <row r="674" spans="9:31" x14ac:dyDescent="0.3">
      <c r="I674">
        <v>671</v>
      </c>
      <c r="J674" s="41">
        <v>44195</v>
      </c>
      <c r="K674" s="66">
        <f t="shared" si="10"/>
        <v>2020</v>
      </c>
      <c r="L674">
        <v>79</v>
      </c>
      <c r="M674" t="s">
        <v>366</v>
      </c>
      <c r="N674" t="s">
        <v>367</v>
      </c>
      <c r="O674">
        <v>3</v>
      </c>
      <c r="P674" t="s">
        <v>517</v>
      </c>
      <c r="Q674" t="s">
        <v>206</v>
      </c>
      <c r="R674" t="s">
        <v>240</v>
      </c>
      <c r="S674">
        <v>21</v>
      </c>
      <c r="T674" s="42">
        <v>103</v>
      </c>
      <c r="U674" s="42">
        <v>2163</v>
      </c>
      <c r="V674" s="43">
        <v>0.09</v>
      </c>
      <c r="W674" s="42">
        <f>tVendas[[#This Row],[Valor Bruto]]*tVendas[[#This Row],[% Desconto]]</f>
        <v>194.67</v>
      </c>
      <c r="X674" s="42">
        <f>tVendas[[#This Row],[Valor Bruto]]-tVendas[[#This Row],[Valor Desconto]]</f>
        <v>1968.33</v>
      </c>
      <c r="Y674" s="41">
        <v>44221</v>
      </c>
      <c r="Z674" s="41">
        <v>44221</v>
      </c>
      <c r="AA674" t="s">
        <v>100</v>
      </c>
      <c r="AB674" t="s">
        <v>113</v>
      </c>
      <c r="AC674" s="43">
        <v>0.05</v>
      </c>
      <c r="AD674" s="42">
        <f>tVendas[[#This Row],[Valor Venda]]*tVendas[[#This Row],[% Comis.]]</f>
        <v>98.416499999999999</v>
      </c>
      <c r="AE674" s="57">
        <f>IF((tVendas[[#This Row],[Data Pagamento]]-tVendas[[#This Row],[Vencimento]])&lt;0,1,0)</f>
        <v>0</v>
      </c>
    </row>
    <row r="675" spans="9:31" x14ac:dyDescent="0.3">
      <c r="I675">
        <v>672</v>
      </c>
      <c r="J675" s="41">
        <v>44196</v>
      </c>
      <c r="K675" s="66">
        <f t="shared" si="10"/>
        <v>2020</v>
      </c>
      <c r="L675">
        <v>72</v>
      </c>
      <c r="M675" t="s">
        <v>299</v>
      </c>
      <c r="N675" t="s">
        <v>300</v>
      </c>
      <c r="O675">
        <v>2</v>
      </c>
      <c r="P675" t="s">
        <v>475</v>
      </c>
      <c r="Q675" t="s">
        <v>206</v>
      </c>
      <c r="R675" t="s">
        <v>202</v>
      </c>
      <c r="S675">
        <v>44</v>
      </c>
      <c r="T675" s="42">
        <v>116</v>
      </c>
      <c r="U675" s="42">
        <v>5104</v>
      </c>
      <c r="V675" s="43">
        <v>0.11</v>
      </c>
      <c r="W675" s="42">
        <f>tVendas[[#This Row],[Valor Bruto]]*tVendas[[#This Row],[% Desconto]]</f>
        <v>561.44000000000005</v>
      </c>
      <c r="X675" s="42">
        <f>tVendas[[#This Row],[Valor Bruto]]-tVendas[[#This Row],[Valor Desconto]]</f>
        <v>4542.5599999999995</v>
      </c>
      <c r="Y675" s="41">
        <v>44211</v>
      </c>
      <c r="Z675" s="41">
        <v>44211</v>
      </c>
      <c r="AA675" t="s">
        <v>79</v>
      </c>
      <c r="AB675" t="s">
        <v>105</v>
      </c>
      <c r="AC675" s="43">
        <v>0.08</v>
      </c>
      <c r="AD675" s="42">
        <f>tVendas[[#This Row],[Valor Venda]]*tVendas[[#This Row],[% Comis.]]</f>
        <v>363.40479999999997</v>
      </c>
      <c r="AE675" s="57">
        <f>IF((tVendas[[#This Row],[Data Pagamento]]-tVendas[[#This Row],[Vencimento]])&lt;0,1,0)</f>
        <v>0</v>
      </c>
    </row>
    <row r="676" spans="9:31" x14ac:dyDescent="0.3">
      <c r="I676">
        <v>673</v>
      </c>
      <c r="J676" s="41">
        <v>44196</v>
      </c>
      <c r="K676" s="66">
        <f t="shared" si="10"/>
        <v>2020</v>
      </c>
      <c r="L676">
        <v>86</v>
      </c>
      <c r="M676" t="s">
        <v>395</v>
      </c>
      <c r="N676" t="s">
        <v>396</v>
      </c>
      <c r="O676">
        <v>11</v>
      </c>
      <c r="P676" t="s">
        <v>296</v>
      </c>
      <c r="Q676" t="s">
        <v>201</v>
      </c>
      <c r="R676" t="s">
        <v>207</v>
      </c>
      <c r="S676">
        <v>28</v>
      </c>
      <c r="T676" s="42">
        <v>110</v>
      </c>
      <c r="U676" s="42">
        <v>3080</v>
      </c>
      <c r="V676" s="43">
        <v>0.12</v>
      </c>
      <c r="W676" s="42">
        <f>tVendas[[#This Row],[Valor Bruto]]*tVendas[[#This Row],[% Desconto]]</f>
        <v>369.59999999999997</v>
      </c>
      <c r="X676" s="42">
        <f>tVendas[[#This Row],[Valor Bruto]]-tVendas[[#This Row],[Valor Desconto]]</f>
        <v>2710.4</v>
      </c>
      <c r="Y676" s="41">
        <v>44199</v>
      </c>
      <c r="Z676" s="41">
        <v>44199</v>
      </c>
      <c r="AA676" t="s">
        <v>85</v>
      </c>
      <c r="AB676" t="s">
        <v>80</v>
      </c>
      <c r="AC676" s="43">
        <v>0.06</v>
      </c>
      <c r="AD676" s="42">
        <f>tVendas[[#This Row],[Valor Venda]]*tVendas[[#This Row],[% Comis.]]</f>
        <v>162.624</v>
      </c>
      <c r="AE676" s="57">
        <f>IF((tVendas[[#This Row],[Data Pagamento]]-tVendas[[#This Row],[Vencimento]])&lt;0,1,0)</f>
        <v>0</v>
      </c>
    </row>
    <row r="677" spans="9:31" x14ac:dyDescent="0.3">
      <c r="I677">
        <v>674</v>
      </c>
      <c r="J677" s="41">
        <v>44199</v>
      </c>
      <c r="K677" s="66">
        <f t="shared" si="10"/>
        <v>2021</v>
      </c>
      <c r="L677">
        <v>13</v>
      </c>
      <c r="M677" t="s">
        <v>332</v>
      </c>
      <c r="N677" t="s">
        <v>132</v>
      </c>
      <c r="O677">
        <v>7</v>
      </c>
      <c r="P677" t="s">
        <v>249</v>
      </c>
      <c r="Q677" t="s">
        <v>206</v>
      </c>
      <c r="R677" t="s">
        <v>212</v>
      </c>
      <c r="S677">
        <v>19</v>
      </c>
      <c r="T677" s="42">
        <v>115</v>
      </c>
      <c r="U677" s="42">
        <v>2185</v>
      </c>
      <c r="V677" s="43">
        <v>0.06</v>
      </c>
      <c r="W677" s="42">
        <f>tVendas[[#This Row],[Valor Bruto]]*tVendas[[#This Row],[% Desconto]]</f>
        <v>131.1</v>
      </c>
      <c r="X677" s="42">
        <f>tVendas[[#This Row],[Valor Bruto]]-tVendas[[#This Row],[Valor Desconto]]</f>
        <v>2053.9</v>
      </c>
      <c r="Y677" s="41">
        <v>44210</v>
      </c>
      <c r="Z677" s="41">
        <v>44210</v>
      </c>
      <c r="AA677" t="s">
        <v>87</v>
      </c>
      <c r="AB677" t="s">
        <v>113</v>
      </c>
      <c r="AC677" s="43">
        <v>0.06</v>
      </c>
      <c r="AD677" s="42">
        <f>tVendas[[#This Row],[Valor Venda]]*tVendas[[#This Row],[% Comis.]]</f>
        <v>123.23399999999999</v>
      </c>
      <c r="AE677" s="57">
        <f>IF((tVendas[[#This Row],[Data Pagamento]]-tVendas[[#This Row],[Vencimento]])&lt;0,1,0)</f>
        <v>0</v>
      </c>
    </row>
    <row r="678" spans="9:31" x14ac:dyDescent="0.3">
      <c r="I678">
        <v>675</v>
      </c>
      <c r="J678" s="41">
        <v>44199</v>
      </c>
      <c r="K678" s="66">
        <f t="shared" si="10"/>
        <v>2021</v>
      </c>
      <c r="L678">
        <v>64</v>
      </c>
      <c r="M678" t="s">
        <v>342</v>
      </c>
      <c r="N678" t="s">
        <v>343</v>
      </c>
      <c r="O678">
        <v>7</v>
      </c>
      <c r="P678" t="s">
        <v>338</v>
      </c>
      <c r="Q678" t="s">
        <v>206</v>
      </c>
      <c r="R678" t="s">
        <v>216</v>
      </c>
      <c r="S678">
        <v>27</v>
      </c>
      <c r="T678" s="42">
        <v>99</v>
      </c>
      <c r="U678" s="42">
        <v>2673</v>
      </c>
      <c r="V678" s="43">
        <v>0.08</v>
      </c>
      <c r="W678" s="42">
        <f>tVendas[[#This Row],[Valor Bruto]]*tVendas[[#This Row],[% Desconto]]</f>
        <v>213.84</v>
      </c>
      <c r="X678" s="42">
        <f>tVendas[[#This Row],[Valor Bruto]]-tVendas[[#This Row],[Valor Desconto]]</f>
        <v>2459.16</v>
      </c>
      <c r="Y678" s="41">
        <v>44208</v>
      </c>
      <c r="Z678" s="41">
        <v>44208</v>
      </c>
      <c r="AA678" t="s">
        <v>79</v>
      </c>
      <c r="AB678" t="s">
        <v>128</v>
      </c>
      <c r="AC678" s="43">
        <v>0.06</v>
      </c>
      <c r="AD678" s="42">
        <f>tVendas[[#This Row],[Valor Venda]]*tVendas[[#This Row],[% Comis.]]</f>
        <v>147.5496</v>
      </c>
      <c r="AE678" s="57">
        <f>IF((tVendas[[#This Row],[Data Pagamento]]-tVendas[[#This Row],[Vencimento]])&lt;0,1,0)</f>
        <v>0</v>
      </c>
    </row>
    <row r="679" spans="9:31" x14ac:dyDescent="0.3">
      <c r="I679">
        <v>676</v>
      </c>
      <c r="J679" s="41">
        <v>44199</v>
      </c>
      <c r="K679" s="66">
        <f t="shared" si="10"/>
        <v>2021</v>
      </c>
      <c r="L679">
        <v>20</v>
      </c>
      <c r="M679" t="s">
        <v>235</v>
      </c>
      <c r="N679" t="s">
        <v>145</v>
      </c>
      <c r="O679">
        <v>4</v>
      </c>
      <c r="P679" t="s">
        <v>496</v>
      </c>
      <c r="Q679" t="s">
        <v>206</v>
      </c>
      <c r="R679" t="s">
        <v>219</v>
      </c>
      <c r="S679">
        <v>47</v>
      </c>
      <c r="T679" s="42">
        <v>94</v>
      </c>
      <c r="U679" s="42">
        <v>4418</v>
      </c>
      <c r="V679" s="43">
        <v>0.08</v>
      </c>
      <c r="W679" s="42">
        <f>tVendas[[#This Row],[Valor Bruto]]*tVendas[[#This Row],[% Desconto]]</f>
        <v>353.44</v>
      </c>
      <c r="X679" s="42">
        <f>tVendas[[#This Row],[Valor Bruto]]-tVendas[[#This Row],[Valor Desconto]]</f>
        <v>4064.56</v>
      </c>
      <c r="Y679" s="41">
        <v>44215</v>
      </c>
      <c r="Z679" s="41">
        <v>44215</v>
      </c>
      <c r="AA679" t="s">
        <v>97</v>
      </c>
      <c r="AB679" t="s">
        <v>128</v>
      </c>
      <c r="AC679" s="43">
        <v>0.08</v>
      </c>
      <c r="AD679" s="42">
        <f>tVendas[[#This Row],[Valor Venda]]*tVendas[[#This Row],[% Comis.]]</f>
        <v>325.16480000000001</v>
      </c>
      <c r="AE679" s="57">
        <f>IF((tVendas[[#This Row],[Data Pagamento]]-tVendas[[#This Row],[Vencimento]])&lt;0,1,0)</f>
        <v>0</v>
      </c>
    </row>
    <row r="680" spans="9:31" x14ac:dyDescent="0.3">
      <c r="I680">
        <v>677</v>
      </c>
      <c r="J680" s="41">
        <v>44200</v>
      </c>
      <c r="K680" s="66">
        <f t="shared" si="10"/>
        <v>2021</v>
      </c>
      <c r="L680">
        <v>47</v>
      </c>
      <c r="M680" t="s">
        <v>308</v>
      </c>
      <c r="N680" t="s">
        <v>126</v>
      </c>
      <c r="O680">
        <v>10</v>
      </c>
      <c r="P680" t="s">
        <v>417</v>
      </c>
      <c r="Q680" t="s">
        <v>206</v>
      </c>
      <c r="R680" t="s">
        <v>222</v>
      </c>
      <c r="S680">
        <v>34</v>
      </c>
      <c r="T680" s="42">
        <v>108</v>
      </c>
      <c r="U680" s="42">
        <v>3672</v>
      </c>
      <c r="V680" s="43">
        <v>0.01</v>
      </c>
      <c r="W680" s="42">
        <f>tVendas[[#This Row],[Valor Bruto]]*tVendas[[#This Row],[% Desconto]]</f>
        <v>36.72</v>
      </c>
      <c r="X680" s="42">
        <f>tVendas[[#This Row],[Valor Bruto]]-tVendas[[#This Row],[Valor Desconto]]</f>
        <v>3635.28</v>
      </c>
      <c r="Y680" s="41">
        <v>44204</v>
      </c>
      <c r="Z680" s="41">
        <v>44204</v>
      </c>
      <c r="AA680" t="s">
        <v>79</v>
      </c>
      <c r="AB680" t="s">
        <v>113</v>
      </c>
      <c r="AC680" s="43">
        <v>7.0000000000000007E-2</v>
      </c>
      <c r="AD680" s="42">
        <f>tVendas[[#This Row],[Valor Venda]]*tVendas[[#This Row],[% Comis.]]</f>
        <v>254.46960000000004</v>
      </c>
      <c r="AE680" s="57">
        <f>IF((tVendas[[#This Row],[Data Pagamento]]-tVendas[[#This Row],[Vencimento]])&lt;0,1,0)</f>
        <v>0</v>
      </c>
    </row>
    <row r="681" spans="9:31" x14ac:dyDescent="0.3">
      <c r="I681">
        <v>678</v>
      </c>
      <c r="J681" s="41">
        <v>44201</v>
      </c>
      <c r="K681" s="66">
        <f t="shared" si="10"/>
        <v>2021</v>
      </c>
      <c r="L681">
        <v>92</v>
      </c>
      <c r="M681" t="s">
        <v>209</v>
      </c>
      <c r="N681" t="s">
        <v>210</v>
      </c>
      <c r="O681">
        <v>8</v>
      </c>
      <c r="P681" t="s">
        <v>464</v>
      </c>
      <c r="Q681" t="s">
        <v>206</v>
      </c>
      <c r="R681" t="s">
        <v>226</v>
      </c>
      <c r="S681">
        <v>30</v>
      </c>
      <c r="T681" s="42">
        <v>95</v>
      </c>
      <c r="U681" s="42">
        <v>2850</v>
      </c>
      <c r="V681" s="43">
        <v>0.03</v>
      </c>
      <c r="W681" s="42">
        <f>tVendas[[#This Row],[Valor Bruto]]*tVendas[[#This Row],[% Desconto]]</f>
        <v>85.5</v>
      </c>
      <c r="X681" s="42">
        <f>tVendas[[#This Row],[Valor Bruto]]-tVendas[[#This Row],[Valor Desconto]]</f>
        <v>2764.5</v>
      </c>
      <c r="Y681" s="41">
        <v>44217</v>
      </c>
      <c r="Z681" s="41">
        <v>44217</v>
      </c>
      <c r="AA681" t="s">
        <v>97</v>
      </c>
      <c r="AB681" t="s">
        <v>109</v>
      </c>
      <c r="AC681" s="43">
        <v>0.06</v>
      </c>
      <c r="AD681" s="42">
        <f>tVendas[[#This Row],[Valor Venda]]*tVendas[[#This Row],[% Comis.]]</f>
        <v>165.87</v>
      </c>
      <c r="AE681" s="57">
        <f>IF((tVendas[[#This Row],[Data Pagamento]]-tVendas[[#This Row],[Vencimento]])&lt;0,1,0)</f>
        <v>0</v>
      </c>
    </row>
    <row r="682" spans="9:31" x14ac:dyDescent="0.3">
      <c r="I682">
        <v>679</v>
      </c>
      <c r="J682" s="41">
        <v>44202</v>
      </c>
      <c r="K682" s="66">
        <f t="shared" si="10"/>
        <v>2021</v>
      </c>
      <c r="L682">
        <v>70</v>
      </c>
      <c r="M682" t="s">
        <v>392</v>
      </c>
      <c r="N682" t="s">
        <v>153</v>
      </c>
      <c r="O682">
        <v>13</v>
      </c>
      <c r="P682" t="s">
        <v>520</v>
      </c>
      <c r="Q682" t="s">
        <v>201</v>
      </c>
      <c r="R682" t="s">
        <v>230</v>
      </c>
      <c r="S682">
        <v>30</v>
      </c>
      <c r="T682" s="42">
        <v>91</v>
      </c>
      <c r="U682" s="42">
        <v>2730</v>
      </c>
      <c r="V682" s="43">
        <v>0.05</v>
      </c>
      <c r="W682" s="42">
        <f>tVendas[[#This Row],[Valor Bruto]]*tVendas[[#This Row],[% Desconto]]</f>
        <v>136.5</v>
      </c>
      <c r="X682" s="42">
        <f>tVendas[[#This Row],[Valor Bruto]]-tVendas[[#This Row],[Valor Desconto]]</f>
        <v>2593.5</v>
      </c>
      <c r="Y682" s="41">
        <v>44228</v>
      </c>
      <c r="Z682" s="41">
        <v>44228</v>
      </c>
      <c r="AA682" t="s">
        <v>85</v>
      </c>
      <c r="AB682" t="s">
        <v>90</v>
      </c>
      <c r="AC682" s="43">
        <v>0.06</v>
      </c>
      <c r="AD682" s="42">
        <f>tVendas[[#This Row],[Valor Venda]]*tVendas[[#This Row],[% Comis.]]</f>
        <v>155.60999999999999</v>
      </c>
      <c r="AE682" s="57">
        <f>IF((tVendas[[#This Row],[Data Pagamento]]-tVendas[[#This Row],[Vencimento]])&lt;0,1,0)</f>
        <v>0</v>
      </c>
    </row>
    <row r="683" spans="9:31" x14ac:dyDescent="0.3">
      <c r="I683">
        <v>680</v>
      </c>
      <c r="J683" s="41">
        <v>44202</v>
      </c>
      <c r="K683" s="66">
        <f t="shared" si="10"/>
        <v>2021</v>
      </c>
      <c r="L683">
        <v>33</v>
      </c>
      <c r="M683" t="s">
        <v>334</v>
      </c>
      <c r="N683" t="s">
        <v>96</v>
      </c>
      <c r="O683">
        <v>13</v>
      </c>
      <c r="P683" t="s">
        <v>467</v>
      </c>
      <c r="Q683" t="s">
        <v>201</v>
      </c>
      <c r="R683" t="s">
        <v>234</v>
      </c>
      <c r="S683">
        <v>29</v>
      </c>
      <c r="T683" s="42">
        <v>92</v>
      </c>
      <c r="U683" s="42">
        <v>2668</v>
      </c>
      <c r="V683" s="43">
        <v>0.14000000000000001</v>
      </c>
      <c r="W683" s="42">
        <f>tVendas[[#This Row],[Valor Bruto]]*tVendas[[#This Row],[% Desconto]]</f>
        <v>373.52000000000004</v>
      </c>
      <c r="X683" s="42">
        <f>tVendas[[#This Row],[Valor Bruto]]-tVendas[[#This Row],[Valor Desconto]]</f>
        <v>2294.48</v>
      </c>
      <c r="Y683" s="41">
        <v>44204</v>
      </c>
      <c r="Z683" s="41"/>
      <c r="AA683" t="s">
        <v>108</v>
      </c>
      <c r="AB683" t="s">
        <v>83</v>
      </c>
      <c r="AC683" s="43">
        <v>0.06</v>
      </c>
      <c r="AD683" s="42">
        <f>tVendas[[#This Row],[Valor Venda]]*tVendas[[#This Row],[% Comis.]]</f>
        <v>137.6688</v>
      </c>
      <c r="AE683" s="57">
        <f>IF((tVendas[[#This Row],[Data Pagamento]]-tVendas[[#This Row],[Vencimento]])&lt;0,1,0)</f>
        <v>1</v>
      </c>
    </row>
    <row r="684" spans="9:31" x14ac:dyDescent="0.3">
      <c r="I684">
        <v>681</v>
      </c>
      <c r="J684" s="41">
        <v>44202</v>
      </c>
      <c r="K684" s="66">
        <f t="shared" si="10"/>
        <v>2021</v>
      </c>
      <c r="L684">
        <v>50</v>
      </c>
      <c r="M684" t="s">
        <v>361</v>
      </c>
      <c r="N684" t="s">
        <v>362</v>
      </c>
      <c r="O684">
        <v>11</v>
      </c>
      <c r="P684" t="s">
        <v>266</v>
      </c>
      <c r="Q684" t="s">
        <v>201</v>
      </c>
      <c r="R684" t="s">
        <v>237</v>
      </c>
      <c r="S684">
        <v>19</v>
      </c>
      <c r="T684" s="42">
        <v>111</v>
      </c>
      <c r="U684" s="42">
        <v>2109</v>
      </c>
      <c r="V684" s="43">
        <v>0.08</v>
      </c>
      <c r="W684" s="42">
        <f>tVendas[[#This Row],[Valor Bruto]]*tVendas[[#This Row],[% Desconto]]</f>
        <v>168.72</v>
      </c>
      <c r="X684" s="42">
        <f>tVendas[[#This Row],[Valor Bruto]]-tVendas[[#This Row],[Valor Desconto]]</f>
        <v>1940.28</v>
      </c>
      <c r="Y684" s="41">
        <v>44205</v>
      </c>
      <c r="Z684" s="41">
        <v>44205</v>
      </c>
      <c r="AA684" t="s">
        <v>97</v>
      </c>
      <c r="AB684" t="s">
        <v>105</v>
      </c>
      <c r="AC684" s="43">
        <v>0.05</v>
      </c>
      <c r="AD684" s="42">
        <f>tVendas[[#This Row],[Valor Venda]]*tVendas[[#This Row],[% Comis.]]</f>
        <v>97.01400000000001</v>
      </c>
      <c r="AE684" s="57">
        <f>IF((tVendas[[#This Row],[Data Pagamento]]-tVendas[[#This Row],[Vencimento]])&lt;0,1,0)</f>
        <v>0</v>
      </c>
    </row>
    <row r="685" spans="9:31" x14ac:dyDescent="0.3">
      <c r="I685">
        <v>682</v>
      </c>
      <c r="J685" s="41">
        <v>44202</v>
      </c>
      <c r="K685" s="66">
        <f t="shared" si="10"/>
        <v>2021</v>
      </c>
      <c r="L685">
        <v>57</v>
      </c>
      <c r="M685" t="s">
        <v>465</v>
      </c>
      <c r="N685" t="s">
        <v>466</v>
      </c>
      <c r="O685">
        <v>5</v>
      </c>
      <c r="P685" t="s">
        <v>239</v>
      </c>
      <c r="Q685" t="s">
        <v>206</v>
      </c>
      <c r="R685" t="s">
        <v>240</v>
      </c>
      <c r="S685">
        <v>27</v>
      </c>
      <c r="T685" s="42">
        <v>111</v>
      </c>
      <c r="U685" s="42">
        <v>2997</v>
      </c>
      <c r="V685" s="43">
        <v>0.04</v>
      </c>
      <c r="W685" s="42">
        <f>tVendas[[#This Row],[Valor Bruto]]*tVendas[[#This Row],[% Desconto]]</f>
        <v>119.88</v>
      </c>
      <c r="X685" s="42">
        <f>tVendas[[#This Row],[Valor Bruto]]-tVendas[[#This Row],[Valor Desconto]]</f>
        <v>2877.12</v>
      </c>
      <c r="Y685" s="41">
        <v>44209</v>
      </c>
      <c r="Z685" s="41">
        <v>44209</v>
      </c>
      <c r="AA685" t="s">
        <v>87</v>
      </c>
      <c r="AB685" t="s">
        <v>95</v>
      </c>
      <c r="AC685" s="43">
        <v>0.06</v>
      </c>
      <c r="AD685" s="42">
        <f>tVendas[[#This Row],[Valor Venda]]*tVendas[[#This Row],[% Comis.]]</f>
        <v>172.62719999999999</v>
      </c>
      <c r="AE685" s="57">
        <f>IF((tVendas[[#This Row],[Data Pagamento]]-tVendas[[#This Row],[Vencimento]])&lt;0,1,0)</f>
        <v>0</v>
      </c>
    </row>
    <row r="686" spans="9:31" x14ac:dyDescent="0.3">
      <c r="I686">
        <v>683</v>
      </c>
      <c r="J686" s="41">
        <v>44202</v>
      </c>
      <c r="K686" s="66">
        <f t="shared" si="10"/>
        <v>2021</v>
      </c>
      <c r="L686">
        <v>7</v>
      </c>
      <c r="M686" t="s">
        <v>487</v>
      </c>
      <c r="N686" t="s">
        <v>488</v>
      </c>
      <c r="O686">
        <v>10</v>
      </c>
      <c r="P686" t="s">
        <v>244</v>
      </c>
      <c r="Q686" t="s">
        <v>206</v>
      </c>
      <c r="R686" t="s">
        <v>202</v>
      </c>
      <c r="S686">
        <v>43</v>
      </c>
      <c r="T686" s="42">
        <v>118</v>
      </c>
      <c r="U686" s="42">
        <v>5074</v>
      </c>
      <c r="V686" s="43">
        <v>0.15</v>
      </c>
      <c r="W686" s="42">
        <f>tVendas[[#This Row],[Valor Bruto]]*tVendas[[#This Row],[% Desconto]]</f>
        <v>761.1</v>
      </c>
      <c r="X686" s="42">
        <f>tVendas[[#This Row],[Valor Bruto]]-tVendas[[#This Row],[Valor Desconto]]</f>
        <v>4312.8999999999996</v>
      </c>
      <c r="Y686" s="41">
        <v>44205</v>
      </c>
      <c r="Z686" s="41">
        <v>44205</v>
      </c>
      <c r="AA686" t="s">
        <v>97</v>
      </c>
      <c r="AB686" t="s">
        <v>80</v>
      </c>
      <c r="AC686" s="43">
        <v>0.08</v>
      </c>
      <c r="AD686" s="42">
        <f>tVendas[[#This Row],[Valor Venda]]*tVendas[[#This Row],[% Comis.]]</f>
        <v>345.03199999999998</v>
      </c>
      <c r="AE686" s="57">
        <f>IF((tVendas[[#This Row],[Data Pagamento]]-tVendas[[#This Row],[Vencimento]])&lt;0,1,0)</f>
        <v>0</v>
      </c>
    </row>
    <row r="687" spans="9:31" x14ac:dyDescent="0.3">
      <c r="I687">
        <v>684</v>
      </c>
      <c r="J687" s="41">
        <v>44203</v>
      </c>
      <c r="K687" s="66">
        <f t="shared" si="10"/>
        <v>2021</v>
      </c>
      <c r="L687">
        <v>62</v>
      </c>
      <c r="M687" t="s">
        <v>461</v>
      </c>
      <c r="N687" t="s">
        <v>462</v>
      </c>
      <c r="O687">
        <v>10</v>
      </c>
      <c r="P687" t="s">
        <v>476</v>
      </c>
      <c r="Q687" t="s">
        <v>206</v>
      </c>
      <c r="R687" t="s">
        <v>207</v>
      </c>
      <c r="S687">
        <v>13</v>
      </c>
      <c r="T687" s="42">
        <v>101</v>
      </c>
      <c r="U687" s="42">
        <v>1313</v>
      </c>
      <c r="V687" s="43">
        <v>0.06</v>
      </c>
      <c r="W687" s="42">
        <f>tVendas[[#This Row],[Valor Bruto]]*tVendas[[#This Row],[% Desconto]]</f>
        <v>78.78</v>
      </c>
      <c r="X687" s="42">
        <f>tVendas[[#This Row],[Valor Bruto]]-tVendas[[#This Row],[Valor Desconto]]</f>
        <v>1234.22</v>
      </c>
      <c r="Y687" s="41">
        <v>44229</v>
      </c>
      <c r="Z687" s="41">
        <v>44229</v>
      </c>
      <c r="AA687" t="s">
        <v>87</v>
      </c>
      <c r="AB687" t="s">
        <v>88</v>
      </c>
      <c r="AC687" s="43">
        <v>0.05</v>
      </c>
      <c r="AD687" s="42">
        <f>tVendas[[#This Row],[Valor Venda]]*tVendas[[#This Row],[% Comis.]]</f>
        <v>61.711000000000006</v>
      </c>
      <c r="AE687" s="57">
        <f>IF((tVendas[[#This Row],[Data Pagamento]]-tVendas[[#This Row],[Vencimento]])&lt;0,1,0)</f>
        <v>0</v>
      </c>
    </row>
    <row r="688" spans="9:31" x14ac:dyDescent="0.3">
      <c r="I688">
        <v>685</v>
      </c>
      <c r="J688" s="41">
        <v>44203</v>
      </c>
      <c r="K688" s="66">
        <f t="shared" si="10"/>
        <v>2021</v>
      </c>
      <c r="L688">
        <v>32</v>
      </c>
      <c r="M688" t="s">
        <v>403</v>
      </c>
      <c r="N688" t="s">
        <v>148</v>
      </c>
      <c r="O688">
        <v>10</v>
      </c>
      <c r="P688" t="s">
        <v>446</v>
      </c>
      <c r="Q688" t="s">
        <v>206</v>
      </c>
      <c r="R688" t="s">
        <v>212</v>
      </c>
      <c r="S688">
        <v>32</v>
      </c>
      <c r="T688" s="42">
        <v>112</v>
      </c>
      <c r="U688" s="42">
        <v>3584</v>
      </c>
      <c r="V688" s="43">
        <v>0.09</v>
      </c>
      <c r="W688" s="42">
        <f>tVendas[[#This Row],[Valor Bruto]]*tVendas[[#This Row],[% Desconto]]</f>
        <v>322.56</v>
      </c>
      <c r="X688" s="42">
        <f>tVendas[[#This Row],[Valor Bruto]]-tVendas[[#This Row],[Valor Desconto]]</f>
        <v>3261.44</v>
      </c>
      <c r="Y688" s="41">
        <v>44205</v>
      </c>
      <c r="Z688" s="41">
        <v>44205</v>
      </c>
      <c r="AA688" t="s">
        <v>82</v>
      </c>
      <c r="AB688" t="s">
        <v>95</v>
      </c>
      <c r="AC688" s="43">
        <v>7.0000000000000007E-2</v>
      </c>
      <c r="AD688" s="42">
        <f>tVendas[[#This Row],[Valor Venda]]*tVendas[[#This Row],[% Comis.]]</f>
        <v>228.30080000000004</v>
      </c>
      <c r="AE688" s="57">
        <f>IF((tVendas[[#This Row],[Data Pagamento]]-tVendas[[#This Row],[Vencimento]])&lt;0,1,0)</f>
        <v>0</v>
      </c>
    </row>
    <row r="689" spans="9:31" x14ac:dyDescent="0.3">
      <c r="I689">
        <v>686</v>
      </c>
      <c r="J689" s="41">
        <v>44204</v>
      </c>
      <c r="K689" s="66">
        <f t="shared" si="10"/>
        <v>2021</v>
      </c>
      <c r="L689">
        <v>40</v>
      </c>
      <c r="M689" t="s">
        <v>316</v>
      </c>
      <c r="N689" t="s">
        <v>317</v>
      </c>
      <c r="O689">
        <v>7</v>
      </c>
      <c r="P689" t="s">
        <v>338</v>
      </c>
      <c r="Q689" t="s">
        <v>206</v>
      </c>
      <c r="R689" t="s">
        <v>216</v>
      </c>
      <c r="S689">
        <v>23</v>
      </c>
      <c r="T689" s="42">
        <v>119</v>
      </c>
      <c r="U689" s="42">
        <v>2737</v>
      </c>
      <c r="V689" s="43">
        <v>0.01</v>
      </c>
      <c r="W689" s="42">
        <f>tVendas[[#This Row],[Valor Bruto]]*tVendas[[#This Row],[% Desconto]]</f>
        <v>27.37</v>
      </c>
      <c r="X689" s="42">
        <f>tVendas[[#This Row],[Valor Bruto]]-tVendas[[#This Row],[Valor Desconto]]</f>
        <v>2709.63</v>
      </c>
      <c r="Y689" s="41">
        <v>44210</v>
      </c>
      <c r="Z689" s="41">
        <v>44210</v>
      </c>
      <c r="AA689" t="s">
        <v>87</v>
      </c>
      <c r="AB689" t="s">
        <v>113</v>
      </c>
      <c r="AC689" s="43">
        <v>0.06</v>
      </c>
      <c r="AD689" s="42">
        <f>tVendas[[#This Row],[Valor Venda]]*tVendas[[#This Row],[% Comis.]]</f>
        <v>162.5778</v>
      </c>
      <c r="AE689" s="57">
        <f>IF((tVendas[[#This Row],[Data Pagamento]]-tVendas[[#This Row],[Vencimento]])&lt;0,1,0)</f>
        <v>0</v>
      </c>
    </row>
    <row r="690" spans="9:31" x14ac:dyDescent="0.3">
      <c r="I690">
        <v>687</v>
      </c>
      <c r="J690" s="41">
        <v>44205</v>
      </c>
      <c r="K690" s="66">
        <f t="shared" si="10"/>
        <v>2021</v>
      </c>
      <c r="L690">
        <v>5</v>
      </c>
      <c r="M690" t="s">
        <v>489</v>
      </c>
      <c r="N690" t="s">
        <v>277</v>
      </c>
      <c r="O690">
        <v>13</v>
      </c>
      <c r="P690" t="s">
        <v>430</v>
      </c>
      <c r="Q690" t="s">
        <v>201</v>
      </c>
      <c r="R690" t="s">
        <v>219</v>
      </c>
      <c r="S690">
        <v>36</v>
      </c>
      <c r="T690" s="42">
        <v>101</v>
      </c>
      <c r="U690" s="42">
        <v>3636</v>
      </c>
      <c r="V690" s="43">
        <v>7.0000000000000007E-2</v>
      </c>
      <c r="W690" s="42">
        <f>tVendas[[#This Row],[Valor Bruto]]*tVendas[[#This Row],[% Desconto]]</f>
        <v>254.52</v>
      </c>
      <c r="X690" s="42">
        <f>tVendas[[#This Row],[Valor Bruto]]-tVendas[[#This Row],[Valor Desconto]]</f>
        <v>3381.48</v>
      </c>
      <c r="Y690" s="41">
        <v>44220</v>
      </c>
      <c r="Z690" s="41">
        <v>44220</v>
      </c>
      <c r="AA690" t="s">
        <v>85</v>
      </c>
      <c r="AB690" t="s">
        <v>80</v>
      </c>
      <c r="AC690" s="43">
        <v>7.0000000000000007E-2</v>
      </c>
      <c r="AD690" s="42">
        <f>tVendas[[#This Row],[Valor Venda]]*tVendas[[#This Row],[% Comis.]]</f>
        <v>236.70360000000002</v>
      </c>
      <c r="AE690" s="57">
        <f>IF((tVendas[[#This Row],[Data Pagamento]]-tVendas[[#This Row],[Vencimento]])&lt;0,1,0)</f>
        <v>0</v>
      </c>
    </row>
    <row r="691" spans="9:31" x14ac:dyDescent="0.3">
      <c r="I691">
        <v>688</v>
      </c>
      <c r="J691" s="41">
        <v>44205</v>
      </c>
      <c r="K691" s="66">
        <f t="shared" si="10"/>
        <v>2021</v>
      </c>
      <c r="L691">
        <v>97</v>
      </c>
      <c r="M691" t="s">
        <v>302</v>
      </c>
      <c r="N691" t="s">
        <v>303</v>
      </c>
      <c r="O691">
        <v>2</v>
      </c>
      <c r="P691" t="s">
        <v>285</v>
      </c>
      <c r="Q691" t="s">
        <v>206</v>
      </c>
      <c r="R691" t="s">
        <v>222</v>
      </c>
      <c r="S691">
        <v>20</v>
      </c>
      <c r="T691" s="42">
        <v>103</v>
      </c>
      <c r="U691" s="42">
        <v>2060</v>
      </c>
      <c r="V691" s="43">
        <v>7.0000000000000007E-2</v>
      </c>
      <c r="W691" s="42">
        <f>tVendas[[#This Row],[Valor Bruto]]*tVendas[[#This Row],[% Desconto]]</f>
        <v>144.20000000000002</v>
      </c>
      <c r="X691" s="42">
        <f>tVendas[[#This Row],[Valor Bruto]]-tVendas[[#This Row],[Valor Desconto]]</f>
        <v>1915.8</v>
      </c>
      <c r="Y691" s="41">
        <v>44205</v>
      </c>
      <c r="Z691" s="41">
        <v>44205</v>
      </c>
      <c r="AA691" t="s">
        <v>87</v>
      </c>
      <c r="AB691" t="s">
        <v>83</v>
      </c>
      <c r="AC691" s="43">
        <v>0.05</v>
      </c>
      <c r="AD691" s="42">
        <f>tVendas[[#This Row],[Valor Venda]]*tVendas[[#This Row],[% Comis.]]</f>
        <v>95.79</v>
      </c>
      <c r="AE691" s="57">
        <f>IF((tVendas[[#This Row],[Data Pagamento]]-tVendas[[#This Row],[Vencimento]])&lt;0,1,0)</f>
        <v>0</v>
      </c>
    </row>
    <row r="692" spans="9:31" x14ac:dyDescent="0.3">
      <c r="I692">
        <v>689</v>
      </c>
      <c r="J692" s="41">
        <v>44206</v>
      </c>
      <c r="K692" s="66">
        <f t="shared" si="10"/>
        <v>2021</v>
      </c>
      <c r="L692">
        <v>69</v>
      </c>
      <c r="M692" t="s">
        <v>351</v>
      </c>
      <c r="N692" t="s">
        <v>91</v>
      </c>
      <c r="O692">
        <v>15</v>
      </c>
      <c r="P692" t="s">
        <v>378</v>
      </c>
      <c r="Q692" t="s">
        <v>206</v>
      </c>
      <c r="R692" t="s">
        <v>226</v>
      </c>
      <c r="S692">
        <v>14</v>
      </c>
      <c r="T692" s="42">
        <v>109</v>
      </c>
      <c r="U692" s="42">
        <v>1526</v>
      </c>
      <c r="V692" s="43">
        <v>0.09</v>
      </c>
      <c r="W692" s="42">
        <f>tVendas[[#This Row],[Valor Bruto]]*tVendas[[#This Row],[% Desconto]]</f>
        <v>137.34</v>
      </c>
      <c r="X692" s="42">
        <f>tVendas[[#This Row],[Valor Bruto]]-tVendas[[#This Row],[Valor Desconto]]</f>
        <v>1388.66</v>
      </c>
      <c r="Y692" s="41">
        <v>44228</v>
      </c>
      <c r="Z692" s="41">
        <v>44228</v>
      </c>
      <c r="AA692" t="s">
        <v>82</v>
      </c>
      <c r="AB692" t="s">
        <v>128</v>
      </c>
      <c r="AC692" s="43">
        <v>0.05</v>
      </c>
      <c r="AD692" s="42">
        <f>tVendas[[#This Row],[Valor Venda]]*tVendas[[#This Row],[% Comis.]]</f>
        <v>69.433000000000007</v>
      </c>
      <c r="AE692" s="57">
        <f>IF((tVendas[[#This Row],[Data Pagamento]]-tVendas[[#This Row],[Vencimento]])&lt;0,1,0)</f>
        <v>0</v>
      </c>
    </row>
    <row r="693" spans="9:31" x14ac:dyDescent="0.3">
      <c r="I693">
        <v>690</v>
      </c>
      <c r="J693" s="41">
        <v>44207</v>
      </c>
      <c r="K693" s="66">
        <f t="shared" si="10"/>
        <v>2021</v>
      </c>
      <c r="L693">
        <v>75</v>
      </c>
      <c r="M693" t="s">
        <v>363</v>
      </c>
      <c r="N693" t="s">
        <v>124</v>
      </c>
      <c r="O693">
        <v>4</v>
      </c>
      <c r="P693" t="s">
        <v>347</v>
      </c>
      <c r="Q693" t="s">
        <v>206</v>
      </c>
      <c r="R693" t="s">
        <v>230</v>
      </c>
      <c r="S693">
        <v>30</v>
      </c>
      <c r="T693" s="42">
        <v>113</v>
      </c>
      <c r="U693" s="42">
        <v>3390</v>
      </c>
      <c r="V693" s="43">
        <v>7.0000000000000007E-2</v>
      </c>
      <c r="W693" s="42">
        <f>tVendas[[#This Row],[Valor Bruto]]*tVendas[[#This Row],[% Desconto]]</f>
        <v>237.3</v>
      </c>
      <c r="X693" s="42">
        <f>tVendas[[#This Row],[Valor Bruto]]-tVendas[[#This Row],[Valor Desconto]]</f>
        <v>3152.7</v>
      </c>
      <c r="Y693" s="41">
        <v>44228</v>
      </c>
      <c r="Z693" s="41">
        <v>44228</v>
      </c>
      <c r="AA693" t="s">
        <v>87</v>
      </c>
      <c r="AB693" t="s">
        <v>90</v>
      </c>
      <c r="AC693" s="43">
        <v>7.0000000000000007E-2</v>
      </c>
      <c r="AD693" s="42">
        <f>tVendas[[#This Row],[Valor Venda]]*tVendas[[#This Row],[% Comis.]]</f>
        <v>220.68900000000002</v>
      </c>
      <c r="AE693" s="57">
        <f>IF((tVendas[[#This Row],[Data Pagamento]]-tVendas[[#This Row],[Vencimento]])&lt;0,1,0)</f>
        <v>0</v>
      </c>
    </row>
    <row r="694" spans="9:31" x14ac:dyDescent="0.3">
      <c r="I694">
        <v>691</v>
      </c>
      <c r="J694" s="41">
        <v>44207</v>
      </c>
      <c r="K694" s="66">
        <f t="shared" si="10"/>
        <v>2021</v>
      </c>
      <c r="L694">
        <v>4</v>
      </c>
      <c r="M694" t="s">
        <v>439</v>
      </c>
      <c r="N694" t="s">
        <v>421</v>
      </c>
      <c r="O694">
        <v>6</v>
      </c>
      <c r="P694" t="s">
        <v>471</v>
      </c>
      <c r="Q694" t="s">
        <v>201</v>
      </c>
      <c r="R694" t="s">
        <v>234</v>
      </c>
      <c r="S694">
        <v>39</v>
      </c>
      <c r="T694" s="42">
        <v>105</v>
      </c>
      <c r="U694" s="42">
        <v>4095</v>
      </c>
      <c r="V694" s="43">
        <v>7.0000000000000007E-2</v>
      </c>
      <c r="W694" s="42">
        <f>tVendas[[#This Row],[Valor Bruto]]*tVendas[[#This Row],[% Desconto]]</f>
        <v>286.65000000000003</v>
      </c>
      <c r="X694" s="42">
        <f>tVendas[[#This Row],[Valor Bruto]]-tVendas[[#This Row],[Valor Desconto]]</f>
        <v>3808.35</v>
      </c>
      <c r="Y694" s="41">
        <v>44232</v>
      </c>
      <c r="Z694" s="41"/>
      <c r="AA694" t="s">
        <v>79</v>
      </c>
      <c r="AB694" t="s">
        <v>113</v>
      </c>
      <c r="AC694" s="43">
        <v>7.0000000000000007E-2</v>
      </c>
      <c r="AD694" s="42">
        <f>tVendas[[#This Row],[Valor Venda]]*tVendas[[#This Row],[% Comis.]]</f>
        <v>266.58449999999999</v>
      </c>
      <c r="AE694" s="57">
        <f>IF((tVendas[[#This Row],[Data Pagamento]]-tVendas[[#This Row],[Vencimento]])&lt;0,1,0)</f>
        <v>1</v>
      </c>
    </row>
    <row r="695" spans="9:31" x14ac:dyDescent="0.3">
      <c r="I695">
        <v>692</v>
      </c>
      <c r="J695" s="41">
        <v>44208</v>
      </c>
      <c r="K695" s="66">
        <f t="shared" si="10"/>
        <v>2021</v>
      </c>
      <c r="L695">
        <v>82</v>
      </c>
      <c r="M695" t="s">
        <v>305</v>
      </c>
      <c r="N695" t="s">
        <v>306</v>
      </c>
      <c r="O695">
        <v>4</v>
      </c>
      <c r="P695" t="s">
        <v>521</v>
      </c>
      <c r="Q695" t="s">
        <v>206</v>
      </c>
      <c r="R695" t="s">
        <v>237</v>
      </c>
      <c r="S695">
        <v>20</v>
      </c>
      <c r="T695" s="42">
        <v>119</v>
      </c>
      <c r="U695" s="42">
        <v>2380</v>
      </c>
      <c r="V695" s="43">
        <v>0.13</v>
      </c>
      <c r="W695" s="42">
        <f>tVendas[[#This Row],[Valor Bruto]]*tVendas[[#This Row],[% Desconto]]</f>
        <v>309.40000000000003</v>
      </c>
      <c r="X695" s="42">
        <f>tVendas[[#This Row],[Valor Bruto]]-tVendas[[#This Row],[Valor Desconto]]</f>
        <v>2070.6</v>
      </c>
      <c r="Y695" s="41">
        <v>44238</v>
      </c>
      <c r="Z695" s="41">
        <v>44238</v>
      </c>
      <c r="AA695" t="s">
        <v>87</v>
      </c>
      <c r="AB695" t="s">
        <v>80</v>
      </c>
      <c r="AC695" s="43">
        <v>0.06</v>
      </c>
      <c r="AD695" s="42">
        <f>tVendas[[#This Row],[Valor Venda]]*tVendas[[#This Row],[% Comis.]]</f>
        <v>124.23599999999999</v>
      </c>
      <c r="AE695" s="57">
        <f>IF((tVendas[[#This Row],[Data Pagamento]]-tVendas[[#This Row],[Vencimento]])&lt;0,1,0)</f>
        <v>0</v>
      </c>
    </row>
    <row r="696" spans="9:31" x14ac:dyDescent="0.3">
      <c r="I696">
        <v>693</v>
      </c>
      <c r="J696" s="41">
        <v>44208</v>
      </c>
      <c r="K696" s="66">
        <f t="shared" si="10"/>
        <v>2021</v>
      </c>
      <c r="L696">
        <v>54</v>
      </c>
      <c r="M696" t="s">
        <v>345</v>
      </c>
      <c r="N696" t="s">
        <v>346</v>
      </c>
      <c r="O696">
        <v>13</v>
      </c>
      <c r="P696" t="s">
        <v>394</v>
      </c>
      <c r="Q696" t="s">
        <v>201</v>
      </c>
      <c r="R696" t="s">
        <v>240</v>
      </c>
      <c r="S696">
        <v>36</v>
      </c>
      <c r="T696" s="42">
        <v>112</v>
      </c>
      <c r="U696" s="42">
        <v>4032</v>
      </c>
      <c r="V696" s="43">
        <v>0.01</v>
      </c>
      <c r="W696" s="42">
        <f>tVendas[[#This Row],[Valor Bruto]]*tVendas[[#This Row],[% Desconto]]</f>
        <v>40.32</v>
      </c>
      <c r="X696" s="42">
        <f>tVendas[[#This Row],[Valor Bruto]]-tVendas[[#This Row],[Valor Desconto]]</f>
        <v>3991.68</v>
      </c>
      <c r="Y696" s="41">
        <v>44230</v>
      </c>
      <c r="Z696" s="41">
        <v>44230</v>
      </c>
      <c r="AA696" t="s">
        <v>97</v>
      </c>
      <c r="AB696" t="s">
        <v>83</v>
      </c>
      <c r="AC696" s="43">
        <v>7.0000000000000007E-2</v>
      </c>
      <c r="AD696" s="42">
        <f>tVendas[[#This Row],[Valor Venda]]*tVendas[[#This Row],[% Comis.]]</f>
        <v>279.41759999999999</v>
      </c>
      <c r="AE696" s="57">
        <f>IF((tVendas[[#This Row],[Data Pagamento]]-tVendas[[#This Row],[Vencimento]])&lt;0,1,0)</f>
        <v>0</v>
      </c>
    </row>
    <row r="697" spans="9:31" x14ac:dyDescent="0.3">
      <c r="I697">
        <v>694</v>
      </c>
      <c r="J697" s="41">
        <v>44209</v>
      </c>
      <c r="K697" s="66">
        <f t="shared" si="10"/>
        <v>2021</v>
      </c>
      <c r="L697">
        <v>29</v>
      </c>
      <c r="M697" t="s">
        <v>437</v>
      </c>
      <c r="N697" t="s">
        <v>438</v>
      </c>
      <c r="O697">
        <v>7</v>
      </c>
      <c r="P697" t="s">
        <v>507</v>
      </c>
      <c r="Q697" t="s">
        <v>206</v>
      </c>
      <c r="R697" t="s">
        <v>202</v>
      </c>
      <c r="S697">
        <v>47</v>
      </c>
      <c r="T697" s="42">
        <v>97</v>
      </c>
      <c r="U697" s="42">
        <v>4559</v>
      </c>
      <c r="V697" s="43">
        <v>7.0000000000000007E-2</v>
      </c>
      <c r="W697" s="42">
        <f>tVendas[[#This Row],[Valor Bruto]]*tVendas[[#This Row],[% Desconto]]</f>
        <v>319.13000000000005</v>
      </c>
      <c r="X697" s="42">
        <f>tVendas[[#This Row],[Valor Bruto]]-tVendas[[#This Row],[Valor Desconto]]</f>
        <v>4239.87</v>
      </c>
      <c r="Y697" s="41">
        <v>44230</v>
      </c>
      <c r="Z697" s="41">
        <v>44230</v>
      </c>
      <c r="AA697" t="s">
        <v>79</v>
      </c>
      <c r="AB697" t="s">
        <v>109</v>
      </c>
      <c r="AC697" s="43">
        <v>0.08</v>
      </c>
      <c r="AD697" s="42">
        <f>tVendas[[#This Row],[Valor Venda]]*tVendas[[#This Row],[% Comis.]]</f>
        <v>339.18959999999998</v>
      </c>
      <c r="AE697" s="57">
        <f>IF((tVendas[[#This Row],[Data Pagamento]]-tVendas[[#This Row],[Vencimento]])&lt;0,1,0)</f>
        <v>0</v>
      </c>
    </row>
    <row r="698" spans="9:31" x14ac:dyDescent="0.3">
      <c r="I698">
        <v>695</v>
      </c>
      <c r="J698" s="41">
        <v>44209</v>
      </c>
      <c r="K698" s="66">
        <f t="shared" si="10"/>
        <v>2021</v>
      </c>
      <c r="L698">
        <v>8</v>
      </c>
      <c r="M698" t="s">
        <v>310</v>
      </c>
      <c r="N698" t="s">
        <v>132</v>
      </c>
      <c r="O698">
        <v>3</v>
      </c>
      <c r="P698" t="s">
        <v>383</v>
      </c>
      <c r="Q698" t="s">
        <v>206</v>
      </c>
      <c r="R698" t="s">
        <v>207</v>
      </c>
      <c r="S698">
        <v>37</v>
      </c>
      <c r="T698" s="42">
        <v>120</v>
      </c>
      <c r="U698" s="42">
        <v>4440</v>
      </c>
      <c r="V698" s="43">
        <v>0.06</v>
      </c>
      <c r="W698" s="42">
        <f>tVendas[[#This Row],[Valor Bruto]]*tVendas[[#This Row],[% Desconto]]</f>
        <v>266.39999999999998</v>
      </c>
      <c r="X698" s="42">
        <f>tVendas[[#This Row],[Valor Bruto]]-tVendas[[#This Row],[Valor Desconto]]</f>
        <v>4173.6000000000004</v>
      </c>
      <c r="Y698" s="41">
        <v>44211</v>
      </c>
      <c r="Z698" s="41">
        <v>44211</v>
      </c>
      <c r="AA698" t="s">
        <v>85</v>
      </c>
      <c r="AB698" t="s">
        <v>105</v>
      </c>
      <c r="AC698" s="43">
        <v>0.08</v>
      </c>
      <c r="AD698" s="42">
        <f>tVendas[[#This Row],[Valor Venda]]*tVendas[[#This Row],[% Comis.]]</f>
        <v>333.88800000000003</v>
      </c>
      <c r="AE698" s="57">
        <f>IF((tVendas[[#This Row],[Data Pagamento]]-tVendas[[#This Row],[Vencimento]])&lt;0,1,0)</f>
        <v>0</v>
      </c>
    </row>
    <row r="699" spans="9:31" x14ac:dyDescent="0.3">
      <c r="I699">
        <v>696</v>
      </c>
      <c r="J699" s="41">
        <v>44209</v>
      </c>
      <c r="K699" s="66">
        <f t="shared" si="10"/>
        <v>2021</v>
      </c>
      <c r="L699">
        <v>40</v>
      </c>
      <c r="M699" t="s">
        <v>316</v>
      </c>
      <c r="N699" t="s">
        <v>317</v>
      </c>
      <c r="O699">
        <v>7</v>
      </c>
      <c r="P699" t="s">
        <v>249</v>
      </c>
      <c r="Q699" t="s">
        <v>206</v>
      </c>
      <c r="R699" t="s">
        <v>212</v>
      </c>
      <c r="S699">
        <v>29</v>
      </c>
      <c r="T699" s="42">
        <v>108</v>
      </c>
      <c r="U699" s="42">
        <v>3132</v>
      </c>
      <c r="V699" s="43">
        <v>0</v>
      </c>
      <c r="W699" s="42">
        <f>tVendas[[#This Row],[Valor Bruto]]*tVendas[[#This Row],[% Desconto]]</f>
        <v>0</v>
      </c>
      <c r="X699" s="42">
        <f>tVendas[[#This Row],[Valor Bruto]]-tVendas[[#This Row],[Valor Desconto]]</f>
        <v>3132</v>
      </c>
      <c r="Y699" s="41">
        <v>44232</v>
      </c>
      <c r="Z699" s="41">
        <v>44232</v>
      </c>
      <c r="AA699" t="s">
        <v>100</v>
      </c>
      <c r="AB699" t="s">
        <v>105</v>
      </c>
      <c r="AC699" s="43">
        <v>7.0000000000000007E-2</v>
      </c>
      <c r="AD699" s="42">
        <f>tVendas[[#This Row],[Valor Venda]]*tVendas[[#This Row],[% Comis.]]</f>
        <v>219.24</v>
      </c>
      <c r="AE699" s="57">
        <f>IF((tVendas[[#This Row],[Data Pagamento]]-tVendas[[#This Row],[Vencimento]])&lt;0,1,0)</f>
        <v>0</v>
      </c>
    </row>
    <row r="700" spans="9:31" x14ac:dyDescent="0.3">
      <c r="I700">
        <v>697</v>
      </c>
      <c r="J700" s="41">
        <v>44209</v>
      </c>
      <c r="K700" s="66">
        <f t="shared" si="10"/>
        <v>2021</v>
      </c>
      <c r="L700">
        <v>13</v>
      </c>
      <c r="M700" t="s">
        <v>332</v>
      </c>
      <c r="N700" t="s">
        <v>132</v>
      </c>
      <c r="O700">
        <v>3</v>
      </c>
      <c r="P700" t="s">
        <v>278</v>
      </c>
      <c r="Q700" t="s">
        <v>206</v>
      </c>
      <c r="R700" t="s">
        <v>216</v>
      </c>
      <c r="S700">
        <v>24</v>
      </c>
      <c r="T700" s="42">
        <v>93</v>
      </c>
      <c r="U700" s="42">
        <v>2232</v>
      </c>
      <c r="V700" s="43">
        <v>0.11</v>
      </c>
      <c r="W700" s="42">
        <f>tVendas[[#This Row],[Valor Bruto]]*tVendas[[#This Row],[% Desconto]]</f>
        <v>245.52</v>
      </c>
      <c r="X700" s="42">
        <f>tVendas[[#This Row],[Valor Bruto]]-tVendas[[#This Row],[Valor Desconto]]</f>
        <v>1986.48</v>
      </c>
      <c r="Y700" s="41">
        <v>44230</v>
      </c>
      <c r="Z700" s="41">
        <v>44230</v>
      </c>
      <c r="AA700" t="s">
        <v>87</v>
      </c>
      <c r="AB700" t="s">
        <v>90</v>
      </c>
      <c r="AC700" s="43">
        <v>0.05</v>
      </c>
      <c r="AD700" s="42">
        <f>tVendas[[#This Row],[Valor Venda]]*tVendas[[#This Row],[% Comis.]]</f>
        <v>99.324000000000012</v>
      </c>
      <c r="AE700" s="57">
        <f>IF((tVendas[[#This Row],[Data Pagamento]]-tVendas[[#This Row],[Vencimento]])&lt;0,1,0)</f>
        <v>0</v>
      </c>
    </row>
    <row r="701" spans="9:31" x14ac:dyDescent="0.3">
      <c r="I701">
        <v>698</v>
      </c>
      <c r="J701" s="41">
        <v>44210</v>
      </c>
      <c r="K701" s="66">
        <f t="shared" si="10"/>
        <v>2021</v>
      </c>
      <c r="L701">
        <v>69</v>
      </c>
      <c r="M701" t="s">
        <v>351</v>
      </c>
      <c r="N701" t="s">
        <v>91</v>
      </c>
      <c r="O701">
        <v>3</v>
      </c>
      <c r="P701" t="s">
        <v>323</v>
      </c>
      <c r="Q701" t="s">
        <v>206</v>
      </c>
      <c r="R701" t="s">
        <v>219</v>
      </c>
      <c r="S701">
        <v>18</v>
      </c>
      <c r="T701" s="42">
        <v>106</v>
      </c>
      <c r="U701" s="42">
        <v>1908</v>
      </c>
      <c r="V701" s="43">
        <v>0.15</v>
      </c>
      <c r="W701" s="42">
        <f>tVendas[[#This Row],[Valor Bruto]]*tVendas[[#This Row],[% Desconto]]</f>
        <v>286.2</v>
      </c>
      <c r="X701" s="42">
        <f>tVendas[[#This Row],[Valor Bruto]]-tVendas[[#This Row],[Valor Desconto]]</f>
        <v>1621.8</v>
      </c>
      <c r="Y701" s="41">
        <v>44218</v>
      </c>
      <c r="Z701" s="41">
        <v>44218</v>
      </c>
      <c r="AA701" t="s">
        <v>108</v>
      </c>
      <c r="AB701" t="s">
        <v>95</v>
      </c>
      <c r="AC701" s="43">
        <v>0.05</v>
      </c>
      <c r="AD701" s="42">
        <f>tVendas[[#This Row],[Valor Venda]]*tVendas[[#This Row],[% Comis.]]</f>
        <v>81.09</v>
      </c>
      <c r="AE701" s="57">
        <f>IF((tVendas[[#This Row],[Data Pagamento]]-tVendas[[#This Row],[Vencimento]])&lt;0,1,0)</f>
        <v>0</v>
      </c>
    </row>
    <row r="702" spans="9:31" x14ac:dyDescent="0.3">
      <c r="I702">
        <v>699</v>
      </c>
      <c r="J702" s="41">
        <v>44210</v>
      </c>
      <c r="K702" s="66">
        <f t="shared" si="10"/>
        <v>2021</v>
      </c>
      <c r="L702">
        <v>63</v>
      </c>
      <c r="M702" t="s">
        <v>354</v>
      </c>
      <c r="N702" t="s">
        <v>259</v>
      </c>
      <c r="O702">
        <v>1</v>
      </c>
      <c r="P702" t="s">
        <v>377</v>
      </c>
      <c r="Q702" t="s">
        <v>201</v>
      </c>
      <c r="R702" t="s">
        <v>222</v>
      </c>
      <c r="S702">
        <v>26</v>
      </c>
      <c r="T702" s="42">
        <v>107</v>
      </c>
      <c r="U702" s="42">
        <v>2782</v>
      </c>
      <c r="V702" s="43">
        <v>0.15</v>
      </c>
      <c r="W702" s="42">
        <f>tVendas[[#This Row],[Valor Bruto]]*tVendas[[#This Row],[% Desconto]]</f>
        <v>417.3</v>
      </c>
      <c r="X702" s="42">
        <f>tVendas[[#This Row],[Valor Bruto]]-tVendas[[#This Row],[Valor Desconto]]</f>
        <v>2364.6999999999998</v>
      </c>
      <c r="Y702" s="41">
        <v>44232</v>
      </c>
      <c r="Z702" s="41">
        <v>44232</v>
      </c>
      <c r="AA702" t="s">
        <v>108</v>
      </c>
      <c r="AB702" t="s">
        <v>109</v>
      </c>
      <c r="AC702" s="43">
        <v>0.06</v>
      </c>
      <c r="AD702" s="42">
        <f>tVendas[[#This Row],[Valor Venda]]*tVendas[[#This Row],[% Comis.]]</f>
        <v>141.88199999999998</v>
      </c>
      <c r="AE702" s="57">
        <f>IF((tVendas[[#This Row],[Data Pagamento]]-tVendas[[#This Row],[Vencimento]])&lt;0,1,0)</f>
        <v>0</v>
      </c>
    </row>
    <row r="703" spans="9:31" x14ac:dyDescent="0.3">
      <c r="I703">
        <v>700</v>
      </c>
      <c r="J703" s="41">
        <v>44210</v>
      </c>
      <c r="K703" s="66">
        <f t="shared" si="10"/>
        <v>2021</v>
      </c>
      <c r="L703">
        <v>6</v>
      </c>
      <c r="M703" t="s">
        <v>425</v>
      </c>
      <c r="N703" t="s">
        <v>126</v>
      </c>
      <c r="O703">
        <v>15</v>
      </c>
      <c r="P703" t="s">
        <v>378</v>
      </c>
      <c r="Q703" t="s">
        <v>206</v>
      </c>
      <c r="R703" t="s">
        <v>226</v>
      </c>
      <c r="S703">
        <v>49</v>
      </c>
      <c r="T703" s="42">
        <v>103</v>
      </c>
      <c r="U703" s="42">
        <v>5047</v>
      </c>
      <c r="V703" s="43">
        <v>0.13</v>
      </c>
      <c r="W703" s="42">
        <f>tVendas[[#This Row],[Valor Bruto]]*tVendas[[#This Row],[% Desconto]]</f>
        <v>656.11</v>
      </c>
      <c r="X703" s="42">
        <f>tVendas[[#This Row],[Valor Bruto]]-tVendas[[#This Row],[Valor Desconto]]</f>
        <v>4390.8900000000003</v>
      </c>
      <c r="Y703" s="41">
        <v>44235</v>
      </c>
      <c r="Z703" s="41">
        <v>44235</v>
      </c>
      <c r="AA703" t="s">
        <v>108</v>
      </c>
      <c r="AB703" t="s">
        <v>128</v>
      </c>
      <c r="AC703" s="43">
        <v>0.08</v>
      </c>
      <c r="AD703" s="42">
        <f>tVendas[[#This Row],[Valor Venda]]*tVendas[[#This Row],[% Comis.]]</f>
        <v>351.27120000000002</v>
      </c>
      <c r="AE703" s="57">
        <f>IF((tVendas[[#This Row],[Data Pagamento]]-tVendas[[#This Row],[Vencimento]])&lt;0,1,0)</f>
        <v>0</v>
      </c>
    </row>
    <row r="704" spans="9:31" x14ac:dyDescent="0.3">
      <c r="I704">
        <v>701</v>
      </c>
      <c r="J704" s="41">
        <v>44211</v>
      </c>
      <c r="K704" s="66">
        <f t="shared" si="10"/>
        <v>2021</v>
      </c>
      <c r="L704">
        <v>31</v>
      </c>
      <c r="M704" t="s">
        <v>375</v>
      </c>
      <c r="N704" t="s">
        <v>101</v>
      </c>
      <c r="O704">
        <v>10</v>
      </c>
      <c r="P704" t="s">
        <v>260</v>
      </c>
      <c r="Q704" t="s">
        <v>206</v>
      </c>
      <c r="R704" t="s">
        <v>230</v>
      </c>
      <c r="S704">
        <v>25</v>
      </c>
      <c r="T704" s="42">
        <v>92</v>
      </c>
      <c r="U704" s="42">
        <v>2300</v>
      </c>
      <c r="V704" s="43">
        <v>0.01</v>
      </c>
      <c r="W704" s="42">
        <f>tVendas[[#This Row],[Valor Bruto]]*tVendas[[#This Row],[% Desconto]]</f>
        <v>23</v>
      </c>
      <c r="X704" s="42">
        <f>tVendas[[#This Row],[Valor Bruto]]-tVendas[[#This Row],[Valor Desconto]]</f>
        <v>2277</v>
      </c>
      <c r="Y704" s="41">
        <v>44224</v>
      </c>
      <c r="Z704" s="41">
        <v>44224</v>
      </c>
      <c r="AA704" t="s">
        <v>108</v>
      </c>
      <c r="AB704" t="s">
        <v>83</v>
      </c>
      <c r="AC704" s="43">
        <v>0.06</v>
      </c>
      <c r="AD704" s="42">
        <f>tVendas[[#This Row],[Valor Venda]]*tVendas[[#This Row],[% Comis.]]</f>
        <v>136.62</v>
      </c>
      <c r="AE704" s="57">
        <f>IF((tVendas[[#This Row],[Data Pagamento]]-tVendas[[#This Row],[Vencimento]])&lt;0,1,0)</f>
        <v>0</v>
      </c>
    </row>
    <row r="705" spans="9:31" x14ac:dyDescent="0.3">
      <c r="I705">
        <v>702</v>
      </c>
      <c r="J705" s="41">
        <v>44214</v>
      </c>
      <c r="K705" s="66">
        <f t="shared" si="10"/>
        <v>2021</v>
      </c>
      <c r="L705">
        <v>96</v>
      </c>
      <c r="M705" t="s">
        <v>242</v>
      </c>
      <c r="N705" t="s">
        <v>243</v>
      </c>
      <c r="O705">
        <v>7</v>
      </c>
      <c r="P705" t="s">
        <v>492</v>
      </c>
      <c r="Q705" t="s">
        <v>206</v>
      </c>
      <c r="R705" t="s">
        <v>234</v>
      </c>
      <c r="S705">
        <v>16</v>
      </c>
      <c r="T705" s="42">
        <v>98</v>
      </c>
      <c r="U705" s="42">
        <v>1568</v>
      </c>
      <c r="V705" s="43">
        <v>0.15</v>
      </c>
      <c r="W705" s="42">
        <f>tVendas[[#This Row],[Valor Bruto]]*tVendas[[#This Row],[% Desconto]]</f>
        <v>235.2</v>
      </c>
      <c r="X705" s="42">
        <f>tVendas[[#This Row],[Valor Bruto]]-tVendas[[#This Row],[Valor Desconto]]</f>
        <v>1332.8</v>
      </c>
      <c r="Y705" s="41">
        <v>44225</v>
      </c>
      <c r="Z705" s="41">
        <v>44225</v>
      </c>
      <c r="AA705" t="s">
        <v>100</v>
      </c>
      <c r="AB705" t="s">
        <v>95</v>
      </c>
      <c r="AC705" s="43">
        <v>0.05</v>
      </c>
      <c r="AD705" s="42">
        <f>tVendas[[#This Row],[Valor Venda]]*tVendas[[#This Row],[% Comis.]]</f>
        <v>66.64</v>
      </c>
      <c r="AE705" s="57">
        <f>IF((tVendas[[#This Row],[Data Pagamento]]-tVendas[[#This Row],[Vencimento]])&lt;0,1,0)</f>
        <v>0</v>
      </c>
    </row>
    <row r="706" spans="9:31" x14ac:dyDescent="0.3">
      <c r="I706">
        <v>703</v>
      </c>
      <c r="J706" s="41">
        <v>44214</v>
      </c>
      <c r="K706" s="66">
        <f t="shared" si="10"/>
        <v>2021</v>
      </c>
      <c r="L706">
        <v>62</v>
      </c>
      <c r="M706" t="s">
        <v>461</v>
      </c>
      <c r="N706" t="s">
        <v>462</v>
      </c>
      <c r="O706">
        <v>4</v>
      </c>
      <c r="P706" t="s">
        <v>521</v>
      </c>
      <c r="Q706" t="s">
        <v>206</v>
      </c>
      <c r="R706" t="s">
        <v>237</v>
      </c>
      <c r="S706">
        <v>29</v>
      </c>
      <c r="T706" s="42">
        <v>112</v>
      </c>
      <c r="U706" s="42">
        <v>3248</v>
      </c>
      <c r="V706" s="43">
        <v>0.03</v>
      </c>
      <c r="W706" s="42">
        <f>tVendas[[#This Row],[Valor Bruto]]*tVendas[[#This Row],[% Desconto]]</f>
        <v>97.44</v>
      </c>
      <c r="X706" s="42">
        <f>tVendas[[#This Row],[Valor Bruto]]-tVendas[[#This Row],[Valor Desconto]]</f>
        <v>3150.56</v>
      </c>
      <c r="Y706" s="41">
        <v>44233</v>
      </c>
      <c r="Z706" s="41">
        <v>44233</v>
      </c>
      <c r="AA706" t="s">
        <v>79</v>
      </c>
      <c r="AB706" t="s">
        <v>88</v>
      </c>
      <c r="AC706" s="43">
        <v>7.0000000000000007E-2</v>
      </c>
      <c r="AD706" s="42">
        <f>tVendas[[#This Row],[Valor Venda]]*tVendas[[#This Row],[% Comis.]]</f>
        <v>220.53920000000002</v>
      </c>
      <c r="AE706" s="57">
        <f>IF((tVendas[[#This Row],[Data Pagamento]]-tVendas[[#This Row],[Vencimento]])&lt;0,1,0)</f>
        <v>0</v>
      </c>
    </row>
    <row r="707" spans="9:31" x14ac:dyDescent="0.3">
      <c r="I707">
        <v>704</v>
      </c>
      <c r="J707" s="41">
        <v>44214</v>
      </c>
      <c r="K707" s="66">
        <f t="shared" si="10"/>
        <v>2021</v>
      </c>
      <c r="L707">
        <v>85</v>
      </c>
      <c r="M707" t="s">
        <v>280</v>
      </c>
      <c r="N707" t="s">
        <v>281</v>
      </c>
      <c r="O707">
        <v>2</v>
      </c>
      <c r="P707" t="s">
        <v>382</v>
      </c>
      <c r="Q707" t="s">
        <v>206</v>
      </c>
      <c r="R707" t="s">
        <v>240</v>
      </c>
      <c r="S707">
        <v>32</v>
      </c>
      <c r="T707" s="42">
        <v>97</v>
      </c>
      <c r="U707" s="42">
        <v>3104</v>
      </c>
      <c r="V707" s="43">
        <v>0.01</v>
      </c>
      <c r="W707" s="42">
        <f>tVendas[[#This Row],[Valor Bruto]]*tVendas[[#This Row],[% Desconto]]</f>
        <v>31.04</v>
      </c>
      <c r="X707" s="42">
        <f>tVendas[[#This Row],[Valor Bruto]]-tVendas[[#This Row],[Valor Desconto]]</f>
        <v>3072.96</v>
      </c>
      <c r="Y707" s="41">
        <v>44217</v>
      </c>
      <c r="Z707" s="41"/>
      <c r="AA707" t="s">
        <v>82</v>
      </c>
      <c r="AB707" t="s">
        <v>80</v>
      </c>
      <c r="AC707" s="43">
        <v>7.0000000000000007E-2</v>
      </c>
      <c r="AD707" s="42">
        <f>tVendas[[#This Row],[Valor Venda]]*tVendas[[#This Row],[% Comis.]]</f>
        <v>215.10720000000003</v>
      </c>
      <c r="AE707" s="57">
        <f>IF((tVendas[[#This Row],[Data Pagamento]]-tVendas[[#This Row],[Vencimento]])&lt;0,1,0)</f>
        <v>1</v>
      </c>
    </row>
    <row r="708" spans="9:31" x14ac:dyDescent="0.3">
      <c r="I708">
        <v>705</v>
      </c>
      <c r="J708" s="41">
        <v>44214</v>
      </c>
      <c r="K708" s="66">
        <f t="shared" ref="K708:K771" si="11">YEAR(J708)</f>
        <v>2021</v>
      </c>
      <c r="L708">
        <v>38</v>
      </c>
      <c r="M708" t="s">
        <v>326</v>
      </c>
      <c r="N708" t="s">
        <v>120</v>
      </c>
      <c r="O708">
        <v>10</v>
      </c>
      <c r="P708" t="s">
        <v>244</v>
      </c>
      <c r="Q708" t="s">
        <v>206</v>
      </c>
      <c r="R708" t="s">
        <v>202</v>
      </c>
      <c r="S708">
        <v>46</v>
      </c>
      <c r="T708" s="42">
        <v>102</v>
      </c>
      <c r="U708" s="42">
        <v>4692</v>
      </c>
      <c r="V708" s="43">
        <v>0.08</v>
      </c>
      <c r="W708" s="42">
        <f>tVendas[[#This Row],[Valor Bruto]]*tVendas[[#This Row],[% Desconto]]</f>
        <v>375.36</v>
      </c>
      <c r="X708" s="42">
        <f>tVendas[[#This Row],[Valor Bruto]]-tVendas[[#This Row],[Valor Desconto]]</f>
        <v>4316.6400000000003</v>
      </c>
      <c r="Y708" s="41">
        <v>44240</v>
      </c>
      <c r="Z708" s="41">
        <v>44240</v>
      </c>
      <c r="AA708" t="s">
        <v>108</v>
      </c>
      <c r="AB708" t="s">
        <v>95</v>
      </c>
      <c r="AC708" s="43">
        <v>0.08</v>
      </c>
      <c r="AD708" s="42">
        <f>tVendas[[#This Row],[Valor Venda]]*tVendas[[#This Row],[% Comis.]]</f>
        <v>345.33120000000002</v>
      </c>
      <c r="AE708" s="57">
        <f>IF((tVendas[[#This Row],[Data Pagamento]]-tVendas[[#This Row],[Vencimento]])&lt;0,1,0)</f>
        <v>0</v>
      </c>
    </row>
    <row r="709" spans="9:31" x14ac:dyDescent="0.3">
      <c r="I709">
        <v>706</v>
      </c>
      <c r="J709" s="41">
        <v>44215</v>
      </c>
      <c r="K709" s="66">
        <f t="shared" si="11"/>
        <v>2021</v>
      </c>
      <c r="L709">
        <v>27</v>
      </c>
      <c r="M709" t="s">
        <v>392</v>
      </c>
      <c r="N709" t="s">
        <v>96</v>
      </c>
      <c r="O709">
        <v>4</v>
      </c>
      <c r="P709" t="s">
        <v>274</v>
      </c>
      <c r="Q709" t="s">
        <v>206</v>
      </c>
      <c r="R709" t="s">
        <v>207</v>
      </c>
      <c r="S709">
        <v>14</v>
      </c>
      <c r="T709" s="42">
        <v>110</v>
      </c>
      <c r="U709" s="42">
        <v>1540</v>
      </c>
      <c r="V709" s="43">
        <v>0.06</v>
      </c>
      <c r="W709" s="42">
        <f>tVendas[[#This Row],[Valor Bruto]]*tVendas[[#This Row],[% Desconto]]</f>
        <v>92.399999999999991</v>
      </c>
      <c r="X709" s="42">
        <f>tVendas[[#This Row],[Valor Bruto]]-tVendas[[#This Row],[Valor Desconto]]</f>
        <v>1447.6</v>
      </c>
      <c r="Y709" s="41">
        <v>44233</v>
      </c>
      <c r="Z709" s="41">
        <v>44233</v>
      </c>
      <c r="AA709" t="s">
        <v>108</v>
      </c>
      <c r="AB709" t="s">
        <v>105</v>
      </c>
      <c r="AC709" s="43">
        <v>0.05</v>
      </c>
      <c r="AD709" s="42">
        <f>tVendas[[#This Row],[Valor Venda]]*tVendas[[#This Row],[% Comis.]]</f>
        <v>72.38</v>
      </c>
      <c r="AE709" s="57">
        <f>IF((tVendas[[#This Row],[Data Pagamento]]-tVendas[[#This Row],[Vencimento]])&lt;0,1,0)</f>
        <v>0</v>
      </c>
    </row>
    <row r="710" spans="9:31" x14ac:dyDescent="0.3">
      <c r="I710">
        <v>707</v>
      </c>
      <c r="J710" s="41">
        <v>44215</v>
      </c>
      <c r="K710" s="66">
        <f t="shared" si="11"/>
        <v>2021</v>
      </c>
      <c r="L710">
        <v>31</v>
      </c>
      <c r="M710" t="s">
        <v>375</v>
      </c>
      <c r="N710" t="s">
        <v>101</v>
      </c>
      <c r="O710">
        <v>14</v>
      </c>
      <c r="P710" t="s">
        <v>384</v>
      </c>
      <c r="Q710" t="s">
        <v>201</v>
      </c>
      <c r="R710" t="s">
        <v>212</v>
      </c>
      <c r="S710">
        <v>14</v>
      </c>
      <c r="T710" s="42">
        <v>116</v>
      </c>
      <c r="U710" s="42">
        <v>1624</v>
      </c>
      <c r="V710" s="43">
        <v>0.14000000000000001</v>
      </c>
      <c r="W710" s="42">
        <f>tVendas[[#This Row],[Valor Bruto]]*tVendas[[#This Row],[% Desconto]]</f>
        <v>227.36</v>
      </c>
      <c r="X710" s="42">
        <f>tVendas[[#This Row],[Valor Bruto]]-tVendas[[#This Row],[Valor Desconto]]</f>
        <v>1396.6399999999999</v>
      </c>
      <c r="Y710" s="41">
        <v>44217</v>
      </c>
      <c r="Z710" s="41">
        <v>44217</v>
      </c>
      <c r="AA710" t="s">
        <v>108</v>
      </c>
      <c r="AB710" t="s">
        <v>80</v>
      </c>
      <c r="AC710" s="43">
        <v>0.05</v>
      </c>
      <c r="AD710" s="42">
        <f>tVendas[[#This Row],[Valor Venda]]*tVendas[[#This Row],[% Comis.]]</f>
        <v>69.831999999999994</v>
      </c>
      <c r="AE710" s="57">
        <f>IF((tVendas[[#This Row],[Data Pagamento]]-tVendas[[#This Row],[Vencimento]])&lt;0,1,0)</f>
        <v>0</v>
      </c>
    </row>
    <row r="711" spans="9:31" x14ac:dyDescent="0.3">
      <c r="I711">
        <v>708</v>
      </c>
      <c r="J711" s="41">
        <v>44215</v>
      </c>
      <c r="K711" s="66">
        <f t="shared" si="11"/>
        <v>2021</v>
      </c>
      <c r="L711">
        <v>84</v>
      </c>
      <c r="M711" t="s">
        <v>493</v>
      </c>
      <c r="N711" t="s">
        <v>224</v>
      </c>
      <c r="O711">
        <v>13</v>
      </c>
      <c r="P711" t="s">
        <v>321</v>
      </c>
      <c r="Q711" t="s">
        <v>201</v>
      </c>
      <c r="R711" t="s">
        <v>216</v>
      </c>
      <c r="S711">
        <v>39</v>
      </c>
      <c r="T711" s="42">
        <v>117</v>
      </c>
      <c r="U711" s="42">
        <v>4563</v>
      </c>
      <c r="V711" s="43">
        <v>0.12</v>
      </c>
      <c r="W711" s="42">
        <f>tVendas[[#This Row],[Valor Bruto]]*tVendas[[#This Row],[% Desconto]]</f>
        <v>547.55999999999995</v>
      </c>
      <c r="X711" s="42">
        <f>tVendas[[#This Row],[Valor Bruto]]-tVendas[[#This Row],[Valor Desconto]]</f>
        <v>4015.44</v>
      </c>
      <c r="Y711" s="41">
        <v>44233</v>
      </c>
      <c r="Z711" s="41">
        <v>44233</v>
      </c>
      <c r="AA711" t="s">
        <v>79</v>
      </c>
      <c r="AB711" t="s">
        <v>109</v>
      </c>
      <c r="AC711" s="43">
        <v>0.08</v>
      </c>
      <c r="AD711" s="42">
        <f>tVendas[[#This Row],[Valor Venda]]*tVendas[[#This Row],[% Comis.]]</f>
        <v>321.23520000000002</v>
      </c>
      <c r="AE711" s="57">
        <f>IF((tVendas[[#This Row],[Data Pagamento]]-tVendas[[#This Row],[Vencimento]])&lt;0,1,0)</f>
        <v>0</v>
      </c>
    </row>
    <row r="712" spans="9:31" x14ac:dyDescent="0.3">
      <c r="I712">
        <v>709</v>
      </c>
      <c r="J712" s="41">
        <v>44215</v>
      </c>
      <c r="K712" s="66">
        <f t="shared" si="11"/>
        <v>2021</v>
      </c>
      <c r="L712">
        <v>2</v>
      </c>
      <c r="M712" t="s">
        <v>223</v>
      </c>
      <c r="N712" t="s">
        <v>224</v>
      </c>
      <c r="O712">
        <v>11</v>
      </c>
      <c r="P712" t="s">
        <v>442</v>
      </c>
      <c r="Q712" t="s">
        <v>201</v>
      </c>
      <c r="R712" t="s">
        <v>219</v>
      </c>
      <c r="S712">
        <v>13</v>
      </c>
      <c r="T712" s="42">
        <v>97</v>
      </c>
      <c r="U712" s="42">
        <v>1261</v>
      </c>
      <c r="V712" s="43">
        <v>0</v>
      </c>
      <c r="W712" s="42">
        <f>tVendas[[#This Row],[Valor Bruto]]*tVendas[[#This Row],[% Desconto]]</f>
        <v>0</v>
      </c>
      <c r="X712" s="42">
        <f>tVendas[[#This Row],[Valor Bruto]]-tVendas[[#This Row],[Valor Desconto]]</f>
        <v>1261</v>
      </c>
      <c r="Y712" s="41">
        <v>44237</v>
      </c>
      <c r="Z712" s="41">
        <v>44237</v>
      </c>
      <c r="AA712" t="s">
        <v>82</v>
      </c>
      <c r="AB712" t="s">
        <v>109</v>
      </c>
      <c r="AC712" s="43">
        <v>0.05</v>
      </c>
      <c r="AD712" s="42">
        <f>tVendas[[#This Row],[Valor Venda]]*tVendas[[#This Row],[% Comis.]]</f>
        <v>63.050000000000004</v>
      </c>
      <c r="AE712" s="57">
        <f>IF((tVendas[[#This Row],[Data Pagamento]]-tVendas[[#This Row],[Vencimento]])&lt;0,1,0)</f>
        <v>0</v>
      </c>
    </row>
    <row r="713" spans="9:31" x14ac:dyDescent="0.3">
      <c r="I713">
        <v>710</v>
      </c>
      <c r="J713" s="41">
        <v>44215</v>
      </c>
      <c r="K713" s="66">
        <f t="shared" si="11"/>
        <v>2021</v>
      </c>
      <c r="L713">
        <v>59</v>
      </c>
      <c r="M713" t="s">
        <v>435</v>
      </c>
      <c r="N713" t="s">
        <v>141</v>
      </c>
      <c r="O713">
        <v>12</v>
      </c>
      <c r="P713" t="s">
        <v>221</v>
      </c>
      <c r="Q713" t="s">
        <v>201</v>
      </c>
      <c r="R713" t="s">
        <v>222</v>
      </c>
      <c r="S713">
        <v>21</v>
      </c>
      <c r="T713" s="42">
        <v>114</v>
      </c>
      <c r="U713" s="42">
        <v>2394</v>
      </c>
      <c r="V713" s="43">
        <v>0.12</v>
      </c>
      <c r="W713" s="42">
        <f>tVendas[[#This Row],[Valor Bruto]]*tVendas[[#This Row],[% Desconto]]</f>
        <v>287.27999999999997</v>
      </c>
      <c r="X713" s="42">
        <f>tVendas[[#This Row],[Valor Bruto]]-tVendas[[#This Row],[Valor Desconto]]</f>
        <v>2106.7200000000003</v>
      </c>
      <c r="Y713" s="41">
        <v>44245</v>
      </c>
      <c r="Z713" s="41">
        <v>44245</v>
      </c>
      <c r="AA713" t="s">
        <v>97</v>
      </c>
      <c r="AB713" t="s">
        <v>113</v>
      </c>
      <c r="AC713" s="43">
        <v>0.06</v>
      </c>
      <c r="AD713" s="42">
        <f>tVendas[[#This Row],[Valor Venda]]*tVendas[[#This Row],[% Comis.]]</f>
        <v>126.40320000000001</v>
      </c>
      <c r="AE713" s="57">
        <f>IF((tVendas[[#This Row],[Data Pagamento]]-tVendas[[#This Row],[Vencimento]])&lt;0,1,0)</f>
        <v>0</v>
      </c>
    </row>
    <row r="714" spans="9:31" x14ac:dyDescent="0.3">
      <c r="I714">
        <v>711</v>
      </c>
      <c r="J714" s="41">
        <v>44217</v>
      </c>
      <c r="K714" s="66">
        <f t="shared" si="11"/>
        <v>2021</v>
      </c>
      <c r="L714">
        <v>47</v>
      </c>
      <c r="M714" t="s">
        <v>308</v>
      </c>
      <c r="N714" t="s">
        <v>126</v>
      </c>
      <c r="O714">
        <v>11</v>
      </c>
      <c r="P714" t="s">
        <v>444</v>
      </c>
      <c r="Q714" t="s">
        <v>201</v>
      </c>
      <c r="R714" t="s">
        <v>226</v>
      </c>
      <c r="S714">
        <v>32</v>
      </c>
      <c r="T714" s="42">
        <v>119</v>
      </c>
      <c r="U714" s="42">
        <v>3808</v>
      </c>
      <c r="V714" s="43">
        <v>0</v>
      </c>
      <c r="W714" s="42">
        <f>tVendas[[#This Row],[Valor Bruto]]*tVendas[[#This Row],[% Desconto]]</f>
        <v>0</v>
      </c>
      <c r="X714" s="42">
        <f>tVendas[[#This Row],[Valor Bruto]]-tVendas[[#This Row],[Valor Desconto]]</f>
        <v>3808</v>
      </c>
      <c r="Y714" s="41">
        <v>44226</v>
      </c>
      <c r="Z714" s="41">
        <v>44226</v>
      </c>
      <c r="AA714" t="s">
        <v>87</v>
      </c>
      <c r="AB714" t="s">
        <v>80</v>
      </c>
      <c r="AC714" s="43">
        <v>7.0000000000000007E-2</v>
      </c>
      <c r="AD714" s="42">
        <f>tVendas[[#This Row],[Valor Venda]]*tVendas[[#This Row],[% Comis.]]</f>
        <v>266.56</v>
      </c>
      <c r="AE714" s="57">
        <f>IF((tVendas[[#This Row],[Data Pagamento]]-tVendas[[#This Row],[Vencimento]])&lt;0,1,0)</f>
        <v>0</v>
      </c>
    </row>
    <row r="715" spans="9:31" x14ac:dyDescent="0.3">
      <c r="I715">
        <v>712</v>
      </c>
      <c r="J715" s="41">
        <v>44217</v>
      </c>
      <c r="K715" s="66">
        <f t="shared" si="11"/>
        <v>2021</v>
      </c>
      <c r="L715">
        <v>44</v>
      </c>
      <c r="M715" t="s">
        <v>322</v>
      </c>
      <c r="N715" t="s">
        <v>96</v>
      </c>
      <c r="O715">
        <v>2</v>
      </c>
      <c r="P715" t="s">
        <v>515</v>
      </c>
      <c r="Q715" t="s">
        <v>206</v>
      </c>
      <c r="R715" t="s">
        <v>230</v>
      </c>
      <c r="S715">
        <v>28</v>
      </c>
      <c r="T715" s="42">
        <v>108</v>
      </c>
      <c r="U715" s="42">
        <v>3024</v>
      </c>
      <c r="V715" s="43">
        <v>0.14000000000000001</v>
      </c>
      <c r="W715" s="42">
        <f>tVendas[[#This Row],[Valor Bruto]]*tVendas[[#This Row],[% Desconto]]</f>
        <v>423.36</v>
      </c>
      <c r="X715" s="42">
        <f>tVendas[[#This Row],[Valor Bruto]]-tVendas[[#This Row],[Valor Desconto]]</f>
        <v>2600.64</v>
      </c>
      <c r="Y715" s="41">
        <v>44240</v>
      </c>
      <c r="Z715" s="41">
        <v>44240</v>
      </c>
      <c r="AA715" t="s">
        <v>97</v>
      </c>
      <c r="AB715" t="s">
        <v>95</v>
      </c>
      <c r="AC715" s="43">
        <v>0.06</v>
      </c>
      <c r="AD715" s="42">
        <f>tVendas[[#This Row],[Valor Venda]]*tVendas[[#This Row],[% Comis.]]</f>
        <v>156.0384</v>
      </c>
      <c r="AE715" s="57">
        <f>IF((tVendas[[#This Row],[Data Pagamento]]-tVendas[[#This Row],[Vencimento]])&lt;0,1,0)</f>
        <v>0</v>
      </c>
    </row>
    <row r="716" spans="9:31" x14ac:dyDescent="0.3">
      <c r="I716">
        <v>713</v>
      </c>
      <c r="J716" s="41">
        <v>44218</v>
      </c>
      <c r="K716" s="66">
        <f t="shared" si="11"/>
        <v>2021</v>
      </c>
      <c r="L716">
        <v>34</v>
      </c>
      <c r="M716" t="s">
        <v>283</v>
      </c>
      <c r="N716" t="s">
        <v>284</v>
      </c>
      <c r="O716">
        <v>3</v>
      </c>
      <c r="P716" t="s">
        <v>482</v>
      </c>
      <c r="Q716" t="s">
        <v>206</v>
      </c>
      <c r="R716" t="s">
        <v>234</v>
      </c>
      <c r="S716">
        <v>31</v>
      </c>
      <c r="T716" s="42">
        <v>119</v>
      </c>
      <c r="U716" s="42">
        <v>3689</v>
      </c>
      <c r="V716" s="43">
        <v>0.12</v>
      </c>
      <c r="W716" s="42">
        <f>tVendas[[#This Row],[Valor Bruto]]*tVendas[[#This Row],[% Desconto]]</f>
        <v>442.68</v>
      </c>
      <c r="X716" s="42">
        <f>tVendas[[#This Row],[Valor Bruto]]-tVendas[[#This Row],[Valor Desconto]]</f>
        <v>3246.32</v>
      </c>
      <c r="Y716" s="41">
        <v>44233</v>
      </c>
      <c r="Z716" s="41">
        <v>44233</v>
      </c>
      <c r="AA716" t="s">
        <v>79</v>
      </c>
      <c r="AB716" t="s">
        <v>113</v>
      </c>
      <c r="AC716" s="43">
        <v>7.0000000000000007E-2</v>
      </c>
      <c r="AD716" s="42">
        <f>tVendas[[#This Row],[Valor Venda]]*tVendas[[#This Row],[% Comis.]]</f>
        <v>227.24240000000003</v>
      </c>
      <c r="AE716" s="57">
        <f>IF((tVendas[[#This Row],[Data Pagamento]]-tVendas[[#This Row],[Vencimento]])&lt;0,1,0)</f>
        <v>0</v>
      </c>
    </row>
    <row r="717" spans="9:31" x14ac:dyDescent="0.3">
      <c r="I717">
        <v>714</v>
      </c>
      <c r="J717" s="41">
        <v>44218</v>
      </c>
      <c r="K717" s="66">
        <f t="shared" si="11"/>
        <v>2021</v>
      </c>
      <c r="L717">
        <v>51</v>
      </c>
      <c r="M717" t="s">
        <v>273</v>
      </c>
      <c r="N717" t="s">
        <v>145</v>
      </c>
      <c r="O717">
        <v>13</v>
      </c>
      <c r="P717" t="s">
        <v>330</v>
      </c>
      <c r="Q717" t="s">
        <v>201</v>
      </c>
      <c r="R717" t="s">
        <v>237</v>
      </c>
      <c r="S717">
        <v>15</v>
      </c>
      <c r="T717" s="42">
        <v>116</v>
      </c>
      <c r="U717" s="42">
        <v>1740</v>
      </c>
      <c r="V717" s="43">
        <v>0.15</v>
      </c>
      <c r="W717" s="42">
        <f>tVendas[[#This Row],[Valor Bruto]]*tVendas[[#This Row],[% Desconto]]</f>
        <v>261</v>
      </c>
      <c r="X717" s="42">
        <f>tVendas[[#This Row],[Valor Bruto]]-tVendas[[#This Row],[Valor Desconto]]</f>
        <v>1479</v>
      </c>
      <c r="Y717" s="41">
        <v>44233</v>
      </c>
      <c r="Z717" s="41">
        <v>44233</v>
      </c>
      <c r="AA717" t="s">
        <v>79</v>
      </c>
      <c r="AB717" t="s">
        <v>92</v>
      </c>
      <c r="AC717" s="43">
        <v>0.05</v>
      </c>
      <c r="AD717" s="42">
        <f>tVendas[[#This Row],[Valor Venda]]*tVendas[[#This Row],[% Comis.]]</f>
        <v>73.95</v>
      </c>
      <c r="AE717" s="57">
        <f>IF((tVendas[[#This Row],[Data Pagamento]]-tVendas[[#This Row],[Vencimento]])&lt;0,1,0)</f>
        <v>0</v>
      </c>
    </row>
    <row r="718" spans="9:31" x14ac:dyDescent="0.3">
      <c r="I718">
        <v>715</v>
      </c>
      <c r="J718" s="41">
        <v>44219</v>
      </c>
      <c r="K718" s="66">
        <f t="shared" si="11"/>
        <v>2021</v>
      </c>
      <c r="L718">
        <v>41</v>
      </c>
      <c r="M718" t="s">
        <v>312</v>
      </c>
      <c r="N718" t="s">
        <v>122</v>
      </c>
      <c r="O718">
        <v>8</v>
      </c>
      <c r="P718" t="s">
        <v>314</v>
      </c>
      <c r="Q718" t="s">
        <v>206</v>
      </c>
      <c r="R718" t="s">
        <v>240</v>
      </c>
      <c r="S718">
        <v>11</v>
      </c>
      <c r="T718" s="42">
        <v>90</v>
      </c>
      <c r="U718" s="42">
        <v>990</v>
      </c>
      <c r="V718" s="43">
        <v>0.09</v>
      </c>
      <c r="W718" s="42">
        <f>tVendas[[#This Row],[Valor Bruto]]*tVendas[[#This Row],[% Desconto]]</f>
        <v>89.1</v>
      </c>
      <c r="X718" s="42">
        <f>tVendas[[#This Row],[Valor Bruto]]-tVendas[[#This Row],[Valor Desconto]]</f>
        <v>900.9</v>
      </c>
      <c r="Y718" s="41">
        <v>44229</v>
      </c>
      <c r="Z718" s="41">
        <v>44229</v>
      </c>
      <c r="AA718" t="s">
        <v>100</v>
      </c>
      <c r="AB718" t="s">
        <v>90</v>
      </c>
      <c r="AC718" s="43">
        <v>0.04</v>
      </c>
      <c r="AD718" s="42">
        <f>tVendas[[#This Row],[Valor Venda]]*tVendas[[#This Row],[% Comis.]]</f>
        <v>36.036000000000001</v>
      </c>
      <c r="AE718" s="57">
        <f>IF((tVendas[[#This Row],[Data Pagamento]]-tVendas[[#This Row],[Vencimento]])&lt;0,1,0)</f>
        <v>0</v>
      </c>
    </row>
    <row r="719" spans="9:31" x14ac:dyDescent="0.3">
      <c r="I719">
        <v>716</v>
      </c>
      <c r="J719" s="41">
        <v>44219</v>
      </c>
      <c r="K719" s="66">
        <f t="shared" si="11"/>
        <v>2021</v>
      </c>
      <c r="L719">
        <v>89</v>
      </c>
      <c r="M719" t="s">
        <v>339</v>
      </c>
      <c r="N719" t="s">
        <v>340</v>
      </c>
      <c r="O719">
        <v>2</v>
      </c>
      <c r="P719" t="s">
        <v>475</v>
      </c>
      <c r="Q719" t="s">
        <v>206</v>
      </c>
      <c r="R719" t="s">
        <v>202</v>
      </c>
      <c r="S719">
        <v>26</v>
      </c>
      <c r="T719" s="42">
        <v>116</v>
      </c>
      <c r="U719" s="42">
        <v>3016</v>
      </c>
      <c r="V719" s="43">
        <v>0.03</v>
      </c>
      <c r="W719" s="42">
        <f>tVendas[[#This Row],[Valor Bruto]]*tVendas[[#This Row],[% Desconto]]</f>
        <v>90.47999999999999</v>
      </c>
      <c r="X719" s="42">
        <f>tVendas[[#This Row],[Valor Bruto]]-tVendas[[#This Row],[Valor Desconto]]</f>
        <v>2925.52</v>
      </c>
      <c r="Y719" s="41">
        <v>44225</v>
      </c>
      <c r="Z719" s="41">
        <v>44225</v>
      </c>
      <c r="AA719" t="s">
        <v>85</v>
      </c>
      <c r="AB719" t="s">
        <v>90</v>
      </c>
      <c r="AC719" s="43">
        <v>0.06</v>
      </c>
      <c r="AD719" s="42">
        <f>tVendas[[#This Row],[Valor Venda]]*tVendas[[#This Row],[% Comis.]]</f>
        <v>175.53119999999998</v>
      </c>
      <c r="AE719" s="57">
        <f>IF((tVendas[[#This Row],[Data Pagamento]]-tVendas[[#This Row],[Vencimento]])&lt;0,1,0)</f>
        <v>0</v>
      </c>
    </row>
    <row r="720" spans="9:31" x14ac:dyDescent="0.3">
      <c r="I720">
        <v>717</v>
      </c>
      <c r="J720" s="41">
        <v>44220</v>
      </c>
      <c r="K720" s="66">
        <f t="shared" si="11"/>
        <v>2021</v>
      </c>
      <c r="L720">
        <v>61</v>
      </c>
      <c r="M720" t="s">
        <v>276</v>
      </c>
      <c r="N720" t="s">
        <v>277</v>
      </c>
      <c r="O720">
        <v>9</v>
      </c>
      <c r="P720" t="s">
        <v>424</v>
      </c>
      <c r="Q720" t="s">
        <v>206</v>
      </c>
      <c r="R720" t="s">
        <v>207</v>
      </c>
      <c r="S720">
        <v>29</v>
      </c>
      <c r="T720" s="42">
        <v>97</v>
      </c>
      <c r="U720" s="42">
        <v>2813</v>
      </c>
      <c r="V720" s="43">
        <v>0</v>
      </c>
      <c r="W720" s="42">
        <f>tVendas[[#This Row],[Valor Bruto]]*tVendas[[#This Row],[% Desconto]]</f>
        <v>0</v>
      </c>
      <c r="X720" s="42">
        <f>tVendas[[#This Row],[Valor Bruto]]-tVendas[[#This Row],[Valor Desconto]]</f>
        <v>2813</v>
      </c>
      <c r="Y720" s="41">
        <v>44235</v>
      </c>
      <c r="Z720" s="41"/>
      <c r="AA720" t="s">
        <v>108</v>
      </c>
      <c r="AB720" t="s">
        <v>80</v>
      </c>
      <c r="AC720" s="43">
        <v>0.06</v>
      </c>
      <c r="AD720" s="42">
        <f>tVendas[[#This Row],[Valor Venda]]*tVendas[[#This Row],[% Comis.]]</f>
        <v>168.78</v>
      </c>
      <c r="AE720" s="57">
        <f>IF((tVendas[[#This Row],[Data Pagamento]]-tVendas[[#This Row],[Vencimento]])&lt;0,1,0)</f>
        <v>1</v>
      </c>
    </row>
    <row r="721" spans="9:31" x14ac:dyDescent="0.3">
      <c r="I721">
        <v>718</v>
      </c>
      <c r="J721" s="41">
        <v>44221</v>
      </c>
      <c r="K721" s="66">
        <f t="shared" si="11"/>
        <v>2021</v>
      </c>
      <c r="L721">
        <v>83</v>
      </c>
      <c r="M721" t="s">
        <v>456</v>
      </c>
      <c r="N721" t="s">
        <v>457</v>
      </c>
      <c r="O721">
        <v>1</v>
      </c>
      <c r="P721" t="s">
        <v>459</v>
      </c>
      <c r="Q721" t="s">
        <v>201</v>
      </c>
      <c r="R721" t="s">
        <v>212</v>
      </c>
      <c r="S721">
        <v>16</v>
      </c>
      <c r="T721" s="42">
        <v>92</v>
      </c>
      <c r="U721" s="42">
        <v>1472</v>
      </c>
      <c r="V721" s="43">
        <v>0.04</v>
      </c>
      <c r="W721" s="42">
        <f>tVendas[[#This Row],[Valor Bruto]]*tVendas[[#This Row],[% Desconto]]</f>
        <v>58.88</v>
      </c>
      <c r="X721" s="42">
        <f>tVendas[[#This Row],[Valor Bruto]]-tVendas[[#This Row],[Valor Desconto]]</f>
        <v>1413.12</v>
      </c>
      <c r="Y721" s="41">
        <v>44229</v>
      </c>
      <c r="Z721" s="41">
        <v>44229</v>
      </c>
      <c r="AA721" t="s">
        <v>108</v>
      </c>
      <c r="AB721" t="s">
        <v>95</v>
      </c>
      <c r="AC721" s="43">
        <v>0.05</v>
      </c>
      <c r="AD721" s="42">
        <f>tVendas[[#This Row],[Valor Venda]]*tVendas[[#This Row],[% Comis.]]</f>
        <v>70.655999999999992</v>
      </c>
      <c r="AE721" s="57">
        <f>IF((tVendas[[#This Row],[Data Pagamento]]-tVendas[[#This Row],[Vencimento]])&lt;0,1,0)</f>
        <v>0</v>
      </c>
    </row>
    <row r="722" spans="9:31" x14ac:dyDescent="0.3">
      <c r="I722">
        <v>719</v>
      </c>
      <c r="J722" s="41">
        <v>44222</v>
      </c>
      <c r="K722" s="66">
        <f t="shared" si="11"/>
        <v>2021</v>
      </c>
      <c r="L722">
        <v>30</v>
      </c>
      <c r="M722" t="s">
        <v>418</v>
      </c>
      <c r="N722" t="s">
        <v>91</v>
      </c>
      <c r="O722">
        <v>15</v>
      </c>
      <c r="P722" t="s">
        <v>301</v>
      </c>
      <c r="Q722" t="s">
        <v>206</v>
      </c>
      <c r="R722" t="s">
        <v>216</v>
      </c>
      <c r="S722">
        <v>23</v>
      </c>
      <c r="T722" s="42">
        <v>109</v>
      </c>
      <c r="U722" s="42">
        <v>2507</v>
      </c>
      <c r="V722" s="43">
        <v>0.04</v>
      </c>
      <c r="W722" s="42">
        <f>tVendas[[#This Row],[Valor Bruto]]*tVendas[[#This Row],[% Desconto]]</f>
        <v>100.28</v>
      </c>
      <c r="X722" s="42">
        <f>tVendas[[#This Row],[Valor Bruto]]-tVendas[[#This Row],[Valor Desconto]]</f>
        <v>2406.7199999999998</v>
      </c>
      <c r="Y722" s="41">
        <v>44239</v>
      </c>
      <c r="Z722" s="41">
        <v>44239</v>
      </c>
      <c r="AA722" t="s">
        <v>85</v>
      </c>
      <c r="AB722" t="s">
        <v>113</v>
      </c>
      <c r="AC722" s="43">
        <v>0.06</v>
      </c>
      <c r="AD722" s="42">
        <f>tVendas[[#This Row],[Valor Venda]]*tVendas[[#This Row],[% Comis.]]</f>
        <v>144.40319999999997</v>
      </c>
      <c r="AE722" s="57">
        <f>IF((tVendas[[#This Row],[Data Pagamento]]-tVendas[[#This Row],[Vencimento]])&lt;0,1,0)</f>
        <v>0</v>
      </c>
    </row>
    <row r="723" spans="9:31" x14ac:dyDescent="0.3">
      <c r="I723">
        <v>720</v>
      </c>
      <c r="J723" s="41">
        <v>44222</v>
      </c>
      <c r="K723" s="66">
        <f t="shared" si="11"/>
        <v>2021</v>
      </c>
      <c r="L723">
        <v>93</v>
      </c>
      <c r="M723" t="s">
        <v>220</v>
      </c>
      <c r="N723" t="s">
        <v>148</v>
      </c>
      <c r="O723">
        <v>9</v>
      </c>
      <c r="P723" t="s">
        <v>416</v>
      </c>
      <c r="Q723" t="s">
        <v>206</v>
      </c>
      <c r="R723" t="s">
        <v>219</v>
      </c>
      <c r="S723">
        <v>50</v>
      </c>
      <c r="T723" s="42">
        <v>120</v>
      </c>
      <c r="U723" s="42">
        <v>6000</v>
      </c>
      <c r="V723" s="43">
        <v>0.08</v>
      </c>
      <c r="W723" s="42">
        <f>tVendas[[#This Row],[Valor Bruto]]*tVendas[[#This Row],[% Desconto]]</f>
        <v>480</v>
      </c>
      <c r="X723" s="42">
        <f>tVendas[[#This Row],[Valor Bruto]]-tVendas[[#This Row],[Valor Desconto]]</f>
        <v>5520</v>
      </c>
      <c r="Y723" s="41">
        <v>44243</v>
      </c>
      <c r="Z723" s="41">
        <v>44243</v>
      </c>
      <c r="AA723" t="s">
        <v>108</v>
      </c>
      <c r="AB723" t="s">
        <v>113</v>
      </c>
      <c r="AC723" s="43">
        <v>0.09</v>
      </c>
      <c r="AD723" s="42">
        <f>tVendas[[#This Row],[Valor Venda]]*tVendas[[#This Row],[% Comis.]]</f>
        <v>496.79999999999995</v>
      </c>
      <c r="AE723" s="57">
        <f>IF((tVendas[[#This Row],[Data Pagamento]]-tVendas[[#This Row],[Vencimento]])&lt;0,1,0)</f>
        <v>0</v>
      </c>
    </row>
    <row r="724" spans="9:31" x14ac:dyDescent="0.3">
      <c r="I724">
        <v>721</v>
      </c>
      <c r="J724" s="41">
        <v>44223</v>
      </c>
      <c r="K724" s="66">
        <f t="shared" si="11"/>
        <v>2021</v>
      </c>
      <c r="L724">
        <v>38</v>
      </c>
      <c r="M724" t="s">
        <v>326</v>
      </c>
      <c r="N724" t="s">
        <v>120</v>
      </c>
      <c r="O724">
        <v>2</v>
      </c>
      <c r="P724" t="s">
        <v>285</v>
      </c>
      <c r="Q724" t="s">
        <v>206</v>
      </c>
      <c r="R724" t="s">
        <v>222</v>
      </c>
      <c r="S724">
        <v>37</v>
      </c>
      <c r="T724" s="42">
        <v>109</v>
      </c>
      <c r="U724" s="42">
        <v>4033</v>
      </c>
      <c r="V724" s="43">
        <v>0.05</v>
      </c>
      <c r="W724" s="42">
        <f>tVendas[[#This Row],[Valor Bruto]]*tVendas[[#This Row],[% Desconto]]</f>
        <v>201.65</v>
      </c>
      <c r="X724" s="42">
        <f>tVendas[[#This Row],[Valor Bruto]]-tVendas[[#This Row],[Valor Desconto]]</f>
        <v>3831.35</v>
      </c>
      <c r="Y724" s="41">
        <v>44225</v>
      </c>
      <c r="Z724" s="41">
        <v>44225</v>
      </c>
      <c r="AA724" t="s">
        <v>100</v>
      </c>
      <c r="AB724" t="s">
        <v>95</v>
      </c>
      <c r="AC724" s="43">
        <v>7.0000000000000007E-2</v>
      </c>
      <c r="AD724" s="42">
        <f>tVendas[[#This Row],[Valor Venda]]*tVendas[[#This Row],[% Comis.]]</f>
        <v>268.19450000000001</v>
      </c>
      <c r="AE724" s="57">
        <f>IF((tVendas[[#This Row],[Data Pagamento]]-tVendas[[#This Row],[Vencimento]])&lt;0,1,0)</f>
        <v>0</v>
      </c>
    </row>
    <row r="725" spans="9:31" x14ac:dyDescent="0.3">
      <c r="I725">
        <v>722</v>
      </c>
      <c r="J725" s="41">
        <v>44223</v>
      </c>
      <c r="K725" s="66">
        <f t="shared" si="11"/>
        <v>2021</v>
      </c>
      <c r="L725">
        <v>95</v>
      </c>
      <c r="M725" t="s">
        <v>331</v>
      </c>
      <c r="N725" t="s">
        <v>143</v>
      </c>
      <c r="O725">
        <v>1</v>
      </c>
      <c r="P725" t="s">
        <v>481</v>
      </c>
      <c r="Q725" t="s">
        <v>201</v>
      </c>
      <c r="R725" t="s">
        <v>226</v>
      </c>
      <c r="S725">
        <v>23</v>
      </c>
      <c r="T725" s="42">
        <v>108</v>
      </c>
      <c r="U725" s="42">
        <v>2484</v>
      </c>
      <c r="V725" s="43">
        <v>0.01</v>
      </c>
      <c r="W725" s="42">
        <f>tVendas[[#This Row],[Valor Bruto]]*tVendas[[#This Row],[% Desconto]]</f>
        <v>24.84</v>
      </c>
      <c r="X725" s="42">
        <f>tVendas[[#This Row],[Valor Bruto]]-tVendas[[#This Row],[Valor Desconto]]</f>
        <v>2459.16</v>
      </c>
      <c r="Y725" s="41">
        <v>44244</v>
      </c>
      <c r="Z725" s="41">
        <v>44244</v>
      </c>
      <c r="AA725" t="s">
        <v>82</v>
      </c>
      <c r="AB725" t="s">
        <v>92</v>
      </c>
      <c r="AC725" s="43">
        <v>0.06</v>
      </c>
      <c r="AD725" s="42">
        <f>tVendas[[#This Row],[Valor Venda]]*tVendas[[#This Row],[% Comis.]]</f>
        <v>147.5496</v>
      </c>
      <c r="AE725" s="57">
        <f>IF((tVendas[[#This Row],[Data Pagamento]]-tVendas[[#This Row],[Vencimento]])&lt;0,1,0)</f>
        <v>0</v>
      </c>
    </row>
    <row r="726" spans="9:31" x14ac:dyDescent="0.3">
      <c r="I726">
        <v>723</v>
      </c>
      <c r="J726" s="41">
        <v>44224</v>
      </c>
      <c r="K726" s="66">
        <f t="shared" si="11"/>
        <v>2021</v>
      </c>
      <c r="L726">
        <v>81</v>
      </c>
      <c r="M726" t="s">
        <v>503</v>
      </c>
      <c r="N726" t="s">
        <v>101</v>
      </c>
      <c r="O726">
        <v>12</v>
      </c>
      <c r="P726" t="s">
        <v>498</v>
      </c>
      <c r="Q726" t="s">
        <v>201</v>
      </c>
      <c r="R726" t="s">
        <v>230</v>
      </c>
      <c r="S726">
        <v>11</v>
      </c>
      <c r="T726" s="42">
        <v>91</v>
      </c>
      <c r="U726" s="42">
        <v>1001</v>
      </c>
      <c r="V726" s="43">
        <v>0.04</v>
      </c>
      <c r="W726" s="42">
        <f>tVendas[[#This Row],[Valor Bruto]]*tVendas[[#This Row],[% Desconto]]</f>
        <v>40.04</v>
      </c>
      <c r="X726" s="42">
        <f>tVendas[[#This Row],[Valor Bruto]]-tVendas[[#This Row],[Valor Desconto]]</f>
        <v>960.96</v>
      </c>
      <c r="Y726" s="41">
        <v>44250</v>
      </c>
      <c r="Z726" s="41">
        <v>44250</v>
      </c>
      <c r="AA726" t="s">
        <v>87</v>
      </c>
      <c r="AB726" t="s">
        <v>113</v>
      </c>
      <c r="AC726" s="43">
        <v>0.04</v>
      </c>
      <c r="AD726" s="42">
        <f>tVendas[[#This Row],[Valor Venda]]*tVendas[[#This Row],[% Comis.]]</f>
        <v>38.438400000000001</v>
      </c>
      <c r="AE726" s="57">
        <f>IF((tVendas[[#This Row],[Data Pagamento]]-tVendas[[#This Row],[Vencimento]])&lt;0,1,0)</f>
        <v>0</v>
      </c>
    </row>
    <row r="727" spans="9:31" x14ac:dyDescent="0.3">
      <c r="I727">
        <v>724</v>
      </c>
      <c r="J727" s="41">
        <v>44226</v>
      </c>
      <c r="K727" s="66">
        <f t="shared" si="11"/>
        <v>2021</v>
      </c>
      <c r="L727">
        <v>84</v>
      </c>
      <c r="M727" t="s">
        <v>493</v>
      </c>
      <c r="N727" t="s">
        <v>224</v>
      </c>
      <c r="O727">
        <v>7</v>
      </c>
      <c r="P727" t="s">
        <v>492</v>
      </c>
      <c r="Q727" t="s">
        <v>206</v>
      </c>
      <c r="R727" t="s">
        <v>234</v>
      </c>
      <c r="S727">
        <v>16</v>
      </c>
      <c r="T727" s="42">
        <v>119</v>
      </c>
      <c r="U727" s="42">
        <v>1904</v>
      </c>
      <c r="V727" s="43">
        <v>0.08</v>
      </c>
      <c r="W727" s="42">
        <f>tVendas[[#This Row],[Valor Bruto]]*tVendas[[#This Row],[% Desconto]]</f>
        <v>152.32</v>
      </c>
      <c r="X727" s="42">
        <f>tVendas[[#This Row],[Valor Bruto]]-tVendas[[#This Row],[Valor Desconto]]</f>
        <v>1751.68</v>
      </c>
      <c r="Y727" s="41">
        <v>44253</v>
      </c>
      <c r="Z727" s="41">
        <v>44253</v>
      </c>
      <c r="AA727" t="s">
        <v>87</v>
      </c>
      <c r="AB727" t="s">
        <v>88</v>
      </c>
      <c r="AC727" s="43">
        <v>0.05</v>
      </c>
      <c r="AD727" s="42">
        <f>tVendas[[#This Row],[Valor Venda]]*tVendas[[#This Row],[% Comis.]]</f>
        <v>87.584000000000003</v>
      </c>
      <c r="AE727" s="57">
        <f>IF((tVendas[[#This Row],[Data Pagamento]]-tVendas[[#This Row],[Vencimento]])&lt;0,1,0)</f>
        <v>0</v>
      </c>
    </row>
    <row r="728" spans="9:31" x14ac:dyDescent="0.3">
      <c r="I728">
        <v>725</v>
      </c>
      <c r="J728" s="41">
        <v>44226</v>
      </c>
      <c r="K728" s="66">
        <f t="shared" si="11"/>
        <v>2021</v>
      </c>
      <c r="L728">
        <v>96</v>
      </c>
      <c r="M728" t="s">
        <v>242</v>
      </c>
      <c r="N728" t="s">
        <v>243</v>
      </c>
      <c r="O728">
        <v>1</v>
      </c>
      <c r="P728" t="s">
        <v>349</v>
      </c>
      <c r="Q728" t="s">
        <v>201</v>
      </c>
      <c r="R728" t="s">
        <v>237</v>
      </c>
      <c r="S728">
        <v>13</v>
      </c>
      <c r="T728" s="42">
        <v>107</v>
      </c>
      <c r="U728" s="42">
        <v>1391</v>
      </c>
      <c r="V728" s="43">
        <v>0.14000000000000001</v>
      </c>
      <c r="W728" s="42">
        <f>tVendas[[#This Row],[Valor Bruto]]*tVendas[[#This Row],[% Desconto]]</f>
        <v>194.74</v>
      </c>
      <c r="X728" s="42">
        <f>tVendas[[#This Row],[Valor Bruto]]-tVendas[[#This Row],[Valor Desconto]]</f>
        <v>1196.26</v>
      </c>
      <c r="Y728" s="41">
        <v>44230</v>
      </c>
      <c r="Z728" s="41">
        <v>44230</v>
      </c>
      <c r="AA728" t="s">
        <v>97</v>
      </c>
      <c r="AB728" t="s">
        <v>95</v>
      </c>
      <c r="AC728" s="43">
        <v>0.05</v>
      </c>
      <c r="AD728" s="42">
        <f>tVendas[[#This Row],[Valor Venda]]*tVendas[[#This Row],[% Comis.]]</f>
        <v>59.813000000000002</v>
      </c>
      <c r="AE728" s="57">
        <f>IF((tVendas[[#This Row],[Data Pagamento]]-tVendas[[#This Row],[Vencimento]])&lt;0,1,0)</f>
        <v>0</v>
      </c>
    </row>
    <row r="729" spans="9:31" x14ac:dyDescent="0.3">
      <c r="I729">
        <v>726</v>
      </c>
      <c r="J729" s="41">
        <v>44228</v>
      </c>
      <c r="K729" s="66">
        <f t="shared" si="11"/>
        <v>2021</v>
      </c>
      <c r="L729">
        <v>18</v>
      </c>
      <c r="M729" t="s">
        <v>372</v>
      </c>
      <c r="N729" t="s">
        <v>148</v>
      </c>
      <c r="O729">
        <v>1</v>
      </c>
      <c r="P729" t="s">
        <v>499</v>
      </c>
      <c r="Q729" t="s">
        <v>201</v>
      </c>
      <c r="R729" t="s">
        <v>240</v>
      </c>
      <c r="S729">
        <v>43</v>
      </c>
      <c r="T729" s="42">
        <v>90</v>
      </c>
      <c r="U729" s="42">
        <v>3870</v>
      </c>
      <c r="V729" s="43">
        <v>0.06</v>
      </c>
      <c r="W729" s="42">
        <f>tVendas[[#This Row],[Valor Bruto]]*tVendas[[#This Row],[% Desconto]]</f>
        <v>232.2</v>
      </c>
      <c r="X729" s="42">
        <f>tVendas[[#This Row],[Valor Bruto]]-tVendas[[#This Row],[Valor Desconto]]</f>
        <v>3637.8</v>
      </c>
      <c r="Y729" s="41">
        <v>44253</v>
      </c>
      <c r="Z729" s="41">
        <v>44253</v>
      </c>
      <c r="AA729" t="s">
        <v>87</v>
      </c>
      <c r="AB729" t="s">
        <v>109</v>
      </c>
      <c r="AC729" s="43">
        <v>7.0000000000000007E-2</v>
      </c>
      <c r="AD729" s="42">
        <f>tVendas[[#This Row],[Valor Venda]]*tVendas[[#This Row],[% Comis.]]</f>
        <v>254.64600000000004</v>
      </c>
      <c r="AE729" s="57">
        <f>IF((tVendas[[#This Row],[Data Pagamento]]-tVendas[[#This Row],[Vencimento]])&lt;0,1,0)</f>
        <v>0</v>
      </c>
    </row>
    <row r="730" spans="9:31" x14ac:dyDescent="0.3">
      <c r="I730">
        <v>727</v>
      </c>
      <c r="J730" s="41">
        <v>44228</v>
      </c>
      <c r="K730" s="66">
        <f t="shared" si="11"/>
        <v>2021</v>
      </c>
      <c r="L730">
        <v>6</v>
      </c>
      <c r="M730" t="s">
        <v>425</v>
      </c>
      <c r="N730" t="s">
        <v>126</v>
      </c>
      <c r="O730">
        <v>3</v>
      </c>
      <c r="P730" t="s">
        <v>494</v>
      </c>
      <c r="Q730" t="s">
        <v>206</v>
      </c>
      <c r="R730" t="s">
        <v>202</v>
      </c>
      <c r="S730">
        <v>27</v>
      </c>
      <c r="T730" s="42">
        <v>97</v>
      </c>
      <c r="U730" s="42">
        <v>2619</v>
      </c>
      <c r="V730" s="43">
        <v>0.02</v>
      </c>
      <c r="W730" s="42">
        <f>tVendas[[#This Row],[Valor Bruto]]*tVendas[[#This Row],[% Desconto]]</f>
        <v>52.38</v>
      </c>
      <c r="X730" s="42">
        <f>tVendas[[#This Row],[Valor Bruto]]-tVendas[[#This Row],[Valor Desconto]]</f>
        <v>2566.62</v>
      </c>
      <c r="Y730" s="41">
        <v>44256</v>
      </c>
      <c r="Z730" s="41">
        <v>44256</v>
      </c>
      <c r="AA730" t="s">
        <v>79</v>
      </c>
      <c r="AB730" t="s">
        <v>113</v>
      </c>
      <c r="AC730" s="43">
        <v>0.06</v>
      </c>
      <c r="AD730" s="42">
        <f>tVendas[[#This Row],[Valor Venda]]*tVendas[[#This Row],[% Comis.]]</f>
        <v>153.99719999999999</v>
      </c>
      <c r="AE730" s="57">
        <f>IF((tVendas[[#This Row],[Data Pagamento]]-tVendas[[#This Row],[Vencimento]])&lt;0,1,0)</f>
        <v>0</v>
      </c>
    </row>
    <row r="731" spans="9:31" x14ac:dyDescent="0.3">
      <c r="I731">
        <v>728</v>
      </c>
      <c r="J731" s="41">
        <v>44228</v>
      </c>
      <c r="K731" s="66">
        <f t="shared" si="11"/>
        <v>2021</v>
      </c>
      <c r="L731">
        <v>76</v>
      </c>
      <c r="M731" t="s">
        <v>294</v>
      </c>
      <c r="N731" t="s">
        <v>132</v>
      </c>
      <c r="O731">
        <v>13</v>
      </c>
      <c r="P731" t="s">
        <v>522</v>
      </c>
      <c r="Q731" t="s">
        <v>201</v>
      </c>
      <c r="R731" t="s">
        <v>207</v>
      </c>
      <c r="S731">
        <v>34</v>
      </c>
      <c r="T731" s="42">
        <v>120</v>
      </c>
      <c r="U731" s="42">
        <v>4080</v>
      </c>
      <c r="V731" s="43">
        <v>0.02</v>
      </c>
      <c r="W731" s="42">
        <f>tVendas[[#This Row],[Valor Bruto]]*tVendas[[#This Row],[% Desconto]]</f>
        <v>81.600000000000009</v>
      </c>
      <c r="X731" s="42">
        <f>tVendas[[#This Row],[Valor Bruto]]-tVendas[[#This Row],[Valor Desconto]]</f>
        <v>3998.4</v>
      </c>
      <c r="Y731" s="41">
        <v>44231</v>
      </c>
      <c r="Z731" s="41">
        <v>44231</v>
      </c>
      <c r="AA731" t="s">
        <v>97</v>
      </c>
      <c r="AB731" t="s">
        <v>92</v>
      </c>
      <c r="AC731" s="43">
        <v>7.0000000000000007E-2</v>
      </c>
      <c r="AD731" s="42">
        <f>tVendas[[#This Row],[Valor Venda]]*tVendas[[#This Row],[% Comis.]]</f>
        <v>279.88800000000003</v>
      </c>
      <c r="AE731" s="57">
        <f>IF((tVendas[[#This Row],[Data Pagamento]]-tVendas[[#This Row],[Vencimento]])&lt;0,1,0)</f>
        <v>0</v>
      </c>
    </row>
    <row r="732" spans="9:31" x14ac:dyDescent="0.3">
      <c r="I732">
        <v>729</v>
      </c>
      <c r="J732" s="41">
        <v>44230</v>
      </c>
      <c r="K732" s="66">
        <f t="shared" si="11"/>
        <v>2021</v>
      </c>
      <c r="L732">
        <v>32</v>
      </c>
      <c r="M732" t="s">
        <v>403</v>
      </c>
      <c r="N732" t="s">
        <v>148</v>
      </c>
      <c r="O732">
        <v>9</v>
      </c>
      <c r="P732" t="s">
        <v>512</v>
      </c>
      <c r="Q732" t="s">
        <v>206</v>
      </c>
      <c r="R732" t="s">
        <v>212</v>
      </c>
      <c r="S732">
        <v>46</v>
      </c>
      <c r="T732" s="42">
        <v>93</v>
      </c>
      <c r="U732" s="42">
        <v>4278</v>
      </c>
      <c r="V732" s="43">
        <v>0</v>
      </c>
      <c r="W732" s="42">
        <f>tVendas[[#This Row],[Valor Bruto]]*tVendas[[#This Row],[% Desconto]]</f>
        <v>0</v>
      </c>
      <c r="X732" s="42">
        <f>tVendas[[#This Row],[Valor Bruto]]-tVendas[[#This Row],[Valor Desconto]]</f>
        <v>4278</v>
      </c>
      <c r="Y732" s="41">
        <v>44255</v>
      </c>
      <c r="Z732" s="41">
        <v>44255</v>
      </c>
      <c r="AA732" t="s">
        <v>79</v>
      </c>
      <c r="AB732" t="s">
        <v>80</v>
      </c>
      <c r="AC732" s="43">
        <v>0.08</v>
      </c>
      <c r="AD732" s="42">
        <f>tVendas[[#This Row],[Valor Venda]]*tVendas[[#This Row],[% Comis.]]</f>
        <v>342.24</v>
      </c>
      <c r="AE732" s="57">
        <f>IF((tVendas[[#This Row],[Data Pagamento]]-tVendas[[#This Row],[Vencimento]])&lt;0,1,0)</f>
        <v>0</v>
      </c>
    </row>
    <row r="733" spans="9:31" x14ac:dyDescent="0.3">
      <c r="I733">
        <v>730</v>
      </c>
      <c r="J733" s="41">
        <v>44230</v>
      </c>
      <c r="K733" s="66">
        <f t="shared" si="11"/>
        <v>2021</v>
      </c>
      <c r="L733">
        <v>5</v>
      </c>
      <c r="M733" t="s">
        <v>489</v>
      </c>
      <c r="N733" t="s">
        <v>277</v>
      </c>
      <c r="O733">
        <v>13</v>
      </c>
      <c r="P733" t="s">
        <v>321</v>
      </c>
      <c r="Q733" t="s">
        <v>201</v>
      </c>
      <c r="R733" t="s">
        <v>216</v>
      </c>
      <c r="S733">
        <v>45</v>
      </c>
      <c r="T733" s="42">
        <v>91</v>
      </c>
      <c r="U733" s="42">
        <v>4095</v>
      </c>
      <c r="V733" s="43">
        <v>0.03</v>
      </c>
      <c r="W733" s="42">
        <f>tVendas[[#This Row],[Valor Bruto]]*tVendas[[#This Row],[% Desconto]]</f>
        <v>122.85</v>
      </c>
      <c r="X733" s="42">
        <f>tVendas[[#This Row],[Valor Bruto]]-tVendas[[#This Row],[Valor Desconto]]</f>
        <v>3972.15</v>
      </c>
      <c r="Y733" s="41">
        <v>44253</v>
      </c>
      <c r="Z733" s="41">
        <v>44253</v>
      </c>
      <c r="AA733" t="s">
        <v>100</v>
      </c>
      <c r="AB733" t="s">
        <v>128</v>
      </c>
      <c r="AC733" s="43">
        <v>7.0000000000000007E-2</v>
      </c>
      <c r="AD733" s="42">
        <f>tVendas[[#This Row],[Valor Venda]]*tVendas[[#This Row],[% Comis.]]</f>
        <v>278.05050000000006</v>
      </c>
      <c r="AE733" s="57">
        <f>IF((tVendas[[#This Row],[Data Pagamento]]-tVendas[[#This Row],[Vencimento]])&lt;0,1,0)</f>
        <v>0</v>
      </c>
    </row>
    <row r="734" spans="9:31" x14ac:dyDescent="0.3">
      <c r="I734">
        <v>731</v>
      </c>
      <c r="J734" s="41">
        <v>44232</v>
      </c>
      <c r="K734" s="66">
        <f t="shared" si="11"/>
        <v>2021</v>
      </c>
      <c r="L734">
        <v>31</v>
      </c>
      <c r="M734" t="s">
        <v>375</v>
      </c>
      <c r="N734" t="s">
        <v>101</v>
      </c>
      <c r="O734">
        <v>5</v>
      </c>
      <c r="P734" t="s">
        <v>470</v>
      </c>
      <c r="Q734" t="s">
        <v>206</v>
      </c>
      <c r="R734" t="s">
        <v>219</v>
      </c>
      <c r="S734">
        <v>50</v>
      </c>
      <c r="T734" s="42">
        <v>104</v>
      </c>
      <c r="U734" s="42">
        <v>5200</v>
      </c>
      <c r="V734" s="43">
        <v>0.15</v>
      </c>
      <c r="W734" s="42">
        <f>tVendas[[#This Row],[Valor Bruto]]*tVendas[[#This Row],[% Desconto]]</f>
        <v>780</v>
      </c>
      <c r="X734" s="42">
        <f>tVendas[[#This Row],[Valor Bruto]]-tVendas[[#This Row],[Valor Desconto]]</f>
        <v>4420</v>
      </c>
      <c r="Y734" s="41">
        <v>44252</v>
      </c>
      <c r="Z734" s="41">
        <v>44252</v>
      </c>
      <c r="AA734" t="s">
        <v>97</v>
      </c>
      <c r="AB734" t="s">
        <v>109</v>
      </c>
      <c r="AC734" s="43">
        <v>0.08</v>
      </c>
      <c r="AD734" s="42">
        <f>tVendas[[#This Row],[Valor Venda]]*tVendas[[#This Row],[% Comis.]]</f>
        <v>353.6</v>
      </c>
      <c r="AE734" s="57">
        <f>IF((tVendas[[#This Row],[Data Pagamento]]-tVendas[[#This Row],[Vencimento]])&lt;0,1,0)</f>
        <v>0</v>
      </c>
    </row>
    <row r="735" spans="9:31" x14ac:dyDescent="0.3">
      <c r="I735">
        <v>732</v>
      </c>
      <c r="J735" s="41">
        <v>44232</v>
      </c>
      <c r="K735" s="66">
        <f t="shared" si="11"/>
        <v>2021</v>
      </c>
      <c r="L735">
        <v>72</v>
      </c>
      <c r="M735" t="s">
        <v>299</v>
      </c>
      <c r="N735" t="s">
        <v>300</v>
      </c>
      <c r="O735">
        <v>1</v>
      </c>
      <c r="P735" t="s">
        <v>377</v>
      </c>
      <c r="Q735" t="s">
        <v>201</v>
      </c>
      <c r="R735" t="s">
        <v>222</v>
      </c>
      <c r="S735">
        <v>32</v>
      </c>
      <c r="T735" s="42">
        <v>99</v>
      </c>
      <c r="U735" s="42">
        <v>3168</v>
      </c>
      <c r="V735" s="43">
        <v>7.0000000000000007E-2</v>
      </c>
      <c r="W735" s="42">
        <f>tVendas[[#This Row],[Valor Bruto]]*tVendas[[#This Row],[% Desconto]]</f>
        <v>221.76000000000002</v>
      </c>
      <c r="X735" s="42">
        <f>tVendas[[#This Row],[Valor Bruto]]-tVendas[[#This Row],[Valor Desconto]]</f>
        <v>2946.24</v>
      </c>
      <c r="Y735" s="41">
        <v>44249</v>
      </c>
      <c r="Z735" s="41">
        <v>44249</v>
      </c>
      <c r="AA735" t="s">
        <v>100</v>
      </c>
      <c r="AB735" t="s">
        <v>83</v>
      </c>
      <c r="AC735" s="43">
        <v>0.06</v>
      </c>
      <c r="AD735" s="42">
        <f>tVendas[[#This Row],[Valor Venda]]*tVendas[[#This Row],[% Comis.]]</f>
        <v>176.77439999999999</v>
      </c>
      <c r="AE735" s="57">
        <f>IF((tVendas[[#This Row],[Data Pagamento]]-tVendas[[#This Row],[Vencimento]])&lt;0,1,0)</f>
        <v>0</v>
      </c>
    </row>
    <row r="736" spans="9:31" x14ac:dyDescent="0.3">
      <c r="I736">
        <v>733</v>
      </c>
      <c r="J736" s="41">
        <v>44232</v>
      </c>
      <c r="K736" s="66">
        <f t="shared" si="11"/>
        <v>2021</v>
      </c>
      <c r="L736">
        <v>55</v>
      </c>
      <c r="M736" t="s">
        <v>245</v>
      </c>
      <c r="N736" t="s">
        <v>246</v>
      </c>
      <c r="O736">
        <v>6</v>
      </c>
      <c r="P736" t="s">
        <v>344</v>
      </c>
      <c r="Q736" t="s">
        <v>201</v>
      </c>
      <c r="R736" t="s">
        <v>226</v>
      </c>
      <c r="S736">
        <v>19</v>
      </c>
      <c r="T736" s="42">
        <v>111</v>
      </c>
      <c r="U736" s="42">
        <v>2109</v>
      </c>
      <c r="V736" s="43">
        <v>0.02</v>
      </c>
      <c r="W736" s="42">
        <f>tVendas[[#This Row],[Valor Bruto]]*tVendas[[#This Row],[% Desconto]]</f>
        <v>42.18</v>
      </c>
      <c r="X736" s="42">
        <f>tVendas[[#This Row],[Valor Bruto]]-tVendas[[#This Row],[Valor Desconto]]</f>
        <v>2066.8200000000002</v>
      </c>
      <c r="Y736" s="41">
        <v>44248</v>
      </c>
      <c r="Z736" s="41">
        <v>44248</v>
      </c>
      <c r="AA736" t="s">
        <v>85</v>
      </c>
      <c r="AB736" t="s">
        <v>105</v>
      </c>
      <c r="AC736" s="43">
        <v>0.06</v>
      </c>
      <c r="AD736" s="42">
        <f>tVendas[[#This Row],[Valor Venda]]*tVendas[[#This Row],[% Comis.]]</f>
        <v>124.00920000000001</v>
      </c>
      <c r="AE736" s="57">
        <f>IF((tVendas[[#This Row],[Data Pagamento]]-tVendas[[#This Row],[Vencimento]])&lt;0,1,0)</f>
        <v>0</v>
      </c>
    </row>
    <row r="737" spans="9:31" x14ac:dyDescent="0.3">
      <c r="I737">
        <v>734</v>
      </c>
      <c r="J737" s="41">
        <v>44232</v>
      </c>
      <c r="K737" s="66">
        <f t="shared" si="11"/>
        <v>2021</v>
      </c>
      <c r="L737">
        <v>7</v>
      </c>
      <c r="M737" t="s">
        <v>487</v>
      </c>
      <c r="N737" t="s">
        <v>488</v>
      </c>
      <c r="O737">
        <v>6</v>
      </c>
      <c r="P737" t="s">
        <v>511</v>
      </c>
      <c r="Q737" t="s">
        <v>201</v>
      </c>
      <c r="R737" t="s">
        <v>230</v>
      </c>
      <c r="S737">
        <v>25</v>
      </c>
      <c r="T737" s="42">
        <v>107</v>
      </c>
      <c r="U737" s="42">
        <v>2675</v>
      </c>
      <c r="V737" s="43">
        <v>0.02</v>
      </c>
      <c r="W737" s="42">
        <f>tVendas[[#This Row],[Valor Bruto]]*tVendas[[#This Row],[% Desconto]]</f>
        <v>53.5</v>
      </c>
      <c r="X737" s="42">
        <f>tVendas[[#This Row],[Valor Bruto]]-tVendas[[#This Row],[Valor Desconto]]</f>
        <v>2621.5</v>
      </c>
      <c r="Y737" s="41">
        <v>44259</v>
      </c>
      <c r="Z737" s="41">
        <v>44259</v>
      </c>
      <c r="AA737" t="s">
        <v>79</v>
      </c>
      <c r="AB737" t="s">
        <v>109</v>
      </c>
      <c r="AC737" s="43">
        <v>0.06</v>
      </c>
      <c r="AD737" s="42">
        <f>tVendas[[#This Row],[Valor Venda]]*tVendas[[#This Row],[% Comis.]]</f>
        <v>157.29</v>
      </c>
      <c r="AE737" s="57">
        <f>IF((tVendas[[#This Row],[Data Pagamento]]-tVendas[[#This Row],[Vencimento]])&lt;0,1,0)</f>
        <v>0</v>
      </c>
    </row>
    <row r="738" spans="9:31" x14ac:dyDescent="0.3">
      <c r="I738">
        <v>735</v>
      </c>
      <c r="J738" s="41">
        <v>44233</v>
      </c>
      <c r="K738" s="66">
        <f t="shared" si="11"/>
        <v>2021</v>
      </c>
      <c r="L738">
        <v>19</v>
      </c>
      <c r="M738" t="s">
        <v>357</v>
      </c>
      <c r="N738" t="s">
        <v>84</v>
      </c>
      <c r="O738">
        <v>6</v>
      </c>
      <c r="P738" t="s">
        <v>471</v>
      </c>
      <c r="Q738" t="s">
        <v>201</v>
      </c>
      <c r="R738" t="s">
        <v>234</v>
      </c>
      <c r="S738">
        <v>20</v>
      </c>
      <c r="T738" s="42">
        <v>107</v>
      </c>
      <c r="U738" s="42">
        <v>2140</v>
      </c>
      <c r="V738" s="43">
        <v>0.05</v>
      </c>
      <c r="W738" s="42">
        <f>tVendas[[#This Row],[Valor Bruto]]*tVendas[[#This Row],[% Desconto]]</f>
        <v>107</v>
      </c>
      <c r="X738" s="42">
        <f>tVendas[[#This Row],[Valor Bruto]]-tVendas[[#This Row],[Valor Desconto]]</f>
        <v>2033</v>
      </c>
      <c r="Y738" s="41">
        <v>44241</v>
      </c>
      <c r="Z738" s="41">
        <v>44241</v>
      </c>
      <c r="AA738" t="s">
        <v>82</v>
      </c>
      <c r="AB738" t="s">
        <v>80</v>
      </c>
      <c r="AC738" s="43">
        <v>0.06</v>
      </c>
      <c r="AD738" s="42">
        <f>tVendas[[#This Row],[Valor Venda]]*tVendas[[#This Row],[% Comis.]]</f>
        <v>121.97999999999999</v>
      </c>
      <c r="AE738" s="57">
        <f>IF((tVendas[[#This Row],[Data Pagamento]]-tVendas[[#This Row],[Vencimento]])&lt;0,1,0)</f>
        <v>0</v>
      </c>
    </row>
    <row r="739" spans="9:31" x14ac:dyDescent="0.3">
      <c r="I739">
        <v>736</v>
      </c>
      <c r="J739" s="41">
        <v>44233</v>
      </c>
      <c r="K739" s="66">
        <f t="shared" si="11"/>
        <v>2021</v>
      </c>
      <c r="L739">
        <v>7</v>
      </c>
      <c r="M739" t="s">
        <v>487</v>
      </c>
      <c r="N739" t="s">
        <v>488</v>
      </c>
      <c r="O739">
        <v>15</v>
      </c>
      <c r="P739" t="s">
        <v>381</v>
      </c>
      <c r="Q739" t="s">
        <v>206</v>
      </c>
      <c r="R739" t="s">
        <v>237</v>
      </c>
      <c r="S739">
        <v>27</v>
      </c>
      <c r="T739" s="42">
        <v>112</v>
      </c>
      <c r="U739" s="42">
        <v>3024</v>
      </c>
      <c r="V739" s="43">
        <v>0.04</v>
      </c>
      <c r="W739" s="42">
        <f>tVendas[[#This Row],[Valor Bruto]]*tVendas[[#This Row],[% Desconto]]</f>
        <v>120.96000000000001</v>
      </c>
      <c r="X739" s="42">
        <f>tVendas[[#This Row],[Valor Bruto]]-tVendas[[#This Row],[Valor Desconto]]</f>
        <v>2903.04</v>
      </c>
      <c r="Y739" s="41">
        <v>44233</v>
      </c>
      <c r="Z739" s="41">
        <v>44233</v>
      </c>
      <c r="AA739" t="s">
        <v>108</v>
      </c>
      <c r="AB739" t="s">
        <v>113</v>
      </c>
      <c r="AC739" s="43">
        <v>0.06</v>
      </c>
      <c r="AD739" s="42">
        <f>tVendas[[#This Row],[Valor Venda]]*tVendas[[#This Row],[% Comis.]]</f>
        <v>174.1824</v>
      </c>
      <c r="AE739" s="57">
        <f>IF((tVendas[[#This Row],[Data Pagamento]]-tVendas[[#This Row],[Vencimento]])&lt;0,1,0)</f>
        <v>0</v>
      </c>
    </row>
    <row r="740" spans="9:31" x14ac:dyDescent="0.3">
      <c r="I740">
        <v>737</v>
      </c>
      <c r="J740" s="41">
        <v>44233</v>
      </c>
      <c r="K740" s="66">
        <f t="shared" si="11"/>
        <v>2021</v>
      </c>
      <c r="L740">
        <v>47</v>
      </c>
      <c r="M740" t="s">
        <v>308</v>
      </c>
      <c r="N740" t="s">
        <v>126</v>
      </c>
      <c r="O740">
        <v>4</v>
      </c>
      <c r="P740" t="s">
        <v>455</v>
      </c>
      <c r="Q740" t="s">
        <v>206</v>
      </c>
      <c r="R740" t="s">
        <v>240</v>
      </c>
      <c r="S740">
        <v>28</v>
      </c>
      <c r="T740" s="42">
        <v>113</v>
      </c>
      <c r="U740" s="42">
        <v>3164</v>
      </c>
      <c r="V740" s="43">
        <v>0.04</v>
      </c>
      <c r="W740" s="42">
        <f>tVendas[[#This Row],[Valor Bruto]]*tVendas[[#This Row],[% Desconto]]</f>
        <v>126.56</v>
      </c>
      <c r="X740" s="42">
        <f>tVendas[[#This Row],[Valor Bruto]]-tVendas[[#This Row],[Valor Desconto]]</f>
        <v>3037.44</v>
      </c>
      <c r="Y740" s="41">
        <v>44233</v>
      </c>
      <c r="Z740" s="41">
        <v>44233</v>
      </c>
      <c r="AA740" t="s">
        <v>79</v>
      </c>
      <c r="AB740" t="s">
        <v>95</v>
      </c>
      <c r="AC740" s="43">
        <v>7.0000000000000007E-2</v>
      </c>
      <c r="AD740" s="42">
        <f>tVendas[[#This Row],[Valor Venda]]*tVendas[[#This Row],[% Comis.]]</f>
        <v>212.62080000000003</v>
      </c>
      <c r="AE740" s="57">
        <f>IF((tVendas[[#This Row],[Data Pagamento]]-tVendas[[#This Row],[Vencimento]])&lt;0,1,0)</f>
        <v>0</v>
      </c>
    </row>
    <row r="741" spans="9:31" x14ac:dyDescent="0.3">
      <c r="I741">
        <v>738</v>
      </c>
      <c r="J741" s="41">
        <v>44233</v>
      </c>
      <c r="K741" s="66">
        <f t="shared" si="11"/>
        <v>2021</v>
      </c>
      <c r="L741">
        <v>48</v>
      </c>
      <c r="M741" t="s">
        <v>289</v>
      </c>
      <c r="N741" t="s">
        <v>96</v>
      </c>
      <c r="O741">
        <v>4</v>
      </c>
      <c r="P741" t="s">
        <v>472</v>
      </c>
      <c r="Q741" t="s">
        <v>206</v>
      </c>
      <c r="R741" t="s">
        <v>202</v>
      </c>
      <c r="S741">
        <v>33</v>
      </c>
      <c r="T741" s="42">
        <v>110</v>
      </c>
      <c r="U741" s="42">
        <v>3630</v>
      </c>
      <c r="V741" s="43">
        <v>0</v>
      </c>
      <c r="W741" s="42">
        <f>tVendas[[#This Row],[Valor Bruto]]*tVendas[[#This Row],[% Desconto]]</f>
        <v>0</v>
      </c>
      <c r="X741" s="42">
        <f>tVendas[[#This Row],[Valor Bruto]]-tVendas[[#This Row],[Valor Desconto]]</f>
        <v>3630</v>
      </c>
      <c r="Y741" s="41">
        <v>44255</v>
      </c>
      <c r="Z741" s="41">
        <v>44255</v>
      </c>
      <c r="AA741" t="s">
        <v>85</v>
      </c>
      <c r="AB741" t="s">
        <v>128</v>
      </c>
      <c r="AC741" s="43">
        <v>7.0000000000000007E-2</v>
      </c>
      <c r="AD741" s="42">
        <f>tVendas[[#This Row],[Valor Venda]]*tVendas[[#This Row],[% Comis.]]</f>
        <v>254.10000000000002</v>
      </c>
      <c r="AE741" s="57">
        <f>IF((tVendas[[#This Row],[Data Pagamento]]-tVendas[[#This Row],[Vencimento]])&lt;0,1,0)</f>
        <v>0</v>
      </c>
    </row>
    <row r="742" spans="9:31" x14ac:dyDescent="0.3">
      <c r="I742">
        <v>739</v>
      </c>
      <c r="J742" s="41">
        <v>44234</v>
      </c>
      <c r="K742" s="66">
        <f t="shared" si="11"/>
        <v>2021</v>
      </c>
      <c r="L742">
        <v>37</v>
      </c>
      <c r="M742" t="s">
        <v>256</v>
      </c>
      <c r="N742" t="s">
        <v>164</v>
      </c>
      <c r="O742">
        <v>15</v>
      </c>
      <c r="P742" t="s">
        <v>247</v>
      </c>
      <c r="Q742" t="s">
        <v>206</v>
      </c>
      <c r="R742" t="s">
        <v>207</v>
      </c>
      <c r="S742">
        <v>16</v>
      </c>
      <c r="T742" s="42">
        <v>92</v>
      </c>
      <c r="U742" s="42">
        <v>1472</v>
      </c>
      <c r="V742" s="43">
        <v>0.14000000000000001</v>
      </c>
      <c r="W742" s="42">
        <f>tVendas[[#This Row],[Valor Bruto]]*tVendas[[#This Row],[% Desconto]]</f>
        <v>206.08</v>
      </c>
      <c r="X742" s="42">
        <f>tVendas[[#This Row],[Valor Bruto]]-tVendas[[#This Row],[Valor Desconto]]</f>
        <v>1265.92</v>
      </c>
      <c r="Y742" s="41">
        <v>44235</v>
      </c>
      <c r="Z742" s="41">
        <v>44235</v>
      </c>
      <c r="AA742" t="s">
        <v>97</v>
      </c>
      <c r="AB742" t="s">
        <v>95</v>
      </c>
      <c r="AC742" s="43">
        <v>0.05</v>
      </c>
      <c r="AD742" s="42">
        <f>tVendas[[#This Row],[Valor Venda]]*tVendas[[#This Row],[% Comis.]]</f>
        <v>63.296000000000006</v>
      </c>
      <c r="AE742" s="57">
        <f>IF((tVendas[[#This Row],[Data Pagamento]]-tVendas[[#This Row],[Vencimento]])&lt;0,1,0)</f>
        <v>0</v>
      </c>
    </row>
    <row r="743" spans="9:31" x14ac:dyDescent="0.3">
      <c r="I743">
        <v>740</v>
      </c>
      <c r="J743" s="41">
        <v>44235</v>
      </c>
      <c r="K743" s="66">
        <f t="shared" si="11"/>
        <v>2021</v>
      </c>
      <c r="L743">
        <v>65</v>
      </c>
      <c r="M743" t="s">
        <v>294</v>
      </c>
      <c r="N743" t="s">
        <v>91</v>
      </c>
      <c r="O743">
        <v>11</v>
      </c>
      <c r="P743" t="s">
        <v>478</v>
      </c>
      <c r="Q743" t="s">
        <v>201</v>
      </c>
      <c r="R743" t="s">
        <v>212</v>
      </c>
      <c r="S743">
        <v>15</v>
      </c>
      <c r="T743" s="42">
        <v>99</v>
      </c>
      <c r="U743" s="42">
        <v>1485</v>
      </c>
      <c r="V743" s="43">
        <v>0.12</v>
      </c>
      <c r="W743" s="42">
        <f>tVendas[[#This Row],[Valor Bruto]]*tVendas[[#This Row],[% Desconto]]</f>
        <v>178.2</v>
      </c>
      <c r="X743" s="42">
        <f>tVendas[[#This Row],[Valor Bruto]]-tVendas[[#This Row],[Valor Desconto]]</f>
        <v>1306.8</v>
      </c>
      <c r="Y743" s="41">
        <v>44250</v>
      </c>
      <c r="Z743" s="41">
        <v>44250</v>
      </c>
      <c r="AA743" t="s">
        <v>85</v>
      </c>
      <c r="AB743" t="s">
        <v>92</v>
      </c>
      <c r="AC743" s="43">
        <v>0.05</v>
      </c>
      <c r="AD743" s="42">
        <f>tVendas[[#This Row],[Valor Venda]]*tVendas[[#This Row],[% Comis.]]</f>
        <v>65.34</v>
      </c>
      <c r="AE743" s="57">
        <f>IF((tVendas[[#This Row],[Data Pagamento]]-tVendas[[#This Row],[Vencimento]])&lt;0,1,0)</f>
        <v>0</v>
      </c>
    </row>
    <row r="744" spans="9:31" x14ac:dyDescent="0.3">
      <c r="I744">
        <v>741</v>
      </c>
      <c r="J744" s="41">
        <v>44236</v>
      </c>
      <c r="K744" s="66">
        <f t="shared" si="11"/>
        <v>2021</v>
      </c>
      <c r="L744">
        <v>7</v>
      </c>
      <c r="M744" t="s">
        <v>487</v>
      </c>
      <c r="N744" t="s">
        <v>488</v>
      </c>
      <c r="O744">
        <v>8</v>
      </c>
      <c r="P744" t="s">
        <v>501</v>
      </c>
      <c r="Q744" t="s">
        <v>206</v>
      </c>
      <c r="R744" t="s">
        <v>216</v>
      </c>
      <c r="S744">
        <v>44</v>
      </c>
      <c r="T744" s="42">
        <v>101</v>
      </c>
      <c r="U744" s="42">
        <v>4444</v>
      </c>
      <c r="V744" s="43">
        <v>0.08</v>
      </c>
      <c r="W744" s="42">
        <f>tVendas[[#This Row],[Valor Bruto]]*tVendas[[#This Row],[% Desconto]]</f>
        <v>355.52</v>
      </c>
      <c r="X744" s="42">
        <f>tVendas[[#This Row],[Valor Bruto]]-tVendas[[#This Row],[Valor Desconto]]</f>
        <v>4088.48</v>
      </c>
      <c r="Y744" s="41">
        <v>44263</v>
      </c>
      <c r="Z744" s="41"/>
      <c r="AA744" t="s">
        <v>108</v>
      </c>
      <c r="AB744" t="s">
        <v>80</v>
      </c>
      <c r="AC744" s="43">
        <v>0.08</v>
      </c>
      <c r="AD744" s="42">
        <f>tVendas[[#This Row],[Valor Venda]]*tVendas[[#This Row],[% Comis.]]</f>
        <v>327.07839999999999</v>
      </c>
      <c r="AE744" s="57">
        <f>IF((tVendas[[#This Row],[Data Pagamento]]-tVendas[[#This Row],[Vencimento]])&lt;0,1,0)</f>
        <v>1</v>
      </c>
    </row>
    <row r="745" spans="9:31" x14ac:dyDescent="0.3">
      <c r="I745">
        <v>742</v>
      </c>
      <c r="J745" s="41">
        <v>44236</v>
      </c>
      <c r="K745" s="66">
        <f t="shared" si="11"/>
        <v>2021</v>
      </c>
      <c r="L745">
        <v>28</v>
      </c>
      <c r="M745" t="s">
        <v>380</v>
      </c>
      <c r="N745" t="s">
        <v>114</v>
      </c>
      <c r="O745">
        <v>9</v>
      </c>
      <c r="P745" t="s">
        <v>416</v>
      </c>
      <c r="Q745" t="s">
        <v>206</v>
      </c>
      <c r="R745" t="s">
        <v>219</v>
      </c>
      <c r="S745">
        <v>30</v>
      </c>
      <c r="T745" s="42">
        <v>119</v>
      </c>
      <c r="U745" s="42">
        <v>3570</v>
      </c>
      <c r="V745" s="43">
        <v>0.15</v>
      </c>
      <c r="W745" s="42">
        <f>tVendas[[#This Row],[Valor Bruto]]*tVendas[[#This Row],[% Desconto]]</f>
        <v>535.5</v>
      </c>
      <c r="X745" s="42">
        <f>tVendas[[#This Row],[Valor Bruto]]-tVendas[[#This Row],[Valor Desconto]]</f>
        <v>3034.5</v>
      </c>
      <c r="Y745" s="41">
        <v>44265</v>
      </c>
      <c r="Z745" s="41">
        <v>44265</v>
      </c>
      <c r="AA745" t="s">
        <v>85</v>
      </c>
      <c r="AB745" t="s">
        <v>88</v>
      </c>
      <c r="AC745" s="43">
        <v>7.0000000000000007E-2</v>
      </c>
      <c r="AD745" s="42">
        <f>tVendas[[#This Row],[Valor Venda]]*tVendas[[#This Row],[% Comis.]]</f>
        <v>212.41500000000002</v>
      </c>
      <c r="AE745" s="57">
        <f>IF((tVendas[[#This Row],[Data Pagamento]]-tVendas[[#This Row],[Vencimento]])&lt;0,1,0)</f>
        <v>0</v>
      </c>
    </row>
    <row r="746" spans="9:31" x14ac:dyDescent="0.3">
      <c r="I746">
        <v>743</v>
      </c>
      <c r="J746" s="41">
        <v>44237</v>
      </c>
      <c r="K746" s="66">
        <f t="shared" si="11"/>
        <v>2021</v>
      </c>
      <c r="L746">
        <v>23</v>
      </c>
      <c r="M746" t="s">
        <v>508</v>
      </c>
      <c r="N746" t="s">
        <v>277</v>
      </c>
      <c r="O746">
        <v>13</v>
      </c>
      <c r="P746" t="s">
        <v>325</v>
      </c>
      <c r="Q746" t="s">
        <v>201</v>
      </c>
      <c r="R746" t="s">
        <v>222</v>
      </c>
      <c r="S746">
        <v>19</v>
      </c>
      <c r="T746" s="42">
        <v>98</v>
      </c>
      <c r="U746" s="42">
        <v>1862</v>
      </c>
      <c r="V746" s="43">
        <v>0</v>
      </c>
      <c r="W746" s="42">
        <f>tVendas[[#This Row],[Valor Bruto]]*tVendas[[#This Row],[% Desconto]]</f>
        <v>0</v>
      </c>
      <c r="X746" s="42">
        <f>tVendas[[#This Row],[Valor Bruto]]-tVendas[[#This Row],[Valor Desconto]]</f>
        <v>1862</v>
      </c>
      <c r="Y746" s="41">
        <v>44249</v>
      </c>
      <c r="Z746" s="41">
        <v>44249</v>
      </c>
      <c r="AA746" t="s">
        <v>100</v>
      </c>
      <c r="AB746" t="s">
        <v>95</v>
      </c>
      <c r="AC746" s="43">
        <v>0.05</v>
      </c>
      <c r="AD746" s="42">
        <f>tVendas[[#This Row],[Valor Venda]]*tVendas[[#This Row],[% Comis.]]</f>
        <v>93.100000000000009</v>
      </c>
      <c r="AE746" s="57">
        <f>IF((tVendas[[#This Row],[Data Pagamento]]-tVendas[[#This Row],[Vencimento]])&lt;0,1,0)</f>
        <v>0</v>
      </c>
    </row>
    <row r="747" spans="9:31" x14ac:dyDescent="0.3">
      <c r="I747">
        <v>744</v>
      </c>
      <c r="J747" s="41">
        <v>44239</v>
      </c>
      <c r="K747" s="66">
        <f t="shared" si="11"/>
        <v>2021</v>
      </c>
      <c r="L747">
        <v>29</v>
      </c>
      <c r="M747" t="s">
        <v>437</v>
      </c>
      <c r="N747" t="s">
        <v>438</v>
      </c>
      <c r="O747">
        <v>11</v>
      </c>
      <c r="P747" t="s">
        <v>444</v>
      </c>
      <c r="Q747" t="s">
        <v>201</v>
      </c>
      <c r="R747" t="s">
        <v>226</v>
      </c>
      <c r="S747">
        <v>49</v>
      </c>
      <c r="T747" s="42">
        <v>92</v>
      </c>
      <c r="U747" s="42">
        <v>4508</v>
      </c>
      <c r="V747" s="43">
        <v>0.02</v>
      </c>
      <c r="W747" s="42">
        <f>tVendas[[#This Row],[Valor Bruto]]*tVendas[[#This Row],[% Desconto]]</f>
        <v>90.16</v>
      </c>
      <c r="X747" s="42">
        <f>tVendas[[#This Row],[Valor Bruto]]-tVendas[[#This Row],[Valor Desconto]]</f>
        <v>4417.84</v>
      </c>
      <c r="Y747" s="41">
        <v>44239</v>
      </c>
      <c r="Z747" s="41">
        <v>44239</v>
      </c>
      <c r="AA747" t="s">
        <v>100</v>
      </c>
      <c r="AB747" t="s">
        <v>92</v>
      </c>
      <c r="AC747" s="43">
        <v>0.08</v>
      </c>
      <c r="AD747" s="42">
        <f>tVendas[[#This Row],[Valor Venda]]*tVendas[[#This Row],[% Comis.]]</f>
        <v>353.42720000000003</v>
      </c>
      <c r="AE747" s="57">
        <f>IF((tVendas[[#This Row],[Data Pagamento]]-tVendas[[#This Row],[Vencimento]])&lt;0,1,0)</f>
        <v>0</v>
      </c>
    </row>
    <row r="748" spans="9:31" x14ac:dyDescent="0.3">
      <c r="I748">
        <v>745</v>
      </c>
      <c r="J748" s="41">
        <v>44240</v>
      </c>
      <c r="K748" s="66">
        <f t="shared" si="11"/>
        <v>2021</v>
      </c>
      <c r="L748">
        <v>42</v>
      </c>
      <c r="M748" t="s">
        <v>402</v>
      </c>
      <c r="N748" t="s">
        <v>96</v>
      </c>
      <c r="O748">
        <v>7</v>
      </c>
      <c r="P748" t="s">
        <v>404</v>
      </c>
      <c r="Q748" t="s">
        <v>206</v>
      </c>
      <c r="R748" t="s">
        <v>230</v>
      </c>
      <c r="S748">
        <v>19</v>
      </c>
      <c r="T748" s="42">
        <v>92</v>
      </c>
      <c r="U748" s="42">
        <v>1748</v>
      </c>
      <c r="V748" s="43">
        <v>0.03</v>
      </c>
      <c r="W748" s="42">
        <f>tVendas[[#This Row],[Valor Bruto]]*tVendas[[#This Row],[% Desconto]]</f>
        <v>52.44</v>
      </c>
      <c r="X748" s="42">
        <f>tVendas[[#This Row],[Valor Bruto]]-tVendas[[#This Row],[Valor Desconto]]</f>
        <v>1695.56</v>
      </c>
      <c r="Y748" s="41">
        <v>44258</v>
      </c>
      <c r="Z748" s="41">
        <v>44258</v>
      </c>
      <c r="AA748" t="s">
        <v>100</v>
      </c>
      <c r="AB748" t="s">
        <v>80</v>
      </c>
      <c r="AC748" s="43">
        <v>0.05</v>
      </c>
      <c r="AD748" s="42">
        <f>tVendas[[#This Row],[Valor Venda]]*tVendas[[#This Row],[% Comis.]]</f>
        <v>84.778000000000006</v>
      </c>
      <c r="AE748" s="57">
        <f>IF((tVendas[[#This Row],[Data Pagamento]]-tVendas[[#This Row],[Vencimento]])&lt;0,1,0)</f>
        <v>0</v>
      </c>
    </row>
    <row r="749" spans="9:31" x14ac:dyDescent="0.3">
      <c r="I749">
        <v>746</v>
      </c>
      <c r="J749" s="41">
        <v>44241</v>
      </c>
      <c r="K749" s="66">
        <f t="shared" si="11"/>
        <v>2021</v>
      </c>
      <c r="L749">
        <v>16</v>
      </c>
      <c r="M749" t="s">
        <v>213</v>
      </c>
      <c r="N749" t="s">
        <v>214</v>
      </c>
      <c r="O749">
        <v>12</v>
      </c>
      <c r="P749" t="s">
        <v>233</v>
      </c>
      <c r="Q749" t="s">
        <v>201</v>
      </c>
      <c r="R749" t="s">
        <v>234</v>
      </c>
      <c r="S749">
        <v>29</v>
      </c>
      <c r="T749" s="42">
        <v>96</v>
      </c>
      <c r="U749" s="42">
        <v>2784</v>
      </c>
      <c r="V749" s="43">
        <v>7.0000000000000007E-2</v>
      </c>
      <c r="W749" s="42">
        <f>tVendas[[#This Row],[Valor Bruto]]*tVendas[[#This Row],[% Desconto]]</f>
        <v>194.88000000000002</v>
      </c>
      <c r="X749" s="42">
        <f>tVendas[[#This Row],[Valor Bruto]]-tVendas[[#This Row],[Valor Desconto]]</f>
        <v>2589.12</v>
      </c>
      <c r="Y749" s="41">
        <v>44266</v>
      </c>
      <c r="Z749" s="41">
        <v>44266</v>
      </c>
      <c r="AA749" t="s">
        <v>100</v>
      </c>
      <c r="AB749" t="s">
        <v>109</v>
      </c>
      <c r="AC749" s="43">
        <v>0.06</v>
      </c>
      <c r="AD749" s="42">
        <f>tVendas[[#This Row],[Valor Venda]]*tVendas[[#This Row],[% Comis.]]</f>
        <v>155.34719999999999</v>
      </c>
      <c r="AE749" s="57">
        <f>IF((tVendas[[#This Row],[Data Pagamento]]-tVendas[[#This Row],[Vencimento]])&lt;0,1,0)</f>
        <v>0</v>
      </c>
    </row>
    <row r="750" spans="9:31" x14ac:dyDescent="0.3">
      <c r="I750">
        <v>747</v>
      </c>
      <c r="J750" s="41">
        <v>44241</v>
      </c>
      <c r="K750" s="66">
        <f t="shared" si="11"/>
        <v>2021</v>
      </c>
      <c r="L750">
        <v>74</v>
      </c>
      <c r="M750" t="s">
        <v>251</v>
      </c>
      <c r="N750" t="s">
        <v>96</v>
      </c>
      <c r="O750">
        <v>3</v>
      </c>
      <c r="P750" t="s">
        <v>359</v>
      </c>
      <c r="Q750" t="s">
        <v>206</v>
      </c>
      <c r="R750" t="s">
        <v>237</v>
      </c>
      <c r="S750">
        <v>32</v>
      </c>
      <c r="T750" s="42">
        <v>103</v>
      </c>
      <c r="U750" s="42">
        <v>3296</v>
      </c>
      <c r="V750" s="43">
        <v>0.03</v>
      </c>
      <c r="W750" s="42">
        <f>tVendas[[#This Row],[Valor Bruto]]*tVendas[[#This Row],[% Desconto]]</f>
        <v>98.88</v>
      </c>
      <c r="X750" s="42">
        <f>tVendas[[#This Row],[Valor Bruto]]-tVendas[[#This Row],[Valor Desconto]]</f>
        <v>3197.12</v>
      </c>
      <c r="Y750" s="41">
        <v>44243</v>
      </c>
      <c r="Z750" s="41">
        <v>44243</v>
      </c>
      <c r="AA750" t="s">
        <v>108</v>
      </c>
      <c r="AB750" t="s">
        <v>90</v>
      </c>
      <c r="AC750" s="43">
        <v>7.0000000000000007E-2</v>
      </c>
      <c r="AD750" s="42">
        <f>tVendas[[#This Row],[Valor Venda]]*tVendas[[#This Row],[% Comis.]]</f>
        <v>223.79840000000002</v>
      </c>
      <c r="AE750" s="57">
        <f>IF((tVendas[[#This Row],[Data Pagamento]]-tVendas[[#This Row],[Vencimento]])&lt;0,1,0)</f>
        <v>0</v>
      </c>
    </row>
    <row r="751" spans="9:31" x14ac:dyDescent="0.3">
      <c r="I751">
        <v>748</v>
      </c>
      <c r="J751" s="41">
        <v>44241</v>
      </c>
      <c r="K751" s="66">
        <f t="shared" si="11"/>
        <v>2021</v>
      </c>
      <c r="L751">
        <v>30</v>
      </c>
      <c r="M751" t="s">
        <v>418</v>
      </c>
      <c r="N751" t="s">
        <v>91</v>
      </c>
      <c r="O751">
        <v>12</v>
      </c>
      <c r="P751" t="s">
        <v>360</v>
      </c>
      <c r="Q751" t="s">
        <v>201</v>
      </c>
      <c r="R751" t="s">
        <v>240</v>
      </c>
      <c r="S751">
        <v>38</v>
      </c>
      <c r="T751" s="42">
        <v>117</v>
      </c>
      <c r="U751" s="42">
        <v>4446</v>
      </c>
      <c r="V751" s="43">
        <v>0.14000000000000001</v>
      </c>
      <c r="W751" s="42">
        <f>tVendas[[#This Row],[Valor Bruto]]*tVendas[[#This Row],[% Desconto]]</f>
        <v>622.44000000000005</v>
      </c>
      <c r="X751" s="42">
        <f>tVendas[[#This Row],[Valor Bruto]]-tVendas[[#This Row],[Valor Desconto]]</f>
        <v>3823.56</v>
      </c>
      <c r="Y751" s="41">
        <v>44252</v>
      </c>
      <c r="Z751" s="41">
        <v>44252</v>
      </c>
      <c r="AA751" t="s">
        <v>79</v>
      </c>
      <c r="AB751" t="s">
        <v>83</v>
      </c>
      <c r="AC751" s="43">
        <v>7.0000000000000007E-2</v>
      </c>
      <c r="AD751" s="42">
        <f>tVendas[[#This Row],[Valor Venda]]*tVendas[[#This Row],[% Comis.]]</f>
        <v>267.64920000000001</v>
      </c>
      <c r="AE751" s="57">
        <f>IF((tVendas[[#This Row],[Data Pagamento]]-tVendas[[#This Row],[Vencimento]])&lt;0,1,0)</f>
        <v>0</v>
      </c>
    </row>
    <row r="752" spans="9:31" x14ac:dyDescent="0.3">
      <c r="I752">
        <v>749</v>
      </c>
      <c r="J752" s="41">
        <v>44242</v>
      </c>
      <c r="K752" s="66">
        <f t="shared" si="11"/>
        <v>2021</v>
      </c>
      <c r="L752">
        <v>94</v>
      </c>
      <c r="M752" t="s">
        <v>262</v>
      </c>
      <c r="N752" t="s">
        <v>259</v>
      </c>
      <c r="O752">
        <v>8</v>
      </c>
      <c r="P752" t="s">
        <v>373</v>
      </c>
      <c r="Q752" t="s">
        <v>206</v>
      </c>
      <c r="R752" t="s">
        <v>202</v>
      </c>
      <c r="S752">
        <v>18</v>
      </c>
      <c r="T752" s="42">
        <v>97</v>
      </c>
      <c r="U752" s="42">
        <v>1746</v>
      </c>
      <c r="V752" s="43">
        <v>0.06</v>
      </c>
      <c r="W752" s="42">
        <f>tVendas[[#This Row],[Valor Bruto]]*tVendas[[#This Row],[% Desconto]]</f>
        <v>104.75999999999999</v>
      </c>
      <c r="X752" s="42">
        <f>tVendas[[#This Row],[Valor Bruto]]-tVendas[[#This Row],[Valor Desconto]]</f>
        <v>1641.24</v>
      </c>
      <c r="Y752" s="41">
        <v>44272</v>
      </c>
      <c r="Z752" s="41">
        <v>44272</v>
      </c>
      <c r="AA752" t="s">
        <v>97</v>
      </c>
      <c r="AB752" t="s">
        <v>95</v>
      </c>
      <c r="AC752" s="43">
        <v>0.05</v>
      </c>
      <c r="AD752" s="42">
        <f>tVendas[[#This Row],[Valor Venda]]*tVendas[[#This Row],[% Comis.]]</f>
        <v>82.062000000000012</v>
      </c>
      <c r="AE752" s="57">
        <f>IF((tVendas[[#This Row],[Data Pagamento]]-tVendas[[#This Row],[Vencimento]])&lt;0,1,0)</f>
        <v>0</v>
      </c>
    </row>
    <row r="753" spans="9:31" x14ac:dyDescent="0.3">
      <c r="I753">
        <v>750</v>
      </c>
      <c r="J753" s="41">
        <v>44242</v>
      </c>
      <c r="K753" s="66">
        <f t="shared" si="11"/>
        <v>2021</v>
      </c>
      <c r="L753">
        <v>62</v>
      </c>
      <c r="M753" t="s">
        <v>461</v>
      </c>
      <c r="N753" t="s">
        <v>462</v>
      </c>
      <c r="O753">
        <v>2</v>
      </c>
      <c r="P753" t="s">
        <v>440</v>
      </c>
      <c r="Q753" t="s">
        <v>206</v>
      </c>
      <c r="R753" t="s">
        <v>207</v>
      </c>
      <c r="S753">
        <v>47</v>
      </c>
      <c r="T753" s="42">
        <v>90</v>
      </c>
      <c r="U753" s="42">
        <v>4230</v>
      </c>
      <c r="V753" s="43">
        <v>0.06</v>
      </c>
      <c r="W753" s="42">
        <f>tVendas[[#This Row],[Valor Bruto]]*tVendas[[#This Row],[% Desconto]]</f>
        <v>253.79999999999998</v>
      </c>
      <c r="X753" s="42">
        <f>tVendas[[#This Row],[Valor Bruto]]-tVendas[[#This Row],[Valor Desconto]]</f>
        <v>3976.2</v>
      </c>
      <c r="Y753" s="41">
        <v>44266</v>
      </c>
      <c r="Z753" s="41">
        <v>44266</v>
      </c>
      <c r="AA753" t="s">
        <v>97</v>
      </c>
      <c r="AB753" t="s">
        <v>128</v>
      </c>
      <c r="AC753" s="43">
        <v>7.0000000000000007E-2</v>
      </c>
      <c r="AD753" s="42">
        <f>tVendas[[#This Row],[Valor Venda]]*tVendas[[#This Row],[% Comis.]]</f>
        <v>278.334</v>
      </c>
      <c r="AE753" s="57">
        <f>IF((tVendas[[#This Row],[Data Pagamento]]-tVendas[[#This Row],[Vencimento]])&lt;0,1,0)</f>
        <v>0</v>
      </c>
    </row>
    <row r="754" spans="9:31" x14ac:dyDescent="0.3">
      <c r="I754">
        <v>751</v>
      </c>
      <c r="J754" s="41">
        <v>44243</v>
      </c>
      <c r="K754" s="66">
        <f t="shared" si="11"/>
        <v>2021</v>
      </c>
      <c r="L754">
        <v>12</v>
      </c>
      <c r="M754" t="s">
        <v>252</v>
      </c>
      <c r="N754" t="s">
        <v>253</v>
      </c>
      <c r="O754">
        <v>4</v>
      </c>
      <c r="P754" t="s">
        <v>336</v>
      </c>
      <c r="Q754" t="s">
        <v>206</v>
      </c>
      <c r="R754" t="s">
        <v>212</v>
      </c>
      <c r="S754">
        <v>49</v>
      </c>
      <c r="T754" s="42">
        <v>117</v>
      </c>
      <c r="U754" s="42">
        <v>5733</v>
      </c>
      <c r="V754" s="43">
        <v>0.04</v>
      </c>
      <c r="W754" s="42">
        <f>tVendas[[#This Row],[Valor Bruto]]*tVendas[[#This Row],[% Desconto]]</f>
        <v>229.32</v>
      </c>
      <c r="X754" s="42">
        <f>tVendas[[#This Row],[Valor Bruto]]-tVendas[[#This Row],[Valor Desconto]]</f>
        <v>5503.68</v>
      </c>
      <c r="Y754" s="41">
        <v>44273</v>
      </c>
      <c r="Z754" s="41">
        <v>44273</v>
      </c>
      <c r="AA754" t="s">
        <v>108</v>
      </c>
      <c r="AB754" t="s">
        <v>90</v>
      </c>
      <c r="AC754" s="43">
        <v>0.09</v>
      </c>
      <c r="AD754" s="42">
        <f>tVendas[[#This Row],[Valor Venda]]*tVendas[[#This Row],[% Comis.]]</f>
        <v>495.33120000000002</v>
      </c>
      <c r="AE754" s="57">
        <f>IF((tVendas[[#This Row],[Data Pagamento]]-tVendas[[#This Row],[Vencimento]])&lt;0,1,0)</f>
        <v>0</v>
      </c>
    </row>
    <row r="755" spans="9:31" x14ac:dyDescent="0.3">
      <c r="I755">
        <v>752</v>
      </c>
      <c r="J755" s="41">
        <v>44244</v>
      </c>
      <c r="K755" s="66">
        <f t="shared" si="11"/>
        <v>2021</v>
      </c>
      <c r="L755">
        <v>54</v>
      </c>
      <c r="M755" t="s">
        <v>345</v>
      </c>
      <c r="N755" t="s">
        <v>346</v>
      </c>
      <c r="O755">
        <v>4</v>
      </c>
      <c r="P755" t="s">
        <v>414</v>
      </c>
      <c r="Q755" t="s">
        <v>206</v>
      </c>
      <c r="R755" t="s">
        <v>216</v>
      </c>
      <c r="S755">
        <v>49</v>
      </c>
      <c r="T755" s="42">
        <v>115</v>
      </c>
      <c r="U755" s="42">
        <v>5635</v>
      </c>
      <c r="V755" s="43">
        <v>0.15</v>
      </c>
      <c r="W755" s="42">
        <f>tVendas[[#This Row],[Valor Bruto]]*tVendas[[#This Row],[% Desconto]]</f>
        <v>845.25</v>
      </c>
      <c r="X755" s="42">
        <f>tVendas[[#This Row],[Valor Bruto]]-tVendas[[#This Row],[Valor Desconto]]</f>
        <v>4789.75</v>
      </c>
      <c r="Y755" s="41">
        <v>44270</v>
      </c>
      <c r="Z755" s="41">
        <v>44270</v>
      </c>
      <c r="AA755" t="s">
        <v>87</v>
      </c>
      <c r="AB755" t="s">
        <v>95</v>
      </c>
      <c r="AC755" s="43">
        <v>0.08</v>
      </c>
      <c r="AD755" s="42">
        <f>tVendas[[#This Row],[Valor Venda]]*tVendas[[#This Row],[% Comis.]]</f>
        <v>383.18</v>
      </c>
      <c r="AE755" s="57">
        <f>IF((tVendas[[#This Row],[Data Pagamento]]-tVendas[[#This Row],[Vencimento]])&lt;0,1,0)</f>
        <v>0</v>
      </c>
    </row>
    <row r="756" spans="9:31" x14ac:dyDescent="0.3">
      <c r="I756">
        <v>753</v>
      </c>
      <c r="J756" s="41">
        <v>44245</v>
      </c>
      <c r="K756" s="66">
        <f t="shared" si="11"/>
        <v>2021</v>
      </c>
      <c r="L756">
        <v>84</v>
      </c>
      <c r="M756" t="s">
        <v>493</v>
      </c>
      <c r="N756" t="s">
        <v>224</v>
      </c>
      <c r="O756">
        <v>4</v>
      </c>
      <c r="P756" t="s">
        <v>496</v>
      </c>
      <c r="Q756" t="s">
        <v>206</v>
      </c>
      <c r="R756" t="s">
        <v>219</v>
      </c>
      <c r="S756">
        <v>11</v>
      </c>
      <c r="T756" s="42">
        <v>113</v>
      </c>
      <c r="U756" s="42">
        <v>1243</v>
      </c>
      <c r="V756" s="43">
        <v>0.13</v>
      </c>
      <c r="W756" s="42">
        <f>tVendas[[#This Row],[Valor Bruto]]*tVendas[[#This Row],[% Desconto]]</f>
        <v>161.59</v>
      </c>
      <c r="X756" s="42">
        <f>tVendas[[#This Row],[Valor Bruto]]-tVendas[[#This Row],[Valor Desconto]]</f>
        <v>1081.4100000000001</v>
      </c>
      <c r="Y756" s="41">
        <v>44265</v>
      </c>
      <c r="Z756" s="41">
        <v>44265</v>
      </c>
      <c r="AA756" t="s">
        <v>108</v>
      </c>
      <c r="AB756" t="s">
        <v>83</v>
      </c>
      <c r="AC756" s="43">
        <v>0.05</v>
      </c>
      <c r="AD756" s="42">
        <f>tVendas[[#This Row],[Valor Venda]]*tVendas[[#This Row],[% Comis.]]</f>
        <v>54.07050000000001</v>
      </c>
      <c r="AE756" s="57">
        <f>IF((tVendas[[#This Row],[Data Pagamento]]-tVendas[[#This Row],[Vencimento]])&lt;0,1,0)</f>
        <v>0</v>
      </c>
    </row>
    <row r="757" spans="9:31" x14ac:dyDescent="0.3">
      <c r="I757">
        <v>754</v>
      </c>
      <c r="J757" s="41">
        <v>44245</v>
      </c>
      <c r="K757" s="66">
        <f t="shared" si="11"/>
        <v>2021</v>
      </c>
      <c r="L757">
        <v>79</v>
      </c>
      <c r="M757" t="s">
        <v>366</v>
      </c>
      <c r="N757" t="s">
        <v>367</v>
      </c>
      <c r="O757">
        <v>15</v>
      </c>
      <c r="P757" t="s">
        <v>451</v>
      </c>
      <c r="Q757" t="s">
        <v>206</v>
      </c>
      <c r="R757" t="s">
        <v>222</v>
      </c>
      <c r="S757">
        <v>19</v>
      </c>
      <c r="T757" s="42">
        <v>115</v>
      </c>
      <c r="U757" s="42">
        <v>2185</v>
      </c>
      <c r="V757" s="43">
        <v>7.0000000000000007E-2</v>
      </c>
      <c r="W757" s="42">
        <f>tVendas[[#This Row],[Valor Bruto]]*tVendas[[#This Row],[% Desconto]]</f>
        <v>152.95000000000002</v>
      </c>
      <c r="X757" s="42">
        <f>tVendas[[#This Row],[Valor Bruto]]-tVendas[[#This Row],[Valor Desconto]]</f>
        <v>2032.05</v>
      </c>
      <c r="Y757" s="41">
        <v>44271</v>
      </c>
      <c r="Z757" s="41"/>
      <c r="AA757" t="s">
        <v>100</v>
      </c>
      <c r="AB757" t="s">
        <v>95</v>
      </c>
      <c r="AC757" s="43">
        <v>0.06</v>
      </c>
      <c r="AD757" s="42">
        <f>tVendas[[#This Row],[Valor Venda]]*tVendas[[#This Row],[% Comis.]]</f>
        <v>121.92299999999999</v>
      </c>
      <c r="AE757" s="57">
        <f>IF((tVendas[[#This Row],[Data Pagamento]]-tVendas[[#This Row],[Vencimento]])&lt;0,1,0)</f>
        <v>1</v>
      </c>
    </row>
    <row r="758" spans="9:31" x14ac:dyDescent="0.3">
      <c r="I758">
        <v>755</v>
      </c>
      <c r="J758" s="41">
        <v>44246</v>
      </c>
      <c r="K758" s="66">
        <f t="shared" si="11"/>
        <v>2021</v>
      </c>
      <c r="L758">
        <v>93</v>
      </c>
      <c r="M758" t="s">
        <v>220</v>
      </c>
      <c r="N758" t="s">
        <v>148</v>
      </c>
      <c r="O758">
        <v>6</v>
      </c>
      <c r="P758" t="s">
        <v>344</v>
      </c>
      <c r="Q758" t="s">
        <v>201</v>
      </c>
      <c r="R758" t="s">
        <v>226</v>
      </c>
      <c r="S758">
        <v>44</v>
      </c>
      <c r="T758" s="42">
        <v>105</v>
      </c>
      <c r="U758" s="42">
        <v>4620</v>
      </c>
      <c r="V758" s="43">
        <v>0.04</v>
      </c>
      <c r="W758" s="42">
        <f>tVendas[[#This Row],[Valor Bruto]]*tVendas[[#This Row],[% Desconto]]</f>
        <v>184.8</v>
      </c>
      <c r="X758" s="42">
        <f>tVendas[[#This Row],[Valor Bruto]]-tVendas[[#This Row],[Valor Desconto]]</f>
        <v>4435.2</v>
      </c>
      <c r="Y758" s="41">
        <v>44269</v>
      </c>
      <c r="Z758" s="41">
        <v>44269</v>
      </c>
      <c r="AA758" t="s">
        <v>85</v>
      </c>
      <c r="AB758" t="s">
        <v>83</v>
      </c>
      <c r="AC758" s="43">
        <v>0.08</v>
      </c>
      <c r="AD758" s="42">
        <f>tVendas[[#This Row],[Valor Venda]]*tVendas[[#This Row],[% Comis.]]</f>
        <v>354.81599999999997</v>
      </c>
      <c r="AE758" s="57">
        <f>IF((tVendas[[#This Row],[Data Pagamento]]-tVendas[[#This Row],[Vencimento]])&lt;0,1,0)</f>
        <v>0</v>
      </c>
    </row>
    <row r="759" spans="9:31" x14ac:dyDescent="0.3">
      <c r="I759">
        <v>756</v>
      </c>
      <c r="J759" s="41">
        <v>44246</v>
      </c>
      <c r="K759" s="66">
        <f t="shared" si="11"/>
        <v>2021</v>
      </c>
      <c r="L759">
        <v>83</v>
      </c>
      <c r="M759" t="s">
        <v>456</v>
      </c>
      <c r="N759" t="s">
        <v>457</v>
      </c>
      <c r="O759">
        <v>13</v>
      </c>
      <c r="P759" t="s">
        <v>520</v>
      </c>
      <c r="Q759" t="s">
        <v>201</v>
      </c>
      <c r="R759" t="s">
        <v>230</v>
      </c>
      <c r="S759">
        <v>20</v>
      </c>
      <c r="T759" s="42">
        <v>90</v>
      </c>
      <c r="U759" s="42">
        <v>1800</v>
      </c>
      <c r="V759" s="43">
        <v>0</v>
      </c>
      <c r="W759" s="42">
        <f>tVendas[[#This Row],[Valor Bruto]]*tVendas[[#This Row],[% Desconto]]</f>
        <v>0</v>
      </c>
      <c r="X759" s="42">
        <f>tVendas[[#This Row],[Valor Bruto]]-tVendas[[#This Row],[Valor Desconto]]</f>
        <v>1800</v>
      </c>
      <c r="Y759" s="41">
        <v>44258</v>
      </c>
      <c r="Z759" s="41">
        <v>44258</v>
      </c>
      <c r="AA759" t="s">
        <v>79</v>
      </c>
      <c r="AB759" t="s">
        <v>95</v>
      </c>
      <c r="AC759" s="43">
        <v>0.05</v>
      </c>
      <c r="AD759" s="42">
        <f>tVendas[[#This Row],[Valor Venda]]*tVendas[[#This Row],[% Comis.]]</f>
        <v>90</v>
      </c>
      <c r="AE759" s="57">
        <f>IF((tVendas[[#This Row],[Data Pagamento]]-tVendas[[#This Row],[Vencimento]])&lt;0,1,0)</f>
        <v>0</v>
      </c>
    </row>
    <row r="760" spans="9:31" x14ac:dyDescent="0.3">
      <c r="I760">
        <v>757</v>
      </c>
      <c r="J760" s="41">
        <v>44246</v>
      </c>
      <c r="K760" s="66">
        <f t="shared" si="11"/>
        <v>2021</v>
      </c>
      <c r="L760">
        <v>87</v>
      </c>
      <c r="M760" t="s">
        <v>238</v>
      </c>
      <c r="N760" t="s">
        <v>132</v>
      </c>
      <c r="O760">
        <v>6</v>
      </c>
      <c r="P760" t="s">
        <v>471</v>
      </c>
      <c r="Q760" t="s">
        <v>201</v>
      </c>
      <c r="R760" t="s">
        <v>234</v>
      </c>
      <c r="S760">
        <v>39</v>
      </c>
      <c r="T760" s="42">
        <v>105</v>
      </c>
      <c r="U760" s="42">
        <v>4095</v>
      </c>
      <c r="V760" s="43">
        <v>0.08</v>
      </c>
      <c r="W760" s="42">
        <f>tVendas[[#This Row],[Valor Bruto]]*tVendas[[#This Row],[% Desconto]]</f>
        <v>327.60000000000002</v>
      </c>
      <c r="X760" s="42">
        <f>tVendas[[#This Row],[Valor Bruto]]-tVendas[[#This Row],[Valor Desconto]]</f>
        <v>3767.4</v>
      </c>
      <c r="Y760" s="41">
        <v>44255</v>
      </c>
      <c r="Z760" s="41">
        <v>44255</v>
      </c>
      <c r="AA760" t="s">
        <v>97</v>
      </c>
      <c r="AB760" t="s">
        <v>83</v>
      </c>
      <c r="AC760" s="43">
        <v>7.0000000000000007E-2</v>
      </c>
      <c r="AD760" s="42">
        <f>tVendas[[#This Row],[Valor Venda]]*tVendas[[#This Row],[% Comis.]]</f>
        <v>263.71800000000002</v>
      </c>
      <c r="AE760" s="57">
        <f>IF((tVendas[[#This Row],[Data Pagamento]]-tVendas[[#This Row],[Vencimento]])&lt;0,1,0)</f>
        <v>0</v>
      </c>
    </row>
    <row r="761" spans="9:31" x14ac:dyDescent="0.3">
      <c r="I761">
        <v>758</v>
      </c>
      <c r="J761" s="41">
        <v>44246</v>
      </c>
      <c r="K761" s="66">
        <f t="shared" si="11"/>
        <v>2021</v>
      </c>
      <c r="L761">
        <v>34</v>
      </c>
      <c r="M761" t="s">
        <v>283</v>
      </c>
      <c r="N761" t="s">
        <v>284</v>
      </c>
      <c r="O761">
        <v>7</v>
      </c>
      <c r="P761" t="s">
        <v>474</v>
      </c>
      <c r="Q761" t="s">
        <v>206</v>
      </c>
      <c r="R761" t="s">
        <v>237</v>
      </c>
      <c r="S761">
        <v>14</v>
      </c>
      <c r="T761" s="42">
        <v>106</v>
      </c>
      <c r="U761" s="42">
        <v>1484</v>
      </c>
      <c r="V761" s="43">
        <v>0.12</v>
      </c>
      <c r="W761" s="42">
        <f>tVendas[[#This Row],[Valor Bruto]]*tVendas[[#This Row],[% Desconto]]</f>
        <v>178.07999999999998</v>
      </c>
      <c r="X761" s="42">
        <f>tVendas[[#This Row],[Valor Bruto]]-tVendas[[#This Row],[Valor Desconto]]</f>
        <v>1305.92</v>
      </c>
      <c r="Y761" s="41">
        <v>44251</v>
      </c>
      <c r="Z761" s="41">
        <v>44251</v>
      </c>
      <c r="AA761" t="s">
        <v>108</v>
      </c>
      <c r="AB761" t="s">
        <v>83</v>
      </c>
      <c r="AC761" s="43">
        <v>0.05</v>
      </c>
      <c r="AD761" s="42">
        <f>tVendas[[#This Row],[Valor Venda]]*tVendas[[#This Row],[% Comis.]]</f>
        <v>65.296000000000006</v>
      </c>
      <c r="AE761" s="57">
        <f>IF((tVendas[[#This Row],[Data Pagamento]]-tVendas[[#This Row],[Vencimento]])&lt;0,1,0)</f>
        <v>0</v>
      </c>
    </row>
    <row r="762" spans="9:31" x14ac:dyDescent="0.3">
      <c r="I762">
        <v>759</v>
      </c>
      <c r="J762" s="41">
        <v>44247</v>
      </c>
      <c r="K762" s="66">
        <f t="shared" si="11"/>
        <v>2021</v>
      </c>
      <c r="L762">
        <v>94</v>
      </c>
      <c r="M762" t="s">
        <v>262</v>
      </c>
      <c r="N762" t="s">
        <v>259</v>
      </c>
      <c r="O762">
        <v>10</v>
      </c>
      <c r="P762" t="s">
        <v>350</v>
      </c>
      <c r="Q762" t="s">
        <v>206</v>
      </c>
      <c r="R762" t="s">
        <v>240</v>
      </c>
      <c r="S762">
        <v>12</v>
      </c>
      <c r="T762" s="42">
        <v>90</v>
      </c>
      <c r="U762" s="42">
        <v>1080</v>
      </c>
      <c r="V762" s="43">
        <v>0.05</v>
      </c>
      <c r="W762" s="42">
        <f>tVendas[[#This Row],[Valor Bruto]]*tVendas[[#This Row],[% Desconto]]</f>
        <v>54</v>
      </c>
      <c r="X762" s="42">
        <f>tVendas[[#This Row],[Valor Bruto]]-tVendas[[#This Row],[Valor Desconto]]</f>
        <v>1026</v>
      </c>
      <c r="Y762" s="41">
        <v>44256</v>
      </c>
      <c r="Z762" s="41">
        <v>44256</v>
      </c>
      <c r="AA762" t="s">
        <v>97</v>
      </c>
      <c r="AB762" t="s">
        <v>128</v>
      </c>
      <c r="AC762" s="43">
        <v>0.05</v>
      </c>
      <c r="AD762" s="42">
        <f>tVendas[[#This Row],[Valor Venda]]*tVendas[[#This Row],[% Comis.]]</f>
        <v>51.300000000000004</v>
      </c>
      <c r="AE762" s="57">
        <f>IF((tVendas[[#This Row],[Data Pagamento]]-tVendas[[#This Row],[Vencimento]])&lt;0,1,0)</f>
        <v>0</v>
      </c>
    </row>
    <row r="763" spans="9:31" x14ac:dyDescent="0.3">
      <c r="I763">
        <v>760</v>
      </c>
      <c r="J763" s="41">
        <v>44247</v>
      </c>
      <c r="K763" s="66">
        <f t="shared" si="11"/>
        <v>2021</v>
      </c>
      <c r="L763">
        <v>84</v>
      </c>
      <c r="M763" t="s">
        <v>493</v>
      </c>
      <c r="N763" t="s">
        <v>224</v>
      </c>
      <c r="O763">
        <v>12</v>
      </c>
      <c r="P763" t="s">
        <v>333</v>
      </c>
      <c r="Q763" t="s">
        <v>201</v>
      </c>
      <c r="R763" t="s">
        <v>202</v>
      </c>
      <c r="S763">
        <v>27</v>
      </c>
      <c r="T763" s="42">
        <v>100</v>
      </c>
      <c r="U763" s="42">
        <v>2700</v>
      </c>
      <c r="V763" s="43">
        <v>0.11</v>
      </c>
      <c r="W763" s="42">
        <f>tVendas[[#This Row],[Valor Bruto]]*tVendas[[#This Row],[% Desconto]]</f>
        <v>297</v>
      </c>
      <c r="X763" s="42">
        <f>tVendas[[#This Row],[Valor Bruto]]-tVendas[[#This Row],[Valor Desconto]]</f>
        <v>2403</v>
      </c>
      <c r="Y763" s="41">
        <v>44261</v>
      </c>
      <c r="Z763" s="41">
        <v>44261</v>
      </c>
      <c r="AA763" t="s">
        <v>87</v>
      </c>
      <c r="AB763" t="s">
        <v>105</v>
      </c>
      <c r="AC763" s="43">
        <v>0.06</v>
      </c>
      <c r="AD763" s="42">
        <f>tVendas[[#This Row],[Valor Venda]]*tVendas[[#This Row],[% Comis.]]</f>
        <v>144.18</v>
      </c>
      <c r="AE763" s="57">
        <f>IF((tVendas[[#This Row],[Data Pagamento]]-tVendas[[#This Row],[Vencimento]])&lt;0,1,0)</f>
        <v>0</v>
      </c>
    </row>
    <row r="764" spans="9:31" x14ac:dyDescent="0.3">
      <c r="I764">
        <v>761</v>
      </c>
      <c r="J764" s="41">
        <v>44248</v>
      </c>
      <c r="K764" s="66">
        <f t="shared" si="11"/>
        <v>2021</v>
      </c>
      <c r="L764">
        <v>74</v>
      </c>
      <c r="M764" t="s">
        <v>251</v>
      </c>
      <c r="N764" t="s">
        <v>96</v>
      </c>
      <c r="O764">
        <v>13</v>
      </c>
      <c r="P764" t="s">
        <v>522</v>
      </c>
      <c r="Q764" t="s">
        <v>201</v>
      </c>
      <c r="R764" t="s">
        <v>207</v>
      </c>
      <c r="S764">
        <v>27</v>
      </c>
      <c r="T764" s="42">
        <v>90</v>
      </c>
      <c r="U764" s="42">
        <v>2430</v>
      </c>
      <c r="V764" s="43">
        <v>0.14000000000000001</v>
      </c>
      <c r="W764" s="42">
        <f>tVendas[[#This Row],[Valor Bruto]]*tVendas[[#This Row],[% Desconto]]</f>
        <v>340.20000000000005</v>
      </c>
      <c r="X764" s="42">
        <f>tVendas[[#This Row],[Valor Bruto]]-tVendas[[#This Row],[Valor Desconto]]</f>
        <v>2089.8000000000002</v>
      </c>
      <c r="Y764" s="41">
        <v>44248</v>
      </c>
      <c r="Z764" s="41">
        <v>44248</v>
      </c>
      <c r="AA764" t="s">
        <v>100</v>
      </c>
      <c r="AB764" t="s">
        <v>88</v>
      </c>
      <c r="AC764" s="43">
        <v>0.06</v>
      </c>
      <c r="AD764" s="42">
        <f>tVendas[[#This Row],[Valor Venda]]*tVendas[[#This Row],[% Comis.]]</f>
        <v>125.38800000000001</v>
      </c>
      <c r="AE764" s="57">
        <f>IF((tVendas[[#This Row],[Data Pagamento]]-tVendas[[#This Row],[Vencimento]])&lt;0,1,0)</f>
        <v>0</v>
      </c>
    </row>
    <row r="765" spans="9:31" x14ac:dyDescent="0.3">
      <c r="I765">
        <v>762</v>
      </c>
      <c r="J765" s="41">
        <v>44248</v>
      </c>
      <c r="K765" s="66">
        <f t="shared" si="11"/>
        <v>2021</v>
      </c>
      <c r="L765">
        <v>26</v>
      </c>
      <c r="M765" t="s">
        <v>415</v>
      </c>
      <c r="N765" t="s">
        <v>154</v>
      </c>
      <c r="O765">
        <v>9</v>
      </c>
      <c r="P765" t="s">
        <v>512</v>
      </c>
      <c r="Q765" t="s">
        <v>206</v>
      </c>
      <c r="R765" t="s">
        <v>212</v>
      </c>
      <c r="S765">
        <v>48</v>
      </c>
      <c r="T765" s="42">
        <v>96</v>
      </c>
      <c r="U765" s="42">
        <v>4608</v>
      </c>
      <c r="V765" s="43">
        <v>0.13</v>
      </c>
      <c r="W765" s="42">
        <f>tVendas[[#This Row],[Valor Bruto]]*tVendas[[#This Row],[% Desconto]]</f>
        <v>599.04</v>
      </c>
      <c r="X765" s="42">
        <f>tVendas[[#This Row],[Valor Bruto]]-tVendas[[#This Row],[Valor Desconto]]</f>
        <v>4008.96</v>
      </c>
      <c r="Y765" s="41">
        <v>44278</v>
      </c>
      <c r="Z765" s="41">
        <v>44278</v>
      </c>
      <c r="AA765" t="s">
        <v>82</v>
      </c>
      <c r="AB765" t="s">
        <v>109</v>
      </c>
      <c r="AC765" s="43">
        <v>0.08</v>
      </c>
      <c r="AD765" s="42">
        <f>tVendas[[#This Row],[Valor Venda]]*tVendas[[#This Row],[% Comis.]]</f>
        <v>320.71680000000003</v>
      </c>
      <c r="AE765" s="57">
        <f>IF((tVendas[[#This Row],[Data Pagamento]]-tVendas[[#This Row],[Vencimento]])&lt;0,1,0)</f>
        <v>0</v>
      </c>
    </row>
    <row r="766" spans="9:31" x14ac:dyDescent="0.3">
      <c r="I766">
        <v>763</v>
      </c>
      <c r="J766" s="41">
        <v>44248</v>
      </c>
      <c r="K766" s="66">
        <f t="shared" si="11"/>
        <v>2021</v>
      </c>
      <c r="L766">
        <v>53</v>
      </c>
      <c r="M766" t="s">
        <v>388</v>
      </c>
      <c r="N766" t="s">
        <v>389</v>
      </c>
      <c r="O766">
        <v>11</v>
      </c>
      <c r="P766" t="s">
        <v>386</v>
      </c>
      <c r="Q766" t="s">
        <v>201</v>
      </c>
      <c r="R766" t="s">
        <v>216</v>
      </c>
      <c r="S766">
        <v>41</v>
      </c>
      <c r="T766" s="42">
        <v>100</v>
      </c>
      <c r="U766" s="42">
        <v>4100</v>
      </c>
      <c r="V766" s="43">
        <v>0</v>
      </c>
      <c r="W766" s="42">
        <f>tVendas[[#This Row],[Valor Bruto]]*tVendas[[#This Row],[% Desconto]]</f>
        <v>0</v>
      </c>
      <c r="X766" s="42">
        <f>tVendas[[#This Row],[Valor Bruto]]-tVendas[[#This Row],[Valor Desconto]]</f>
        <v>4100</v>
      </c>
      <c r="Y766" s="41">
        <v>44271</v>
      </c>
      <c r="Z766" s="41">
        <v>44271</v>
      </c>
      <c r="AA766" t="s">
        <v>100</v>
      </c>
      <c r="AB766" t="s">
        <v>105</v>
      </c>
      <c r="AC766" s="43">
        <v>0.08</v>
      </c>
      <c r="AD766" s="42">
        <f>tVendas[[#This Row],[Valor Venda]]*tVendas[[#This Row],[% Comis.]]</f>
        <v>328</v>
      </c>
      <c r="AE766" s="57">
        <f>IF((tVendas[[#This Row],[Data Pagamento]]-tVendas[[#This Row],[Vencimento]])&lt;0,1,0)</f>
        <v>0</v>
      </c>
    </row>
    <row r="767" spans="9:31" x14ac:dyDescent="0.3">
      <c r="I767">
        <v>764</v>
      </c>
      <c r="J767" s="41">
        <v>44248</v>
      </c>
      <c r="K767" s="66">
        <f t="shared" si="11"/>
        <v>2021</v>
      </c>
      <c r="L767">
        <v>65</v>
      </c>
      <c r="M767" t="s">
        <v>294</v>
      </c>
      <c r="N767" t="s">
        <v>91</v>
      </c>
      <c r="O767">
        <v>15</v>
      </c>
      <c r="P767" t="s">
        <v>218</v>
      </c>
      <c r="Q767" t="s">
        <v>206</v>
      </c>
      <c r="R767" t="s">
        <v>219</v>
      </c>
      <c r="S767">
        <v>45</v>
      </c>
      <c r="T767" s="42">
        <v>112</v>
      </c>
      <c r="U767" s="42">
        <v>5040</v>
      </c>
      <c r="V767" s="43">
        <v>0.05</v>
      </c>
      <c r="W767" s="42">
        <f>tVendas[[#This Row],[Valor Bruto]]*tVendas[[#This Row],[% Desconto]]</f>
        <v>252</v>
      </c>
      <c r="X767" s="42">
        <f>tVendas[[#This Row],[Valor Bruto]]-tVendas[[#This Row],[Valor Desconto]]</f>
        <v>4788</v>
      </c>
      <c r="Y767" s="41">
        <v>44249</v>
      </c>
      <c r="Z767" s="41">
        <v>44249</v>
      </c>
      <c r="AA767" t="s">
        <v>87</v>
      </c>
      <c r="AB767" t="s">
        <v>83</v>
      </c>
      <c r="AC767" s="43">
        <v>0.08</v>
      </c>
      <c r="AD767" s="42">
        <f>tVendas[[#This Row],[Valor Venda]]*tVendas[[#This Row],[% Comis.]]</f>
        <v>383.04</v>
      </c>
      <c r="AE767" s="57">
        <f>IF((tVendas[[#This Row],[Data Pagamento]]-tVendas[[#This Row],[Vencimento]])&lt;0,1,0)</f>
        <v>0</v>
      </c>
    </row>
    <row r="768" spans="9:31" x14ac:dyDescent="0.3">
      <c r="I768">
        <v>765</v>
      </c>
      <c r="J768" s="41">
        <v>44248</v>
      </c>
      <c r="K768" s="66">
        <f t="shared" si="11"/>
        <v>2021</v>
      </c>
      <c r="L768">
        <v>18</v>
      </c>
      <c r="M768" t="s">
        <v>372</v>
      </c>
      <c r="N768" t="s">
        <v>148</v>
      </c>
      <c r="O768">
        <v>10</v>
      </c>
      <c r="P768" t="s">
        <v>417</v>
      </c>
      <c r="Q768" t="s">
        <v>206</v>
      </c>
      <c r="R768" t="s">
        <v>222</v>
      </c>
      <c r="S768">
        <v>20</v>
      </c>
      <c r="T768" s="42">
        <v>92</v>
      </c>
      <c r="U768" s="42">
        <v>1840</v>
      </c>
      <c r="V768" s="43">
        <v>0.15</v>
      </c>
      <c r="W768" s="42">
        <f>tVendas[[#This Row],[Valor Bruto]]*tVendas[[#This Row],[% Desconto]]</f>
        <v>276</v>
      </c>
      <c r="X768" s="42">
        <f>tVendas[[#This Row],[Valor Bruto]]-tVendas[[#This Row],[Valor Desconto]]</f>
        <v>1564</v>
      </c>
      <c r="Y768" s="41">
        <v>44270</v>
      </c>
      <c r="Z768" s="41">
        <v>44270</v>
      </c>
      <c r="AA768" t="s">
        <v>87</v>
      </c>
      <c r="AB768" t="s">
        <v>92</v>
      </c>
      <c r="AC768" s="43">
        <v>0.05</v>
      </c>
      <c r="AD768" s="42">
        <f>tVendas[[#This Row],[Valor Venda]]*tVendas[[#This Row],[% Comis.]]</f>
        <v>78.2</v>
      </c>
      <c r="AE768" s="57">
        <f>IF((tVendas[[#This Row],[Data Pagamento]]-tVendas[[#This Row],[Vencimento]])&lt;0,1,0)</f>
        <v>0</v>
      </c>
    </row>
    <row r="769" spans="9:31" x14ac:dyDescent="0.3">
      <c r="I769">
        <v>766</v>
      </c>
      <c r="J769" s="41">
        <v>44248</v>
      </c>
      <c r="K769" s="66">
        <f t="shared" si="11"/>
        <v>2021</v>
      </c>
      <c r="L769">
        <v>94</v>
      </c>
      <c r="M769" t="s">
        <v>262</v>
      </c>
      <c r="N769" t="s">
        <v>259</v>
      </c>
      <c r="O769">
        <v>10</v>
      </c>
      <c r="P769" t="s">
        <v>225</v>
      </c>
      <c r="Q769" t="s">
        <v>206</v>
      </c>
      <c r="R769" t="s">
        <v>226</v>
      </c>
      <c r="S769">
        <v>28</v>
      </c>
      <c r="T769" s="42">
        <v>105</v>
      </c>
      <c r="U769" s="42">
        <v>2940</v>
      </c>
      <c r="V769" s="43">
        <v>0.02</v>
      </c>
      <c r="W769" s="42">
        <f>tVendas[[#This Row],[Valor Bruto]]*tVendas[[#This Row],[% Desconto]]</f>
        <v>58.800000000000004</v>
      </c>
      <c r="X769" s="42">
        <f>tVendas[[#This Row],[Valor Bruto]]-tVendas[[#This Row],[Valor Desconto]]</f>
        <v>2881.2</v>
      </c>
      <c r="Y769" s="41">
        <v>44250</v>
      </c>
      <c r="Z769" s="41">
        <v>44250</v>
      </c>
      <c r="AA769" t="s">
        <v>100</v>
      </c>
      <c r="AB769" t="s">
        <v>83</v>
      </c>
      <c r="AC769" s="43">
        <v>0.06</v>
      </c>
      <c r="AD769" s="42">
        <f>tVendas[[#This Row],[Valor Venda]]*tVendas[[#This Row],[% Comis.]]</f>
        <v>172.87199999999999</v>
      </c>
      <c r="AE769" s="57">
        <f>IF((tVendas[[#This Row],[Data Pagamento]]-tVendas[[#This Row],[Vencimento]])&lt;0,1,0)</f>
        <v>0</v>
      </c>
    </row>
    <row r="770" spans="9:31" x14ac:dyDescent="0.3">
      <c r="I770">
        <v>767</v>
      </c>
      <c r="J770" s="41">
        <v>44249</v>
      </c>
      <c r="K770" s="66">
        <f t="shared" si="11"/>
        <v>2021</v>
      </c>
      <c r="L770">
        <v>38</v>
      </c>
      <c r="M770" t="s">
        <v>326</v>
      </c>
      <c r="N770" t="s">
        <v>120</v>
      </c>
      <c r="O770">
        <v>8</v>
      </c>
      <c r="P770" t="s">
        <v>419</v>
      </c>
      <c r="Q770" t="s">
        <v>206</v>
      </c>
      <c r="R770" t="s">
        <v>230</v>
      </c>
      <c r="S770">
        <v>38</v>
      </c>
      <c r="T770" s="42">
        <v>119</v>
      </c>
      <c r="U770" s="42">
        <v>4522</v>
      </c>
      <c r="V770" s="43">
        <v>0.04</v>
      </c>
      <c r="W770" s="42">
        <f>tVendas[[#This Row],[Valor Bruto]]*tVendas[[#This Row],[% Desconto]]</f>
        <v>180.88</v>
      </c>
      <c r="X770" s="42">
        <f>tVendas[[#This Row],[Valor Bruto]]-tVendas[[#This Row],[Valor Desconto]]</f>
        <v>4341.12</v>
      </c>
      <c r="Y770" s="41">
        <v>44259</v>
      </c>
      <c r="Z770" s="41">
        <v>44259</v>
      </c>
      <c r="AA770" t="s">
        <v>85</v>
      </c>
      <c r="AB770" t="s">
        <v>90</v>
      </c>
      <c r="AC770" s="43">
        <v>0.08</v>
      </c>
      <c r="AD770" s="42">
        <f>tVendas[[#This Row],[Valor Venda]]*tVendas[[#This Row],[% Comis.]]</f>
        <v>347.28960000000001</v>
      </c>
      <c r="AE770" s="57">
        <f>IF((tVendas[[#This Row],[Data Pagamento]]-tVendas[[#This Row],[Vencimento]])&lt;0,1,0)</f>
        <v>0</v>
      </c>
    </row>
    <row r="771" spans="9:31" x14ac:dyDescent="0.3">
      <c r="I771">
        <v>768</v>
      </c>
      <c r="J771" s="41">
        <v>44249</v>
      </c>
      <c r="K771" s="66">
        <f t="shared" si="11"/>
        <v>2021</v>
      </c>
      <c r="L771">
        <v>23</v>
      </c>
      <c r="M771" t="s">
        <v>508</v>
      </c>
      <c r="N771" t="s">
        <v>277</v>
      </c>
      <c r="O771">
        <v>8</v>
      </c>
      <c r="P771" t="s">
        <v>484</v>
      </c>
      <c r="Q771" t="s">
        <v>206</v>
      </c>
      <c r="R771" t="s">
        <v>234</v>
      </c>
      <c r="S771">
        <v>29</v>
      </c>
      <c r="T771" s="42">
        <v>109</v>
      </c>
      <c r="U771" s="42">
        <v>3161</v>
      </c>
      <c r="V771" s="43">
        <v>0.09</v>
      </c>
      <c r="W771" s="42">
        <f>tVendas[[#This Row],[Valor Bruto]]*tVendas[[#This Row],[% Desconto]]</f>
        <v>284.49</v>
      </c>
      <c r="X771" s="42">
        <f>tVendas[[#This Row],[Valor Bruto]]-tVendas[[#This Row],[Valor Desconto]]</f>
        <v>2876.51</v>
      </c>
      <c r="Y771" s="41">
        <v>44278</v>
      </c>
      <c r="Z771" s="41">
        <v>44278</v>
      </c>
      <c r="AA771" t="s">
        <v>87</v>
      </c>
      <c r="AB771" t="s">
        <v>80</v>
      </c>
      <c r="AC771" s="43">
        <v>0.06</v>
      </c>
      <c r="AD771" s="42">
        <f>tVendas[[#This Row],[Valor Venda]]*tVendas[[#This Row],[% Comis.]]</f>
        <v>172.59059999999999</v>
      </c>
      <c r="AE771" s="57">
        <f>IF((tVendas[[#This Row],[Data Pagamento]]-tVendas[[#This Row],[Vencimento]])&lt;0,1,0)</f>
        <v>0</v>
      </c>
    </row>
    <row r="772" spans="9:31" x14ac:dyDescent="0.3">
      <c r="I772">
        <v>769</v>
      </c>
      <c r="J772" s="41">
        <v>44249</v>
      </c>
      <c r="K772" s="66">
        <f t="shared" ref="K772:K835" si="12">YEAR(J772)</f>
        <v>2021</v>
      </c>
      <c r="L772">
        <v>89</v>
      </c>
      <c r="M772" t="s">
        <v>339</v>
      </c>
      <c r="N772" t="s">
        <v>340</v>
      </c>
      <c r="O772">
        <v>15</v>
      </c>
      <c r="P772" t="s">
        <v>381</v>
      </c>
      <c r="Q772" t="s">
        <v>206</v>
      </c>
      <c r="R772" t="s">
        <v>237</v>
      </c>
      <c r="S772">
        <v>11</v>
      </c>
      <c r="T772" s="42">
        <v>106</v>
      </c>
      <c r="U772" s="42">
        <v>1166</v>
      </c>
      <c r="V772" s="43">
        <v>0.06</v>
      </c>
      <c r="W772" s="42">
        <f>tVendas[[#This Row],[Valor Bruto]]*tVendas[[#This Row],[% Desconto]]</f>
        <v>69.959999999999994</v>
      </c>
      <c r="X772" s="42">
        <f>tVendas[[#This Row],[Valor Bruto]]-tVendas[[#This Row],[Valor Desconto]]</f>
        <v>1096.04</v>
      </c>
      <c r="Y772" s="41">
        <v>44279</v>
      </c>
      <c r="Z772" s="41">
        <v>44279</v>
      </c>
      <c r="AA772" t="s">
        <v>97</v>
      </c>
      <c r="AB772" t="s">
        <v>92</v>
      </c>
      <c r="AC772" s="43">
        <v>0.05</v>
      </c>
      <c r="AD772" s="42">
        <f>tVendas[[#This Row],[Valor Venda]]*tVendas[[#This Row],[% Comis.]]</f>
        <v>54.802</v>
      </c>
      <c r="AE772" s="57">
        <f>IF((tVendas[[#This Row],[Data Pagamento]]-tVendas[[#This Row],[Vencimento]])&lt;0,1,0)</f>
        <v>0</v>
      </c>
    </row>
    <row r="773" spans="9:31" x14ac:dyDescent="0.3">
      <c r="I773">
        <v>770</v>
      </c>
      <c r="J773" s="41">
        <v>44250</v>
      </c>
      <c r="K773" s="66">
        <f t="shared" si="12"/>
        <v>2021</v>
      </c>
      <c r="L773">
        <v>96</v>
      </c>
      <c r="M773" t="s">
        <v>242</v>
      </c>
      <c r="N773" t="s">
        <v>243</v>
      </c>
      <c r="O773">
        <v>3</v>
      </c>
      <c r="P773" t="s">
        <v>517</v>
      </c>
      <c r="Q773" t="s">
        <v>206</v>
      </c>
      <c r="R773" t="s">
        <v>240</v>
      </c>
      <c r="S773">
        <v>20</v>
      </c>
      <c r="T773" s="42">
        <v>102</v>
      </c>
      <c r="U773" s="42">
        <v>2040</v>
      </c>
      <c r="V773" s="43">
        <v>0.08</v>
      </c>
      <c r="W773" s="42">
        <f>tVendas[[#This Row],[Valor Bruto]]*tVendas[[#This Row],[% Desconto]]</f>
        <v>163.20000000000002</v>
      </c>
      <c r="X773" s="42">
        <f>tVendas[[#This Row],[Valor Bruto]]-tVendas[[#This Row],[Valor Desconto]]</f>
        <v>1876.8</v>
      </c>
      <c r="Y773" s="41">
        <v>44267</v>
      </c>
      <c r="Z773" s="41">
        <v>44267</v>
      </c>
      <c r="AA773" t="s">
        <v>100</v>
      </c>
      <c r="AB773" t="s">
        <v>109</v>
      </c>
      <c r="AC773" s="43">
        <v>0.05</v>
      </c>
      <c r="AD773" s="42">
        <f>tVendas[[#This Row],[Valor Venda]]*tVendas[[#This Row],[% Comis.]]</f>
        <v>93.84</v>
      </c>
      <c r="AE773" s="57">
        <f>IF((tVendas[[#This Row],[Data Pagamento]]-tVendas[[#This Row],[Vencimento]])&lt;0,1,0)</f>
        <v>0</v>
      </c>
    </row>
    <row r="774" spans="9:31" x14ac:dyDescent="0.3">
      <c r="I774">
        <v>771</v>
      </c>
      <c r="J774" s="41">
        <v>44250</v>
      </c>
      <c r="K774" s="66">
        <f t="shared" si="12"/>
        <v>2021</v>
      </c>
      <c r="L774">
        <v>86</v>
      </c>
      <c r="M774" t="s">
        <v>395</v>
      </c>
      <c r="N774" t="s">
        <v>396</v>
      </c>
      <c r="O774">
        <v>9</v>
      </c>
      <c r="P774" t="s">
        <v>423</v>
      </c>
      <c r="Q774" t="s">
        <v>206</v>
      </c>
      <c r="R774" t="s">
        <v>202</v>
      </c>
      <c r="S774">
        <v>33</v>
      </c>
      <c r="T774" s="42">
        <v>118</v>
      </c>
      <c r="U774" s="42">
        <v>3894</v>
      </c>
      <c r="V774" s="43">
        <v>0.09</v>
      </c>
      <c r="W774" s="42">
        <f>tVendas[[#This Row],[Valor Bruto]]*tVendas[[#This Row],[% Desconto]]</f>
        <v>350.46</v>
      </c>
      <c r="X774" s="42">
        <f>tVendas[[#This Row],[Valor Bruto]]-tVendas[[#This Row],[Valor Desconto]]</f>
        <v>3543.54</v>
      </c>
      <c r="Y774" s="41">
        <v>44260</v>
      </c>
      <c r="Z774" s="41">
        <v>44260</v>
      </c>
      <c r="AA774" t="s">
        <v>97</v>
      </c>
      <c r="AB774" t="s">
        <v>105</v>
      </c>
      <c r="AC774" s="43">
        <v>7.0000000000000007E-2</v>
      </c>
      <c r="AD774" s="42">
        <f>tVendas[[#This Row],[Valor Venda]]*tVendas[[#This Row],[% Comis.]]</f>
        <v>248.04780000000002</v>
      </c>
      <c r="AE774" s="57">
        <f>IF((tVendas[[#This Row],[Data Pagamento]]-tVendas[[#This Row],[Vencimento]])&lt;0,1,0)</f>
        <v>0</v>
      </c>
    </row>
    <row r="775" spans="9:31" x14ac:dyDescent="0.3">
      <c r="I775">
        <v>772</v>
      </c>
      <c r="J775" s="41">
        <v>44251</v>
      </c>
      <c r="K775" s="66">
        <f t="shared" si="12"/>
        <v>2021</v>
      </c>
      <c r="L775">
        <v>51</v>
      </c>
      <c r="M775" t="s">
        <v>273</v>
      </c>
      <c r="N775" t="s">
        <v>145</v>
      </c>
      <c r="O775">
        <v>14</v>
      </c>
      <c r="P775" t="s">
        <v>518</v>
      </c>
      <c r="Q775" t="s">
        <v>201</v>
      </c>
      <c r="R775" t="s">
        <v>207</v>
      </c>
      <c r="S775">
        <v>19</v>
      </c>
      <c r="T775" s="42">
        <v>99</v>
      </c>
      <c r="U775" s="42">
        <v>1881</v>
      </c>
      <c r="V775" s="43">
        <v>0.06</v>
      </c>
      <c r="W775" s="42">
        <f>tVendas[[#This Row],[Valor Bruto]]*tVendas[[#This Row],[% Desconto]]</f>
        <v>112.86</v>
      </c>
      <c r="X775" s="42">
        <f>tVendas[[#This Row],[Valor Bruto]]-tVendas[[#This Row],[Valor Desconto]]</f>
        <v>1768.14</v>
      </c>
      <c r="Y775" s="41">
        <v>44275</v>
      </c>
      <c r="Z775" s="41">
        <v>44275</v>
      </c>
      <c r="AA775" t="s">
        <v>79</v>
      </c>
      <c r="AB775" t="s">
        <v>113</v>
      </c>
      <c r="AC775" s="43">
        <v>0.05</v>
      </c>
      <c r="AD775" s="42">
        <f>tVendas[[#This Row],[Valor Venda]]*tVendas[[#This Row],[% Comis.]]</f>
        <v>88.407000000000011</v>
      </c>
      <c r="AE775" s="57">
        <f>IF((tVendas[[#This Row],[Data Pagamento]]-tVendas[[#This Row],[Vencimento]])&lt;0,1,0)</f>
        <v>0</v>
      </c>
    </row>
    <row r="776" spans="9:31" x14ac:dyDescent="0.3">
      <c r="I776">
        <v>773</v>
      </c>
      <c r="J776" s="41">
        <v>44251</v>
      </c>
      <c r="K776" s="66">
        <f t="shared" si="12"/>
        <v>2021</v>
      </c>
      <c r="L776">
        <v>33</v>
      </c>
      <c r="M776" t="s">
        <v>334</v>
      </c>
      <c r="N776" t="s">
        <v>96</v>
      </c>
      <c r="O776">
        <v>6</v>
      </c>
      <c r="P776" t="s">
        <v>506</v>
      </c>
      <c r="Q776" t="s">
        <v>201</v>
      </c>
      <c r="R776" t="s">
        <v>212</v>
      </c>
      <c r="S776">
        <v>36</v>
      </c>
      <c r="T776" s="42">
        <v>98</v>
      </c>
      <c r="U776" s="42">
        <v>3528</v>
      </c>
      <c r="V776" s="43">
        <v>0.1</v>
      </c>
      <c r="W776" s="42">
        <f>tVendas[[#This Row],[Valor Bruto]]*tVendas[[#This Row],[% Desconto]]</f>
        <v>352.8</v>
      </c>
      <c r="X776" s="42">
        <f>tVendas[[#This Row],[Valor Bruto]]-tVendas[[#This Row],[Valor Desconto]]</f>
        <v>3175.2</v>
      </c>
      <c r="Y776" s="41">
        <v>44279</v>
      </c>
      <c r="Z776" s="41">
        <v>44279</v>
      </c>
      <c r="AA776" t="s">
        <v>108</v>
      </c>
      <c r="AB776" t="s">
        <v>113</v>
      </c>
      <c r="AC776" s="43">
        <v>7.0000000000000007E-2</v>
      </c>
      <c r="AD776" s="42">
        <f>tVendas[[#This Row],[Valor Venda]]*tVendas[[#This Row],[% Comis.]]</f>
        <v>222.26400000000001</v>
      </c>
      <c r="AE776" s="57">
        <f>IF((tVendas[[#This Row],[Data Pagamento]]-tVendas[[#This Row],[Vencimento]])&lt;0,1,0)</f>
        <v>0</v>
      </c>
    </row>
    <row r="777" spans="9:31" x14ac:dyDescent="0.3">
      <c r="I777">
        <v>774</v>
      </c>
      <c r="J777" s="41">
        <v>44252</v>
      </c>
      <c r="K777" s="66">
        <f t="shared" si="12"/>
        <v>2021</v>
      </c>
      <c r="L777">
        <v>60</v>
      </c>
      <c r="M777" t="s">
        <v>365</v>
      </c>
      <c r="N777" t="s">
        <v>126</v>
      </c>
      <c r="O777">
        <v>15</v>
      </c>
      <c r="P777" t="s">
        <v>301</v>
      </c>
      <c r="Q777" t="s">
        <v>206</v>
      </c>
      <c r="R777" t="s">
        <v>216</v>
      </c>
      <c r="S777">
        <v>28</v>
      </c>
      <c r="T777" s="42">
        <v>97</v>
      </c>
      <c r="U777" s="42">
        <v>2716</v>
      </c>
      <c r="V777" s="43">
        <v>0.06</v>
      </c>
      <c r="W777" s="42">
        <f>tVendas[[#This Row],[Valor Bruto]]*tVendas[[#This Row],[% Desconto]]</f>
        <v>162.96</v>
      </c>
      <c r="X777" s="42">
        <f>tVendas[[#This Row],[Valor Bruto]]-tVendas[[#This Row],[Valor Desconto]]</f>
        <v>2553.04</v>
      </c>
      <c r="Y777" s="41">
        <v>44260</v>
      </c>
      <c r="Z777" s="41">
        <v>44260</v>
      </c>
      <c r="AA777" t="s">
        <v>108</v>
      </c>
      <c r="AB777" t="s">
        <v>128</v>
      </c>
      <c r="AC777" s="43">
        <v>0.06</v>
      </c>
      <c r="AD777" s="42">
        <f>tVendas[[#This Row],[Valor Venda]]*tVendas[[#This Row],[% Comis.]]</f>
        <v>153.1824</v>
      </c>
      <c r="AE777" s="57">
        <f>IF((tVendas[[#This Row],[Data Pagamento]]-tVendas[[#This Row],[Vencimento]])&lt;0,1,0)</f>
        <v>0</v>
      </c>
    </row>
    <row r="778" spans="9:31" x14ac:dyDescent="0.3">
      <c r="I778">
        <v>775</v>
      </c>
      <c r="J778" s="41">
        <v>44252</v>
      </c>
      <c r="K778" s="66">
        <f t="shared" si="12"/>
        <v>2021</v>
      </c>
      <c r="L778">
        <v>75</v>
      </c>
      <c r="M778" t="s">
        <v>363</v>
      </c>
      <c r="N778" t="s">
        <v>124</v>
      </c>
      <c r="O778">
        <v>12</v>
      </c>
      <c r="P778" t="s">
        <v>500</v>
      </c>
      <c r="Q778" t="s">
        <v>201</v>
      </c>
      <c r="R778" t="s">
        <v>219</v>
      </c>
      <c r="S778">
        <v>39</v>
      </c>
      <c r="T778" s="42">
        <v>113</v>
      </c>
      <c r="U778" s="42">
        <v>4407</v>
      </c>
      <c r="V778" s="43">
        <v>0.1</v>
      </c>
      <c r="W778" s="42">
        <f>tVendas[[#This Row],[Valor Bruto]]*tVendas[[#This Row],[% Desconto]]</f>
        <v>440.70000000000005</v>
      </c>
      <c r="X778" s="42">
        <f>tVendas[[#This Row],[Valor Bruto]]-tVendas[[#This Row],[Valor Desconto]]</f>
        <v>3966.3</v>
      </c>
      <c r="Y778" s="41">
        <v>44282</v>
      </c>
      <c r="Z778" s="41">
        <v>44282</v>
      </c>
      <c r="AA778" t="s">
        <v>100</v>
      </c>
      <c r="AB778" t="s">
        <v>83</v>
      </c>
      <c r="AC778" s="43">
        <v>7.0000000000000007E-2</v>
      </c>
      <c r="AD778" s="42">
        <f>tVendas[[#This Row],[Valor Venda]]*tVendas[[#This Row],[% Comis.]]</f>
        <v>277.64100000000002</v>
      </c>
      <c r="AE778" s="57">
        <f>IF((tVendas[[#This Row],[Data Pagamento]]-tVendas[[#This Row],[Vencimento]])&lt;0,1,0)</f>
        <v>0</v>
      </c>
    </row>
    <row r="779" spans="9:31" x14ac:dyDescent="0.3">
      <c r="I779">
        <v>776</v>
      </c>
      <c r="J779" s="41">
        <v>44252</v>
      </c>
      <c r="K779" s="66">
        <f t="shared" si="12"/>
        <v>2021</v>
      </c>
      <c r="L779">
        <v>62</v>
      </c>
      <c r="M779" t="s">
        <v>461</v>
      </c>
      <c r="N779" t="s">
        <v>462</v>
      </c>
      <c r="O779">
        <v>11</v>
      </c>
      <c r="P779" t="s">
        <v>443</v>
      </c>
      <c r="Q779" t="s">
        <v>201</v>
      </c>
      <c r="R779" t="s">
        <v>222</v>
      </c>
      <c r="S779">
        <v>35</v>
      </c>
      <c r="T779" s="42">
        <v>98</v>
      </c>
      <c r="U779" s="42">
        <v>3430</v>
      </c>
      <c r="V779" s="43">
        <v>0.02</v>
      </c>
      <c r="W779" s="42">
        <f>tVendas[[#This Row],[Valor Bruto]]*tVendas[[#This Row],[% Desconto]]</f>
        <v>68.600000000000009</v>
      </c>
      <c r="X779" s="42">
        <f>tVendas[[#This Row],[Valor Bruto]]-tVendas[[#This Row],[Valor Desconto]]</f>
        <v>3361.4</v>
      </c>
      <c r="Y779" s="41">
        <v>44282</v>
      </c>
      <c r="Z779" s="41">
        <v>44282</v>
      </c>
      <c r="AA779" t="s">
        <v>97</v>
      </c>
      <c r="AB779" t="s">
        <v>105</v>
      </c>
      <c r="AC779" s="43">
        <v>7.0000000000000007E-2</v>
      </c>
      <c r="AD779" s="42">
        <f>tVendas[[#This Row],[Valor Venda]]*tVendas[[#This Row],[% Comis.]]</f>
        <v>235.29800000000003</v>
      </c>
      <c r="AE779" s="57">
        <f>IF((tVendas[[#This Row],[Data Pagamento]]-tVendas[[#This Row],[Vencimento]])&lt;0,1,0)</f>
        <v>0</v>
      </c>
    </row>
    <row r="780" spans="9:31" x14ac:dyDescent="0.3">
      <c r="I780">
        <v>777</v>
      </c>
      <c r="J780" s="41">
        <v>44252</v>
      </c>
      <c r="K780" s="66">
        <f t="shared" si="12"/>
        <v>2021</v>
      </c>
      <c r="L780">
        <v>21</v>
      </c>
      <c r="M780" t="s">
        <v>385</v>
      </c>
      <c r="N780" t="s">
        <v>126</v>
      </c>
      <c r="O780">
        <v>14</v>
      </c>
      <c r="P780" t="s">
        <v>257</v>
      </c>
      <c r="Q780" t="s">
        <v>201</v>
      </c>
      <c r="R780" t="s">
        <v>226</v>
      </c>
      <c r="S780">
        <v>13</v>
      </c>
      <c r="T780" s="42">
        <v>106</v>
      </c>
      <c r="U780" s="42">
        <v>1378</v>
      </c>
      <c r="V780" s="43">
        <v>0</v>
      </c>
      <c r="W780" s="42">
        <f>tVendas[[#This Row],[Valor Bruto]]*tVendas[[#This Row],[% Desconto]]</f>
        <v>0</v>
      </c>
      <c r="X780" s="42">
        <f>tVendas[[#This Row],[Valor Bruto]]-tVendas[[#This Row],[Valor Desconto]]</f>
        <v>1378</v>
      </c>
      <c r="Y780" s="41">
        <v>44255</v>
      </c>
      <c r="Z780" s="41">
        <v>44255</v>
      </c>
      <c r="AA780" t="s">
        <v>85</v>
      </c>
      <c r="AB780" t="s">
        <v>83</v>
      </c>
      <c r="AC780" s="43">
        <v>0.05</v>
      </c>
      <c r="AD780" s="42">
        <f>tVendas[[#This Row],[Valor Venda]]*tVendas[[#This Row],[% Comis.]]</f>
        <v>68.900000000000006</v>
      </c>
      <c r="AE780" s="57">
        <f>IF((tVendas[[#This Row],[Data Pagamento]]-tVendas[[#This Row],[Vencimento]])&lt;0,1,0)</f>
        <v>0</v>
      </c>
    </row>
    <row r="781" spans="9:31" x14ac:dyDescent="0.3">
      <c r="I781">
        <v>778</v>
      </c>
      <c r="J781" s="41">
        <v>44253</v>
      </c>
      <c r="K781" s="66">
        <f t="shared" si="12"/>
        <v>2021</v>
      </c>
      <c r="L781">
        <v>17</v>
      </c>
      <c r="M781" t="s">
        <v>352</v>
      </c>
      <c r="N781" t="s">
        <v>259</v>
      </c>
      <c r="O781">
        <v>13</v>
      </c>
      <c r="P781" t="s">
        <v>520</v>
      </c>
      <c r="Q781" t="s">
        <v>201</v>
      </c>
      <c r="R781" t="s">
        <v>230</v>
      </c>
      <c r="S781">
        <v>10</v>
      </c>
      <c r="T781" s="42">
        <v>104</v>
      </c>
      <c r="U781" s="42">
        <v>1040</v>
      </c>
      <c r="V781" s="43">
        <v>0.12</v>
      </c>
      <c r="W781" s="42">
        <f>tVendas[[#This Row],[Valor Bruto]]*tVendas[[#This Row],[% Desconto]]</f>
        <v>124.8</v>
      </c>
      <c r="X781" s="42">
        <f>tVendas[[#This Row],[Valor Bruto]]-tVendas[[#This Row],[Valor Desconto]]</f>
        <v>915.2</v>
      </c>
      <c r="Y781" s="41">
        <v>44264</v>
      </c>
      <c r="Z781" s="41"/>
      <c r="AA781" t="s">
        <v>82</v>
      </c>
      <c r="AB781" t="s">
        <v>109</v>
      </c>
      <c r="AC781" s="43">
        <v>0.04</v>
      </c>
      <c r="AD781" s="42">
        <f>tVendas[[#This Row],[Valor Venda]]*tVendas[[#This Row],[% Comis.]]</f>
        <v>36.608000000000004</v>
      </c>
      <c r="AE781" s="57">
        <f>IF((tVendas[[#This Row],[Data Pagamento]]-tVendas[[#This Row],[Vencimento]])&lt;0,1,0)</f>
        <v>1</v>
      </c>
    </row>
    <row r="782" spans="9:31" x14ac:dyDescent="0.3">
      <c r="I782">
        <v>779</v>
      </c>
      <c r="J782" s="41">
        <v>44253</v>
      </c>
      <c r="K782" s="66">
        <f t="shared" si="12"/>
        <v>2021</v>
      </c>
      <c r="L782">
        <v>49</v>
      </c>
      <c r="M782" t="s">
        <v>407</v>
      </c>
      <c r="N782" t="s">
        <v>408</v>
      </c>
      <c r="O782">
        <v>4</v>
      </c>
      <c r="P782" t="s">
        <v>292</v>
      </c>
      <c r="Q782" t="s">
        <v>206</v>
      </c>
      <c r="R782" t="s">
        <v>234</v>
      </c>
      <c r="S782">
        <v>37</v>
      </c>
      <c r="T782" s="42">
        <v>112</v>
      </c>
      <c r="U782" s="42">
        <v>4144</v>
      </c>
      <c r="V782" s="43">
        <v>0.03</v>
      </c>
      <c r="W782" s="42">
        <f>tVendas[[#This Row],[Valor Bruto]]*tVendas[[#This Row],[% Desconto]]</f>
        <v>124.32</v>
      </c>
      <c r="X782" s="42">
        <f>tVendas[[#This Row],[Valor Bruto]]-tVendas[[#This Row],[Valor Desconto]]</f>
        <v>4019.68</v>
      </c>
      <c r="Y782" s="41">
        <v>44269</v>
      </c>
      <c r="Z782" s="41">
        <v>44269</v>
      </c>
      <c r="AA782" t="s">
        <v>85</v>
      </c>
      <c r="AB782" t="s">
        <v>90</v>
      </c>
      <c r="AC782" s="43">
        <v>0.08</v>
      </c>
      <c r="AD782" s="42">
        <f>tVendas[[#This Row],[Valor Venda]]*tVendas[[#This Row],[% Comis.]]</f>
        <v>321.57439999999997</v>
      </c>
      <c r="AE782" s="57">
        <f>IF((tVendas[[#This Row],[Data Pagamento]]-tVendas[[#This Row],[Vencimento]])&lt;0,1,0)</f>
        <v>0</v>
      </c>
    </row>
    <row r="783" spans="9:31" x14ac:dyDescent="0.3">
      <c r="I783">
        <v>780</v>
      </c>
      <c r="J783" s="41">
        <v>44253</v>
      </c>
      <c r="K783" s="66">
        <f t="shared" si="12"/>
        <v>2021</v>
      </c>
      <c r="L783">
        <v>24</v>
      </c>
      <c r="M783" t="s">
        <v>327</v>
      </c>
      <c r="N783" t="s">
        <v>328</v>
      </c>
      <c r="O783">
        <v>4</v>
      </c>
      <c r="P783" t="s">
        <v>521</v>
      </c>
      <c r="Q783" t="s">
        <v>206</v>
      </c>
      <c r="R783" t="s">
        <v>237</v>
      </c>
      <c r="S783">
        <v>30</v>
      </c>
      <c r="T783" s="42">
        <v>110</v>
      </c>
      <c r="U783" s="42">
        <v>3300</v>
      </c>
      <c r="V783" s="43">
        <v>0.01</v>
      </c>
      <c r="W783" s="42">
        <f>tVendas[[#This Row],[Valor Bruto]]*tVendas[[#This Row],[% Desconto]]</f>
        <v>33</v>
      </c>
      <c r="X783" s="42">
        <f>tVendas[[#This Row],[Valor Bruto]]-tVendas[[#This Row],[Valor Desconto]]</f>
        <v>3267</v>
      </c>
      <c r="Y783" s="41">
        <v>44276</v>
      </c>
      <c r="Z783" s="41">
        <v>44276</v>
      </c>
      <c r="AA783" t="s">
        <v>82</v>
      </c>
      <c r="AB783" t="s">
        <v>80</v>
      </c>
      <c r="AC783" s="43">
        <v>7.0000000000000007E-2</v>
      </c>
      <c r="AD783" s="42">
        <f>tVendas[[#This Row],[Valor Venda]]*tVendas[[#This Row],[% Comis.]]</f>
        <v>228.69000000000003</v>
      </c>
      <c r="AE783" s="57">
        <f>IF((tVendas[[#This Row],[Data Pagamento]]-tVendas[[#This Row],[Vencimento]])&lt;0,1,0)</f>
        <v>0</v>
      </c>
    </row>
    <row r="784" spans="9:31" x14ac:dyDescent="0.3">
      <c r="I784">
        <v>781</v>
      </c>
      <c r="J784" s="41">
        <v>44254</v>
      </c>
      <c r="K784" s="66">
        <f t="shared" si="12"/>
        <v>2021</v>
      </c>
      <c r="L784">
        <v>14</v>
      </c>
      <c r="M784" t="s">
        <v>433</v>
      </c>
      <c r="N784" t="s">
        <v>148</v>
      </c>
      <c r="O784">
        <v>11</v>
      </c>
      <c r="P784" t="s">
        <v>371</v>
      </c>
      <c r="Q784" t="s">
        <v>201</v>
      </c>
      <c r="R784" t="s">
        <v>240</v>
      </c>
      <c r="S784">
        <v>45</v>
      </c>
      <c r="T784" s="42">
        <v>104</v>
      </c>
      <c r="U784" s="42">
        <v>4680</v>
      </c>
      <c r="V784" s="43">
        <v>0.13</v>
      </c>
      <c r="W784" s="42">
        <f>tVendas[[#This Row],[Valor Bruto]]*tVendas[[#This Row],[% Desconto]]</f>
        <v>608.4</v>
      </c>
      <c r="X784" s="42">
        <f>tVendas[[#This Row],[Valor Bruto]]-tVendas[[#This Row],[Valor Desconto]]</f>
        <v>4071.6</v>
      </c>
      <c r="Y784" s="41">
        <v>44284</v>
      </c>
      <c r="Z784" s="41">
        <v>44284</v>
      </c>
      <c r="AA784" t="s">
        <v>87</v>
      </c>
      <c r="AB784" t="s">
        <v>105</v>
      </c>
      <c r="AC784" s="43">
        <v>0.08</v>
      </c>
      <c r="AD784" s="42">
        <f>tVendas[[#This Row],[Valor Venda]]*tVendas[[#This Row],[% Comis.]]</f>
        <v>325.72800000000001</v>
      </c>
      <c r="AE784" s="57">
        <f>IF((tVendas[[#This Row],[Data Pagamento]]-tVendas[[#This Row],[Vencimento]])&lt;0,1,0)</f>
        <v>0</v>
      </c>
    </row>
    <row r="785" spans="9:31" x14ac:dyDescent="0.3">
      <c r="I785">
        <v>782</v>
      </c>
      <c r="J785" s="41">
        <v>44254</v>
      </c>
      <c r="K785" s="66">
        <f t="shared" si="12"/>
        <v>2021</v>
      </c>
      <c r="L785">
        <v>21</v>
      </c>
      <c r="M785" t="s">
        <v>385</v>
      </c>
      <c r="N785" t="s">
        <v>126</v>
      </c>
      <c r="O785">
        <v>9</v>
      </c>
      <c r="P785" t="s">
        <v>423</v>
      </c>
      <c r="Q785" t="s">
        <v>206</v>
      </c>
      <c r="R785" t="s">
        <v>202</v>
      </c>
      <c r="S785">
        <v>50</v>
      </c>
      <c r="T785" s="42">
        <v>114</v>
      </c>
      <c r="U785" s="42">
        <v>5700</v>
      </c>
      <c r="V785" s="43">
        <v>0</v>
      </c>
      <c r="W785" s="42">
        <f>tVendas[[#This Row],[Valor Bruto]]*tVendas[[#This Row],[% Desconto]]</f>
        <v>0</v>
      </c>
      <c r="X785" s="42">
        <f>tVendas[[#This Row],[Valor Bruto]]-tVendas[[#This Row],[Valor Desconto]]</f>
        <v>5700</v>
      </c>
      <c r="Y785" s="41">
        <v>44282</v>
      </c>
      <c r="Z785" s="41">
        <v>44282</v>
      </c>
      <c r="AA785" t="s">
        <v>87</v>
      </c>
      <c r="AB785" t="s">
        <v>128</v>
      </c>
      <c r="AC785" s="43">
        <v>0.09</v>
      </c>
      <c r="AD785" s="42">
        <f>tVendas[[#This Row],[Valor Venda]]*tVendas[[#This Row],[% Comis.]]</f>
        <v>513</v>
      </c>
      <c r="AE785" s="57">
        <f>IF((tVendas[[#This Row],[Data Pagamento]]-tVendas[[#This Row],[Vencimento]])&lt;0,1,0)</f>
        <v>0</v>
      </c>
    </row>
    <row r="786" spans="9:31" x14ac:dyDescent="0.3">
      <c r="I786">
        <v>783</v>
      </c>
      <c r="J786" s="41">
        <v>44255</v>
      </c>
      <c r="K786" s="66">
        <f t="shared" si="12"/>
        <v>2021</v>
      </c>
      <c r="L786">
        <v>15</v>
      </c>
      <c r="M786" t="s">
        <v>337</v>
      </c>
      <c r="N786" t="s">
        <v>148</v>
      </c>
      <c r="O786">
        <v>9</v>
      </c>
      <c r="P786" t="s">
        <v>424</v>
      </c>
      <c r="Q786" t="s">
        <v>206</v>
      </c>
      <c r="R786" t="s">
        <v>207</v>
      </c>
      <c r="S786">
        <v>15</v>
      </c>
      <c r="T786" s="42">
        <v>112</v>
      </c>
      <c r="U786" s="42">
        <v>1680</v>
      </c>
      <c r="V786" s="43">
        <v>0.14000000000000001</v>
      </c>
      <c r="W786" s="42">
        <f>tVendas[[#This Row],[Valor Bruto]]*tVendas[[#This Row],[% Desconto]]</f>
        <v>235.20000000000002</v>
      </c>
      <c r="X786" s="42">
        <f>tVendas[[#This Row],[Valor Bruto]]-tVendas[[#This Row],[Valor Desconto]]</f>
        <v>1444.8</v>
      </c>
      <c r="Y786" s="41">
        <v>44283</v>
      </c>
      <c r="Z786" s="41">
        <v>44283</v>
      </c>
      <c r="AA786" t="s">
        <v>108</v>
      </c>
      <c r="AB786" t="s">
        <v>92</v>
      </c>
      <c r="AC786" s="43">
        <v>0.05</v>
      </c>
      <c r="AD786" s="42">
        <f>tVendas[[#This Row],[Valor Venda]]*tVendas[[#This Row],[% Comis.]]</f>
        <v>72.239999999999995</v>
      </c>
      <c r="AE786" s="57">
        <f>IF((tVendas[[#This Row],[Data Pagamento]]-tVendas[[#This Row],[Vencimento]])&lt;0,1,0)</f>
        <v>0</v>
      </c>
    </row>
    <row r="787" spans="9:31" x14ac:dyDescent="0.3">
      <c r="I787">
        <v>784</v>
      </c>
      <c r="J787" s="41">
        <v>44256</v>
      </c>
      <c r="K787" s="66">
        <f t="shared" si="12"/>
        <v>2021</v>
      </c>
      <c r="L787">
        <v>38</v>
      </c>
      <c r="M787" t="s">
        <v>326</v>
      </c>
      <c r="N787" t="s">
        <v>120</v>
      </c>
      <c r="O787">
        <v>6</v>
      </c>
      <c r="P787" t="s">
        <v>506</v>
      </c>
      <c r="Q787" t="s">
        <v>201</v>
      </c>
      <c r="R787" t="s">
        <v>212</v>
      </c>
      <c r="S787">
        <v>47</v>
      </c>
      <c r="T787" s="42">
        <v>105</v>
      </c>
      <c r="U787" s="42">
        <v>4935</v>
      </c>
      <c r="V787" s="43">
        <v>0.15</v>
      </c>
      <c r="W787" s="42">
        <f>tVendas[[#This Row],[Valor Bruto]]*tVendas[[#This Row],[% Desconto]]</f>
        <v>740.25</v>
      </c>
      <c r="X787" s="42">
        <f>tVendas[[#This Row],[Valor Bruto]]-tVendas[[#This Row],[Valor Desconto]]</f>
        <v>4194.75</v>
      </c>
      <c r="Y787" s="41">
        <v>44276</v>
      </c>
      <c r="Z787" s="41">
        <v>44276</v>
      </c>
      <c r="AA787" t="s">
        <v>79</v>
      </c>
      <c r="AB787" t="s">
        <v>128</v>
      </c>
      <c r="AC787" s="43">
        <v>0.08</v>
      </c>
      <c r="AD787" s="42">
        <f>tVendas[[#This Row],[Valor Venda]]*tVendas[[#This Row],[% Comis.]]</f>
        <v>335.58</v>
      </c>
      <c r="AE787" s="57">
        <f>IF((tVendas[[#This Row],[Data Pagamento]]-tVendas[[#This Row],[Vencimento]])&lt;0,1,0)</f>
        <v>0</v>
      </c>
    </row>
    <row r="788" spans="9:31" x14ac:dyDescent="0.3">
      <c r="I788">
        <v>785</v>
      </c>
      <c r="J788" s="41">
        <v>44257</v>
      </c>
      <c r="K788" s="66">
        <f t="shared" si="12"/>
        <v>2021</v>
      </c>
      <c r="L788">
        <v>85</v>
      </c>
      <c r="M788" t="s">
        <v>280</v>
      </c>
      <c r="N788" t="s">
        <v>281</v>
      </c>
      <c r="O788">
        <v>14</v>
      </c>
      <c r="P788" t="s">
        <v>215</v>
      </c>
      <c r="Q788" t="s">
        <v>201</v>
      </c>
      <c r="R788" t="s">
        <v>216</v>
      </c>
      <c r="S788">
        <v>13</v>
      </c>
      <c r="T788" s="42">
        <v>94</v>
      </c>
      <c r="U788" s="42">
        <v>1222</v>
      </c>
      <c r="V788" s="43">
        <v>0.02</v>
      </c>
      <c r="W788" s="42">
        <f>tVendas[[#This Row],[Valor Bruto]]*tVendas[[#This Row],[% Desconto]]</f>
        <v>24.44</v>
      </c>
      <c r="X788" s="42">
        <f>tVendas[[#This Row],[Valor Bruto]]-tVendas[[#This Row],[Valor Desconto]]</f>
        <v>1197.56</v>
      </c>
      <c r="Y788" s="41">
        <v>44283</v>
      </c>
      <c r="Z788" s="41">
        <v>44283</v>
      </c>
      <c r="AA788" t="s">
        <v>85</v>
      </c>
      <c r="AB788" t="s">
        <v>95</v>
      </c>
      <c r="AC788" s="43">
        <v>0.05</v>
      </c>
      <c r="AD788" s="42">
        <f>tVendas[[#This Row],[Valor Venda]]*tVendas[[#This Row],[% Comis.]]</f>
        <v>59.878</v>
      </c>
      <c r="AE788" s="57">
        <f>IF((tVendas[[#This Row],[Data Pagamento]]-tVendas[[#This Row],[Vencimento]])&lt;0,1,0)</f>
        <v>0</v>
      </c>
    </row>
    <row r="789" spans="9:31" x14ac:dyDescent="0.3">
      <c r="I789">
        <v>786</v>
      </c>
      <c r="J789" s="41">
        <v>44257</v>
      </c>
      <c r="K789" s="66">
        <f t="shared" si="12"/>
        <v>2021</v>
      </c>
      <c r="L789">
        <v>70</v>
      </c>
      <c r="M789" t="s">
        <v>392</v>
      </c>
      <c r="N789" t="s">
        <v>153</v>
      </c>
      <c r="O789">
        <v>6</v>
      </c>
      <c r="P789" t="s">
        <v>480</v>
      </c>
      <c r="Q789" t="s">
        <v>201</v>
      </c>
      <c r="R789" t="s">
        <v>219</v>
      </c>
      <c r="S789">
        <v>29</v>
      </c>
      <c r="T789" s="42">
        <v>96</v>
      </c>
      <c r="U789" s="42">
        <v>2784</v>
      </c>
      <c r="V789" s="43">
        <v>7.0000000000000007E-2</v>
      </c>
      <c r="W789" s="42">
        <f>tVendas[[#This Row],[Valor Bruto]]*tVendas[[#This Row],[% Desconto]]</f>
        <v>194.88000000000002</v>
      </c>
      <c r="X789" s="42">
        <f>tVendas[[#This Row],[Valor Bruto]]-tVendas[[#This Row],[Valor Desconto]]</f>
        <v>2589.12</v>
      </c>
      <c r="Y789" s="41">
        <v>44266</v>
      </c>
      <c r="Z789" s="41">
        <v>44266</v>
      </c>
      <c r="AA789" t="s">
        <v>108</v>
      </c>
      <c r="AB789" t="s">
        <v>88</v>
      </c>
      <c r="AC789" s="43">
        <v>0.06</v>
      </c>
      <c r="AD789" s="42">
        <f>tVendas[[#This Row],[Valor Venda]]*tVendas[[#This Row],[% Comis.]]</f>
        <v>155.34719999999999</v>
      </c>
      <c r="AE789" s="57">
        <f>IF((tVendas[[#This Row],[Data Pagamento]]-tVendas[[#This Row],[Vencimento]])&lt;0,1,0)</f>
        <v>0</v>
      </c>
    </row>
    <row r="790" spans="9:31" x14ac:dyDescent="0.3">
      <c r="I790">
        <v>787</v>
      </c>
      <c r="J790" s="41">
        <v>44257</v>
      </c>
      <c r="K790" s="66">
        <f t="shared" si="12"/>
        <v>2021</v>
      </c>
      <c r="L790">
        <v>30</v>
      </c>
      <c r="M790" t="s">
        <v>418</v>
      </c>
      <c r="N790" t="s">
        <v>91</v>
      </c>
      <c r="O790">
        <v>11</v>
      </c>
      <c r="P790" t="s">
        <v>443</v>
      </c>
      <c r="Q790" t="s">
        <v>201</v>
      </c>
      <c r="R790" t="s">
        <v>222</v>
      </c>
      <c r="S790">
        <v>24</v>
      </c>
      <c r="T790" s="42">
        <v>100</v>
      </c>
      <c r="U790" s="42">
        <v>2400</v>
      </c>
      <c r="V790" s="43">
        <v>0.15</v>
      </c>
      <c r="W790" s="42">
        <f>tVendas[[#This Row],[Valor Bruto]]*tVendas[[#This Row],[% Desconto]]</f>
        <v>360</v>
      </c>
      <c r="X790" s="42">
        <f>tVendas[[#This Row],[Valor Bruto]]-tVendas[[#This Row],[Valor Desconto]]</f>
        <v>2040</v>
      </c>
      <c r="Y790" s="41">
        <v>44279</v>
      </c>
      <c r="Z790" s="41">
        <v>44279</v>
      </c>
      <c r="AA790" t="s">
        <v>87</v>
      </c>
      <c r="AB790" t="s">
        <v>109</v>
      </c>
      <c r="AC790" s="43">
        <v>0.06</v>
      </c>
      <c r="AD790" s="42">
        <f>tVendas[[#This Row],[Valor Venda]]*tVendas[[#This Row],[% Comis.]]</f>
        <v>122.39999999999999</v>
      </c>
      <c r="AE790" s="57">
        <f>IF((tVendas[[#This Row],[Data Pagamento]]-tVendas[[#This Row],[Vencimento]])&lt;0,1,0)</f>
        <v>0</v>
      </c>
    </row>
    <row r="791" spans="9:31" x14ac:dyDescent="0.3">
      <c r="I791">
        <v>788</v>
      </c>
      <c r="J791" s="41">
        <v>44257</v>
      </c>
      <c r="K791" s="66">
        <f t="shared" si="12"/>
        <v>2021</v>
      </c>
      <c r="L791">
        <v>66</v>
      </c>
      <c r="M791" t="s">
        <v>217</v>
      </c>
      <c r="N791" t="s">
        <v>96</v>
      </c>
      <c r="O791">
        <v>7</v>
      </c>
      <c r="P791" t="s">
        <v>355</v>
      </c>
      <c r="Q791" t="s">
        <v>206</v>
      </c>
      <c r="R791" t="s">
        <v>226</v>
      </c>
      <c r="S791">
        <v>34</v>
      </c>
      <c r="T791" s="42">
        <v>111</v>
      </c>
      <c r="U791" s="42">
        <v>3774</v>
      </c>
      <c r="V791" s="43">
        <v>7.0000000000000007E-2</v>
      </c>
      <c r="W791" s="42">
        <f>tVendas[[#This Row],[Valor Bruto]]*tVendas[[#This Row],[% Desconto]]</f>
        <v>264.18</v>
      </c>
      <c r="X791" s="42">
        <f>tVendas[[#This Row],[Valor Bruto]]-tVendas[[#This Row],[Valor Desconto]]</f>
        <v>3509.82</v>
      </c>
      <c r="Y791" s="41">
        <v>44279</v>
      </c>
      <c r="Z791" s="41">
        <v>44279</v>
      </c>
      <c r="AA791" t="s">
        <v>82</v>
      </c>
      <c r="AB791" t="s">
        <v>105</v>
      </c>
      <c r="AC791" s="43">
        <v>7.0000000000000007E-2</v>
      </c>
      <c r="AD791" s="42">
        <f>tVendas[[#This Row],[Valor Venda]]*tVendas[[#This Row],[% Comis.]]</f>
        <v>245.68740000000003</v>
      </c>
      <c r="AE791" s="57">
        <f>IF((tVendas[[#This Row],[Data Pagamento]]-tVendas[[#This Row],[Vencimento]])&lt;0,1,0)</f>
        <v>0</v>
      </c>
    </row>
    <row r="792" spans="9:31" x14ac:dyDescent="0.3">
      <c r="I792">
        <v>789</v>
      </c>
      <c r="J792" s="41">
        <v>44259</v>
      </c>
      <c r="K792" s="66">
        <f t="shared" si="12"/>
        <v>2021</v>
      </c>
      <c r="L792">
        <v>98</v>
      </c>
      <c r="M792" t="s">
        <v>420</v>
      </c>
      <c r="N792" t="s">
        <v>421</v>
      </c>
      <c r="O792">
        <v>10</v>
      </c>
      <c r="P792" t="s">
        <v>260</v>
      </c>
      <c r="Q792" t="s">
        <v>206</v>
      </c>
      <c r="R792" t="s">
        <v>230</v>
      </c>
      <c r="S792">
        <v>49</v>
      </c>
      <c r="T792" s="42">
        <v>115</v>
      </c>
      <c r="U792" s="42">
        <v>5635</v>
      </c>
      <c r="V792" s="43">
        <v>0.09</v>
      </c>
      <c r="W792" s="42">
        <f>tVendas[[#This Row],[Valor Bruto]]*tVendas[[#This Row],[% Desconto]]</f>
        <v>507.15</v>
      </c>
      <c r="X792" s="42">
        <f>tVendas[[#This Row],[Valor Bruto]]-tVendas[[#This Row],[Valor Desconto]]</f>
        <v>5127.8500000000004</v>
      </c>
      <c r="Y792" s="41">
        <v>44287</v>
      </c>
      <c r="Z792" s="41">
        <v>44287</v>
      </c>
      <c r="AA792" t="s">
        <v>108</v>
      </c>
      <c r="AB792" t="s">
        <v>128</v>
      </c>
      <c r="AC792" s="43">
        <v>0.09</v>
      </c>
      <c r="AD792" s="42">
        <f>tVendas[[#This Row],[Valor Venda]]*tVendas[[#This Row],[% Comis.]]</f>
        <v>461.50650000000002</v>
      </c>
      <c r="AE792" s="57">
        <f>IF((tVendas[[#This Row],[Data Pagamento]]-tVendas[[#This Row],[Vencimento]])&lt;0,1,0)</f>
        <v>0</v>
      </c>
    </row>
    <row r="793" spans="9:31" x14ac:dyDescent="0.3">
      <c r="I793">
        <v>790</v>
      </c>
      <c r="J793" s="41">
        <v>44260</v>
      </c>
      <c r="K793" s="66">
        <f t="shared" si="12"/>
        <v>2021</v>
      </c>
      <c r="L793">
        <v>1</v>
      </c>
      <c r="M793" t="s">
        <v>410</v>
      </c>
      <c r="N793" t="s">
        <v>340</v>
      </c>
      <c r="O793">
        <v>8</v>
      </c>
      <c r="P793" t="s">
        <v>484</v>
      </c>
      <c r="Q793" t="s">
        <v>206</v>
      </c>
      <c r="R793" t="s">
        <v>234</v>
      </c>
      <c r="S793">
        <v>37</v>
      </c>
      <c r="T793" s="42">
        <v>97</v>
      </c>
      <c r="U793" s="42">
        <v>3589</v>
      </c>
      <c r="V793" s="43">
        <v>0.03</v>
      </c>
      <c r="W793" s="42">
        <f>tVendas[[#This Row],[Valor Bruto]]*tVendas[[#This Row],[% Desconto]]</f>
        <v>107.67</v>
      </c>
      <c r="X793" s="42">
        <f>tVendas[[#This Row],[Valor Bruto]]-tVendas[[#This Row],[Valor Desconto]]</f>
        <v>3481.33</v>
      </c>
      <c r="Y793" s="41">
        <v>44282</v>
      </c>
      <c r="Z793" s="41">
        <v>44282</v>
      </c>
      <c r="AA793" t="s">
        <v>85</v>
      </c>
      <c r="AB793" t="s">
        <v>109</v>
      </c>
      <c r="AC793" s="43">
        <v>7.0000000000000007E-2</v>
      </c>
      <c r="AD793" s="42">
        <f>tVendas[[#This Row],[Valor Venda]]*tVendas[[#This Row],[% Comis.]]</f>
        <v>243.69310000000002</v>
      </c>
      <c r="AE793" s="57">
        <f>IF((tVendas[[#This Row],[Data Pagamento]]-tVendas[[#This Row],[Vencimento]])&lt;0,1,0)</f>
        <v>0</v>
      </c>
    </row>
    <row r="794" spans="9:31" x14ac:dyDescent="0.3">
      <c r="I794">
        <v>791</v>
      </c>
      <c r="J794" s="41">
        <v>44260</v>
      </c>
      <c r="K794" s="66">
        <f t="shared" si="12"/>
        <v>2021</v>
      </c>
      <c r="L794">
        <v>42</v>
      </c>
      <c r="M794" t="s">
        <v>402</v>
      </c>
      <c r="N794" t="s">
        <v>96</v>
      </c>
      <c r="O794">
        <v>8</v>
      </c>
      <c r="P794" t="s">
        <v>406</v>
      </c>
      <c r="Q794" t="s">
        <v>206</v>
      </c>
      <c r="R794" t="s">
        <v>237</v>
      </c>
      <c r="S794">
        <v>47</v>
      </c>
      <c r="T794" s="42">
        <v>98</v>
      </c>
      <c r="U794" s="42">
        <v>4606</v>
      </c>
      <c r="V794" s="43">
        <v>0.01</v>
      </c>
      <c r="W794" s="42">
        <f>tVendas[[#This Row],[Valor Bruto]]*tVendas[[#This Row],[% Desconto]]</f>
        <v>46.06</v>
      </c>
      <c r="X794" s="42">
        <f>tVendas[[#This Row],[Valor Bruto]]-tVendas[[#This Row],[Valor Desconto]]</f>
        <v>4559.9399999999996</v>
      </c>
      <c r="Y794" s="41">
        <v>44275</v>
      </c>
      <c r="Z794" s="41"/>
      <c r="AA794" t="s">
        <v>100</v>
      </c>
      <c r="AB794" t="s">
        <v>113</v>
      </c>
      <c r="AC794" s="43">
        <v>0.08</v>
      </c>
      <c r="AD794" s="42">
        <f>tVendas[[#This Row],[Valor Venda]]*tVendas[[#This Row],[% Comis.]]</f>
        <v>364.79519999999997</v>
      </c>
      <c r="AE794" s="57">
        <f>IF((tVendas[[#This Row],[Data Pagamento]]-tVendas[[#This Row],[Vencimento]])&lt;0,1,0)</f>
        <v>1</v>
      </c>
    </row>
    <row r="795" spans="9:31" x14ac:dyDescent="0.3">
      <c r="I795">
        <v>792</v>
      </c>
      <c r="J795" s="41">
        <v>44260</v>
      </c>
      <c r="K795" s="66">
        <f t="shared" si="12"/>
        <v>2021</v>
      </c>
      <c r="L795">
        <v>81</v>
      </c>
      <c r="M795" t="s">
        <v>503</v>
      </c>
      <c r="N795" t="s">
        <v>101</v>
      </c>
      <c r="O795">
        <v>1</v>
      </c>
      <c r="P795" t="s">
        <v>499</v>
      </c>
      <c r="Q795" t="s">
        <v>201</v>
      </c>
      <c r="R795" t="s">
        <v>240</v>
      </c>
      <c r="S795">
        <v>12</v>
      </c>
      <c r="T795" s="42">
        <v>101</v>
      </c>
      <c r="U795" s="42">
        <v>1212</v>
      </c>
      <c r="V795" s="43">
        <v>0.01</v>
      </c>
      <c r="W795" s="42">
        <f>tVendas[[#This Row],[Valor Bruto]]*tVendas[[#This Row],[% Desconto]]</f>
        <v>12.120000000000001</v>
      </c>
      <c r="X795" s="42">
        <f>tVendas[[#This Row],[Valor Bruto]]-tVendas[[#This Row],[Valor Desconto]]</f>
        <v>1199.8800000000001</v>
      </c>
      <c r="Y795" s="41">
        <v>44283</v>
      </c>
      <c r="Z795" s="41">
        <v>44283</v>
      </c>
      <c r="AA795" t="s">
        <v>87</v>
      </c>
      <c r="AB795" t="s">
        <v>80</v>
      </c>
      <c r="AC795" s="43">
        <v>0.05</v>
      </c>
      <c r="AD795" s="42">
        <f>tVendas[[#This Row],[Valor Venda]]*tVendas[[#This Row],[% Comis.]]</f>
        <v>59.994000000000007</v>
      </c>
      <c r="AE795" s="57">
        <f>IF((tVendas[[#This Row],[Data Pagamento]]-tVendas[[#This Row],[Vencimento]])&lt;0,1,0)</f>
        <v>0</v>
      </c>
    </row>
    <row r="796" spans="9:31" x14ac:dyDescent="0.3">
      <c r="I796">
        <v>793</v>
      </c>
      <c r="J796" s="41">
        <v>44261</v>
      </c>
      <c r="K796" s="66">
        <f t="shared" si="12"/>
        <v>2021</v>
      </c>
      <c r="L796">
        <v>91</v>
      </c>
      <c r="M796" t="s">
        <v>291</v>
      </c>
      <c r="N796" t="s">
        <v>268</v>
      </c>
      <c r="O796">
        <v>14</v>
      </c>
      <c r="P796" t="s">
        <v>483</v>
      </c>
      <c r="Q796" t="s">
        <v>201</v>
      </c>
      <c r="R796" t="s">
        <v>202</v>
      </c>
      <c r="S796">
        <v>49</v>
      </c>
      <c r="T796" s="42">
        <v>112</v>
      </c>
      <c r="U796" s="42">
        <v>5488</v>
      </c>
      <c r="V796" s="43">
        <v>0.02</v>
      </c>
      <c r="W796" s="42">
        <f>tVendas[[#This Row],[Valor Bruto]]*tVendas[[#This Row],[% Desconto]]</f>
        <v>109.76</v>
      </c>
      <c r="X796" s="42">
        <f>tVendas[[#This Row],[Valor Bruto]]-tVendas[[#This Row],[Valor Desconto]]</f>
        <v>5378.24</v>
      </c>
      <c r="Y796" s="41">
        <v>44272</v>
      </c>
      <c r="Z796" s="41">
        <v>44272</v>
      </c>
      <c r="AA796" t="s">
        <v>82</v>
      </c>
      <c r="AB796" t="s">
        <v>90</v>
      </c>
      <c r="AC796" s="43">
        <v>0.09</v>
      </c>
      <c r="AD796" s="42">
        <f>tVendas[[#This Row],[Valor Venda]]*tVendas[[#This Row],[% Comis.]]</f>
        <v>484.04159999999996</v>
      </c>
      <c r="AE796" s="57">
        <f>IF((tVendas[[#This Row],[Data Pagamento]]-tVendas[[#This Row],[Vencimento]])&lt;0,1,0)</f>
        <v>0</v>
      </c>
    </row>
    <row r="797" spans="9:31" x14ac:dyDescent="0.3">
      <c r="I797">
        <v>794</v>
      </c>
      <c r="J797" s="41">
        <v>44261</v>
      </c>
      <c r="K797" s="66">
        <f t="shared" si="12"/>
        <v>2021</v>
      </c>
      <c r="L797">
        <v>93</v>
      </c>
      <c r="M797" t="s">
        <v>220</v>
      </c>
      <c r="N797" t="s">
        <v>148</v>
      </c>
      <c r="O797">
        <v>9</v>
      </c>
      <c r="P797" t="s">
        <v>424</v>
      </c>
      <c r="Q797" t="s">
        <v>206</v>
      </c>
      <c r="R797" t="s">
        <v>207</v>
      </c>
      <c r="S797">
        <v>30</v>
      </c>
      <c r="T797" s="42">
        <v>90</v>
      </c>
      <c r="U797" s="42">
        <v>2700</v>
      </c>
      <c r="V797" s="43">
        <v>0.02</v>
      </c>
      <c r="W797" s="42">
        <f>tVendas[[#This Row],[Valor Bruto]]*tVendas[[#This Row],[% Desconto]]</f>
        <v>54</v>
      </c>
      <c r="X797" s="42">
        <f>tVendas[[#This Row],[Valor Bruto]]-tVendas[[#This Row],[Valor Desconto]]</f>
        <v>2646</v>
      </c>
      <c r="Y797" s="41">
        <v>44289</v>
      </c>
      <c r="Z797" s="41">
        <v>44289</v>
      </c>
      <c r="AA797" t="s">
        <v>100</v>
      </c>
      <c r="AB797" t="s">
        <v>128</v>
      </c>
      <c r="AC797" s="43">
        <v>0.06</v>
      </c>
      <c r="AD797" s="42">
        <f>tVendas[[#This Row],[Valor Venda]]*tVendas[[#This Row],[% Comis.]]</f>
        <v>158.76</v>
      </c>
      <c r="AE797" s="57">
        <f>IF((tVendas[[#This Row],[Data Pagamento]]-tVendas[[#This Row],[Vencimento]])&lt;0,1,0)</f>
        <v>0</v>
      </c>
    </row>
    <row r="798" spans="9:31" x14ac:dyDescent="0.3">
      <c r="I798">
        <v>795</v>
      </c>
      <c r="J798" s="41">
        <v>44261</v>
      </c>
      <c r="K798" s="66">
        <f t="shared" si="12"/>
        <v>2021</v>
      </c>
      <c r="L798">
        <v>6</v>
      </c>
      <c r="M798" t="s">
        <v>425</v>
      </c>
      <c r="N798" t="s">
        <v>126</v>
      </c>
      <c r="O798">
        <v>8</v>
      </c>
      <c r="P798" t="s">
        <v>426</v>
      </c>
      <c r="Q798" t="s">
        <v>206</v>
      </c>
      <c r="R798" t="s">
        <v>212</v>
      </c>
      <c r="S798">
        <v>41</v>
      </c>
      <c r="T798" s="42">
        <v>110</v>
      </c>
      <c r="U798" s="42">
        <v>4510</v>
      </c>
      <c r="V798" s="43">
        <v>0.1</v>
      </c>
      <c r="W798" s="42">
        <f>tVendas[[#This Row],[Valor Bruto]]*tVendas[[#This Row],[% Desconto]]</f>
        <v>451</v>
      </c>
      <c r="X798" s="42">
        <f>tVendas[[#This Row],[Valor Bruto]]-tVendas[[#This Row],[Valor Desconto]]</f>
        <v>4059</v>
      </c>
      <c r="Y798" s="41">
        <v>44264</v>
      </c>
      <c r="Z798" s="41"/>
      <c r="AA798" t="s">
        <v>87</v>
      </c>
      <c r="AB798" t="s">
        <v>95</v>
      </c>
      <c r="AC798" s="43">
        <v>0.08</v>
      </c>
      <c r="AD798" s="42">
        <f>tVendas[[#This Row],[Valor Venda]]*tVendas[[#This Row],[% Comis.]]</f>
        <v>324.72000000000003</v>
      </c>
      <c r="AE798" s="57">
        <f>IF((tVendas[[#This Row],[Data Pagamento]]-tVendas[[#This Row],[Vencimento]])&lt;0,1,0)</f>
        <v>1</v>
      </c>
    </row>
    <row r="799" spans="9:31" x14ac:dyDescent="0.3">
      <c r="I799">
        <v>796</v>
      </c>
      <c r="J799" s="41">
        <v>44261</v>
      </c>
      <c r="K799" s="66">
        <f t="shared" si="12"/>
        <v>2021</v>
      </c>
      <c r="L799">
        <v>11</v>
      </c>
      <c r="M799" t="s">
        <v>449</v>
      </c>
      <c r="N799" t="s">
        <v>450</v>
      </c>
      <c r="O799">
        <v>1</v>
      </c>
      <c r="P799" t="s">
        <v>427</v>
      </c>
      <c r="Q799" t="s">
        <v>201</v>
      </c>
      <c r="R799" t="s">
        <v>216</v>
      </c>
      <c r="S799">
        <v>23</v>
      </c>
      <c r="T799" s="42">
        <v>114</v>
      </c>
      <c r="U799" s="42">
        <v>2622</v>
      </c>
      <c r="V799" s="43">
        <v>0.15</v>
      </c>
      <c r="W799" s="42">
        <f>tVendas[[#This Row],[Valor Bruto]]*tVendas[[#This Row],[% Desconto]]</f>
        <v>393.3</v>
      </c>
      <c r="X799" s="42">
        <f>tVendas[[#This Row],[Valor Bruto]]-tVendas[[#This Row],[Valor Desconto]]</f>
        <v>2228.6999999999998</v>
      </c>
      <c r="Y799" s="41">
        <v>44268</v>
      </c>
      <c r="Z799" s="41">
        <v>44268</v>
      </c>
      <c r="AA799" t="s">
        <v>79</v>
      </c>
      <c r="AB799" t="s">
        <v>80</v>
      </c>
      <c r="AC799" s="43">
        <v>0.06</v>
      </c>
      <c r="AD799" s="42">
        <f>tVendas[[#This Row],[Valor Venda]]*tVendas[[#This Row],[% Comis.]]</f>
        <v>133.72199999999998</v>
      </c>
      <c r="AE799" s="57">
        <f>IF((tVendas[[#This Row],[Data Pagamento]]-tVendas[[#This Row],[Vencimento]])&lt;0,1,0)</f>
        <v>0</v>
      </c>
    </row>
    <row r="800" spans="9:31" x14ac:dyDescent="0.3">
      <c r="I800">
        <v>797</v>
      </c>
      <c r="J800" s="41">
        <v>44261</v>
      </c>
      <c r="K800" s="66">
        <f t="shared" si="12"/>
        <v>2021</v>
      </c>
      <c r="L800">
        <v>15</v>
      </c>
      <c r="M800" t="s">
        <v>337</v>
      </c>
      <c r="N800" t="s">
        <v>148</v>
      </c>
      <c r="O800">
        <v>12</v>
      </c>
      <c r="P800" t="s">
        <v>500</v>
      </c>
      <c r="Q800" t="s">
        <v>201</v>
      </c>
      <c r="R800" t="s">
        <v>219</v>
      </c>
      <c r="S800">
        <v>29</v>
      </c>
      <c r="T800" s="42">
        <v>107</v>
      </c>
      <c r="U800" s="42">
        <v>3103</v>
      </c>
      <c r="V800" s="43">
        <v>0.15</v>
      </c>
      <c r="W800" s="42">
        <f>tVendas[[#This Row],[Valor Bruto]]*tVendas[[#This Row],[% Desconto]]</f>
        <v>465.45</v>
      </c>
      <c r="X800" s="42">
        <f>tVendas[[#This Row],[Valor Bruto]]-tVendas[[#This Row],[Valor Desconto]]</f>
        <v>2637.55</v>
      </c>
      <c r="Y800" s="41">
        <v>44281</v>
      </c>
      <c r="Z800" s="41">
        <v>44281</v>
      </c>
      <c r="AA800" t="s">
        <v>82</v>
      </c>
      <c r="AB800" t="s">
        <v>88</v>
      </c>
      <c r="AC800" s="43">
        <v>0.06</v>
      </c>
      <c r="AD800" s="42">
        <f>tVendas[[#This Row],[Valor Venda]]*tVendas[[#This Row],[% Comis.]]</f>
        <v>158.25300000000001</v>
      </c>
      <c r="AE800" s="57">
        <f>IF((tVendas[[#This Row],[Data Pagamento]]-tVendas[[#This Row],[Vencimento]])&lt;0,1,0)</f>
        <v>0</v>
      </c>
    </row>
    <row r="801" spans="9:31" x14ac:dyDescent="0.3">
      <c r="I801">
        <v>798</v>
      </c>
      <c r="J801" s="41">
        <v>44262</v>
      </c>
      <c r="K801" s="66">
        <f t="shared" si="12"/>
        <v>2021</v>
      </c>
      <c r="L801">
        <v>89</v>
      </c>
      <c r="M801" t="s">
        <v>339</v>
      </c>
      <c r="N801" t="s">
        <v>340</v>
      </c>
      <c r="O801">
        <v>2</v>
      </c>
      <c r="P801" t="s">
        <v>285</v>
      </c>
      <c r="Q801" t="s">
        <v>206</v>
      </c>
      <c r="R801" t="s">
        <v>222</v>
      </c>
      <c r="S801">
        <v>39</v>
      </c>
      <c r="T801" s="42">
        <v>109</v>
      </c>
      <c r="U801" s="42">
        <v>4251</v>
      </c>
      <c r="V801" s="43">
        <v>0</v>
      </c>
      <c r="W801" s="42">
        <f>tVendas[[#This Row],[Valor Bruto]]*tVendas[[#This Row],[% Desconto]]</f>
        <v>0</v>
      </c>
      <c r="X801" s="42">
        <f>tVendas[[#This Row],[Valor Bruto]]-tVendas[[#This Row],[Valor Desconto]]</f>
        <v>4251</v>
      </c>
      <c r="Y801" s="41">
        <v>44267</v>
      </c>
      <c r="Z801" s="41">
        <v>44267</v>
      </c>
      <c r="AA801" t="s">
        <v>100</v>
      </c>
      <c r="AB801" t="s">
        <v>128</v>
      </c>
      <c r="AC801" s="43">
        <v>0.08</v>
      </c>
      <c r="AD801" s="42">
        <f>tVendas[[#This Row],[Valor Venda]]*tVendas[[#This Row],[% Comis.]]</f>
        <v>340.08</v>
      </c>
      <c r="AE801" s="57">
        <f>IF((tVendas[[#This Row],[Data Pagamento]]-tVendas[[#This Row],[Vencimento]])&lt;0,1,0)</f>
        <v>0</v>
      </c>
    </row>
    <row r="802" spans="9:31" x14ac:dyDescent="0.3">
      <c r="I802">
        <v>799</v>
      </c>
      <c r="J802" s="41">
        <v>44262</v>
      </c>
      <c r="K802" s="66">
        <f t="shared" si="12"/>
        <v>2021</v>
      </c>
      <c r="L802">
        <v>15</v>
      </c>
      <c r="M802" t="s">
        <v>337</v>
      </c>
      <c r="N802" t="s">
        <v>148</v>
      </c>
      <c r="O802">
        <v>6</v>
      </c>
      <c r="P802" t="s">
        <v>344</v>
      </c>
      <c r="Q802" t="s">
        <v>201</v>
      </c>
      <c r="R802" t="s">
        <v>226</v>
      </c>
      <c r="S802">
        <v>27</v>
      </c>
      <c r="T802" s="42">
        <v>109</v>
      </c>
      <c r="U802" s="42">
        <v>2943</v>
      </c>
      <c r="V802" s="43">
        <v>0.05</v>
      </c>
      <c r="W802" s="42">
        <f>tVendas[[#This Row],[Valor Bruto]]*tVendas[[#This Row],[% Desconto]]</f>
        <v>147.15</v>
      </c>
      <c r="X802" s="42">
        <f>tVendas[[#This Row],[Valor Bruto]]-tVendas[[#This Row],[Valor Desconto]]</f>
        <v>2795.85</v>
      </c>
      <c r="Y802" s="41">
        <v>44277</v>
      </c>
      <c r="Z802" s="41">
        <v>44277</v>
      </c>
      <c r="AA802" t="s">
        <v>100</v>
      </c>
      <c r="AB802" t="s">
        <v>113</v>
      </c>
      <c r="AC802" s="43">
        <v>0.06</v>
      </c>
      <c r="AD802" s="42">
        <f>tVendas[[#This Row],[Valor Venda]]*tVendas[[#This Row],[% Comis.]]</f>
        <v>167.75099999999998</v>
      </c>
      <c r="AE802" s="57">
        <f>IF((tVendas[[#This Row],[Data Pagamento]]-tVendas[[#This Row],[Vencimento]])&lt;0,1,0)</f>
        <v>0</v>
      </c>
    </row>
    <row r="803" spans="9:31" x14ac:dyDescent="0.3">
      <c r="I803">
        <v>800</v>
      </c>
      <c r="J803" s="41">
        <v>44262</v>
      </c>
      <c r="K803" s="66">
        <f t="shared" si="12"/>
        <v>2021</v>
      </c>
      <c r="L803">
        <v>61</v>
      </c>
      <c r="M803" t="s">
        <v>276</v>
      </c>
      <c r="N803" t="s">
        <v>277</v>
      </c>
      <c r="O803">
        <v>1</v>
      </c>
      <c r="P803" t="s">
        <v>463</v>
      </c>
      <c r="Q803" t="s">
        <v>201</v>
      </c>
      <c r="R803" t="s">
        <v>230</v>
      </c>
      <c r="S803">
        <v>25</v>
      </c>
      <c r="T803" s="42">
        <v>119</v>
      </c>
      <c r="U803" s="42">
        <v>2975</v>
      </c>
      <c r="V803" s="43">
        <v>0.05</v>
      </c>
      <c r="W803" s="42">
        <f>tVendas[[#This Row],[Valor Bruto]]*tVendas[[#This Row],[% Desconto]]</f>
        <v>148.75</v>
      </c>
      <c r="X803" s="42">
        <f>tVendas[[#This Row],[Valor Bruto]]-tVendas[[#This Row],[Valor Desconto]]</f>
        <v>2826.25</v>
      </c>
      <c r="Y803" s="41">
        <v>44269</v>
      </c>
      <c r="Z803" s="41">
        <v>44269</v>
      </c>
      <c r="AA803" t="s">
        <v>85</v>
      </c>
      <c r="AB803" t="s">
        <v>95</v>
      </c>
      <c r="AC803" s="43">
        <v>0.06</v>
      </c>
      <c r="AD803" s="42">
        <f>tVendas[[#This Row],[Valor Venda]]*tVendas[[#This Row],[% Comis.]]</f>
        <v>169.57499999999999</v>
      </c>
      <c r="AE803" s="57">
        <f>IF((tVendas[[#This Row],[Data Pagamento]]-tVendas[[#This Row],[Vencimento]])&lt;0,1,0)</f>
        <v>0</v>
      </c>
    </row>
    <row r="804" spans="9:31" x14ac:dyDescent="0.3">
      <c r="I804">
        <v>801</v>
      </c>
      <c r="J804" s="41">
        <v>44262</v>
      </c>
      <c r="K804" s="66">
        <f t="shared" si="12"/>
        <v>2021</v>
      </c>
      <c r="L804">
        <v>3</v>
      </c>
      <c r="M804" t="s">
        <v>398</v>
      </c>
      <c r="N804" t="s">
        <v>138</v>
      </c>
      <c r="O804">
        <v>3</v>
      </c>
      <c r="P804" t="s">
        <v>482</v>
      </c>
      <c r="Q804" t="s">
        <v>206</v>
      </c>
      <c r="R804" t="s">
        <v>234</v>
      </c>
      <c r="S804">
        <v>19</v>
      </c>
      <c r="T804" s="42">
        <v>98</v>
      </c>
      <c r="U804" s="42">
        <v>1862</v>
      </c>
      <c r="V804" s="43">
        <v>0.02</v>
      </c>
      <c r="W804" s="42">
        <f>tVendas[[#This Row],[Valor Bruto]]*tVendas[[#This Row],[% Desconto]]</f>
        <v>37.24</v>
      </c>
      <c r="X804" s="42">
        <f>tVendas[[#This Row],[Valor Bruto]]-tVendas[[#This Row],[Valor Desconto]]</f>
        <v>1824.76</v>
      </c>
      <c r="Y804" s="41">
        <v>44289</v>
      </c>
      <c r="Z804" s="41">
        <v>44289</v>
      </c>
      <c r="AA804" t="s">
        <v>100</v>
      </c>
      <c r="AB804" t="s">
        <v>83</v>
      </c>
      <c r="AC804" s="43">
        <v>0.05</v>
      </c>
      <c r="AD804" s="42">
        <f>tVendas[[#This Row],[Valor Venda]]*tVendas[[#This Row],[% Comis.]]</f>
        <v>91.238</v>
      </c>
      <c r="AE804" s="57">
        <f>IF((tVendas[[#This Row],[Data Pagamento]]-tVendas[[#This Row],[Vencimento]])&lt;0,1,0)</f>
        <v>0</v>
      </c>
    </row>
    <row r="805" spans="9:31" x14ac:dyDescent="0.3">
      <c r="I805">
        <v>802</v>
      </c>
      <c r="J805" s="41">
        <v>44262</v>
      </c>
      <c r="K805" s="66">
        <f t="shared" si="12"/>
        <v>2021</v>
      </c>
      <c r="L805">
        <v>22</v>
      </c>
      <c r="M805" t="s">
        <v>264</v>
      </c>
      <c r="N805" t="s">
        <v>265</v>
      </c>
      <c r="O805">
        <v>12</v>
      </c>
      <c r="P805" t="s">
        <v>519</v>
      </c>
      <c r="Q805" t="s">
        <v>201</v>
      </c>
      <c r="R805" t="s">
        <v>237</v>
      </c>
      <c r="S805">
        <v>10</v>
      </c>
      <c r="T805" s="42">
        <v>97</v>
      </c>
      <c r="U805" s="42">
        <v>970</v>
      </c>
      <c r="V805" s="43">
        <v>0.01</v>
      </c>
      <c r="W805" s="42">
        <f>tVendas[[#This Row],[Valor Bruto]]*tVendas[[#This Row],[% Desconto]]</f>
        <v>9.7000000000000011</v>
      </c>
      <c r="X805" s="42">
        <f>tVendas[[#This Row],[Valor Bruto]]-tVendas[[#This Row],[Valor Desconto]]</f>
        <v>960.3</v>
      </c>
      <c r="Y805" s="41">
        <v>44267</v>
      </c>
      <c r="Z805" s="41">
        <v>44267</v>
      </c>
      <c r="AA805" t="s">
        <v>97</v>
      </c>
      <c r="AB805" t="s">
        <v>95</v>
      </c>
      <c r="AC805" s="43">
        <v>0.04</v>
      </c>
      <c r="AD805" s="42">
        <f>tVendas[[#This Row],[Valor Venda]]*tVendas[[#This Row],[% Comis.]]</f>
        <v>38.411999999999999</v>
      </c>
      <c r="AE805" s="57">
        <f>IF((tVendas[[#This Row],[Data Pagamento]]-tVendas[[#This Row],[Vencimento]])&lt;0,1,0)</f>
        <v>0</v>
      </c>
    </row>
    <row r="806" spans="9:31" x14ac:dyDescent="0.3">
      <c r="I806">
        <v>803</v>
      </c>
      <c r="J806" s="41">
        <v>44264</v>
      </c>
      <c r="K806" s="66">
        <f t="shared" si="12"/>
        <v>2021</v>
      </c>
      <c r="L806">
        <v>87</v>
      </c>
      <c r="M806" t="s">
        <v>238</v>
      </c>
      <c r="N806" t="s">
        <v>132</v>
      </c>
      <c r="O806">
        <v>13</v>
      </c>
      <c r="P806" t="s">
        <v>394</v>
      </c>
      <c r="Q806" t="s">
        <v>201</v>
      </c>
      <c r="R806" t="s">
        <v>240</v>
      </c>
      <c r="S806">
        <v>25</v>
      </c>
      <c r="T806" s="42">
        <v>119</v>
      </c>
      <c r="U806" s="42">
        <v>2975</v>
      </c>
      <c r="V806" s="43">
        <v>0.01</v>
      </c>
      <c r="W806" s="42">
        <f>tVendas[[#This Row],[Valor Bruto]]*tVendas[[#This Row],[% Desconto]]</f>
        <v>29.75</v>
      </c>
      <c r="X806" s="42">
        <f>tVendas[[#This Row],[Valor Bruto]]-tVendas[[#This Row],[Valor Desconto]]</f>
        <v>2945.25</v>
      </c>
      <c r="Y806" s="41">
        <v>44287</v>
      </c>
      <c r="Z806" s="41">
        <v>44287</v>
      </c>
      <c r="AA806" t="s">
        <v>87</v>
      </c>
      <c r="AB806" t="s">
        <v>88</v>
      </c>
      <c r="AC806" s="43">
        <v>0.06</v>
      </c>
      <c r="AD806" s="42">
        <f>tVendas[[#This Row],[Valor Venda]]*tVendas[[#This Row],[% Comis.]]</f>
        <v>176.715</v>
      </c>
      <c r="AE806" s="57">
        <f>IF((tVendas[[#This Row],[Data Pagamento]]-tVendas[[#This Row],[Vencimento]])&lt;0,1,0)</f>
        <v>0</v>
      </c>
    </row>
    <row r="807" spans="9:31" x14ac:dyDescent="0.3">
      <c r="I807">
        <v>804</v>
      </c>
      <c r="J807" s="41">
        <v>44264</v>
      </c>
      <c r="K807" s="66">
        <f t="shared" si="12"/>
        <v>2021</v>
      </c>
      <c r="L807">
        <v>26</v>
      </c>
      <c r="M807" t="s">
        <v>415</v>
      </c>
      <c r="N807" t="s">
        <v>154</v>
      </c>
      <c r="O807">
        <v>8</v>
      </c>
      <c r="P807" t="s">
        <v>373</v>
      </c>
      <c r="Q807" t="s">
        <v>206</v>
      </c>
      <c r="R807" t="s">
        <v>202</v>
      </c>
      <c r="S807">
        <v>45</v>
      </c>
      <c r="T807" s="42">
        <v>116</v>
      </c>
      <c r="U807" s="42">
        <v>5220</v>
      </c>
      <c r="V807" s="43">
        <v>0.15</v>
      </c>
      <c r="W807" s="42">
        <f>tVendas[[#This Row],[Valor Bruto]]*tVendas[[#This Row],[% Desconto]]</f>
        <v>783</v>
      </c>
      <c r="X807" s="42">
        <f>tVendas[[#This Row],[Valor Bruto]]-tVendas[[#This Row],[Valor Desconto]]</f>
        <v>4437</v>
      </c>
      <c r="Y807" s="41">
        <v>44273</v>
      </c>
      <c r="Z807" s="41">
        <v>44273</v>
      </c>
      <c r="AA807" t="s">
        <v>108</v>
      </c>
      <c r="AB807" t="s">
        <v>90</v>
      </c>
      <c r="AC807" s="43">
        <v>0.08</v>
      </c>
      <c r="AD807" s="42">
        <f>tVendas[[#This Row],[Valor Venda]]*tVendas[[#This Row],[% Comis.]]</f>
        <v>354.96</v>
      </c>
      <c r="AE807" s="57">
        <f>IF((tVendas[[#This Row],[Data Pagamento]]-tVendas[[#This Row],[Vencimento]])&lt;0,1,0)</f>
        <v>0</v>
      </c>
    </row>
    <row r="808" spans="9:31" x14ac:dyDescent="0.3">
      <c r="I808">
        <v>805</v>
      </c>
      <c r="J808" s="41">
        <v>44264</v>
      </c>
      <c r="K808" s="66">
        <f t="shared" si="12"/>
        <v>2021</v>
      </c>
      <c r="L808">
        <v>3</v>
      </c>
      <c r="M808" t="s">
        <v>398</v>
      </c>
      <c r="N808" t="s">
        <v>138</v>
      </c>
      <c r="O808">
        <v>1</v>
      </c>
      <c r="P808" t="s">
        <v>491</v>
      </c>
      <c r="Q808" t="s">
        <v>201</v>
      </c>
      <c r="R808" t="s">
        <v>207</v>
      </c>
      <c r="S808">
        <v>39</v>
      </c>
      <c r="T808" s="42">
        <v>115</v>
      </c>
      <c r="U808" s="42">
        <v>4485</v>
      </c>
      <c r="V808" s="43">
        <v>0.14000000000000001</v>
      </c>
      <c r="W808" s="42">
        <f>tVendas[[#This Row],[Valor Bruto]]*tVendas[[#This Row],[% Desconto]]</f>
        <v>627.90000000000009</v>
      </c>
      <c r="X808" s="42">
        <f>tVendas[[#This Row],[Valor Bruto]]-tVendas[[#This Row],[Valor Desconto]]</f>
        <v>3857.1</v>
      </c>
      <c r="Y808" s="41">
        <v>44273</v>
      </c>
      <c r="Z808" s="41">
        <v>44273</v>
      </c>
      <c r="AA808" t="s">
        <v>79</v>
      </c>
      <c r="AB808" t="s">
        <v>88</v>
      </c>
      <c r="AC808" s="43">
        <v>7.0000000000000007E-2</v>
      </c>
      <c r="AD808" s="42">
        <f>tVendas[[#This Row],[Valor Venda]]*tVendas[[#This Row],[% Comis.]]</f>
        <v>269.99700000000001</v>
      </c>
      <c r="AE808" s="57">
        <f>IF((tVendas[[#This Row],[Data Pagamento]]-tVendas[[#This Row],[Vencimento]])&lt;0,1,0)</f>
        <v>0</v>
      </c>
    </row>
    <row r="809" spans="9:31" x14ac:dyDescent="0.3">
      <c r="I809">
        <v>806</v>
      </c>
      <c r="J809" s="41">
        <v>44265</v>
      </c>
      <c r="K809" s="66">
        <f t="shared" si="12"/>
        <v>2021</v>
      </c>
      <c r="L809">
        <v>68</v>
      </c>
      <c r="M809" t="s">
        <v>495</v>
      </c>
      <c r="N809" t="s">
        <v>148</v>
      </c>
      <c r="O809">
        <v>2</v>
      </c>
      <c r="P809" t="s">
        <v>364</v>
      </c>
      <c r="Q809" t="s">
        <v>206</v>
      </c>
      <c r="R809" t="s">
        <v>212</v>
      </c>
      <c r="S809">
        <v>48</v>
      </c>
      <c r="T809" s="42">
        <v>112</v>
      </c>
      <c r="U809" s="42">
        <v>5376</v>
      </c>
      <c r="V809" s="43">
        <v>0.09</v>
      </c>
      <c r="W809" s="42">
        <f>tVendas[[#This Row],[Valor Bruto]]*tVendas[[#This Row],[% Desconto]]</f>
        <v>483.84</v>
      </c>
      <c r="X809" s="42">
        <f>tVendas[[#This Row],[Valor Bruto]]-tVendas[[#This Row],[Valor Desconto]]</f>
        <v>4892.16</v>
      </c>
      <c r="Y809" s="41">
        <v>44280</v>
      </c>
      <c r="Z809" s="41">
        <v>44280</v>
      </c>
      <c r="AA809" t="s">
        <v>108</v>
      </c>
      <c r="AB809" t="s">
        <v>95</v>
      </c>
      <c r="AC809" s="43">
        <v>0.08</v>
      </c>
      <c r="AD809" s="42">
        <f>tVendas[[#This Row],[Valor Venda]]*tVendas[[#This Row],[% Comis.]]</f>
        <v>391.37279999999998</v>
      </c>
      <c r="AE809" s="57">
        <f>IF((tVendas[[#This Row],[Data Pagamento]]-tVendas[[#This Row],[Vencimento]])&lt;0,1,0)</f>
        <v>0</v>
      </c>
    </row>
    <row r="810" spans="9:31" x14ac:dyDescent="0.3">
      <c r="I810">
        <v>807</v>
      </c>
      <c r="J810" s="41">
        <v>44265</v>
      </c>
      <c r="K810" s="66">
        <f t="shared" si="12"/>
        <v>2021</v>
      </c>
      <c r="L810">
        <v>46</v>
      </c>
      <c r="M810" t="s">
        <v>412</v>
      </c>
      <c r="N810" t="s">
        <v>413</v>
      </c>
      <c r="O810">
        <v>7</v>
      </c>
      <c r="P810" t="s">
        <v>338</v>
      </c>
      <c r="Q810" t="s">
        <v>206</v>
      </c>
      <c r="R810" t="s">
        <v>216</v>
      </c>
      <c r="S810">
        <v>38</v>
      </c>
      <c r="T810" s="42">
        <v>102</v>
      </c>
      <c r="U810" s="42">
        <v>3876</v>
      </c>
      <c r="V810" s="43">
        <v>0.08</v>
      </c>
      <c r="W810" s="42">
        <f>tVendas[[#This Row],[Valor Bruto]]*tVendas[[#This Row],[% Desconto]]</f>
        <v>310.08</v>
      </c>
      <c r="X810" s="42">
        <f>tVendas[[#This Row],[Valor Bruto]]-tVendas[[#This Row],[Valor Desconto]]</f>
        <v>3565.92</v>
      </c>
      <c r="Y810" s="41">
        <v>44269</v>
      </c>
      <c r="Z810" s="41">
        <v>44269</v>
      </c>
      <c r="AA810" t="s">
        <v>97</v>
      </c>
      <c r="AB810" t="s">
        <v>113</v>
      </c>
      <c r="AC810" s="43">
        <v>7.0000000000000007E-2</v>
      </c>
      <c r="AD810" s="42">
        <f>tVendas[[#This Row],[Valor Venda]]*tVendas[[#This Row],[% Comis.]]</f>
        <v>249.61440000000002</v>
      </c>
      <c r="AE810" s="57">
        <f>IF((tVendas[[#This Row],[Data Pagamento]]-tVendas[[#This Row],[Vencimento]])&lt;0,1,0)</f>
        <v>0</v>
      </c>
    </row>
    <row r="811" spans="9:31" x14ac:dyDescent="0.3">
      <c r="I811">
        <v>808</v>
      </c>
      <c r="J811" s="41">
        <v>44265</v>
      </c>
      <c r="K811" s="66">
        <f t="shared" si="12"/>
        <v>2021</v>
      </c>
      <c r="L811">
        <v>37</v>
      </c>
      <c r="M811" t="s">
        <v>256</v>
      </c>
      <c r="N811" t="s">
        <v>164</v>
      </c>
      <c r="O811">
        <v>10</v>
      </c>
      <c r="P811" t="s">
        <v>504</v>
      </c>
      <c r="Q811" t="s">
        <v>206</v>
      </c>
      <c r="R811" t="s">
        <v>219</v>
      </c>
      <c r="S811">
        <v>14</v>
      </c>
      <c r="T811" s="42">
        <v>113</v>
      </c>
      <c r="U811" s="42">
        <v>1582</v>
      </c>
      <c r="V811" s="43">
        <v>0.01</v>
      </c>
      <c r="W811" s="42">
        <f>tVendas[[#This Row],[Valor Bruto]]*tVendas[[#This Row],[% Desconto]]</f>
        <v>15.82</v>
      </c>
      <c r="X811" s="42">
        <f>tVendas[[#This Row],[Valor Bruto]]-tVendas[[#This Row],[Valor Desconto]]</f>
        <v>1566.18</v>
      </c>
      <c r="Y811" s="41">
        <v>44291</v>
      </c>
      <c r="Z811" s="41"/>
      <c r="AA811" t="s">
        <v>87</v>
      </c>
      <c r="AB811" t="s">
        <v>105</v>
      </c>
      <c r="AC811" s="43">
        <v>0.05</v>
      </c>
      <c r="AD811" s="42">
        <f>tVendas[[#This Row],[Valor Venda]]*tVendas[[#This Row],[% Comis.]]</f>
        <v>78.309000000000012</v>
      </c>
      <c r="AE811" s="57">
        <f>IF((tVendas[[#This Row],[Data Pagamento]]-tVendas[[#This Row],[Vencimento]])&lt;0,1,0)</f>
        <v>1</v>
      </c>
    </row>
    <row r="812" spans="9:31" x14ac:dyDescent="0.3">
      <c r="I812">
        <v>809</v>
      </c>
      <c r="J812" s="41">
        <v>44265</v>
      </c>
      <c r="K812" s="66">
        <f t="shared" si="12"/>
        <v>2021</v>
      </c>
      <c r="L812">
        <v>11</v>
      </c>
      <c r="M812" t="s">
        <v>449</v>
      </c>
      <c r="N812" t="s">
        <v>450</v>
      </c>
      <c r="O812">
        <v>12</v>
      </c>
      <c r="P812" t="s">
        <v>221</v>
      </c>
      <c r="Q812" t="s">
        <v>201</v>
      </c>
      <c r="R812" t="s">
        <v>222</v>
      </c>
      <c r="S812">
        <v>27</v>
      </c>
      <c r="T812" s="42">
        <v>104</v>
      </c>
      <c r="U812" s="42">
        <v>2808</v>
      </c>
      <c r="V812" s="43">
        <v>0.02</v>
      </c>
      <c r="W812" s="42">
        <f>tVendas[[#This Row],[Valor Bruto]]*tVendas[[#This Row],[% Desconto]]</f>
        <v>56.160000000000004</v>
      </c>
      <c r="X812" s="42">
        <f>tVendas[[#This Row],[Valor Bruto]]-tVendas[[#This Row],[Valor Desconto]]</f>
        <v>2751.84</v>
      </c>
      <c r="Y812" s="41">
        <v>44276</v>
      </c>
      <c r="Z812" s="41">
        <v>44276</v>
      </c>
      <c r="AA812" t="s">
        <v>87</v>
      </c>
      <c r="AB812" t="s">
        <v>83</v>
      </c>
      <c r="AC812" s="43">
        <v>0.06</v>
      </c>
      <c r="AD812" s="42">
        <f>tVendas[[#This Row],[Valor Venda]]*tVendas[[#This Row],[% Comis.]]</f>
        <v>165.1104</v>
      </c>
      <c r="AE812" s="57">
        <f>IF((tVendas[[#This Row],[Data Pagamento]]-tVendas[[#This Row],[Vencimento]])&lt;0,1,0)</f>
        <v>0</v>
      </c>
    </row>
    <row r="813" spans="9:31" x14ac:dyDescent="0.3">
      <c r="I813">
        <v>810</v>
      </c>
      <c r="J813" s="41">
        <v>44266</v>
      </c>
      <c r="K813" s="66">
        <f t="shared" si="12"/>
        <v>2021</v>
      </c>
      <c r="L813">
        <v>100</v>
      </c>
      <c r="M813" t="s">
        <v>258</v>
      </c>
      <c r="N813" t="s">
        <v>259</v>
      </c>
      <c r="O813">
        <v>4</v>
      </c>
      <c r="P813" t="s">
        <v>490</v>
      </c>
      <c r="Q813" t="s">
        <v>206</v>
      </c>
      <c r="R813" t="s">
        <v>226</v>
      </c>
      <c r="S813">
        <v>48</v>
      </c>
      <c r="T813" s="42">
        <v>96</v>
      </c>
      <c r="U813" s="42">
        <v>4608</v>
      </c>
      <c r="V813" s="43">
        <v>0.06</v>
      </c>
      <c r="W813" s="42">
        <f>tVendas[[#This Row],[Valor Bruto]]*tVendas[[#This Row],[% Desconto]]</f>
        <v>276.48</v>
      </c>
      <c r="X813" s="42">
        <f>tVendas[[#This Row],[Valor Bruto]]-tVendas[[#This Row],[Valor Desconto]]</f>
        <v>4331.5200000000004</v>
      </c>
      <c r="Y813" s="41">
        <v>44282</v>
      </c>
      <c r="Z813" s="41">
        <v>44282</v>
      </c>
      <c r="AA813" t="s">
        <v>100</v>
      </c>
      <c r="AB813" t="s">
        <v>113</v>
      </c>
      <c r="AC813" s="43">
        <v>0.08</v>
      </c>
      <c r="AD813" s="42">
        <f>tVendas[[#This Row],[Valor Venda]]*tVendas[[#This Row],[% Comis.]]</f>
        <v>346.52160000000003</v>
      </c>
      <c r="AE813" s="57">
        <f>IF((tVendas[[#This Row],[Data Pagamento]]-tVendas[[#This Row],[Vencimento]])&lt;0,1,0)</f>
        <v>0</v>
      </c>
    </row>
    <row r="814" spans="9:31" x14ac:dyDescent="0.3">
      <c r="I814">
        <v>811</v>
      </c>
      <c r="J814" s="41">
        <v>44267</v>
      </c>
      <c r="K814" s="66">
        <f t="shared" si="12"/>
        <v>2021</v>
      </c>
      <c r="L814">
        <v>75</v>
      </c>
      <c r="M814" t="s">
        <v>363</v>
      </c>
      <c r="N814" t="s">
        <v>124</v>
      </c>
      <c r="O814">
        <v>2</v>
      </c>
      <c r="P814" t="s">
        <v>515</v>
      </c>
      <c r="Q814" t="s">
        <v>206</v>
      </c>
      <c r="R814" t="s">
        <v>230</v>
      </c>
      <c r="S814">
        <v>22</v>
      </c>
      <c r="T814" s="42">
        <v>101</v>
      </c>
      <c r="U814" s="42">
        <v>2222</v>
      </c>
      <c r="V814" s="43">
        <v>0.02</v>
      </c>
      <c r="W814" s="42">
        <f>tVendas[[#This Row],[Valor Bruto]]*tVendas[[#This Row],[% Desconto]]</f>
        <v>44.44</v>
      </c>
      <c r="X814" s="42">
        <f>tVendas[[#This Row],[Valor Bruto]]-tVendas[[#This Row],[Valor Desconto]]</f>
        <v>2177.56</v>
      </c>
      <c r="Y814" s="41">
        <v>44289</v>
      </c>
      <c r="Z814" s="41">
        <v>44289</v>
      </c>
      <c r="AA814" t="s">
        <v>97</v>
      </c>
      <c r="AB814" t="s">
        <v>105</v>
      </c>
      <c r="AC814" s="43">
        <v>0.06</v>
      </c>
      <c r="AD814" s="42">
        <f>tVendas[[#This Row],[Valor Venda]]*tVendas[[#This Row],[% Comis.]]</f>
        <v>130.65359999999998</v>
      </c>
      <c r="AE814" s="57">
        <f>IF((tVendas[[#This Row],[Data Pagamento]]-tVendas[[#This Row],[Vencimento]])&lt;0,1,0)</f>
        <v>0</v>
      </c>
    </row>
    <row r="815" spans="9:31" x14ac:dyDescent="0.3">
      <c r="I815">
        <v>812</v>
      </c>
      <c r="J815" s="41">
        <v>44267</v>
      </c>
      <c r="K815" s="66">
        <f t="shared" si="12"/>
        <v>2021</v>
      </c>
      <c r="L815">
        <v>35</v>
      </c>
      <c r="M815" t="s">
        <v>267</v>
      </c>
      <c r="N815" t="s">
        <v>268</v>
      </c>
      <c r="O815">
        <v>3</v>
      </c>
      <c r="P815" t="s">
        <v>482</v>
      </c>
      <c r="Q815" t="s">
        <v>206</v>
      </c>
      <c r="R815" t="s">
        <v>234</v>
      </c>
      <c r="S815">
        <v>30</v>
      </c>
      <c r="T815" s="42">
        <v>118</v>
      </c>
      <c r="U815" s="42">
        <v>3540</v>
      </c>
      <c r="V815" s="43">
        <v>0.01</v>
      </c>
      <c r="W815" s="42">
        <f>tVendas[[#This Row],[Valor Bruto]]*tVendas[[#This Row],[% Desconto]]</f>
        <v>35.4</v>
      </c>
      <c r="X815" s="42">
        <f>tVendas[[#This Row],[Valor Bruto]]-tVendas[[#This Row],[Valor Desconto]]</f>
        <v>3504.6</v>
      </c>
      <c r="Y815" s="41">
        <v>44271</v>
      </c>
      <c r="Z815" s="41">
        <v>44271</v>
      </c>
      <c r="AA815" t="s">
        <v>108</v>
      </c>
      <c r="AB815" t="s">
        <v>83</v>
      </c>
      <c r="AC815" s="43">
        <v>7.0000000000000007E-2</v>
      </c>
      <c r="AD815" s="42">
        <f>tVendas[[#This Row],[Valor Venda]]*tVendas[[#This Row],[% Comis.]]</f>
        <v>245.32200000000003</v>
      </c>
      <c r="AE815" s="57">
        <f>IF((tVendas[[#This Row],[Data Pagamento]]-tVendas[[#This Row],[Vencimento]])&lt;0,1,0)</f>
        <v>0</v>
      </c>
    </row>
    <row r="816" spans="9:31" x14ac:dyDescent="0.3">
      <c r="I816">
        <v>813</v>
      </c>
      <c r="J816" s="41">
        <v>44268</v>
      </c>
      <c r="K816" s="66">
        <f t="shared" si="12"/>
        <v>2021</v>
      </c>
      <c r="L816">
        <v>26</v>
      </c>
      <c r="M816" t="s">
        <v>415</v>
      </c>
      <c r="N816" t="s">
        <v>154</v>
      </c>
      <c r="O816">
        <v>10</v>
      </c>
      <c r="P816" t="s">
        <v>236</v>
      </c>
      <c r="Q816" t="s">
        <v>206</v>
      </c>
      <c r="R816" t="s">
        <v>237</v>
      </c>
      <c r="S816">
        <v>17</v>
      </c>
      <c r="T816" s="42">
        <v>111</v>
      </c>
      <c r="U816" s="42">
        <v>1887</v>
      </c>
      <c r="V816" s="43">
        <v>0</v>
      </c>
      <c r="W816" s="42">
        <f>tVendas[[#This Row],[Valor Bruto]]*tVendas[[#This Row],[% Desconto]]</f>
        <v>0</v>
      </c>
      <c r="X816" s="42">
        <f>tVendas[[#This Row],[Valor Bruto]]-tVendas[[#This Row],[Valor Desconto]]</f>
        <v>1887</v>
      </c>
      <c r="Y816" s="41">
        <v>44273</v>
      </c>
      <c r="Z816" s="41">
        <v>44273</v>
      </c>
      <c r="AA816" t="s">
        <v>100</v>
      </c>
      <c r="AB816" t="s">
        <v>113</v>
      </c>
      <c r="AC816" s="43">
        <v>0.05</v>
      </c>
      <c r="AD816" s="42">
        <f>tVendas[[#This Row],[Valor Venda]]*tVendas[[#This Row],[% Comis.]]</f>
        <v>94.350000000000009</v>
      </c>
      <c r="AE816" s="57">
        <f>IF((tVendas[[#This Row],[Data Pagamento]]-tVendas[[#This Row],[Vencimento]])&lt;0,1,0)</f>
        <v>0</v>
      </c>
    </row>
    <row r="817" spans="9:31" x14ac:dyDescent="0.3">
      <c r="I817">
        <v>814</v>
      </c>
      <c r="J817" s="41">
        <v>44268</v>
      </c>
      <c r="K817" s="66">
        <f t="shared" si="12"/>
        <v>2021</v>
      </c>
      <c r="L817">
        <v>49</v>
      </c>
      <c r="M817" t="s">
        <v>407</v>
      </c>
      <c r="N817" t="s">
        <v>408</v>
      </c>
      <c r="O817">
        <v>9</v>
      </c>
      <c r="P817" t="s">
        <v>445</v>
      </c>
      <c r="Q817" t="s">
        <v>206</v>
      </c>
      <c r="R817" t="s">
        <v>240</v>
      </c>
      <c r="S817">
        <v>14</v>
      </c>
      <c r="T817" s="42">
        <v>113</v>
      </c>
      <c r="U817" s="42">
        <v>1582</v>
      </c>
      <c r="V817" s="43">
        <v>0.11</v>
      </c>
      <c r="W817" s="42">
        <f>tVendas[[#This Row],[Valor Bruto]]*tVendas[[#This Row],[% Desconto]]</f>
        <v>174.02</v>
      </c>
      <c r="X817" s="42">
        <f>tVendas[[#This Row],[Valor Bruto]]-tVendas[[#This Row],[Valor Desconto]]</f>
        <v>1407.98</v>
      </c>
      <c r="Y817" s="41">
        <v>44268</v>
      </c>
      <c r="Z817" s="41">
        <v>44268</v>
      </c>
      <c r="AA817" t="s">
        <v>87</v>
      </c>
      <c r="AB817" t="s">
        <v>88</v>
      </c>
      <c r="AC817" s="43">
        <v>0.05</v>
      </c>
      <c r="AD817" s="42">
        <f>tVendas[[#This Row],[Valor Venda]]*tVendas[[#This Row],[% Comis.]]</f>
        <v>70.399000000000001</v>
      </c>
      <c r="AE817" s="57">
        <f>IF((tVendas[[#This Row],[Data Pagamento]]-tVendas[[#This Row],[Vencimento]])&lt;0,1,0)</f>
        <v>0</v>
      </c>
    </row>
    <row r="818" spans="9:31" x14ac:dyDescent="0.3">
      <c r="I818">
        <v>815</v>
      </c>
      <c r="J818" s="41">
        <v>44269</v>
      </c>
      <c r="K818" s="66">
        <f t="shared" si="12"/>
        <v>2021</v>
      </c>
      <c r="L818">
        <v>14</v>
      </c>
      <c r="M818" t="s">
        <v>433</v>
      </c>
      <c r="N818" t="s">
        <v>148</v>
      </c>
      <c r="O818">
        <v>13</v>
      </c>
      <c r="P818" t="s">
        <v>411</v>
      </c>
      <c r="Q818" t="s">
        <v>201</v>
      </c>
      <c r="R818" t="s">
        <v>202</v>
      </c>
      <c r="S818">
        <v>15</v>
      </c>
      <c r="T818" s="42">
        <v>118</v>
      </c>
      <c r="U818" s="42">
        <v>1770</v>
      </c>
      <c r="V818" s="43">
        <v>0.14000000000000001</v>
      </c>
      <c r="W818" s="42">
        <f>tVendas[[#This Row],[Valor Bruto]]*tVendas[[#This Row],[% Desconto]]</f>
        <v>247.8</v>
      </c>
      <c r="X818" s="42">
        <f>tVendas[[#This Row],[Valor Bruto]]-tVendas[[#This Row],[Valor Desconto]]</f>
        <v>1522.2</v>
      </c>
      <c r="Y818" s="41">
        <v>44279</v>
      </c>
      <c r="Z818" s="41"/>
      <c r="AA818" t="s">
        <v>87</v>
      </c>
      <c r="AB818" t="s">
        <v>90</v>
      </c>
      <c r="AC818" s="43">
        <v>0.05</v>
      </c>
      <c r="AD818" s="42">
        <f>tVendas[[#This Row],[Valor Venda]]*tVendas[[#This Row],[% Comis.]]</f>
        <v>76.11</v>
      </c>
      <c r="AE818" s="57">
        <f>IF((tVendas[[#This Row],[Data Pagamento]]-tVendas[[#This Row],[Vencimento]])&lt;0,1,0)</f>
        <v>1</v>
      </c>
    </row>
    <row r="819" spans="9:31" x14ac:dyDescent="0.3">
      <c r="I819">
        <v>816</v>
      </c>
      <c r="J819" s="41">
        <v>44270</v>
      </c>
      <c r="K819" s="66">
        <f t="shared" si="12"/>
        <v>2021</v>
      </c>
      <c r="L819">
        <v>69</v>
      </c>
      <c r="M819" t="s">
        <v>351</v>
      </c>
      <c r="N819" t="s">
        <v>91</v>
      </c>
      <c r="O819">
        <v>7</v>
      </c>
      <c r="P819" t="s">
        <v>205</v>
      </c>
      <c r="Q819" t="s">
        <v>206</v>
      </c>
      <c r="R819" t="s">
        <v>207</v>
      </c>
      <c r="S819">
        <v>10</v>
      </c>
      <c r="T819" s="42">
        <v>100</v>
      </c>
      <c r="U819" s="42">
        <v>1000</v>
      </c>
      <c r="V819" s="43">
        <v>0.08</v>
      </c>
      <c r="W819" s="42">
        <f>tVendas[[#This Row],[Valor Bruto]]*tVendas[[#This Row],[% Desconto]]</f>
        <v>80</v>
      </c>
      <c r="X819" s="42">
        <f>tVendas[[#This Row],[Valor Bruto]]-tVendas[[#This Row],[Valor Desconto]]</f>
        <v>920</v>
      </c>
      <c r="Y819" s="41">
        <v>44297</v>
      </c>
      <c r="Z819" s="41">
        <v>44297</v>
      </c>
      <c r="AA819" t="s">
        <v>82</v>
      </c>
      <c r="AB819" t="s">
        <v>113</v>
      </c>
      <c r="AC819" s="43">
        <v>0.04</v>
      </c>
      <c r="AD819" s="42">
        <f>tVendas[[#This Row],[Valor Venda]]*tVendas[[#This Row],[% Comis.]]</f>
        <v>36.800000000000004</v>
      </c>
      <c r="AE819" s="57">
        <f>IF((tVendas[[#This Row],[Data Pagamento]]-tVendas[[#This Row],[Vencimento]])&lt;0,1,0)</f>
        <v>0</v>
      </c>
    </row>
    <row r="820" spans="9:31" x14ac:dyDescent="0.3">
      <c r="I820">
        <v>817</v>
      </c>
      <c r="J820" s="41">
        <v>44271</v>
      </c>
      <c r="K820" s="66">
        <f t="shared" si="12"/>
        <v>2021</v>
      </c>
      <c r="L820">
        <v>66</v>
      </c>
      <c r="M820" t="s">
        <v>217</v>
      </c>
      <c r="N820" t="s">
        <v>96</v>
      </c>
      <c r="O820">
        <v>15</v>
      </c>
      <c r="P820" t="s">
        <v>434</v>
      </c>
      <c r="Q820" t="s">
        <v>206</v>
      </c>
      <c r="R820" t="s">
        <v>212</v>
      </c>
      <c r="S820">
        <v>48</v>
      </c>
      <c r="T820" s="42">
        <v>102</v>
      </c>
      <c r="U820" s="42">
        <v>4896</v>
      </c>
      <c r="V820" s="43">
        <v>0.05</v>
      </c>
      <c r="W820" s="42">
        <f>tVendas[[#This Row],[Valor Bruto]]*tVendas[[#This Row],[% Desconto]]</f>
        <v>244.8</v>
      </c>
      <c r="X820" s="42">
        <f>tVendas[[#This Row],[Valor Bruto]]-tVendas[[#This Row],[Valor Desconto]]</f>
        <v>4651.2</v>
      </c>
      <c r="Y820" s="41">
        <v>44291</v>
      </c>
      <c r="Z820" s="41">
        <v>44291</v>
      </c>
      <c r="AA820" t="s">
        <v>108</v>
      </c>
      <c r="AB820" t="s">
        <v>105</v>
      </c>
      <c r="AC820" s="43">
        <v>0.08</v>
      </c>
      <c r="AD820" s="42">
        <f>tVendas[[#This Row],[Valor Venda]]*tVendas[[#This Row],[% Comis.]]</f>
        <v>372.096</v>
      </c>
      <c r="AE820" s="57">
        <f>IF((tVendas[[#This Row],[Data Pagamento]]-tVendas[[#This Row],[Vencimento]])&lt;0,1,0)</f>
        <v>0</v>
      </c>
    </row>
    <row r="821" spans="9:31" x14ac:dyDescent="0.3">
      <c r="I821">
        <v>818</v>
      </c>
      <c r="J821" s="41">
        <v>44271</v>
      </c>
      <c r="K821" s="66">
        <f t="shared" si="12"/>
        <v>2021</v>
      </c>
      <c r="L821">
        <v>21</v>
      </c>
      <c r="M821" t="s">
        <v>385</v>
      </c>
      <c r="N821" t="s">
        <v>126</v>
      </c>
      <c r="O821">
        <v>11</v>
      </c>
      <c r="P821" t="s">
        <v>386</v>
      </c>
      <c r="Q821" t="s">
        <v>201</v>
      </c>
      <c r="R821" t="s">
        <v>216</v>
      </c>
      <c r="S821">
        <v>11</v>
      </c>
      <c r="T821" s="42">
        <v>92</v>
      </c>
      <c r="U821" s="42">
        <v>1012</v>
      </c>
      <c r="V821" s="43">
        <v>0.14000000000000001</v>
      </c>
      <c r="W821" s="42">
        <f>tVendas[[#This Row],[Valor Bruto]]*tVendas[[#This Row],[% Desconto]]</f>
        <v>141.68</v>
      </c>
      <c r="X821" s="42">
        <f>tVendas[[#This Row],[Valor Bruto]]-tVendas[[#This Row],[Valor Desconto]]</f>
        <v>870.31999999999994</v>
      </c>
      <c r="Y821" s="41">
        <v>44288</v>
      </c>
      <c r="Z821" s="41">
        <v>44288</v>
      </c>
      <c r="AA821" t="s">
        <v>100</v>
      </c>
      <c r="AB821" t="s">
        <v>92</v>
      </c>
      <c r="AC821" s="43">
        <v>0.04</v>
      </c>
      <c r="AD821" s="42">
        <f>tVendas[[#This Row],[Valor Venda]]*tVendas[[#This Row],[% Comis.]]</f>
        <v>34.812799999999996</v>
      </c>
      <c r="AE821" s="57">
        <f>IF((tVendas[[#This Row],[Data Pagamento]]-tVendas[[#This Row],[Vencimento]])&lt;0,1,0)</f>
        <v>0</v>
      </c>
    </row>
    <row r="822" spans="9:31" x14ac:dyDescent="0.3">
      <c r="I822">
        <v>819</v>
      </c>
      <c r="J822" s="41">
        <v>44271</v>
      </c>
      <c r="K822" s="66">
        <f t="shared" si="12"/>
        <v>2021</v>
      </c>
      <c r="L822">
        <v>50</v>
      </c>
      <c r="M822" t="s">
        <v>361</v>
      </c>
      <c r="N822" t="s">
        <v>362</v>
      </c>
      <c r="O822">
        <v>15</v>
      </c>
      <c r="P822" t="s">
        <v>218</v>
      </c>
      <c r="Q822" t="s">
        <v>206</v>
      </c>
      <c r="R822" t="s">
        <v>219</v>
      </c>
      <c r="S822">
        <v>23</v>
      </c>
      <c r="T822" s="42">
        <v>119</v>
      </c>
      <c r="U822" s="42">
        <v>2737</v>
      </c>
      <c r="V822" s="43">
        <v>0.02</v>
      </c>
      <c r="W822" s="42">
        <f>tVendas[[#This Row],[Valor Bruto]]*tVendas[[#This Row],[% Desconto]]</f>
        <v>54.74</v>
      </c>
      <c r="X822" s="42">
        <f>tVendas[[#This Row],[Valor Bruto]]-tVendas[[#This Row],[Valor Desconto]]</f>
        <v>2682.26</v>
      </c>
      <c r="Y822" s="41">
        <v>44284</v>
      </c>
      <c r="Z822" s="41">
        <v>44284</v>
      </c>
      <c r="AA822" t="s">
        <v>85</v>
      </c>
      <c r="AB822" t="s">
        <v>95</v>
      </c>
      <c r="AC822" s="43">
        <v>0.06</v>
      </c>
      <c r="AD822" s="42">
        <f>tVendas[[#This Row],[Valor Venda]]*tVendas[[#This Row],[% Comis.]]</f>
        <v>160.93559999999999</v>
      </c>
      <c r="AE822" s="57">
        <f>IF((tVendas[[#This Row],[Data Pagamento]]-tVendas[[#This Row],[Vencimento]])&lt;0,1,0)</f>
        <v>0</v>
      </c>
    </row>
    <row r="823" spans="9:31" x14ac:dyDescent="0.3">
      <c r="I823">
        <v>820</v>
      </c>
      <c r="J823" s="41">
        <v>44272</v>
      </c>
      <c r="K823" s="66">
        <f t="shared" si="12"/>
        <v>2021</v>
      </c>
      <c r="L823">
        <v>87</v>
      </c>
      <c r="M823" t="s">
        <v>238</v>
      </c>
      <c r="N823" t="s">
        <v>132</v>
      </c>
      <c r="O823">
        <v>6</v>
      </c>
      <c r="P823" t="s">
        <v>431</v>
      </c>
      <c r="Q823" t="s">
        <v>201</v>
      </c>
      <c r="R823" t="s">
        <v>222</v>
      </c>
      <c r="S823">
        <v>14</v>
      </c>
      <c r="T823" s="42">
        <v>117</v>
      </c>
      <c r="U823" s="42">
        <v>1638</v>
      </c>
      <c r="V823" s="43">
        <v>0.09</v>
      </c>
      <c r="W823" s="42">
        <f>tVendas[[#This Row],[Valor Bruto]]*tVendas[[#This Row],[% Desconto]]</f>
        <v>147.41999999999999</v>
      </c>
      <c r="X823" s="42">
        <f>tVendas[[#This Row],[Valor Bruto]]-tVendas[[#This Row],[Valor Desconto]]</f>
        <v>1490.58</v>
      </c>
      <c r="Y823" s="41">
        <v>44290</v>
      </c>
      <c r="Z823" s="41">
        <v>44290</v>
      </c>
      <c r="AA823" t="s">
        <v>87</v>
      </c>
      <c r="AB823" t="s">
        <v>113</v>
      </c>
      <c r="AC823" s="43">
        <v>0.05</v>
      </c>
      <c r="AD823" s="42">
        <f>tVendas[[#This Row],[Valor Venda]]*tVendas[[#This Row],[% Comis.]]</f>
        <v>74.528999999999996</v>
      </c>
      <c r="AE823" s="57">
        <f>IF((tVendas[[#This Row],[Data Pagamento]]-tVendas[[#This Row],[Vencimento]])&lt;0,1,0)</f>
        <v>0</v>
      </c>
    </row>
    <row r="824" spans="9:31" x14ac:dyDescent="0.3">
      <c r="I824">
        <v>821</v>
      </c>
      <c r="J824" s="41">
        <v>44273</v>
      </c>
      <c r="K824" s="66">
        <f t="shared" si="12"/>
        <v>2021</v>
      </c>
      <c r="L824">
        <v>19</v>
      </c>
      <c r="M824" t="s">
        <v>357</v>
      </c>
      <c r="N824" t="s">
        <v>84</v>
      </c>
      <c r="O824">
        <v>12</v>
      </c>
      <c r="P824" t="s">
        <v>368</v>
      </c>
      <c r="Q824" t="s">
        <v>201</v>
      </c>
      <c r="R824" t="s">
        <v>226</v>
      </c>
      <c r="S824">
        <v>45</v>
      </c>
      <c r="T824" s="42">
        <v>96</v>
      </c>
      <c r="U824" s="42">
        <v>4320</v>
      </c>
      <c r="V824" s="43">
        <v>0.1</v>
      </c>
      <c r="W824" s="42">
        <f>tVendas[[#This Row],[Valor Bruto]]*tVendas[[#This Row],[% Desconto]]</f>
        <v>432</v>
      </c>
      <c r="X824" s="42">
        <f>tVendas[[#This Row],[Valor Bruto]]-tVendas[[#This Row],[Valor Desconto]]</f>
        <v>3888</v>
      </c>
      <c r="Y824" s="41">
        <v>44290</v>
      </c>
      <c r="Z824" s="41">
        <v>44290</v>
      </c>
      <c r="AA824" t="s">
        <v>82</v>
      </c>
      <c r="AB824" t="s">
        <v>95</v>
      </c>
      <c r="AC824" s="43">
        <v>7.0000000000000007E-2</v>
      </c>
      <c r="AD824" s="42">
        <f>tVendas[[#This Row],[Valor Venda]]*tVendas[[#This Row],[% Comis.]]</f>
        <v>272.16000000000003</v>
      </c>
      <c r="AE824" s="57">
        <f>IF((tVendas[[#This Row],[Data Pagamento]]-tVendas[[#This Row],[Vencimento]])&lt;0,1,0)</f>
        <v>0</v>
      </c>
    </row>
    <row r="825" spans="9:31" x14ac:dyDescent="0.3">
      <c r="I825">
        <v>822</v>
      </c>
      <c r="J825" s="41">
        <v>44273</v>
      </c>
      <c r="K825" s="66">
        <f t="shared" si="12"/>
        <v>2021</v>
      </c>
      <c r="L825">
        <v>61</v>
      </c>
      <c r="M825" t="s">
        <v>276</v>
      </c>
      <c r="N825" t="s">
        <v>277</v>
      </c>
      <c r="O825">
        <v>12</v>
      </c>
      <c r="P825" t="s">
        <v>498</v>
      </c>
      <c r="Q825" t="s">
        <v>201</v>
      </c>
      <c r="R825" t="s">
        <v>230</v>
      </c>
      <c r="S825">
        <v>30</v>
      </c>
      <c r="T825" s="42">
        <v>112</v>
      </c>
      <c r="U825" s="42">
        <v>3360</v>
      </c>
      <c r="V825" s="43">
        <v>0.09</v>
      </c>
      <c r="W825" s="42">
        <f>tVendas[[#This Row],[Valor Bruto]]*tVendas[[#This Row],[% Desconto]]</f>
        <v>302.39999999999998</v>
      </c>
      <c r="X825" s="42">
        <f>tVendas[[#This Row],[Valor Bruto]]-tVendas[[#This Row],[Valor Desconto]]</f>
        <v>3057.6</v>
      </c>
      <c r="Y825" s="41">
        <v>44300</v>
      </c>
      <c r="Z825" s="41">
        <v>44300</v>
      </c>
      <c r="AA825" t="s">
        <v>79</v>
      </c>
      <c r="AB825" t="s">
        <v>83</v>
      </c>
      <c r="AC825" s="43">
        <v>7.0000000000000007E-2</v>
      </c>
      <c r="AD825" s="42">
        <f>tVendas[[#This Row],[Valor Venda]]*tVendas[[#This Row],[% Comis.]]</f>
        <v>214.03200000000001</v>
      </c>
      <c r="AE825" s="57">
        <f>IF((tVendas[[#This Row],[Data Pagamento]]-tVendas[[#This Row],[Vencimento]])&lt;0,1,0)</f>
        <v>0</v>
      </c>
    </row>
    <row r="826" spans="9:31" x14ac:dyDescent="0.3">
      <c r="I826">
        <v>823</v>
      </c>
      <c r="J826" s="41">
        <v>44273</v>
      </c>
      <c r="K826" s="66">
        <f t="shared" si="12"/>
        <v>2021</v>
      </c>
      <c r="L826">
        <v>73</v>
      </c>
      <c r="M826" t="s">
        <v>248</v>
      </c>
      <c r="N826" t="s">
        <v>156</v>
      </c>
      <c r="O826">
        <v>8</v>
      </c>
      <c r="P826" t="s">
        <v>484</v>
      </c>
      <c r="Q826" t="s">
        <v>206</v>
      </c>
      <c r="R826" t="s">
        <v>234</v>
      </c>
      <c r="S826">
        <v>34</v>
      </c>
      <c r="T826" s="42">
        <v>92</v>
      </c>
      <c r="U826" s="42">
        <v>3128</v>
      </c>
      <c r="V826" s="43">
        <v>0.14000000000000001</v>
      </c>
      <c r="W826" s="42">
        <f>tVendas[[#This Row],[Valor Bruto]]*tVendas[[#This Row],[% Desconto]]</f>
        <v>437.92</v>
      </c>
      <c r="X826" s="42">
        <f>tVendas[[#This Row],[Valor Bruto]]-tVendas[[#This Row],[Valor Desconto]]</f>
        <v>2690.08</v>
      </c>
      <c r="Y826" s="41">
        <v>44277</v>
      </c>
      <c r="Z826" s="41">
        <v>44277</v>
      </c>
      <c r="AA826" t="s">
        <v>85</v>
      </c>
      <c r="AB826" t="s">
        <v>105</v>
      </c>
      <c r="AC826" s="43">
        <v>0.06</v>
      </c>
      <c r="AD826" s="42">
        <f>tVendas[[#This Row],[Valor Venda]]*tVendas[[#This Row],[% Comis.]]</f>
        <v>161.40479999999999</v>
      </c>
      <c r="AE826" s="57">
        <f>IF((tVendas[[#This Row],[Data Pagamento]]-tVendas[[#This Row],[Vencimento]])&lt;0,1,0)</f>
        <v>0</v>
      </c>
    </row>
    <row r="827" spans="9:31" x14ac:dyDescent="0.3">
      <c r="I827">
        <v>824</v>
      </c>
      <c r="J827" s="41">
        <v>44273</v>
      </c>
      <c r="K827" s="66">
        <f t="shared" si="12"/>
        <v>2021</v>
      </c>
      <c r="L827">
        <v>37</v>
      </c>
      <c r="M827" t="s">
        <v>256</v>
      </c>
      <c r="N827" t="s">
        <v>164</v>
      </c>
      <c r="O827">
        <v>10</v>
      </c>
      <c r="P827" t="s">
        <v>236</v>
      </c>
      <c r="Q827" t="s">
        <v>206</v>
      </c>
      <c r="R827" t="s">
        <v>237</v>
      </c>
      <c r="S827">
        <v>12</v>
      </c>
      <c r="T827" s="42">
        <v>118</v>
      </c>
      <c r="U827" s="42">
        <v>1416</v>
      </c>
      <c r="V827" s="43">
        <v>0.06</v>
      </c>
      <c r="W827" s="42">
        <f>tVendas[[#This Row],[Valor Bruto]]*tVendas[[#This Row],[% Desconto]]</f>
        <v>84.96</v>
      </c>
      <c r="X827" s="42">
        <f>tVendas[[#This Row],[Valor Bruto]]-tVendas[[#This Row],[Valor Desconto]]</f>
        <v>1331.04</v>
      </c>
      <c r="Y827" s="41">
        <v>44283</v>
      </c>
      <c r="Z827" s="41">
        <v>44283</v>
      </c>
      <c r="AA827" t="s">
        <v>87</v>
      </c>
      <c r="AB827" t="s">
        <v>92</v>
      </c>
      <c r="AC827" s="43">
        <v>0.05</v>
      </c>
      <c r="AD827" s="42">
        <f>tVendas[[#This Row],[Valor Venda]]*tVendas[[#This Row],[% Comis.]]</f>
        <v>66.552000000000007</v>
      </c>
      <c r="AE827" s="57">
        <f>IF((tVendas[[#This Row],[Data Pagamento]]-tVendas[[#This Row],[Vencimento]])&lt;0,1,0)</f>
        <v>0</v>
      </c>
    </row>
    <row r="828" spans="9:31" x14ac:dyDescent="0.3">
      <c r="I828">
        <v>825</v>
      </c>
      <c r="J828" s="41">
        <v>44274</v>
      </c>
      <c r="K828" s="66">
        <f t="shared" si="12"/>
        <v>2021</v>
      </c>
      <c r="L828">
        <v>86</v>
      </c>
      <c r="M828" t="s">
        <v>395</v>
      </c>
      <c r="N828" t="s">
        <v>396</v>
      </c>
      <c r="O828">
        <v>13</v>
      </c>
      <c r="P828" t="s">
        <v>394</v>
      </c>
      <c r="Q828" t="s">
        <v>201</v>
      </c>
      <c r="R828" t="s">
        <v>240</v>
      </c>
      <c r="S828">
        <v>40</v>
      </c>
      <c r="T828" s="42">
        <v>90</v>
      </c>
      <c r="U828" s="42">
        <v>3600</v>
      </c>
      <c r="V828" s="43">
        <v>0.13</v>
      </c>
      <c r="W828" s="42">
        <f>tVendas[[#This Row],[Valor Bruto]]*tVendas[[#This Row],[% Desconto]]</f>
        <v>468</v>
      </c>
      <c r="X828" s="42">
        <f>tVendas[[#This Row],[Valor Bruto]]-tVendas[[#This Row],[Valor Desconto]]</f>
        <v>3132</v>
      </c>
      <c r="Y828" s="41">
        <v>44282</v>
      </c>
      <c r="Z828" s="41">
        <v>44282</v>
      </c>
      <c r="AA828" t="s">
        <v>85</v>
      </c>
      <c r="AB828" t="s">
        <v>80</v>
      </c>
      <c r="AC828" s="43">
        <v>7.0000000000000007E-2</v>
      </c>
      <c r="AD828" s="42">
        <f>tVendas[[#This Row],[Valor Venda]]*tVendas[[#This Row],[% Comis.]]</f>
        <v>219.24</v>
      </c>
      <c r="AE828" s="57">
        <f>IF((tVendas[[#This Row],[Data Pagamento]]-tVendas[[#This Row],[Vencimento]])&lt;0,1,0)</f>
        <v>0</v>
      </c>
    </row>
    <row r="829" spans="9:31" x14ac:dyDescent="0.3">
      <c r="I829">
        <v>826</v>
      </c>
      <c r="J829" s="41">
        <v>44275</v>
      </c>
      <c r="K829" s="66">
        <f t="shared" si="12"/>
        <v>2021</v>
      </c>
      <c r="L829">
        <v>6</v>
      </c>
      <c r="M829" t="s">
        <v>425</v>
      </c>
      <c r="N829" t="s">
        <v>126</v>
      </c>
      <c r="O829">
        <v>11</v>
      </c>
      <c r="P829" t="s">
        <v>458</v>
      </c>
      <c r="Q829" t="s">
        <v>201</v>
      </c>
      <c r="R829" t="s">
        <v>202</v>
      </c>
      <c r="S829">
        <v>34</v>
      </c>
      <c r="T829" s="42">
        <v>117</v>
      </c>
      <c r="U829" s="42">
        <v>3978</v>
      </c>
      <c r="V829" s="43">
        <v>0.01</v>
      </c>
      <c r="W829" s="42">
        <f>tVendas[[#This Row],[Valor Bruto]]*tVendas[[#This Row],[% Desconto]]</f>
        <v>39.78</v>
      </c>
      <c r="X829" s="42">
        <f>tVendas[[#This Row],[Valor Bruto]]-tVendas[[#This Row],[Valor Desconto]]</f>
        <v>3938.22</v>
      </c>
      <c r="Y829" s="41">
        <v>44277</v>
      </c>
      <c r="Z829" s="41">
        <v>44277</v>
      </c>
      <c r="AA829" t="s">
        <v>79</v>
      </c>
      <c r="AB829" t="s">
        <v>90</v>
      </c>
      <c r="AC829" s="43">
        <v>7.0000000000000007E-2</v>
      </c>
      <c r="AD829" s="42">
        <f>tVendas[[#This Row],[Valor Venda]]*tVendas[[#This Row],[% Comis.]]</f>
        <v>275.67540000000002</v>
      </c>
      <c r="AE829" s="57">
        <f>IF((tVendas[[#This Row],[Data Pagamento]]-tVendas[[#This Row],[Vencimento]])&lt;0,1,0)</f>
        <v>0</v>
      </c>
    </row>
    <row r="830" spans="9:31" x14ac:dyDescent="0.3">
      <c r="I830">
        <v>827</v>
      </c>
      <c r="J830" s="41">
        <v>44278</v>
      </c>
      <c r="K830" s="66">
        <f t="shared" si="12"/>
        <v>2021</v>
      </c>
      <c r="L830">
        <v>63</v>
      </c>
      <c r="M830" t="s">
        <v>354</v>
      </c>
      <c r="N830" t="s">
        <v>259</v>
      </c>
      <c r="O830">
        <v>13</v>
      </c>
      <c r="P830" t="s">
        <v>522</v>
      </c>
      <c r="Q830" t="s">
        <v>201</v>
      </c>
      <c r="R830" t="s">
        <v>207</v>
      </c>
      <c r="S830">
        <v>48</v>
      </c>
      <c r="T830" s="42">
        <v>108</v>
      </c>
      <c r="U830" s="42">
        <v>5184</v>
      </c>
      <c r="V830" s="43">
        <v>0.04</v>
      </c>
      <c r="W830" s="42">
        <f>tVendas[[#This Row],[Valor Bruto]]*tVendas[[#This Row],[% Desconto]]</f>
        <v>207.36</v>
      </c>
      <c r="X830" s="42">
        <f>tVendas[[#This Row],[Valor Bruto]]-tVendas[[#This Row],[Valor Desconto]]</f>
        <v>4976.6400000000003</v>
      </c>
      <c r="Y830" s="41">
        <v>44306</v>
      </c>
      <c r="Z830" s="41">
        <v>44306</v>
      </c>
      <c r="AA830" t="s">
        <v>100</v>
      </c>
      <c r="AB830" t="s">
        <v>88</v>
      </c>
      <c r="AC830" s="43">
        <v>0.08</v>
      </c>
      <c r="AD830" s="42">
        <f>tVendas[[#This Row],[Valor Venda]]*tVendas[[#This Row],[% Comis.]]</f>
        <v>398.13120000000004</v>
      </c>
      <c r="AE830" s="57">
        <f>IF((tVendas[[#This Row],[Data Pagamento]]-tVendas[[#This Row],[Vencimento]])&lt;0,1,0)</f>
        <v>0</v>
      </c>
    </row>
    <row r="831" spans="9:31" x14ac:dyDescent="0.3">
      <c r="I831">
        <v>828</v>
      </c>
      <c r="J831" s="41">
        <v>44279</v>
      </c>
      <c r="K831" s="66">
        <f t="shared" si="12"/>
        <v>2021</v>
      </c>
      <c r="L831">
        <v>37</v>
      </c>
      <c r="M831" t="s">
        <v>256</v>
      </c>
      <c r="N831" t="s">
        <v>164</v>
      </c>
      <c r="O831">
        <v>10</v>
      </c>
      <c r="P831" t="s">
        <v>446</v>
      </c>
      <c r="Q831" t="s">
        <v>206</v>
      </c>
      <c r="R831" t="s">
        <v>212</v>
      </c>
      <c r="S831">
        <v>47</v>
      </c>
      <c r="T831" s="42">
        <v>108</v>
      </c>
      <c r="U831" s="42">
        <v>5076</v>
      </c>
      <c r="V831" s="43">
        <v>0</v>
      </c>
      <c r="W831" s="42">
        <f>tVendas[[#This Row],[Valor Bruto]]*tVendas[[#This Row],[% Desconto]]</f>
        <v>0</v>
      </c>
      <c r="X831" s="42">
        <f>tVendas[[#This Row],[Valor Bruto]]-tVendas[[#This Row],[Valor Desconto]]</f>
        <v>5076</v>
      </c>
      <c r="Y831" s="41">
        <v>44295</v>
      </c>
      <c r="Z831" s="41"/>
      <c r="AA831" t="s">
        <v>100</v>
      </c>
      <c r="AB831" t="s">
        <v>92</v>
      </c>
      <c r="AC831" s="43">
        <v>0.09</v>
      </c>
      <c r="AD831" s="42">
        <f>tVendas[[#This Row],[Valor Venda]]*tVendas[[#This Row],[% Comis.]]</f>
        <v>456.84</v>
      </c>
      <c r="AE831" s="57">
        <f>IF((tVendas[[#This Row],[Data Pagamento]]-tVendas[[#This Row],[Vencimento]])&lt;0,1,0)</f>
        <v>1</v>
      </c>
    </row>
    <row r="832" spans="9:31" x14ac:dyDescent="0.3">
      <c r="I832">
        <v>829</v>
      </c>
      <c r="J832" s="41">
        <v>44279</v>
      </c>
      <c r="K832" s="66">
        <f t="shared" si="12"/>
        <v>2021</v>
      </c>
      <c r="L832">
        <v>10</v>
      </c>
      <c r="M832" t="s">
        <v>390</v>
      </c>
      <c r="N832" t="s">
        <v>126</v>
      </c>
      <c r="O832">
        <v>12</v>
      </c>
      <c r="P832" t="s">
        <v>399</v>
      </c>
      <c r="Q832" t="s">
        <v>201</v>
      </c>
      <c r="R832" t="s">
        <v>216</v>
      </c>
      <c r="S832">
        <v>20</v>
      </c>
      <c r="T832" s="42">
        <v>117</v>
      </c>
      <c r="U832" s="42">
        <v>2340</v>
      </c>
      <c r="V832" s="43">
        <v>0.08</v>
      </c>
      <c r="W832" s="42">
        <f>tVendas[[#This Row],[Valor Bruto]]*tVendas[[#This Row],[% Desconto]]</f>
        <v>187.20000000000002</v>
      </c>
      <c r="X832" s="42">
        <f>tVendas[[#This Row],[Valor Bruto]]-tVendas[[#This Row],[Valor Desconto]]</f>
        <v>2152.8000000000002</v>
      </c>
      <c r="Y832" s="41">
        <v>44294</v>
      </c>
      <c r="Z832" s="41">
        <v>44294</v>
      </c>
      <c r="AA832" t="s">
        <v>87</v>
      </c>
      <c r="AB832" t="s">
        <v>88</v>
      </c>
      <c r="AC832" s="43">
        <v>0.06</v>
      </c>
      <c r="AD832" s="42">
        <f>tVendas[[#This Row],[Valor Venda]]*tVendas[[#This Row],[% Comis.]]</f>
        <v>129.16800000000001</v>
      </c>
      <c r="AE832" s="57">
        <f>IF((tVendas[[#This Row],[Data Pagamento]]-tVendas[[#This Row],[Vencimento]])&lt;0,1,0)</f>
        <v>0</v>
      </c>
    </row>
    <row r="833" spans="9:31" x14ac:dyDescent="0.3">
      <c r="I833">
        <v>830</v>
      </c>
      <c r="J833" s="41">
        <v>44279</v>
      </c>
      <c r="K833" s="66">
        <f t="shared" si="12"/>
        <v>2021</v>
      </c>
      <c r="L833">
        <v>85</v>
      </c>
      <c r="M833" t="s">
        <v>280</v>
      </c>
      <c r="N833" t="s">
        <v>281</v>
      </c>
      <c r="O833">
        <v>2</v>
      </c>
      <c r="P833" t="s">
        <v>353</v>
      </c>
      <c r="Q833" t="s">
        <v>206</v>
      </c>
      <c r="R833" t="s">
        <v>219</v>
      </c>
      <c r="S833">
        <v>50</v>
      </c>
      <c r="T833" s="42">
        <v>107</v>
      </c>
      <c r="U833" s="42">
        <v>5350</v>
      </c>
      <c r="V833" s="43">
        <v>0.15</v>
      </c>
      <c r="W833" s="42">
        <f>tVendas[[#This Row],[Valor Bruto]]*tVendas[[#This Row],[% Desconto]]</f>
        <v>802.5</v>
      </c>
      <c r="X833" s="42">
        <f>tVendas[[#This Row],[Valor Bruto]]-tVendas[[#This Row],[Valor Desconto]]</f>
        <v>4547.5</v>
      </c>
      <c r="Y833" s="41">
        <v>44291</v>
      </c>
      <c r="Z833" s="41">
        <v>44291</v>
      </c>
      <c r="AA833" t="s">
        <v>79</v>
      </c>
      <c r="AB833" t="s">
        <v>90</v>
      </c>
      <c r="AC833" s="43">
        <v>0.08</v>
      </c>
      <c r="AD833" s="42">
        <f>tVendas[[#This Row],[Valor Venda]]*tVendas[[#This Row],[% Comis.]]</f>
        <v>363.8</v>
      </c>
      <c r="AE833" s="57">
        <f>IF((tVendas[[#This Row],[Data Pagamento]]-tVendas[[#This Row],[Vencimento]])&lt;0,1,0)</f>
        <v>0</v>
      </c>
    </row>
    <row r="834" spans="9:31" x14ac:dyDescent="0.3">
      <c r="I834">
        <v>831</v>
      </c>
      <c r="J834" s="41">
        <v>44281</v>
      </c>
      <c r="K834" s="66">
        <f t="shared" si="12"/>
        <v>2021</v>
      </c>
      <c r="L834">
        <v>39</v>
      </c>
      <c r="M834" t="s">
        <v>231</v>
      </c>
      <c r="N834" t="s">
        <v>232</v>
      </c>
      <c r="O834">
        <v>9</v>
      </c>
      <c r="P834" t="s">
        <v>436</v>
      </c>
      <c r="Q834" t="s">
        <v>206</v>
      </c>
      <c r="R834" t="s">
        <v>222</v>
      </c>
      <c r="S834">
        <v>27</v>
      </c>
      <c r="T834" s="42">
        <v>116</v>
      </c>
      <c r="U834" s="42">
        <v>3132</v>
      </c>
      <c r="V834" s="43">
        <v>0.09</v>
      </c>
      <c r="W834" s="42">
        <f>tVendas[[#This Row],[Valor Bruto]]*tVendas[[#This Row],[% Desconto]]</f>
        <v>281.88</v>
      </c>
      <c r="X834" s="42">
        <f>tVendas[[#This Row],[Valor Bruto]]-tVendas[[#This Row],[Valor Desconto]]</f>
        <v>2850.12</v>
      </c>
      <c r="Y834" s="41">
        <v>44295</v>
      </c>
      <c r="Z834" s="41">
        <v>44295</v>
      </c>
      <c r="AA834" t="s">
        <v>82</v>
      </c>
      <c r="AB834" t="s">
        <v>95</v>
      </c>
      <c r="AC834" s="43">
        <v>0.06</v>
      </c>
      <c r="AD834" s="42">
        <f>tVendas[[#This Row],[Valor Venda]]*tVendas[[#This Row],[% Comis.]]</f>
        <v>171.00719999999998</v>
      </c>
      <c r="AE834" s="57">
        <f>IF((tVendas[[#This Row],[Data Pagamento]]-tVendas[[#This Row],[Vencimento]])&lt;0,1,0)</f>
        <v>0</v>
      </c>
    </row>
    <row r="835" spans="9:31" x14ac:dyDescent="0.3">
      <c r="I835">
        <v>832</v>
      </c>
      <c r="J835" s="41">
        <v>44281</v>
      </c>
      <c r="K835" s="66">
        <f t="shared" si="12"/>
        <v>2021</v>
      </c>
      <c r="L835">
        <v>46</v>
      </c>
      <c r="M835" t="s">
        <v>412</v>
      </c>
      <c r="N835" t="s">
        <v>413</v>
      </c>
      <c r="O835">
        <v>13</v>
      </c>
      <c r="P835" t="s">
        <v>516</v>
      </c>
      <c r="Q835" t="s">
        <v>201</v>
      </c>
      <c r="R835" t="s">
        <v>226</v>
      </c>
      <c r="S835">
        <v>50</v>
      </c>
      <c r="T835" s="42">
        <v>93</v>
      </c>
      <c r="U835" s="42">
        <v>4650</v>
      </c>
      <c r="V835" s="43">
        <v>0.13</v>
      </c>
      <c r="W835" s="42">
        <f>tVendas[[#This Row],[Valor Bruto]]*tVendas[[#This Row],[% Desconto]]</f>
        <v>604.5</v>
      </c>
      <c r="X835" s="42">
        <f>tVendas[[#This Row],[Valor Bruto]]-tVendas[[#This Row],[Valor Desconto]]</f>
        <v>4045.5</v>
      </c>
      <c r="Y835" s="41">
        <v>44299</v>
      </c>
      <c r="Z835" s="41">
        <v>44299</v>
      </c>
      <c r="AA835" t="s">
        <v>108</v>
      </c>
      <c r="AB835" t="s">
        <v>113</v>
      </c>
      <c r="AC835" s="43">
        <v>0.08</v>
      </c>
      <c r="AD835" s="42">
        <f>tVendas[[#This Row],[Valor Venda]]*tVendas[[#This Row],[% Comis.]]</f>
        <v>323.64</v>
      </c>
      <c r="AE835" s="57">
        <f>IF((tVendas[[#This Row],[Data Pagamento]]-tVendas[[#This Row],[Vencimento]])&lt;0,1,0)</f>
        <v>0</v>
      </c>
    </row>
    <row r="836" spans="9:31" x14ac:dyDescent="0.3">
      <c r="I836">
        <v>833</v>
      </c>
      <c r="J836" s="41">
        <v>44281</v>
      </c>
      <c r="K836" s="66">
        <f t="shared" ref="K836:K899" si="13">YEAR(J836)</f>
        <v>2021</v>
      </c>
      <c r="L836">
        <v>72</v>
      </c>
      <c r="M836" t="s">
        <v>299</v>
      </c>
      <c r="N836" t="s">
        <v>300</v>
      </c>
      <c r="O836">
        <v>6</v>
      </c>
      <c r="P836" t="s">
        <v>511</v>
      </c>
      <c r="Q836" t="s">
        <v>201</v>
      </c>
      <c r="R836" t="s">
        <v>230</v>
      </c>
      <c r="S836">
        <v>21</v>
      </c>
      <c r="T836" s="42">
        <v>115</v>
      </c>
      <c r="U836" s="42">
        <v>2415</v>
      </c>
      <c r="V836" s="43">
        <v>0.12</v>
      </c>
      <c r="W836" s="42">
        <f>tVendas[[#This Row],[Valor Bruto]]*tVendas[[#This Row],[% Desconto]]</f>
        <v>289.8</v>
      </c>
      <c r="X836" s="42">
        <f>tVendas[[#This Row],[Valor Bruto]]-tVendas[[#This Row],[Valor Desconto]]</f>
        <v>2125.1999999999998</v>
      </c>
      <c r="Y836" s="41">
        <v>44282</v>
      </c>
      <c r="Z836" s="41">
        <v>44282</v>
      </c>
      <c r="AA836" t="s">
        <v>97</v>
      </c>
      <c r="AB836" t="s">
        <v>128</v>
      </c>
      <c r="AC836" s="43">
        <v>0.06</v>
      </c>
      <c r="AD836" s="42">
        <f>tVendas[[#This Row],[Valor Venda]]*tVendas[[#This Row],[% Comis.]]</f>
        <v>127.51199999999999</v>
      </c>
      <c r="AE836" s="57">
        <f>IF((tVendas[[#This Row],[Data Pagamento]]-tVendas[[#This Row],[Vencimento]])&lt;0,1,0)</f>
        <v>0</v>
      </c>
    </row>
    <row r="837" spans="9:31" x14ac:dyDescent="0.3">
      <c r="I837">
        <v>834</v>
      </c>
      <c r="J837" s="41">
        <v>44281</v>
      </c>
      <c r="K837" s="66">
        <f t="shared" si="13"/>
        <v>2021</v>
      </c>
      <c r="L837">
        <v>29</v>
      </c>
      <c r="M837" t="s">
        <v>437</v>
      </c>
      <c r="N837" t="s">
        <v>438</v>
      </c>
      <c r="O837">
        <v>2</v>
      </c>
      <c r="P837" t="s">
        <v>369</v>
      </c>
      <c r="Q837" t="s">
        <v>206</v>
      </c>
      <c r="R837" t="s">
        <v>234</v>
      </c>
      <c r="S837">
        <v>12</v>
      </c>
      <c r="T837" s="42">
        <v>97</v>
      </c>
      <c r="U837" s="42">
        <v>1164</v>
      </c>
      <c r="V837" s="43">
        <v>0.03</v>
      </c>
      <c r="W837" s="42">
        <f>tVendas[[#This Row],[Valor Bruto]]*tVendas[[#This Row],[% Desconto]]</f>
        <v>34.92</v>
      </c>
      <c r="X837" s="42">
        <f>tVendas[[#This Row],[Valor Bruto]]-tVendas[[#This Row],[Valor Desconto]]</f>
        <v>1129.08</v>
      </c>
      <c r="Y837" s="41">
        <v>44292</v>
      </c>
      <c r="Z837" s="41">
        <v>44292</v>
      </c>
      <c r="AA837" t="s">
        <v>100</v>
      </c>
      <c r="AB837" t="s">
        <v>92</v>
      </c>
      <c r="AC837" s="43">
        <v>0.05</v>
      </c>
      <c r="AD837" s="42">
        <f>tVendas[[#This Row],[Valor Venda]]*tVendas[[#This Row],[% Comis.]]</f>
        <v>56.454000000000001</v>
      </c>
      <c r="AE837" s="57">
        <f>IF((tVendas[[#This Row],[Data Pagamento]]-tVendas[[#This Row],[Vencimento]])&lt;0,1,0)</f>
        <v>0</v>
      </c>
    </row>
    <row r="838" spans="9:31" x14ac:dyDescent="0.3">
      <c r="I838">
        <v>835</v>
      </c>
      <c r="J838" s="41">
        <v>44282</v>
      </c>
      <c r="K838" s="66">
        <f t="shared" si="13"/>
        <v>2021</v>
      </c>
      <c r="L838">
        <v>66</v>
      </c>
      <c r="M838" t="s">
        <v>217</v>
      </c>
      <c r="N838" t="s">
        <v>96</v>
      </c>
      <c r="O838">
        <v>12</v>
      </c>
      <c r="P838" t="s">
        <v>519</v>
      </c>
      <c r="Q838" t="s">
        <v>201</v>
      </c>
      <c r="R838" t="s">
        <v>237</v>
      </c>
      <c r="S838">
        <v>23</v>
      </c>
      <c r="T838" s="42">
        <v>99</v>
      </c>
      <c r="U838" s="42">
        <v>2277</v>
      </c>
      <c r="V838" s="43">
        <v>0.02</v>
      </c>
      <c r="W838" s="42">
        <f>tVendas[[#This Row],[Valor Bruto]]*tVendas[[#This Row],[% Desconto]]</f>
        <v>45.54</v>
      </c>
      <c r="X838" s="42">
        <f>tVendas[[#This Row],[Valor Bruto]]-tVendas[[#This Row],[Valor Desconto]]</f>
        <v>2231.46</v>
      </c>
      <c r="Y838" s="41">
        <v>44288</v>
      </c>
      <c r="Z838" s="41">
        <v>44288</v>
      </c>
      <c r="AA838" t="s">
        <v>108</v>
      </c>
      <c r="AB838" t="s">
        <v>128</v>
      </c>
      <c r="AC838" s="43">
        <v>0.06</v>
      </c>
      <c r="AD838" s="42">
        <f>tVendas[[#This Row],[Valor Venda]]*tVendas[[#This Row],[% Comis.]]</f>
        <v>133.88759999999999</v>
      </c>
      <c r="AE838" s="57">
        <f>IF((tVendas[[#This Row],[Data Pagamento]]-tVendas[[#This Row],[Vencimento]])&lt;0,1,0)</f>
        <v>0</v>
      </c>
    </row>
    <row r="839" spans="9:31" x14ac:dyDescent="0.3">
      <c r="I839">
        <v>836</v>
      </c>
      <c r="J839" s="41">
        <v>44282</v>
      </c>
      <c r="K839" s="66">
        <f t="shared" si="13"/>
        <v>2021</v>
      </c>
      <c r="L839">
        <v>70</v>
      </c>
      <c r="M839" t="s">
        <v>392</v>
      </c>
      <c r="N839" t="s">
        <v>153</v>
      </c>
      <c r="O839">
        <v>10</v>
      </c>
      <c r="P839" t="s">
        <v>350</v>
      </c>
      <c r="Q839" t="s">
        <v>206</v>
      </c>
      <c r="R839" t="s">
        <v>240</v>
      </c>
      <c r="S839">
        <v>45</v>
      </c>
      <c r="T839" s="42">
        <v>98</v>
      </c>
      <c r="U839" s="42">
        <v>4410</v>
      </c>
      <c r="V839" s="43">
        <v>0.14000000000000001</v>
      </c>
      <c r="W839" s="42">
        <f>tVendas[[#This Row],[Valor Bruto]]*tVendas[[#This Row],[% Desconto]]</f>
        <v>617.40000000000009</v>
      </c>
      <c r="X839" s="42">
        <f>tVendas[[#This Row],[Valor Bruto]]-tVendas[[#This Row],[Valor Desconto]]</f>
        <v>3792.6</v>
      </c>
      <c r="Y839" s="41">
        <v>44307</v>
      </c>
      <c r="Z839" s="41">
        <v>44307</v>
      </c>
      <c r="AA839" t="s">
        <v>97</v>
      </c>
      <c r="AB839" t="s">
        <v>95</v>
      </c>
      <c r="AC839" s="43">
        <v>7.0000000000000007E-2</v>
      </c>
      <c r="AD839" s="42">
        <f>tVendas[[#This Row],[Valor Venda]]*tVendas[[#This Row],[% Comis.]]</f>
        <v>265.48200000000003</v>
      </c>
      <c r="AE839" s="57">
        <f>IF((tVendas[[#This Row],[Data Pagamento]]-tVendas[[#This Row],[Vencimento]])&lt;0,1,0)</f>
        <v>0</v>
      </c>
    </row>
    <row r="840" spans="9:31" x14ac:dyDescent="0.3">
      <c r="I840">
        <v>837</v>
      </c>
      <c r="J840" s="41">
        <v>44282</v>
      </c>
      <c r="K840" s="66">
        <f t="shared" si="13"/>
        <v>2021</v>
      </c>
      <c r="L840">
        <v>75</v>
      </c>
      <c r="M840" t="s">
        <v>363</v>
      </c>
      <c r="N840" t="s">
        <v>124</v>
      </c>
      <c r="O840">
        <v>8</v>
      </c>
      <c r="P840" t="s">
        <v>373</v>
      </c>
      <c r="Q840" t="s">
        <v>206</v>
      </c>
      <c r="R840" t="s">
        <v>202</v>
      </c>
      <c r="S840">
        <v>26</v>
      </c>
      <c r="T840" s="42">
        <v>94</v>
      </c>
      <c r="U840" s="42">
        <v>2444</v>
      </c>
      <c r="V840" s="43">
        <v>0.09</v>
      </c>
      <c r="W840" s="42">
        <f>tVendas[[#This Row],[Valor Bruto]]*tVendas[[#This Row],[% Desconto]]</f>
        <v>219.95999999999998</v>
      </c>
      <c r="X840" s="42">
        <f>tVendas[[#This Row],[Valor Bruto]]-tVendas[[#This Row],[Valor Desconto]]</f>
        <v>2224.04</v>
      </c>
      <c r="Y840" s="41">
        <v>44287</v>
      </c>
      <c r="Z840" s="41">
        <v>44287</v>
      </c>
      <c r="AA840" t="s">
        <v>87</v>
      </c>
      <c r="AB840" t="s">
        <v>92</v>
      </c>
      <c r="AC840" s="43">
        <v>0.06</v>
      </c>
      <c r="AD840" s="42">
        <f>tVendas[[#This Row],[Valor Venda]]*tVendas[[#This Row],[% Comis.]]</f>
        <v>133.44239999999999</v>
      </c>
      <c r="AE840" s="57">
        <f>IF((tVendas[[#This Row],[Data Pagamento]]-tVendas[[#This Row],[Vencimento]])&lt;0,1,0)</f>
        <v>0</v>
      </c>
    </row>
    <row r="841" spans="9:31" x14ac:dyDescent="0.3">
      <c r="I841">
        <v>838</v>
      </c>
      <c r="J841" s="41">
        <v>44282</v>
      </c>
      <c r="K841" s="66">
        <f t="shared" si="13"/>
        <v>2021</v>
      </c>
      <c r="L841">
        <v>17</v>
      </c>
      <c r="M841" t="s">
        <v>352</v>
      </c>
      <c r="N841" t="s">
        <v>259</v>
      </c>
      <c r="O841">
        <v>1</v>
      </c>
      <c r="P841" t="s">
        <v>491</v>
      </c>
      <c r="Q841" t="s">
        <v>201</v>
      </c>
      <c r="R841" t="s">
        <v>207</v>
      </c>
      <c r="S841">
        <v>23</v>
      </c>
      <c r="T841" s="42">
        <v>115</v>
      </c>
      <c r="U841" s="42">
        <v>2645</v>
      </c>
      <c r="V841" s="43">
        <v>7.0000000000000007E-2</v>
      </c>
      <c r="W841" s="42">
        <f>tVendas[[#This Row],[Valor Bruto]]*tVendas[[#This Row],[% Desconto]]</f>
        <v>185.15</v>
      </c>
      <c r="X841" s="42">
        <f>tVendas[[#This Row],[Valor Bruto]]-tVendas[[#This Row],[Valor Desconto]]</f>
        <v>2459.85</v>
      </c>
      <c r="Y841" s="41">
        <v>44284</v>
      </c>
      <c r="Z841" s="41">
        <v>44284</v>
      </c>
      <c r="AA841" t="s">
        <v>87</v>
      </c>
      <c r="AB841" t="s">
        <v>109</v>
      </c>
      <c r="AC841" s="43">
        <v>0.06</v>
      </c>
      <c r="AD841" s="42">
        <f>tVendas[[#This Row],[Valor Venda]]*tVendas[[#This Row],[% Comis.]]</f>
        <v>147.59099999999998</v>
      </c>
      <c r="AE841" s="57">
        <f>IF((tVendas[[#This Row],[Data Pagamento]]-tVendas[[#This Row],[Vencimento]])&lt;0,1,0)</f>
        <v>0</v>
      </c>
    </row>
    <row r="842" spans="9:31" x14ac:dyDescent="0.3">
      <c r="I842">
        <v>839</v>
      </c>
      <c r="J842" s="41">
        <v>44283</v>
      </c>
      <c r="K842" s="66">
        <f t="shared" si="13"/>
        <v>2021</v>
      </c>
      <c r="L842">
        <v>68</v>
      </c>
      <c r="M842" t="s">
        <v>495</v>
      </c>
      <c r="N842" t="s">
        <v>148</v>
      </c>
      <c r="O842">
        <v>4</v>
      </c>
      <c r="P842" t="s">
        <v>336</v>
      </c>
      <c r="Q842" t="s">
        <v>206</v>
      </c>
      <c r="R842" t="s">
        <v>212</v>
      </c>
      <c r="S842">
        <v>22</v>
      </c>
      <c r="T842" s="42">
        <v>116</v>
      </c>
      <c r="U842" s="42">
        <v>2552</v>
      </c>
      <c r="V842" s="43">
        <v>0.09</v>
      </c>
      <c r="W842" s="42">
        <f>tVendas[[#This Row],[Valor Bruto]]*tVendas[[#This Row],[% Desconto]]</f>
        <v>229.67999999999998</v>
      </c>
      <c r="X842" s="42">
        <f>tVendas[[#This Row],[Valor Bruto]]-tVendas[[#This Row],[Valor Desconto]]</f>
        <v>2322.3200000000002</v>
      </c>
      <c r="Y842" s="41">
        <v>44312</v>
      </c>
      <c r="Z842" s="41">
        <v>44312</v>
      </c>
      <c r="AA842" t="s">
        <v>100</v>
      </c>
      <c r="AB842" t="s">
        <v>88</v>
      </c>
      <c r="AC842" s="43">
        <v>0.06</v>
      </c>
      <c r="AD842" s="42">
        <f>tVendas[[#This Row],[Valor Venda]]*tVendas[[#This Row],[% Comis.]]</f>
        <v>139.33920000000001</v>
      </c>
      <c r="AE842" s="57">
        <f>IF((tVendas[[#This Row],[Data Pagamento]]-tVendas[[#This Row],[Vencimento]])&lt;0,1,0)</f>
        <v>0</v>
      </c>
    </row>
    <row r="843" spans="9:31" x14ac:dyDescent="0.3">
      <c r="I843">
        <v>840</v>
      </c>
      <c r="J843" s="41">
        <v>44283</v>
      </c>
      <c r="K843" s="66">
        <f t="shared" si="13"/>
        <v>2021</v>
      </c>
      <c r="L843">
        <v>50</v>
      </c>
      <c r="M843" t="s">
        <v>361</v>
      </c>
      <c r="N843" t="s">
        <v>362</v>
      </c>
      <c r="O843">
        <v>6</v>
      </c>
      <c r="P843" t="s">
        <v>469</v>
      </c>
      <c r="Q843" t="s">
        <v>201</v>
      </c>
      <c r="R843" t="s">
        <v>216</v>
      </c>
      <c r="S843">
        <v>37</v>
      </c>
      <c r="T843" s="42">
        <v>91</v>
      </c>
      <c r="U843" s="42">
        <v>3367</v>
      </c>
      <c r="V843" s="43">
        <v>0.02</v>
      </c>
      <c r="W843" s="42">
        <f>tVendas[[#This Row],[Valor Bruto]]*tVendas[[#This Row],[% Desconto]]</f>
        <v>67.34</v>
      </c>
      <c r="X843" s="42">
        <f>tVendas[[#This Row],[Valor Bruto]]-tVendas[[#This Row],[Valor Desconto]]</f>
        <v>3299.66</v>
      </c>
      <c r="Y843" s="41">
        <v>44284</v>
      </c>
      <c r="Z843" s="41">
        <v>44284</v>
      </c>
      <c r="AA843" t="s">
        <v>97</v>
      </c>
      <c r="AB843" t="s">
        <v>88</v>
      </c>
      <c r="AC843" s="43">
        <v>7.0000000000000007E-2</v>
      </c>
      <c r="AD843" s="42">
        <f>tVendas[[#This Row],[Valor Venda]]*tVendas[[#This Row],[% Comis.]]</f>
        <v>230.97620000000001</v>
      </c>
      <c r="AE843" s="57">
        <f>IF((tVendas[[#This Row],[Data Pagamento]]-tVendas[[#This Row],[Vencimento]])&lt;0,1,0)</f>
        <v>0</v>
      </c>
    </row>
    <row r="844" spans="9:31" x14ac:dyDescent="0.3">
      <c r="I844">
        <v>841</v>
      </c>
      <c r="J844" s="41">
        <v>44283</v>
      </c>
      <c r="K844" s="66">
        <f t="shared" si="13"/>
        <v>2021</v>
      </c>
      <c r="L844">
        <v>23</v>
      </c>
      <c r="M844" t="s">
        <v>508</v>
      </c>
      <c r="N844" t="s">
        <v>277</v>
      </c>
      <c r="O844">
        <v>3</v>
      </c>
      <c r="P844" t="s">
        <v>323</v>
      </c>
      <c r="Q844" t="s">
        <v>206</v>
      </c>
      <c r="R844" t="s">
        <v>219</v>
      </c>
      <c r="S844">
        <v>47</v>
      </c>
      <c r="T844" s="42">
        <v>99</v>
      </c>
      <c r="U844" s="42">
        <v>4653</v>
      </c>
      <c r="V844" s="43">
        <v>0.03</v>
      </c>
      <c r="W844" s="42">
        <f>tVendas[[#This Row],[Valor Bruto]]*tVendas[[#This Row],[% Desconto]]</f>
        <v>139.59</v>
      </c>
      <c r="X844" s="42">
        <f>tVendas[[#This Row],[Valor Bruto]]-tVendas[[#This Row],[Valor Desconto]]</f>
        <v>4513.41</v>
      </c>
      <c r="Y844" s="41">
        <v>44307</v>
      </c>
      <c r="Z844" s="41">
        <v>44307</v>
      </c>
      <c r="AA844" t="s">
        <v>87</v>
      </c>
      <c r="AB844" t="s">
        <v>88</v>
      </c>
      <c r="AC844" s="43">
        <v>0.08</v>
      </c>
      <c r="AD844" s="42">
        <f>tVendas[[#This Row],[Valor Venda]]*tVendas[[#This Row],[% Comis.]]</f>
        <v>361.07279999999997</v>
      </c>
      <c r="AE844" s="57">
        <f>IF((tVendas[[#This Row],[Data Pagamento]]-tVendas[[#This Row],[Vencimento]])&lt;0,1,0)</f>
        <v>0</v>
      </c>
    </row>
    <row r="845" spans="9:31" x14ac:dyDescent="0.3">
      <c r="I845">
        <v>842</v>
      </c>
      <c r="J845" s="41">
        <v>44284</v>
      </c>
      <c r="K845" s="66">
        <f t="shared" si="13"/>
        <v>2021</v>
      </c>
      <c r="L845">
        <v>85</v>
      </c>
      <c r="M845" t="s">
        <v>280</v>
      </c>
      <c r="N845" t="s">
        <v>281</v>
      </c>
      <c r="O845">
        <v>12</v>
      </c>
      <c r="P845" t="s">
        <v>221</v>
      </c>
      <c r="Q845" t="s">
        <v>201</v>
      </c>
      <c r="R845" t="s">
        <v>222</v>
      </c>
      <c r="S845">
        <v>20</v>
      </c>
      <c r="T845" s="42">
        <v>93</v>
      </c>
      <c r="U845" s="42">
        <v>1860</v>
      </c>
      <c r="V845" s="43">
        <v>0.1</v>
      </c>
      <c r="W845" s="42">
        <f>tVendas[[#This Row],[Valor Bruto]]*tVendas[[#This Row],[% Desconto]]</f>
        <v>186</v>
      </c>
      <c r="X845" s="42">
        <f>tVendas[[#This Row],[Valor Bruto]]-tVendas[[#This Row],[Valor Desconto]]</f>
        <v>1674</v>
      </c>
      <c r="Y845" s="41">
        <v>44288</v>
      </c>
      <c r="Z845" s="41">
        <v>44288</v>
      </c>
      <c r="AA845" t="s">
        <v>82</v>
      </c>
      <c r="AB845" t="s">
        <v>83</v>
      </c>
      <c r="AC845" s="43">
        <v>0.05</v>
      </c>
      <c r="AD845" s="42">
        <f>tVendas[[#This Row],[Valor Venda]]*tVendas[[#This Row],[% Comis.]]</f>
        <v>83.7</v>
      </c>
      <c r="AE845" s="57">
        <f>IF((tVendas[[#This Row],[Data Pagamento]]-tVendas[[#This Row],[Vencimento]])&lt;0,1,0)</f>
        <v>0</v>
      </c>
    </row>
    <row r="846" spans="9:31" x14ac:dyDescent="0.3">
      <c r="I846">
        <v>843</v>
      </c>
      <c r="J846" s="41">
        <v>44284</v>
      </c>
      <c r="K846" s="66">
        <f t="shared" si="13"/>
        <v>2021</v>
      </c>
      <c r="L846">
        <v>1</v>
      </c>
      <c r="M846" t="s">
        <v>410</v>
      </c>
      <c r="N846" t="s">
        <v>340</v>
      </c>
      <c r="O846">
        <v>4</v>
      </c>
      <c r="P846" t="s">
        <v>490</v>
      </c>
      <c r="Q846" t="s">
        <v>206</v>
      </c>
      <c r="R846" t="s">
        <v>226</v>
      </c>
      <c r="S846">
        <v>13</v>
      </c>
      <c r="T846" s="42">
        <v>92</v>
      </c>
      <c r="U846" s="42">
        <v>1196</v>
      </c>
      <c r="V846" s="43">
        <v>7.0000000000000007E-2</v>
      </c>
      <c r="W846" s="42">
        <f>tVendas[[#This Row],[Valor Bruto]]*tVendas[[#This Row],[% Desconto]]</f>
        <v>83.720000000000013</v>
      </c>
      <c r="X846" s="42">
        <f>tVendas[[#This Row],[Valor Bruto]]-tVendas[[#This Row],[Valor Desconto]]</f>
        <v>1112.28</v>
      </c>
      <c r="Y846" s="41">
        <v>44311</v>
      </c>
      <c r="Z846" s="41">
        <v>44311</v>
      </c>
      <c r="AA846" t="s">
        <v>85</v>
      </c>
      <c r="AB846" t="s">
        <v>105</v>
      </c>
      <c r="AC846" s="43">
        <v>0.05</v>
      </c>
      <c r="AD846" s="42">
        <f>tVendas[[#This Row],[Valor Venda]]*tVendas[[#This Row],[% Comis.]]</f>
        <v>55.614000000000004</v>
      </c>
      <c r="AE846" s="57">
        <f>IF((tVendas[[#This Row],[Data Pagamento]]-tVendas[[#This Row],[Vencimento]])&lt;0,1,0)</f>
        <v>0</v>
      </c>
    </row>
    <row r="847" spans="9:31" x14ac:dyDescent="0.3">
      <c r="I847">
        <v>844</v>
      </c>
      <c r="J847" s="41">
        <v>44284</v>
      </c>
      <c r="K847" s="66">
        <f t="shared" si="13"/>
        <v>2021</v>
      </c>
      <c r="L847">
        <v>68</v>
      </c>
      <c r="M847" t="s">
        <v>495</v>
      </c>
      <c r="N847" t="s">
        <v>148</v>
      </c>
      <c r="O847">
        <v>4</v>
      </c>
      <c r="P847" t="s">
        <v>347</v>
      </c>
      <c r="Q847" t="s">
        <v>206</v>
      </c>
      <c r="R847" t="s">
        <v>230</v>
      </c>
      <c r="S847">
        <v>46</v>
      </c>
      <c r="T847" s="42">
        <v>104</v>
      </c>
      <c r="U847" s="42">
        <v>4784</v>
      </c>
      <c r="V847" s="43">
        <v>0.08</v>
      </c>
      <c r="W847" s="42">
        <f>tVendas[[#This Row],[Valor Bruto]]*tVendas[[#This Row],[% Desconto]]</f>
        <v>382.72</v>
      </c>
      <c r="X847" s="42">
        <f>tVendas[[#This Row],[Valor Bruto]]-tVendas[[#This Row],[Valor Desconto]]</f>
        <v>4401.28</v>
      </c>
      <c r="Y847" s="41">
        <v>44314</v>
      </c>
      <c r="Z847" s="41">
        <v>44314</v>
      </c>
      <c r="AA847" t="s">
        <v>108</v>
      </c>
      <c r="AB847" t="s">
        <v>105</v>
      </c>
      <c r="AC847" s="43">
        <v>0.08</v>
      </c>
      <c r="AD847" s="42">
        <f>tVendas[[#This Row],[Valor Venda]]*tVendas[[#This Row],[% Comis.]]</f>
        <v>352.10239999999999</v>
      </c>
      <c r="AE847" s="57">
        <f>IF((tVendas[[#This Row],[Data Pagamento]]-tVendas[[#This Row],[Vencimento]])&lt;0,1,0)</f>
        <v>0</v>
      </c>
    </row>
    <row r="848" spans="9:31" x14ac:dyDescent="0.3">
      <c r="I848">
        <v>845</v>
      </c>
      <c r="J848" s="41">
        <v>44285</v>
      </c>
      <c r="K848" s="66">
        <f t="shared" si="13"/>
        <v>2021</v>
      </c>
      <c r="L848">
        <v>85</v>
      </c>
      <c r="M848" t="s">
        <v>280</v>
      </c>
      <c r="N848" t="s">
        <v>281</v>
      </c>
      <c r="O848">
        <v>4</v>
      </c>
      <c r="P848" t="s">
        <v>292</v>
      </c>
      <c r="Q848" t="s">
        <v>206</v>
      </c>
      <c r="R848" t="s">
        <v>234</v>
      </c>
      <c r="S848">
        <v>14</v>
      </c>
      <c r="T848" s="42">
        <v>93</v>
      </c>
      <c r="U848" s="42">
        <v>1302</v>
      </c>
      <c r="V848" s="43">
        <v>0.02</v>
      </c>
      <c r="W848" s="42">
        <f>tVendas[[#This Row],[Valor Bruto]]*tVendas[[#This Row],[% Desconto]]</f>
        <v>26.04</v>
      </c>
      <c r="X848" s="42">
        <f>tVendas[[#This Row],[Valor Bruto]]-tVendas[[#This Row],[Valor Desconto]]</f>
        <v>1275.96</v>
      </c>
      <c r="Y848" s="41">
        <v>44290</v>
      </c>
      <c r="Z848" s="41">
        <v>44290</v>
      </c>
      <c r="AA848" t="s">
        <v>82</v>
      </c>
      <c r="AB848" t="s">
        <v>92</v>
      </c>
      <c r="AC848" s="43">
        <v>0.05</v>
      </c>
      <c r="AD848" s="42">
        <f>tVendas[[#This Row],[Valor Venda]]*tVendas[[#This Row],[% Comis.]]</f>
        <v>63.798000000000002</v>
      </c>
      <c r="AE848" s="57">
        <f>IF((tVendas[[#This Row],[Data Pagamento]]-tVendas[[#This Row],[Vencimento]])&lt;0,1,0)</f>
        <v>0</v>
      </c>
    </row>
    <row r="849" spans="9:31" x14ac:dyDescent="0.3">
      <c r="I849">
        <v>846</v>
      </c>
      <c r="J849" s="41">
        <v>44285</v>
      </c>
      <c r="K849" s="66">
        <f t="shared" si="13"/>
        <v>2021</v>
      </c>
      <c r="L849">
        <v>86</v>
      </c>
      <c r="M849" t="s">
        <v>395</v>
      </c>
      <c r="N849" t="s">
        <v>396</v>
      </c>
      <c r="O849">
        <v>8</v>
      </c>
      <c r="P849" t="s">
        <v>406</v>
      </c>
      <c r="Q849" t="s">
        <v>206</v>
      </c>
      <c r="R849" t="s">
        <v>237</v>
      </c>
      <c r="S849">
        <v>50</v>
      </c>
      <c r="T849" s="42">
        <v>118</v>
      </c>
      <c r="U849" s="42">
        <v>5900</v>
      </c>
      <c r="V849" s="43">
        <v>0.12</v>
      </c>
      <c r="W849" s="42">
        <f>tVendas[[#This Row],[Valor Bruto]]*tVendas[[#This Row],[% Desconto]]</f>
        <v>708</v>
      </c>
      <c r="X849" s="42">
        <f>tVendas[[#This Row],[Valor Bruto]]-tVendas[[#This Row],[Valor Desconto]]</f>
        <v>5192</v>
      </c>
      <c r="Y849" s="41">
        <v>44313</v>
      </c>
      <c r="Z849" s="41">
        <v>44313</v>
      </c>
      <c r="AA849" t="s">
        <v>97</v>
      </c>
      <c r="AB849" t="s">
        <v>95</v>
      </c>
      <c r="AC849" s="43">
        <v>0.09</v>
      </c>
      <c r="AD849" s="42">
        <f>tVendas[[#This Row],[Valor Venda]]*tVendas[[#This Row],[% Comis.]]</f>
        <v>467.28</v>
      </c>
      <c r="AE849" s="57">
        <f>IF((tVendas[[#This Row],[Data Pagamento]]-tVendas[[#This Row],[Vencimento]])&lt;0,1,0)</f>
        <v>0</v>
      </c>
    </row>
    <row r="850" spans="9:31" x14ac:dyDescent="0.3">
      <c r="I850">
        <v>847</v>
      </c>
      <c r="J850" s="41">
        <v>44286</v>
      </c>
      <c r="K850" s="66">
        <f t="shared" si="13"/>
        <v>2021</v>
      </c>
      <c r="L850">
        <v>57</v>
      </c>
      <c r="M850" t="s">
        <v>465</v>
      </c>
      <c r="N850" t="s">
        <v>466</v>
      </c>
      <c r="O850">
        <v>3</v>
      </c>
      <c r="P850" t="s">
        <v>517</v>
      </c>
      <c r="Q850" t="s">
        <v>206</v>
      </c>
      <c r="R850" t="s">
        <v>240</v>
      </c>
      <c r="S850">
        <v>26</v>
      </c>
      <c r="T850" s="42">
        <v>103</v>
      </c>
      <c r="U850" s="42">
        <v>2678</v>
      </c>
      <c r="V850" s="43">
        <v>0.05</v>
      </c>
      <c r="W850" s="42">
        <f>tVendas[[#This Row],[Valor Bruto]]*tVendas[[#This Row],[% Desconto]]</f>
        <v>133.9</v>
      </c>
      <c r="X850" s="42">
        <f>tVendas[[#This Row],[Valor Bruto]]-tVendas[[#This Row],[Valor Desconto]]</f>
        <v>2544.1</v>
      </c>
      <c r="Y850" s="41">
        <v>44314</v>
      </c>
      <c r="Z850" s="41">
        <v>44314</v>
      </c>
      <c r="AA850" t="s">
        <v>79</v>
      </c>
      <c r="AB850" t="s">
        <v>95</v>
      </c>
      <c r="AC850" s="43">
        <v>0.06</v>
      </c>
      <c r="AD850" s="42">
        <f>tVendas[[#This Row],[Valor Venda]]*tVendas[[#This Row],[% Comis.]]</f>
        <v>152.64599999999999</v>
      </c>
      <c r="AE850" s="57">
        <f>IF((tVendas[[#This Row],[Data Pagamento]]-tVendas[[#This Row],[Vencimento]])&lt;0,1,0)</f>
        <v>0</v>
      </c>
    </row>
    <row r="851" spans="9:31" x14ac:dyDescent="0.3">
      <c r="I851">
        <v>848</v>
      </c>
      <c r="J851" s="41">
        <v>44286</v>
      </c>
      <c r="K851" s="66">
        <f t="shared" si="13"/>
        <v>2021</v>
      </c>
      <c r="L851">
        <v>84</v>
      </c>
      <c r="M851" t="s">
        <v>493</v>
      </c>
      <c r="N851" t="s">
        <v>224</v>
      </c>
      <c r="O851">
        <v>12</v>
      </c>
      <c r="P851" t="s">
        <v>333</v>
      </c>
      <c r="Q851" t="s">
        <v>201</v>
      </c>
      <c r="R851" t="s">
        <v>202</v>
      </c>
      <c r="S851">
        <v>42</v>
      </c>
      <c r="T851" s="42">
        <v>91</v>
      </c>
      <c r="U851" s="42">
        <v>3822</v>
      </c>
      <c r="V851" s="43">
        <v>0.01</v>
      </c>
      <c r="W851" s="42">
        <f>tVendas[[#This Row],[Valor Bruto]]*tVendas[[#This Row],[% Desconto]]</f>
        <v>38.22</v>
      </c>
      <c r="X851" s="42">
        <f>tVendas[[#This Row],[Valor Bruto]]-tVendas[[#This Row],[Valor Desconto]]</f>
        <v>3783.78</v>
      </c>
      <c r="Y851" s="41">
        <v>44294</v>
      </c>
      <c r="Z851" s="41">
        <v>44294</v>
      </c>
      <c r="AA851" t="s">
        <v>79</v>
      </c>
      <c r="AB851" t="s">
        <v>92</v>
      </c>
      <c r="AC851" s="43">
        <v>7.0000000000000007E-2</v>
      </c>
      <c r="AD851" s="42">
        <f>tVendas[[#This Row],[Valor Venda]]*tVendas[[#This Row],[% Comis.]]</f>
        <v>264.86460000000005</v>
      </c>
      <c r="AE851" s="57">
        <f>IF((tVendas[[#This Row],[Data Pagamento]]-tVendas[[#This Row],[Vencimento]])&lt;0,1,0)</f>
        <v>0</v>
      </c>
    </row>
    <row r="852" spans="9:31" x14ac:dyDescent="0.3">
      <c r="I852">
        <v>849</v>
      </c>
      <c r="J852" s="41">
        <v>44286</v>
      </c>
      <c r="K852" s="66">
        <f t="shared" si="13"/>
        <v>2021</v>
      </c>
      <c r="L852">
        <v>58</v>
      </c>
      <c r="M852" t="s">
        <v>324</v>
      </c>
      <c r="N852" t="s">
        <v>126</v>
      </c>
      <c r="O852">
        <v>1</v>
      </c>
      <c r="P852" t="s">
        <v>491</v>
      </c>
      <c r="Q852" t="s">
        <v>201</v>
      </c>
      <c r="R852" t="s">
        <v>207</v>
      </c>
      <c r="S852">
        <v>21</v>
      </c>
      <c r="T852" s="42">
        <v>93</v>
      </c>
      <c r="U852" s="42">
        <v>1953</v>
      </c>
      <c r="V852" s="43">
        <v>0</v>
      </c>
      <c r="W852" s="42">
        <f>tVendas[[#This Row],[Valor Bruto]]*tVendas[[#This Row],[% Desconto]]</f>
        <v>0</v>
      </c>
      <c r="X852" s="42">
        <f>tVendas[[#This Row],[Valor Bruto]]-tVendas[[#This Row],[Valor Desconto]]</f>
        <v>1953</v>
      </c>
      <c r="Y852" s="41">
        <v>44308</v>
      </c>
      <c r="Z852" s="41">
        <v>44308</v>
      </c>
      <c r="AA852" t="s">
        <v>82</v>
      </c>
      <c r="AB852" t="s">
        <v>88</v>
      </c>
      <c r="AC852" s="43">
        <v>0.05</v>
      </c>
      <c r="AD852" s="42">
        <f>tVendas[[#This Row],[Valor Venda]]*tVendas[[#This Row],[% Comis.]]</f>
        <v>97.65</v>
      </c>
      <c r="AE852" s="57">
        <f>IF((tVendas[[#This Row],[Data Pagamento]]-tVendas[[#This Row],[Vencimento]])&lt;0,1,0)</f>
        <v>0</v>
      </c>
    </row>
    <row r="853" spans="9:31" x14ac:dyDescent="0.3">
      <c r="I853">
        <v>850</v>
      </c>
      <c r="J853" s="41">
        <v>44287</v>
      </c>
      <c r="K853" s="66">
        <f t="shared" si="13"/>
        <v>2021</v>
      </c>
      <c r="L853">
        <v>11</v>
      </c>
      <c r="M853" t="s">
        <v>449</v>
      </c>
      <c r="N853" t="s">
        <v>450</v>
      </c>
      <c r="O853">
        <v>1</v>
      </c>
      <c r="P853" t="s">
        <v>459</v>
      </c>
      <c r="Q853" t="s">
        <v>201</v>
      </c>
      <c r="R853" t="s">
        <v>212</v>
      </c>
      <c r="S853">
        <v>49</v>
      </c>
      <c r="T853" s="42">
        <v>114</v>
      </c>
      <c r="U853" s="42">
        <v>5586</v>
      </c>
      <c r="V853" s="43">
        <v>0.14000000000000001</v>
      </c>
      <c r="W853" s="42">
        <f>tVendas[[#This Row],[Valor Bruto]]*tVendas[[#This Row],[% Desconto]]</f>
        <v>782.04000000000008</v>
      </c>
      <c r="X853" s="42">
        <f>tVendas[[#This Row],[Valor Bruto]]-tVendas[[#This Row],[Valor Desconto]]</f>
        <v>4803.96</v>
      </c>
      <c r="Y853" s="41">
        <v>44309</v>
      </c>
      <c r="Z853" s="41">
        <v>44309</v>
      </c>
      <c r="AA853" t="s">
        <v>108</v>
      </c>
      <c r="AB853" t="s">
        <v>95</v>
      </c>
      <c r="AC853" s="43">
        <v>0.08</v>
      </c>
      <c r="AD853" s="42">
        <f>tVendas[[#This Row],[Valor Venda]]*tVendas[[#This Row],[% Comis.]]</f>
        <v>384.3168</v>
      </c>
      <c r="AE853" s="57">
        <f>IF((tVendas[[#This Row],[Data Pagamento]]-tVendas[[#This Row],[Vencimento]])&lt;0,1,0)</f>
        <v>0</v>
      </c>
    </row>
    <row r="854" spans="9:31" x14ac:dyDescent="0.3">
      <c r="I854">
        <v>851</v>
      </c>
      <c r="J854" s="41">
        <v>44287</v>
      </c>
      <c r="K854" s="66">
        <f t="shared" si="13"/>
        <v>2021</v>
      </c>
      <c r="L854">
        <v>58</v>
      </c>
      <c r="M854" t="s">
        <v>324</v>
      </c>
      <c r="N854" t="s">
        <v>126</v>
      </c>
      <c r="O854">
        <v>11</v>
      </c>
      <c r="P854" t="s">
        <v>386</v>
      </c>
      <c r="Q854" t="s">
        <v>201</v>
      </c>
      <c r="R854" t="s">
        <v>216</v>
      </c>
      <c r="S854">
        <v>23</v>
      </c>
      <c r="T854" s="42">
        <v>106</v>
      </c>
      <c r="U854" s="42">
        <v>2438</v>
      </c>
      <c r="V854" s="43">
        <v>0.08</v>
      </c>
      <c r="W854" s="42">
        <f>tVendas[[#This Row],[Valor Bruto]]*tVendas[[#This Row],[% Desconto]]</f>
        <v>195.04</v>
      </c>
      <c r="X854" s="42">
        <f>tVendas[[#This Row],[Valor Bruto]]-tVendas[[#This Row],[Valor Desconto]]</f>
        <v>2242.96</v>
      </c>
      <c r="Y854" s="41">
        <v>44314</v>
      </c>
      <c r="Z854" s="41">
        <v>44314</v>
      </c>
      <c r="AA854" t="s">
        <v>82</v>
      </c>
      <c r="AB854" t="s">
        <v>113</v>
      </c>
      <c r="AC854" s="43">
        <v>0.06</v>
      </c>
      <c r="AD854" s="42">
        <f>tVendas[[#This Row],[Valor Venda]]*tVendas[[#This Row],[% Comis.]]</f>
        <v>134.57759999999999</v>
      </c>
      <c r="AE854" s="57">
        <f>IF((tVendas[[#This Row],[Data Pagamento]]-tVendas[[#This Row],[Vencimento]])&lt;0,1,0)</f>
        <v>0</v>
      </c>
    </row>
    <row r="855" spans="9:31" x14ac:dyDescent="0.3">
      <c r="I855">
        <v>852</v>
      </c>
      <c r="J855" s="41">
        <v>44288</v>
      </c>
      <c r="K855" s="66">
        <f t="shared" si="13"/>
        <v>2021</v>
      </c>
      <c r="L855">
        <v>2</v>
      </c>
      <c r="M855" t="s">
        <v>223</v>
      </c>
      <c r="N855" t="s">
        <v>224</v>
      </c>
      <c r="O855">
        <v>5</v>
      </c>
      <c r="P855" t="s">
        <v>470</v>
      </c>
      <c r="Q855" t="s">
        <v>206</v>
      </c>
      <c r="R855" t="s">
        <v>219</v>
      </c>
      <c r="S855">
        <v>17</v>
      </c>
      <c r="T855" s="42">
        <v>102</v>
      </c>
      <c r="U855" s="42">
        <v>1734</v>
      </c>
      <c r="V855" s="43">
        <v>0.06</v>
      </c>
      <c r="W855" s="42">
        <f>tVendas[[#This Row],[Valor Bruto]]*tVendas[[#This Row],[% Desconto]]</f>
        <v>104.03999999999999</v>
      </c>
      <c r="X855" s="42">
        <f>tVendas[[#This Row],[Valor Bruto]]-tVendas[[#This Row],[Valor Desconto]]</f>
        <v>1629.96</v>
      </c>
      <c r="Y855" s="41">
        <v>44312</v>
      </c>
      <c r="Z855" s="41"/>
      <c r="AA855" t="s">
        <v>87</v>
      </c>
      <c r="AB855" t="s">
        <v>113</v>
      </c>
      <c r="AC855" s="43">
        <v>0.05</v>
      </c>
      <c r="AD855" s="42">
        <f>tVendas[[#This Row],[Valor Venda]]*tVendas[[#This Row],[% Comis.]]</f>
        <v>81.498000000000005</v>
      </c>
      <c r="AE855" s="57">
        <f>IF((tVendas[[#This Row],[Data Pagamento]]-tVendas[[#This Row],[Vencimento]])&lt;0,1,0)</f>
        <v>1</v>
      </c>
    </row>
    <row r="856" spans="9:31" x14ac:dyDescent="0.3">
      <c r="I856">
        <v>853</v>
      </c>
      <c r="J856" s="41">
        <v>44288</v>
      </c>
      <c r="K856" s="66">
        <f t="shared" si="13"/>
        <v>2021</v>
      </c>
      <c r="L856">
        <v>14</v>
      </c>
      <c r="M856" t="s">
        <v>433</v>
      </c>
      <c r="N856" t="s">
        <v>148</v>
      </c>
      <c r="O856">
        <v>1</v>
      </c>
      <c r="P856" t="s">
        <v>377</v>
      </c>
      <c r="Q856" t="s">
        <v>201</v>
      </c>
      <c r="R856" t="s">
        <v>222</v>
      </c>
      <c r="S856">
        <v>39</v>
      </c>
      <c r="T856" s="42">
        <v>118</v>
      </c>
      <c r="U856" s="42">
        <v>4602</v>
      </c>
      <c r="V856" s="43">
        <v>0.08</v>
      </c>
      <c r="W856" s="42">
        <f>tVendas[[#This Row],[Valor Bruto]]*tVendas[[#This Row],[% Desconto]]</f>
        <v>368.16</v>
      </c>
      <c r="X856" s="42">
        <f>tVendas[[#This Row],[Valor Bruto]]-tVendas[[#This Row],[Valor Desconto]]</f>
        <v>4233.84</v>
      </c>
      <c r="Y856" s="41">
        <v>44317</v>
      </c>
      <c r="Z856" s="41">
        <v>44317</v>
      </c>
      <c r="AA856" t="s">
        <v>100</v>
      </c>
      <c r="AB856" t="s">
        <v>92</v>
      </c>
      <c r="AC856" s="43">
        <v>0.08</v>
      </c>
      <c r="AD856" s="42">
        <f>tVendas[[#This Row],[Valor Venda]]*tVendas[[#This Row],[% Comis.]]</f>
        <v>338.7072</v>
      </c>
      <c r="AE856" s="57">
        <f>IF((tVendas[[#This Row],[Data Pagamento]]-tVendas[[#This Row],[Vencimento]])&lt;0,1,0)</f>
        <v>0</v>
      </c>
    </row>
    <row r="857" spans="9:31" x14ac:dyDescent="0.3">
      <c r="I857">
        <v>854</v>
      </c>
      <c r="J857" s="41">
        <v>44288</v>
      </c>
      <c r="K857" s="66">
        <f t="shared" si="13"/>
        <v>2021</v>
      </c>
      <c r="L857">
        <v>85</v>
      </c>
      <c r="M857" t="s">
        <v>280</v>
      </c>
      <c r="N857" t="s">
        <v>281</v>
      </c>
      <c r="O857">
        <v>4</v>
      </c>
      <c r="P857" t="s">
        <v>490</v>
      </c>
      <c r="Q857" t="s">
        <v>206</v>
      </c>
      <c r="R857" t="s">
        <v>226</v>
      </c>
      <c r="S857">
        <v>35</v>
      </c>
      <c r="T857" s="42">
        <v>101</v>
      </c>
      <c r="U857" s="42">
        <v>3535</v>
      </c>
      <c r="V857" s="43">
        <v>0.09</v>
      </c>
      <c r="W857" s="42">
        <f>tVendas[[#This Row],[Valor Bruto]]*tVendas[[#This Row],[% Desconto]]</f>
        <v>318.14999999999998</v>
      </c>
      <c r="X857" s="42">
        <f>tVendas[[#This Row],[Valor Bruto]]-tVendas[[#This Row],[Valor Desconto]]</f>
        <v>3216.85</v>
      </c>
      <c r="Y857" s="41">
        <v>44295</v>
      </c>
      <c r="Z857" s="41">
        <v>44295</v>
      </c>
      <c r="AA857" t="s">
        <v>97</v>
      </c>
      <c r="AB857" t="s">
        <v>80</v>
      </c>
      <c r="AC857" s="43">
        <v>7.0000000000000007E-2</v>
      </c>
      <c r="AD857" s="42">
        <f>tVendas[[#This Row],[Valor Venda]]*tVendas[[#This Row],[% Comis.]]</f>
        <v>225.17950000000002</v>
      </c>
      <c r="AE857" s="57">
        <f>IF((tVendas[[#This Row],[Data Pagamento]]-tVendas[[#This Row],[Vencimento]])&lt;0,1,0)</f>
        <v>0</v>
      </c>
    </row>
    <row r="858" spans="9:31" x14ac:dyDescent="0.3">
      <c r="I858">
        <v>855</v>
      </c>
      <c r="J858" s="41">
        <v>44289</v>
      </c>
      <c r="K858" s="66">
        <f t="shared" si="13"/>
        <v>2021</v>
      </c>
      <c r="L858">
        <v>7</v>
      </c>
      <c r="M858" t="s">
        <v>487</v>
      </c>
      <c r="N858" t="s">
        <v>488</v>
      </c>
      <c r="O858">
        <v>14</v>
      </c>
      <c r="P858" t="s">
        <v>393</v>
      </c>
      <c r="Q858" t="s">
        <v>201</v>
      </c>
      <c r="R858" t="s">
        <v>230</v>
      </c>
      <c r="S858">
        <v>27</v>
      </c>
      <c r="T858" s="42">
        <v>109</v>
      </c>
      <c r="U858" s="42">
        <v>2943</v>
      </c>
      <c r="V858" s="43">
        <v>0.06</v>
      </c>
      <c r="W858" s="42">
        <f>tVendas[[#This Row],[Valor Bruto]]*tVendas[[#This Row],[% Desconto]]</f>
        <v>176.57999999999998</v>
      </c>
      <c r="X858" s="42">
        <f>tVendas[[#This Row],[Valor Bruto]]-tVendas[[#This Row],[Valor Desconto]]</f>
        <v>2766.42</v>
      </c>
      <c r="Y858" s="41">
        <v>44308</v>
      </c>
      <c r="Z858" s="41">
        <v>44308</v>
      </c>
      <c r="AA858" t="s">
        <v>82</v>
      </c>
      <c r="AB858" t="s">
        <v>90</v>
      </c>
      <c r="AC858" s="43">
        <v>0.06</v>
      </c>
      <c r="AD858" s="42">
        <f>tVendas[[#This Row],[Valor Venda]]*tVendas[[#This Row],[% Comis.]]</f>
        <v>165.98519999999999</v>
      </c>
      <c r="AE858" s="57">
        <f>IF((tVendas[[#This Row],[Data Pagamento]]-tVendas[[#This Row],[Vencimento]])&lt;0,1,0)</f>
        <v>0</v>
      </c>
    </row>
    <row r="859" spans="9:31" x14ac:dyDescent="0.3">
      <c r="I859">
        <v>856</v>
      </c>
      <c r="J859" s="41">
        <v>44289</v>
      </c>
      <c r="K859" s="66">
        <f t="shared" si="13"/>
        <v>2021</v>
      </c>
      <c r="L859">
        <v>46</v>
      </c>
      <c r="M859" t="s">
        <v>412</v>
      </c>
      <c r="N859" t="s">
        <v>413</v>
      </c>
      <c r="O859">
        <v>11</v>
      </c>
      <c r="P859" t="s">
        <v>263</v>
      </c>
      <c r="Q859" t="s">
        <v>201</v>
      </c>
      <c r="R859" t="s">
        <v>234</v>
      </c>
      <c r="S859">
        <v>45</v>
      </c>
      <c r="T859" s="42">
        <v>109</v>
      </c>
      <c r="U859" s="42">
        <v>4905</v>
      </c>
      <c r="V859" s="43">
        <v>0.13</v>
      </c>
      <c r="W859" s="42">
        <f>tVendas[[#This Row],[Valor Bruto]]*tVendas[[#This Row],[% Desconto]]</f>
        <v>637.65</v>
      </c>
      <c r="X859" s="42">
        <f>tVendas[[#This Row],[Valor Bruto]]-tVendas[[#This Row],[Valor Desconto]]</f>
        <v>4267.3500000000004</v>
      </c>
      <c r="Y859" s="41">
        <v>44298</v>
      </c>
      <c r="Z859" s="41">
        <v>44298</v>
      </c>
      <c r="AA859" t="s">
        <v>87</v>
      </c>
      <c r="AB859" t="s">
        <v>113</v>
      </c>
      <c r="AC859" s="43">
        <v>0.08</v>
      </c>
      <c r="AD859" s="42">
        <f>tVendas[[#This Row],[Valor Venda]]*tVendas[[#This Row],[% Comis.]]</f>
        <v>341.38800000000003</v>
      </c>
      <c r="AE859" s="57">
        <f>IF((tVendas[[#This Row],[Data Pagamento]]-tVendas[[#This Row],[Vencimento]])&lt;0,1,0)</f>
        <v>0</v>
      </c>
    </row>
    <row r="860" spans="9:31" x14ac:dyDescent="0.3">
      <c r="I860">
        <v>857</v>
      </c>
      <c r="J860" s="41">
        <v>44289</v>
      </c>
      <c r="K860" s="66">
        <f t="shared" si="13"/>
        <v>2021</v>
      </c>
      <c r="L860">
        <v>38</v>
      </c>
      <c r="M860" t="s">
        <v>326</v>
      </c>
      <c r="N860" t="s">
        <v>120</v>
      </c>
      <c r="O860">
        <v>10</v>
      </c>
      <c r="P860" t="s">
        <v>236</v>
      </c>
      <c r="Q860" t="s">
        <v>206</v>
      </c>
      <c r="R860" t="s">
        <v>237</v>
      </c>
      <c r="S860">
        <v>48</v>
      </c>
      <c r="T860" s="42">
        <v>101</v>
      </c>
      <c r="U860" s="42">
        <v>4848</v>
      </c>
      <c r="V860" s="43">
        <v>0.02</v>
      </c>
      <c r="W860" s="42">
        <f>tVendas[[#This Row],[Valor Bruto]]*tVendas[[#This Row],[% Desconto]]</f>
        <v>96.960000000000008</v>
      </c>
      <c r="X860" s="42">
        <f>tVendas[[#This Row],[Valor Bruto]]-tVendas[[#This Row],[Valor Desconto]]</f>
        <v>4751.04</v>
      </c>
      <c r="Y860" s="41">
        <v>44301</v>
      </c>
      <c r="Z860" s="41">
        <v>44301</v>
      </c>
      <c r="AA860" t="s">
        <v>82</v>
      </c>
      <c r="AB860" t="s">
        <v>95</v>
      </c>
      <c r="AC860" s="43">
        <v>0.08</v>
      </c>
      <c r="AD860" s="42">
        <f>tVendas[[#This Row],[Valor Venda]]*tVendas[[#This Row],[% Comis.]]</f>
        <v>380.08319999999998</v>
      </c>
      <c r="AE860" s="57">
        <f>IF((tVendas[[#This Row],[Data Pagamento]]-tVendas[[#This Row],[Vencimento]])&lt;0,1,0)</f>
        <v>0</v>
      </c>
    </row>
    <row r="861" spans="9:31" x14ac:dyDescent="0.3">
      <c r="I861">
        <v>858</v>
      </c>
      <c r="J861" s="41">
        <v>44290</v>
      </c>
      <c r="K861" s="66">
        <f t="shared" si="13"/>
        <v>2021</v>
      </c>
      <c r="L861">
        <v>33</v>
      </c>
      <c r="M861" t="s">
        <v>334</v>
      </c>
      <c r="N861" t="s">
        <v>96</v>
      </c>
      <c r="O861">
        <v>4</v>
      </c>
      <c r="P861" t="s">
        <v>455</v>
      </c>
      <c r="Q861" t="s">
        <v>206</v>
      </c>
      <c r="R861" t="s">
        <v>240</v>
      </c>
      <c r="S861">
        <v>46</v>
      </c>
      <c r="T861" s="42">
        <v>118</v>
      </c>
      <c r="U861" s="42">
        <v>5428</v>
      </c>
      <c r="V861" s="43">
        <v>0</v>
      </c>
      <c r="W861" s="42">
        <f>tVendas[[#This Row],[Valor Bruto]]*tVendas[[#This Row],[% Desconto]]</f>
        <v>0</v>
      </c>
      <c r="X861" s="42">
        <f>tVendas[[#This Row],[Valor Bruto]]-tVendas[[#This Row],[Valor Desconto]]</f>
        <v>5428</v>
      </c>
      <c r="Y861" s="41">
        <v>44313</v>
      </c>
      <c r="Z861" s="41">
        <v>44313</v>
      </c>
      <c r="AA861" t="s">
        <v>108</v>
      </c>
      <c r="AB861" t="s">
        <v>92</v>
      </c>
      <c r="AC861" s="43">
        <v>0.09</v>
      </c>
      <c r="AD861" s="42">
        <f>tVendas[[#This Row],[Valor Venda]]*tVendas[[#This Row],[% Comis.]]</f>
        <v>488.52</v>
      </c>
      <c r="AE861" s="57">
        <f>IF((tVendas[[#This Row],[Data Pagamento]]-tVendas[[#This Row],[Vencimento]])&lt;0,1,0)</f>
        <v>0</v>
      </c>
    </row>
    <row r="862" spans="9:31" x14ac:dyDescent="0.3">
      <c r="I862">
        <v>859</v>
      </c>
      <c r="J862" s="41">
        <v>44290</v>
      </c>
      <c r="K862" s="66">
        <f t="shared" si="13"/>
        <v>2021</v>
      </c>
      <c r="L862">
        <v>48</v>
      </c>
      <c r="M862" t="s">
        <v>289</v>
      </c>
      <c r="N862" t="s">
        <v>96</v>
      </c>
      <c r="O862">
        <v>15</v>
      </c>
      <c r="P862" t="s">
        <v>295</v>
      </c>
      <c r="Q862" t="s">
        <v>206</v>
      </c>
      <c r="R862" t="s">
        <v>202</v>
      </c>
      <c r="S862">
        <v>11</v>
      </c>
      <c r="T862" s="42">
        <v>98</v>
      </c>
      <c r="U862" s="42">
        <v>1078</v>
      </c>
      <c r="V862" s="43">
        <v>0.08</v>
      </c>
      <c r="W862" s="42">
        <f>tVendas[[#This Row],[Valor Bruto]]*tVendas[[#This Row],[% Desconto]]</f>
        <v>86.24</v>
      </c>
      <c r="X862" s="42">
        <f>tVendas[[#This Row],[Valor Bruto]]-tVendas[[#This Row],[Valor Desconto]]</f>
        <v>991.76</v>
      </c>
      <c r="Y862" s="41">
        <v>44290</v>
      </c>
      <c r="Z862" s="41">
        <v>44290</v>
      </c>
      <c r="AA862" t="s">
        <v>108</v>
      </c>
      <c r="AB862" t="s">
        <v>90</v>
      </c>
      <c r="AC862" s="43">
        <v>0.04</v>
      </c>
      <c r="AD862" s="42">
        <f>tVendas[[#This Row],[Valor Venda]]*tVendas[[#This Row],[% Comis.]]</f>
        <v>39.670400000000001</v>
      </c>
      <c r="AE862" s="57">
        <f>IF((tVendas[[#This Row],[Data Pagamento]]-tVendas[[#This Row],[Vencimento]])&lt;0,1,0)</f>
        <v>0</v>
      </c>
    </row>
    <row r="863" spans="9:31" x14ac:dyDescent="0.3">
      <c r="I863">
        <v>860</v>
      </c>
      <c r="J863" s="41">
        <v>44290</v>
      </c>
      <c r="K863" s="66">
        <f t="shared" si="13"/>
        <v>2021</v>
      </c>
      <c r="L863">
        <v>13</v>
      </c>
      <c r="M863" t="s">
        <v>332</v>
      </c>
      <c r="N863" t="s">
        <v>132</v>
      </c>
      <c r="O863">
        <v>6</v>
      </c>
      <c r="P863" t="s">
        <v>335</v>
      </c>
      <c r="Q863" t="s">
        <v>201</v>
      </c>
      <c r="R863" t="s">
        <v>207</v>
      </c>
      <c r="S863">
        <v>45</v>
      </c>
      <c r="T863" s="42">
        <v>95</v>
      </c>
      <c r="U863" s="42">
        <v>4275</v>
      </c>
      <c r="V863" s="43">
        <v>0.12</v>
      </c>
      <c r="W863" s="42">
        <f>tVendas[[#This Row],[Valor Bruto]]*tVendas[[#This Row],[% Desconto]]</f>
        <v>513</v>
      </c>
      <c r="X863" s="42">
        <f>tVendas[[#This Row],[Valor Bruto]]-tVendas[[#This Row],[Valor Desconto]]</f>
        <v>3762</v>
      </c>
      <c r="Y863" s="41">
        <v>44295</v>
      </c>
      <c r="Z863" s="41">
        <v>44295</v>
      </c>
      <c r="AA863" t="s">
        <v>82</v>
      </c>
      <c r="AB863" t="s">
        <v>83</v>
      </c>
      <c r="AC863" s="43">
        <v>7.0000000000000007E-2</v>
      </c>
      <c r="AD863" s="42">
        <f>tVendas[[#This Row],[Valor Venda]]*tVendas[[#This Row],[% Comis.]]</f>
        <v>263.34000000000003</v>
      </c>
      <c r="AE863" s="57">
        <f>IF((tVendas[[#This Row],[Data Pagamento]]-tVendas[[#This Row],[Vencimento]])&lt;0,1,0)</f>
        <v>0</v>
      </c>
    </row>
    <row r="864" spans="9:31" x14ac:dyDescent="0.3">
      <c r="I864">
        <v>861</v>
      </c>
      <c r="J864" s="41">
        <v>44290</v>
      </c>
      <c r="K864" s="66">
        <f t="shared" si="13"/>
        <v>2021</v>
      </c>
      <c r="L864">
        <v>45</v>
      </c>
      <c r="M864" t="s">
        <v>510</v>
      </c>
      <c r="N864" t="s">
        <v>141</v>
      </c>
      <c r="O864">
        <v>5</v>
      </c>
      <c r="P864" t="s">
        <v>319</v>
      </c>
      <c r="Q864" t="s">
        <v>206</v>
      </c>
      <c r="R864" t="s">
        <v>212</v>
      </c>
      <c r="S864">
        <v>41</v>
      </c>
      <c r="T864" s="42">
        <v>101</v>
      </c>
      <c r="U864" s="42">
        <v>4141</v>
      </c>
      <c r="V864" s="43">
        <v>0.15</v>
      </c>
      <c r="W864" s="42">
        <f>tVendas[[#This Row],[Valor Bruto]]*tVendas[[#This Row],[% Desconto]]</f>
        <v>621.15</v>
      </c>
      <c r="X864" s="42">
        <f>tVendas[[#This Row],[Valor Bruto]]-tVendas[[#This Row],[Valor Desconto]]</f>
        <v>3519.85</v>
      </c>
      <c r="Y864" s="41">
        <v>44297</v>
      </c>
      <c r="Z864" s="41">
        <v>44297</v>
      </c>
      <c r="AA864" t="s">
        <v>108</v>
      </c>
      <c r="AB864" t="s">
        <v>128</v>
      </c>
      <c r="AC864" s="43">
        <v>7.0000000000000007E-2</v>
      </c>
      <c r="AD864" s="42">
        <f>tVendas[[#This Row],[Valor Venda]]*tVendas[[#This Row],[% Comis.]]</f>
        <v>246.38950000000003</v>
      </c>
      <c r="AE864" s="57">
        <f>IF((tVendas[[#This Row],[Data Pagamento]]-tVendas[[#This Row],[Vencimento]])&lt;0,1,0)</f>
        <v>0</v>
      </c>
    </row>
    <row r="865" spans="9:31" x14ac:dyDescent="0.3">
      <c r="I865">
        <v>862</v>
      </c>
      <c r="J865" s="41">
        <v>44291</v>
      </c>
      <c r="K865" s="66">
        <f t="shared" si="13"/>
        <v>2021</v>
      </c>
      <c r="L865">
        <v>27</v>
      </c>
      <c r="M865" t="s">
        <v>392</v>
      </c>
      <c r="N865" t="s">
        <v>96</v>
      </c>
      <c r="O865">
        <v>4</v>
      </c>
      <c r="P865" t="s">
        <v>414</v>
      </c>
      <c r="Q865" t="s">
        <v>206</v>
      </c>
      <c r="R865" t="s">
        <v>216</v>
      </c>
      <c r="S865">
        <v>23</v>
      </c>
      <c r="T865" s="42">
        <v>110</v>
      </c>
      <c r="U865" s="42">
        <v>2530</v>
      </c>
      <c r="V865" s="43">
        <v>7.0000000000000007E-2</v>
      </c>
      <c r="W865" s="42">
        <f>tVendas[[#This Row],[Valor Bruto]]*tVendas[[#This Row],[% Desconto]]</f>
        <v>177.10000000000002</v>
      </c>
      <c r="X865" s="42">
        <f>tVendas[[#This Row],[Valor Bruto]]-tVendas[[#This Row],[Valor Desconto]]</f>
        <v>2352.9</v>
      </c>
      <c r="Y865" s="41">
        <v>44308</v>
      </c>
      <c r="Z865" s="41">
        <v>44308</v>
      </c>
      <c r="AA865" t="s">
        <v>108</v>
      </c>
      <c r="AB865" t="s">
        <v>92</v>
      </c>
      <c r="AC865" s="43">
        <v>0.06</v>
      </c>
      <c r="AD865" s="42">
        <f>tVendas[[#This Row],[Valor Venda]]*tVendas[[#This Row],[% Comis.]]</f>
        <v>141.17400000000001</v>
      </c>
      <c r="AE865" s="57">
        <f>IF((tVendas[[#This Row],[Data Pagamento]]-tVendas[[#This Row],[Vencimento]])&lt;0,1,0)</f>
        <v>0</v>
      </c>
    </row>
    <row r="866" spans="9:31" x14ac:dyDescent="0.3">
      <c r="I866">
        <v>863</v>
      </c>
      <c r="J866" s="41">
        <v>44291</v>
      </c>
      <c r="K866" s="66">
        <f t="shared" si="13"/>
        <v>2021</v>
      </c>
      <c r="L866">
        <v>32</v>
      </c>
      <c r="M866" t="s">
        <v>403</v>
      </c>
      <c r="N866" t="s">
        <v>148</v>
      </c>
      <c r="O866">
        <v>2</v>
      </c>
      <c r="P866" t="s">
        <v>353</v>
      </c>
      <c r="Q866" t="s">
        <v>206</v>
      </c>
      <c r="R866" t="s">
        <v>219</v>
      </c>
      <c r="S866">
        <v>46</v>
      </c>
      <c r="T866" s="42">
        <v>106</v>
      </c>
      <c r="U866" s="42">
        <v>4876</v>
      </c>
      <c r="V866" s="43">
        <v>0.01</v>
      </c>
      <c r="W866" s="42">
        <f>tVendas[[#This Row],[Valor Bruto]]*tVendas[[#This Row],[% Desconto]]</f>
        <v>48.76</v>
      </c>
      <c r="X866" s="42">
        <f>tVendas[[#This Row],[Valor Bruto]]-tVendas[[#This Row],[Valor Desconto]]</f>
        <v>4827.24</v>
      </c>
      <c r="Y866" s="41">
        <v>44312</v>
      </c>
      <c r="Z866" s="41">
        <v>44312</v>
      </c>
      <c r="AA866" t="s">
        <v>108</v>
      </c>
      <c r="AB866" t="s">
        <v>90</v>
      </c>
      <c r="AC866" s="43">
        <v>0.08</v>
      </c>
      <c r="AD866" s="42">
        <f>tVendas[[#This Row],[Valor Venda]]*tVendas[[#This Row],[% Comis.]]</f>
        <v>386.17919999999998</v>
      </c>
      <c r="AE866" s="57">
        <f>IF((tVendas[[#This Row],[Data Pagamento]]-tVendas[[#This Row],[Vencimento]])&lt;0,1,0)</f>
        <v>0</v>
      </c>
    </row>
    <row r="867" spans="9:31" x14ac:dyDescent="0.3">
      <c r="I867">
        <v>864</v>
      </c>
      <c r="J867" s="41">
        <v>44292</v>
      </c>
      <c r="K867" s="66">
        <f t="shared" si="13"/>
        <v>2021</v>
      </c>
      <c r="L867">
        <v>16</v>
      </c>
      <c r="M867" t="s">
        <v>213</v>
      </c>
      <c r="N867" t="s">
        <v>214</v>
      </c>
      <c r="O867">
        <v>1</v>
      </c>
      <c r="P867" t="s">
        <v>377</v>
      </c>
      <c r="Q867" t="s">
        <v>201</v>
      </c>
      <c r="R867" t="s">
        <v>222</v>
      </c>
      <c r="S867">
        <v>28</v>
      </c>
      <c r="T867" s="42">
        <v>106</v>
      </c>
      <c r="U867" s="42">
        <v>2968</v>
      </c>
      <c r="V867" s="43">
        <v>7.0000000000000007E-2</v>
      </c>
      <c r="W867" s="42">
        <f>tVendas[[#This Row],[Valor Bruto]]*tVendas[[#This Row],[% Desconto]]</f>
        <v>207.76000000000002</v>
      </c>
      <c r="X867" s="42">
        <f>tVendas[[#This Row],[Valor Bruto]]-tVendas[[#This Row],[Valor Desconto]]</f>
        <v>2760.24</v>
      </c>
      <c r="Y867" s="41">
        <v>44292</v>
      </c>
      <c r="Z867" s="41">
        <v>44292</v>
      </c>
      <c r="AA867" t="s">
        <v>85</v>
      </c>
      <c r="AB867" t="s">
        <v>95</v>
      </c>
      <c r="AC867" s="43">
        <v>0.06</v>
      </c>
      <c r="AD867" s="42">
        <f>tVendas[[#This Row],[Valor Venda]]*tVendas[[#This Row],[% Comis.]]</f>
        <v>165.61439999999999</v>
      </c>
      <c r="AE867" s="57">
        <f>IF((tVendas[[#This Row],[Data Pagamento]]-tVendas[[#This Row],[Vencimento]])&lt;0,1,0)</f>
        <v>0</v>
      </c>
    </row>
    <row r="868" spans="9:31" x14ac:dyDescent="0.3">
      <c r="I868">
        <v>865</v>
      </c>
      <c r="J868" s="41">
        <v>44293</v>
      </c>
      <c r="K868" s="66">
        <f t="shared" si="13"/>
        <v>2021</v>
      </c>
      <c r="L868">
        <v>29</v>
      </c>
      <c r="M868" t="s">
        <v>437</v>
      </c>
      <c r="N868" t="s">
        <v>438</v>
      </c>
      <c r="O868">
        <v>2</v>
      </c>
      <c r="P868" t="s">
        <v>309</v>
      </c>
      <c r="Q868" t="s">
        <v>206</v>
      </c>
      <c r="R868" t="s">
        <v>226</v>
      </c>
      <c r="S868">
        <v>30</v>
      </c>
      <c r="T868" s="42">
        <v>112</v>
      </c>
      <c r="U868" s="42">
        <v>3360</v>
      </c>
      <c r="V868" s="43">
        <v>0</v>
      </c>
      <c r="W868" s="42">
        <f>tVendas[[#This Row],[Valor Bruto]]*tVendas[[#This Row],[% Desconto]]</f>
        <v>0</v>
      </c>
      <c r="X868" s="42">
        <f>tVendas[[#This Row],[Valor Bruto]]-tVendas[[#This Row],[Valor Desconto]]</f>
        <v>3360</v>
      </c>
      <c r="Y868" s="41">
        <v>44312</v>
      </c>
      <c r="Z868" s="41"/>
      <c r="AA868" t="s">
        <v>85</v>
      </c>
      <c r="AB868" t="s">
        <v>109</v>
      </c>
      <c r="AC868" s="43">
        <v>7.0000000000000007E-2</v>
      </c>
      <c r="AD868" s="42">
        <f>tVendas[[#This Row],[Valor Venda]]*tVendas[[#This Row],[% Comis.]]</f>
        <v>235.20000000000002</v>
      </c>
      <c r="AE868" s="57">
        <f>IF((tVendas[[#This Row],[Data Pagamento]]-tVendas[[#This Row],[Vencimento]])&lt;0,1,0)</f>
        <v>1</v>
      </c>
    </row>
    <row r="869" spans="9:31" x14ac:dyDescent="0.3">
      <c r="I869">
        <v>866</v>
      </c>
      <c r="J869" s="41">
        <v>44293</v>
      </c>
      <c r="K869" s="66">
        <f t="shared" si="13"/>
        <v>2021</v>
      </c>
      <c r="L869">
        <v>86</v>
      </c>
      <c r="M869" t="s">
        <v>395</v>
      </c>
      <c r="N869" t="s">
        <v>396</v>
      </c>
      <c r="O869">
        <v>13</v>
      </c>
      <c r="P869" t="s">
        <v>520</v>
      </c>
      <c r="Q869" t="s">
        <v>201</v>
      </c>
      <c r="R869" t="s">
        <v>230</v>
      </c>
      <c r="S869">
        <v>39</v>
      </c>
      <c r="T869" s="42">
        <v>108</v>
      </c>
      <c r="U869" s="42">
        <v>4212</v>
      </c>
      <c r="V869" s="43">
        <v>0.15</v>
      </c>
      <c r="W869" s="42">
        <f>tVendas[[#This Row],[Valor Bruto]]*tVendas[[#This Row],[% Desconto]]</f>
        <v>631.79999999999995</v>
      </c>
      <c r="X869" s="42">
        <f>tVendas[[#This Row],[Valor Bruto]]-tVendas[[#This Row],[Valor Desconto]]</f>
        <v>3580.2</v>
      </c>
      <c r="Y869" s="41">
        <v>44307</v>
      </c>
      <c r="Z869" s="41">
        <v>44307</v>
      </c>
      <c r="AA869" t="s">
        <v>97</v>
      </c>
      <c r="AB869" t="s">
        <v>105</v>
      </c>
      <c r="AC869" s="43">
        <v>7.0000000000000007E-2</v>
      </c>
      <c r="AD869" s="42">
        <f>tVendas[[#This Row],[Valor Venda]]*tVendas[[#This Row],[% Comis.]]</f>
        <v>250.614</v>
      </c>
      <c r="AE869" s="57">
        <f>IF((tVendas[[#This Row],[Data Pagamento]]-tVendas[[#This Row],[Vencimento]])&lt;0,1,0)</f>
        <v>0</v>
      </c>
    </row>
    <row r="870" spans="9:31" x14ac:dyDescent="0.3">
      <c r="I870">
        <v>867</v>
      </c>
      <c r="J870" s="41">
        <v>44294</v>
      </c>
      <c r="K870" s="66">
        <f t="shared" si="13"/>
        <v>2021</v>
      </c>
      <c r="L870">
        <v>18</v>
      </c>
      <c r="M870" t="s">
        <v>372</v>
      </c>
      <c r="N870" t="s">
        <v>148</v>
      </c>
      <c r="O870">
        <v>3</v>
      </c>
      <c r="P870" t="s">
        <v>482</v>
      </c>
      <c r="Q870" t="s">
        <v>206</v>
      </c>
      <c r="R870" t="s">
        <v>234</v>
      </c>
      <c r="S870">
        <v>14</v>
      </c>
      <c r="T870" s="42">
        <v>97</v>
      </c>
      <c r="U870" s="42">
        <v>1358</v>
      </c>
      <c r="V870" s="43">
        <v>0.03</v>
      </c>
      <c r="W870" s="42">
        <f>tVendas[[#This Row],[Valor Bruto]]*tVendas[[#This Row],[% Desconto]]</f>
        <v>40.74</v>
      </c>
      <c r="X870" s="42">
        <f>tVendas[[#This Row],[Valor Bruto]]-tVendas[[#This Row],[Valor Desconto]]</f>
        <v>1317.26</v>
      </c>
      <c r="Y870" s="41">
        <v>44297</v>
      </c>
      <c r="Z870" s="41">
        <v>44297</v>
      </c>
      <c r="AA870" t="s">
        <v>82</v>
      </c>
      <c r="AB870" t="s">
        <v>128</v>
      </c>
      <c r="AC870" s="43">
        <v>0.05</v>
      </c>
      <c r="AD870" s="42">
        <f>tVendas[[#This Row],[Valor Venda]]*tVendas[[#This Row],[% Comis.]]</f>
        <v>65.863</v>
      </c>
      <c r="AE870" s="57">
        <f>IF((tVendas[[#This Row],[Data Pagamento]]-tVendas[[#This Row],[Vencimento]])&lt;0,1,0)</f>
        <v>0</v>
      </c>
    </row>
    <row r="871" spans="9:31" x14ac:dyDescent="0.3">
      <c r="I871">
        <v>868</v>
      </c>
      <c r="J871" s="41">
        <v>44294</v>
      </c>
      <c r="K871" s="66">
        <f t="shared" si="13"/>
        <v>2021</v>
      </c>
      <c r="L871">
        <v>81</v>
      </c>
      <c r="M871" t="s">
        <v>503</v>
      </c>
      <c r="N871" t="s">
        <v>101</v>
      </c>
      <c r="O871">
        <v>8</v>
      </c>
      <c r="P871" t="s">
        <v>406</v>
      </c>
      <c r="Q871" t="s">
        <v>206</v>
      </c>
      <c r="R871" t="s">
        <v>237</v>
      </c>
      <c r="S871">
        <v>15</v>
      </c>
      <c r="T871" s="42">
        <v>90</v>
      </c>
      <c r="U871" s="42">
        <v>1350</v>
      </c>
      <c r="V871" s="43">
        <v>0.09</v>
      </c>
      <c r="W871" s="42">
        <f>tVendas[[#This Row],[Valor Bruto]]*tVendas[[#This Row],[% Desconto]]</f>
        <v>121.5</v>
      </c>
      <c r="X871" s="42">
        <f>tVendas[[#This Row],[Valor Bruto]]-tVendas[[#This Row],[Valor Desconto]]</f>
        <v>1228.5</v>
      </c>
      <c r="Y871" s="41">
        <v>44324</v>
      </c>
      <c r="Z871" s="41">
        <v>44324</v>
      </c>
      <c r="AA871" t="s">
        <v>79</v>
      </c>
      <c r="AB871" t="s">
        <v>92</v>
      </c>
      <c r="AC871" s="43">
        <v>0.05</v>
      </c>
      <c r="AD871" s="42">
        <f>tVendas[[#This Row],[Valor Venda]]*tVendas[[#This Row],[% Comis.]]</f>
        <v>61.425000000000004</v>
      </c>
      <c r="AE871" s="57">
        <f>IF((tVendas[[#This Row],[Data Pagamento]]-tVendas[[#This Row],[Vencimento]])&lt;0,1,0)</f>
        <v>0</v>
      </c>
    </row>
    <row r="872" spans="9:31" x14ac:dyDescent="0.3">
      <c r="I872">
        <v>869</v>
      </c>
      <c r="J872" s="41">
        <v>44295</v>
      </c>
      <c r="K872" s="66">
        <f t="shared" si="13"/>
        <v>2021</v>
      </c>
      <c r="L872">
        <v>49</v>
      </c>
      <c r="M872" t="s">
        <v>407</v>
      </c>
      <c r="N872" t="s">
        <v>408</v>
      </c>
      <c r="O872">
        <v>5</v>
      </c>
      <c r="P872" t="s">
        <v>239</v>
      </c>
      <c r="Q872" t="s">
        <v>206</v>
      </c>
      <c r="R872" t="s">
        <v>240</v>
      </c>
      <c r="S872">
        <v>29</v>
      </c>
      <c r="T872" s="42">
        <v>102</v>
      </c>
      <c r="U872" s="42">
        <v>2958</v>
      </c>
      <c r="V872" s="43">
        <v>0.13</v>
      </c>
      <c r="W872" s="42">
        <f>tVendas[[#This Row],[Valor Bruto]]*tVendas[[#This Row],[% Desconto]]</f>
        <v>384.54</v>
      </c>
      <c r="X872" s="42">
        <f>tVendas[[#This Row],[Valor Bruto]]-tVendas[[#This Row],[Valor Desconto]]</f>
        <v>2573.46</v>
      </c>
      <c r="Y872" s="41">
        <v>44300</v>
      </c>
      <c r="Z872" s="41">
        <v>44300</v>
      </c>
      <c r="AA872" t="s">
        <v>87</v>
      </c>
      <c r="AB872" t="s">
        <v>80</v>
      </c>
      <c r="AC872" s="43">
        <v>0.06</v>
      </c>
      <c r="AD872" s="42">
        <f>tVendas[[#This Row],[Valor Venda]]*tVendas[[#This Row],[% Comis.]]</f>
        <v>154.4076</v>
      </c>
      <c r="AE872" s="57">
        <f>IF((tVendas[[#This Row],[Data Pagamento]]-tVendas[[#This Row],[Vencimento]])&lt;0,1,0)</f>
        <v>0</v>
      </c>
    </row>
    <row r="873" spans="9:31" x14ac:dyDescent="0.3">
      <c r="I873">
        <v>870</v>
      </c>
      <c r="J873" s="41">
        <v>44295</v>
      </c>
      <c r="K873" s="66">
        <f t="shared" si="13"/>
        <v>2021</v>
      </c>
      <c r="L873">
        <v>59</v>
      </c>
      <c r="M873" t="s">
        <v>435</v>
      </c>
      <c r="N873" t="s">
        <v>141</v>
      </c>
      <c r="O873">
        <v>9</v>
      </c>
      <c r="P873" t="s">
        <v>423</v>
      </c>
      <c r="Q873" t="s">
        <v>206</v>
      </c>
      <c r="R873" t="s">
        <v>202</v>
      </c>
      <c r="S873">
        <v>29</v>
      </c>
      <c r="T873" s="42">
        <v>94</v>
      </c>
      <c r="U873" s="42">
        <v>2726</v>
      </c>
      <c r="V873" s="43">
        <v>0</v>
      </c>
      <c r="W873" s="42">
        <f>tVendas[[#This Row],[Valor Bruto]]*tVendas[[#This Row],[% Desconto]]</f>
        <v>0</v>
      </c>
      <c r="X873" s="42">
        <f>tVendas[[#This Row],[Valor Bruto]]-tVendas[[#This Row],[Valor Desconto]]</f>
        <v>2726</v>
      </c>
      <c r="Y873" s="41">
        <v>44313</v>
      </c>
      <c r="Z873" s="41">
        <v>44313</v>
      </c>
      <c r="AA873" t="s">
        <v>108</v>
      </c>
      <c r="AB873" t="s">
        <v>90</v>
      </c>
      <c r="AC873" s="43">
        <v>0.06</v>
      </c>
      <c r="AD873" s="42">
        <f>tVendas[[#This Row],[Valor Venda]]*tVendas[[#This Row],[% Comis.]]</f>
        <v>163.56</v>
      </c>
      <c r="AE873" s="57">
        <f>IF((tVendas[[#This Row],[Data Pagamento]]-tVendas[[#This Row],[Vencimento]])&lt;0,1,0)</f>
        <v>0</v>
      </c>
    </row>
    <row r="874" spans="9:31" x14ac:dyDescent="0.3">
      <c r="I874">
        <v>871</v>
      </c>
      <c r="J874" s="41">
        <v>44296</v>
      </c>
      <c r="K874" s="66">
        <f t="shared" si="13"/>
        <v>2021</v>
      </c>
      <c r="L874">
        <v>15</v>
      </c>
      <c r="M874" t="s">
        <v>337</v>
      </c>
      <c r="N874" t="s">
        <v>148</v>
      </c>
      <c r="O874">
        <v>8</v>
      </c>
      <c r="P874" t="s">
        <v>505</v>
      </c>
      <c r="Q874" t="s">
        <v>206</v>
      </c>
      <c r="R874" t="s">
        <v>207</v>
      </c>
      <c r="S874">
        <v>35</v>
      </c>
      <c r="T874" s="42">
        <v>109</v>
      </c>
      <c r="U874" s="42">
        <v>3815</v>
      </c>
      <c r="V874" s="43">
        <v>0.01</v>
      </c>
      <c r="W874" s="42">
        <f>tVendas[[#This Row],[Valor Bruto]]*tVendas[[#This Row],[% Desconto]]</f>
        <v>38.15</v>
      </c>
      <c r="X874" s="42">
        <f>tVendas[[#This Row],[Valor Bruto]]-tVendas[[#This Row],[Valor Desconto]]</f>
        <v>3776.85</v>
      </c>
      <c r="Y874" s="41">
        <v>44316</v>
      </c>
      <c r="Z874" s="41">
        <v>44316</v>
      </c>
      <c r="AA874" t="s">
        <v>79</v>
      </c>
      <c r="AB874" t="s">
        <v>90</v>
      </c>
      <c r="AC874" s="43">
        <v>7.0000000000000007E-2</v>
      </c>
      <c r="AD874" s="42">
        <f>tVendas[[#This Row],[Valor Venda]]*tVendas[[#This Row],[% Comis.]]</f>
        <v>264.37950000000001</v>
      </c>
      <c r="AE874" s="57">
        <f>IF((tVendas[[#This Row],[Data Pagamento]]-tVendas[[#This Row],[Vencimento]])&lt;0,1,0)</f>
        <v>0</v>
      </c>
    </row>
    <row r="875" spans="9:31" x14ac:dyDescent="0.3">
      <c r="I875">
        <v>872</v>
      </c>
      <c r="J875" s="41">
        <v>44296</v>
      </c>
      <c r="K875" s="66">
        <f t="shared" si="13"/>
        <v>2021</v>
      </c>
      <c r="L875">
        <v>62</v>
      </c>
      <c r="M875" t="s">
        <v>461</v>
      </c>
      <c r="N875" t="s">
        <v>462</v>
      </c>
      <c r="O875">
        <v>9</v>
      </c>
      <c r="P875" t="s">
        <v>512</v>
      </c>
      <c r="Q875" t="s">
        <v>206</v>
      </c>
      <c r="R875" t="s">
        <v>212</v>
      </c>
      <c r="S875">
        <v>41</v>
      </c>
      <c r="T875" s="42">
        <v>115</v>
      </c>
      <c r="U875" s="42">
        <v>4715</v>
      </c>
      <c r="V875" s="43">
        <v>0.02</v>
      </c>
      <c r="W875" s="42">
        <f>tVendas[[#This Row],[Valor Bruto]]*tVendas[[#This Row],[% Desconto]]</f>
        <v>94.3</v>
      </c>
      <c r="X875" s="42">
        <f>tVendas[[#This Row],[Valor Bruto]]-tVendas[[#This Row],[Valor Desconto]]</f>
        <v>4620.7</v>
      </c>
      <c r="Y875" s="41">
        <v>44309</v>
      </c>
      <c r="Z875" s="41">
        <v>44309</v>
      </c>
      <c r="AA875" t="s">
        <v>108</v>
      </c>
      <c r="AB875" t="s">
        <v>128</v>
      </c>
      <c r="AC875" s="43">
        <v>0.08</v>
      </c>
      <c r="AD875" s="42">
        <f>tVendas[[#This Row],[Valor Venda]]*tVendas[[#This Row],[% Comis.]]</f>
        <v>369.65600000000001</v>
      </c>
      <c r="AE875" s="57">
        <f>IF((tVendas[[#This Row],[Data Pagamento]]-tVendas[[#This Row],[Vencimento]])&lt;0,1,0)</f>
        <v>0</v>
      </c>
    </row>
    <row r="876" spans="9:31" x14ac:dyDescent="0.3">
      <c r="I876">
        <v>873</v>
      </c>
      <c r="J876" s="41">
        <v>44296</v>
      </c>
      <c r="K876" s="66">
        <f t="shared" si="13"/>
        <v>2021</v>
      </c>
      <c r="L876">
        <v>2</v>
      </c>
      <c r="M876" t="s">
        <v>223</v>
      </c>
      <c r="N876" t="s">
        <v>224</v>
      </c>
      <c r="O876">
        <v>11</v>
      </c>
      <c r="P876" t="s">
        <v>386</v>
      </c>
      <c r="Q876" t="s">
        <v>201</v>
      </c>
      <c r="R876" t="s">
        <v>216</v>
      </c>
      <c r="S876">
        <v>30</v>
      </c>
      <c r="T876" s="42">
        <v>108</v>
      </c>
      <c r="U876" s="42">
        <v>3240</v>
      </c>
      <c r="V876" s="43">
        <v>0.05</v>
      </c>
      <c r="W876" s="42">
        <f>tVendas[[#This Row],[Valor Bruto]]*tVendas[[#This Row],[% Desconto]]</f>
        <v>162</v>
      </c>
      <c r="X876" s="42">
        <f>tVendas[[#This Row],[Valor Bruto]]-tVendas[[#This Row],[Valor Desconto]]</f>
        <v>3078</v>
      </c>
      <c r="Y876" s="41">
        <v>44302</v>
      </c>
      <c r="Z876" s="41">
        <v>44302</v>
      </c>
      <c r="AA876" t="s">
        <v>79</v>
      </c>
      <c r="AB876" t="s">
        <v>109</v>
      </c>
      <c r="AC876" s="43">
        <v>7.0000000000000007E-2</v>
      </c>
      <c r="AD876" s="42">
        <f>tVendas[[#This Row],[Valor Venda]]*tVendas[[#This Row],[% Comis.]]</f>
        <v>215.46</v>
      </c>
      <c r="AE876" s="57">
        <f>IF((tVendas[[#This Row],[Data Pagamento]]-tVendas[[#This Row],[Vencimento]])&lt;0,1,0)</f>
        <v>0</v>
      </c>
    </row>
    <row r="877" spans="9:31" x14ac:dyDescent="0.3">
      <c r="I877">
        <v>874</v>
      </c>
      <c r="J877" s="41">
        <v>44299</v>
      </c>
      <c r="K877" s="66">
        <f t="shared" si="13"/>
        <v>2021</v>
      </c>
      <c r="L877">
        <v>41</v>
      </c>
      <c r="M877" t="s">
        <v>312</v>
      </c>
      <c r="N877" t="s">
        <v>122</v>
      </c>
      <c r="O877">
        <v>11</v>
      </c>
      <c r="P877" t="s">
        <v>442</v>
      </c>
      <c r="Q877" t="s">
        <v>201</v>
      </c>
      <c r="R877" t="s">
        <v>219</v>
      </c>
      <c r="S877">
        <v>17</v>
      </c>
      <c r="T877" s="42">
        <v>115</v>
      </c>
      <c r="U877" s="42">
        <v>1955</v>
      </c>
      <c r="V877" s="43">
        <v>0</v>
      </c>
      <c r="W877" s="42">
        <f>tVendas[[#This Row],[Valor Bruto]]*tVendas[[#This Row],[% Desconto]]</f>
        <v>0</v>
      </c>
      <c r="X877" s="42">
        <f>tVendas[[#This Row],[Valor Bruto]]-tVendas[[#This Row],[Valor Desconto]]</f>
        <v>1955</v>
      </c>
      <c r="Y877" s="41">
        <v>44307</v>
      </c>
      <c r="Z877" s="41">
        <v>44307</v>
      </c>
      <c r="AA877" t="s">
        <v>79</v>
      </c>
      <c r="AB877" t="s">
        <v>109</v>
      </c>
      <c r="AC877" s="43">
        <v>0.05</v>
      </c>
      <c r="AD877" s="42">
        <f>tVendas[[#This Row],[Valor Venda]]*tVendas[[#This Row],[% Comis.]]</f>
        <v>97.75</v>
      </c>
      <c r="AE877" s="57">
        <f>IF((tVendas[[#This Row],[Data Pagamento]]-tVendas[[#This Row],[Vencimento]])&lt;0,1,0)</f>
        <v>0</v>
      </c>
    </row>
    <row r="878" spans="9:31" x14ac:dyDescent="0.3">
      <c r="I878">
        <v>875</v>
      </c>
      <c r="J878" s="41">
        <v>44302</v>
      </c>
      <c r="K878" s="66">
        <f t="shared" si="13"/>
        <v>2021</v>
      </c>
      <c r="L878">
        <v>31</v>
      </c>
      <c r="M878" t="s">
        <v>375</v>
      </c>
      <c r="N878" t="s">
        <v>101</v>
      </c>
      <c r="O878">
        <v>13</v>
      </c>
      <c r="P878" t="s">
        <v>325</v>
      </c>
      <c r="Q878" t="s">
        <v>201</v>
      </c>
      <c r="R878" t="s">
        <v>222</v>
      </c>
      <c r="S878">
        <v>37</v>
      </c>
      <c r="T878" s="42">
        <v>111</v>
      </c>
      <c r="U878" s="42">
        <v>4107</v>
      </c>
      <c r="V878" s="43">
        <v>0</v>
      </c>
      <c r="W878" s="42">
        <f>tVendas[[#This Row],[Valor Bruto]]*tVendas[[#This Row],[% Desconto]]</f>
        <v>0</v>
      </c>
      <c r="X878" s="42">
        <f>tVendas[[#This Row],[Valor Bruto]]-tVendas[[#This Row],[Valor Desconto]]</f>
        <v>4107</v>
      </c>
      <c r="Y878" s="41">
        <v>44314</v>
      </c>
      <c r="Z878" s="41">
        <v>44314</v>
      </c>
      <c r="AA878" t="s">
        <v>100</v>
      </c>
      <c r="AB878" t="s">
        <v>83</v>
      </c>
      <c r="AC878" s="43">
        <v>0.08</v>
      </c>
      <c r="AD878" s="42">
        <f>tVendas[[#This Row],[Valor Venda]]*tVendas[[#This Row],[% Comis.]]</f>
        <v>328.56</v>
      </c>
      <c r="AE878" s="57">
        <f>IF((tVendas[[#This Row],[Data Pagamento]]-tVendas[[#This Row],[Vencimento]])&lt;0,1,0)</f>
        <v>0</v>
      </c>
    </row>
    <row r="879" spans="9:31" x14ac:dyDescent="0.3">
      <c r="I879">
        <v>876</v>
      </c>
      <c r="J879" s="41">
        <v>44304</v>
      </c>
      <c r="K879" s="66">
        <f t="shared" si="13"/>
        <v>2021</v>
      </c>
      <c r="L879">
        <v>34</v>
      </c>
      <c r="M879" t="s">
        <v>283</v>
      </c>
      <c r="N879" t="s">
        <v>284</v>
      </c>
      <c r="O879">
        <v>7</v>
      </c>
      <c r="P879" t="s">
        <v>355</v>
      </c>
      <c r="Q879" t="s">
        <v>206</v>
      </c>
      <c r="R879" t="s">
        <v>226</v>
      </c>
      <c r="S879">
        <v>38</v>
      </c>
      <c r="T879" s="42">
        <v>108</v>
      </c>
      <c r="U879" s="42">
        <v>4104</v>
      </c>
      <c r="V879" s="43">
        <v>0.06</v>
      </c>
      <c r="W879" s="42">
        <f>tVendas[[#This Row],[Valor Bruto]]*tVendas[[#This Row],[% Desconto]]</f>
        <v>246.23999999999998</v>
      </c>
      <c r="X879" s="42">
        <f>tVendas[[#This Row],[Valor Bruto]]-tVendas[[#This Row],[Valor Desconto]]</f>
        <v>3857.76</v>
      </c>
      <c r="Y879" s="41">
        <v>44306</v>
      </c>
      <c r="Z879" s="41">
        <v>44306</v>
      </c>
      <c r="AA879" t="s">
        <v>108</v>
      </c>
      <c r="AB879" t="s">
        <v>113</v>
      </c>
      <c r="AC879" s="43">
        <v>7.0000000000000007E-2</v>
      </c>
      <c r="AD879" s="42">
        <f>tVendas[[#This Row],[Valor Venda]]*tVendas[[#This Row],[% Comis.]]</f>
        <v>270.04320000000001</v>
      </c>
      <c r="AE879" s="57">
        <f>IF((tVendas[[#This Row],[Data Pagamento]]-tVendas[[#This Row],[Vencimento]])&lt;0,1,0)</f>
        <v>0</v>
      </c>
    </row>
    <row r="880" spans="9:31" x14ac:dyDescent="0.3">
      <c r="I880">
        <v>877</v>
      </c>
      <c r="J880" s="41">
        <v>44304</v>
      </c>
      <c r="K880" s="66">
        <f t="shared" si="13"/>
        <v>2021</v>
      </c>
      <c r="L880">
        <v>28</v>
      </c>
      <c r="M880" t="s">
        <v>380</v>
      </c>
      <c r="N880" t="s">
        <v>114</v>
      </c>
      <c r="O880">
        <v>15</v>
      </c>
      <c r="P880" t="s">
        <v>229</v>
      </c>
      <c r="Q880" t="s">
        <v>206</v>
      </c>
      <c r="R880" t="s">
        <v>230</v>
      </c>
      <c r="S880">
        <v>42</v>
      </c>
      <c r="T880" s="42">
        <v>96</v>
      </c>
      <c r="U880" s="42">
        <v>4032</v>
      </c>
      <c r="V880" s="43">
        <v>0.12</v>
      </c>
      <c r="W880" s="42">
        <f>tVendas[[#This Row],[Valor Bruto]]*tVendas[[#This Row],[% Desconto]]</f>
        <v>483.84</v>
      </c>
      <c r="X880" s="42">
        <f>tVendas[[#This Row],[Valor Bruto]]-tVendas[[#This Row],[Valor Desconto]]</f>
        <v>3548.16</v>
      </c>
      <c r="Y880" s="41">
        <v>44307</v>
      </c>
      <c r="Z880" s="41">
        <v>44307</v>
      </c>
      <c r="AA880" t="s">
        <v>79</v>
      </c>
      <c r="AB880" t="s">
        <v>109</v>
      </c>
      <c r="AC880" s="43">
        <v>7.0000000000000007E-2</v>
      </c>
      <c r="AD880" s="42">
        <f>tVendas[[#This Row],[Valor Venda]]*tVendas[[#This Row],[% Comis.]]</f>
        <v>248.37120000000002</v>
      </c>
      <c r="AE880" s="57">
        <f>IF((tVendas[[#This Row],[Data Pagamento]]-tVendas[[#This Row],[Vencimento]])&lt;0,1,0)</f>
        <v>0</v>
      </c>
    </row>
    <row r="881" spans="9:31" x14ac:dyDescent="0.3">
      <c r="I881">
        <v>878</v>
      </c>
      <c r="J881" s="41">
        <v>44306</v>
      </c>
      <c r="K881" s="66">
        <f t="shared" si="13"/>
        <v>2021</v>
      </c>
      <c r="L881">
        <v>6</v>
      </c>
      <c r="M881" t="s">
        <v>425</v>
      </c>
      <c r="N881" t="s">
        <v>126</v>
      </c>
      <c r="O881">
        <v>14</v>
      </c>
      <c r="P881" t="s">
        <v>348</v>
      </c>
      <c r="Q881" t="s">
        <v>201</v>
      </c>
      <c r="R881" t="s">
        <v>234</v>
      </c>
      <c r="S881">
        <v>16</v>
      </c>
      <c r="T881" s="42">
        <v>93</v>
      </c>
      <c r="U881" s="42">
        <v>1488</v>
      </c>
      <c r="V881" s="43">
        <v>0.12</v>
      </c>
      <c r="W881" s="42">
        <f>tVendas[[#This Row],[Valor Bruto]]*tVendas[[#This Row],[% Desconto]]</f>
        <v>178.56</v>
      </c>
      <c r="X881" s="42">
        <f>tVendas[[#This Row],[Valor Bruto]]-tVendas[[#This Row],[Valor Desconto]]</f>
        <v>1309.44</v>
      </c>
      <c r="Y881" s="41">
        <v>44330</v>
      </c>
      <c r="Z881" s="41">
        <v>44330</v>
      </c>
      <c r="AA881" t="s">
        <v>108</v>
      </c>
      <c r="AB881" t="s">
        <v>88</v>
      </c>
      <c r="AC881" s="43">
        <v>0.05</v>
      </c>
      <c r="AD881" s="42">
        <f>tVendas[[#This Row],[Valor Venda]]*tVendas[[#This Row],[% Comis.]]</f>
        <v>65.472000000000008</v>
      </c>
      <c r="AE881" s="57">
        <f>IF((tVendas[[#This Row],[Data Pagamento]]-tVendas[[#This Row],[Vencimento]])&lt;0,1,0)</f>
        <v>0</v>
      </c>
    </row>
    <row r="882" spans="9:31" x14ac:dyDescent="0.3">
      <c r="I882">
        <v>879</v>
      </c>
      <c r="J882" s="41">
        <v>44306</v>
      </c>
      <c r="K882" s="66">
        <f t="shared" si="13"/>
        <v>2021</v>
      </c>
      <c r="L882">
        <v>37</v>
      </c>
      <c r="M882" t="s">
        <v>256</v>
      </c>
      <c r="N882" t="s">
        <v>164</v>
      </c>
      <c r="O882">
        <v>9</v>
      </c>
      <c r="P882" t="s">
        <v>313</v>
      </c>
      <c r="Q882" t="s">
        <v>206</v>
      </c>
      <c r="R882" t="s">
        <v>237</v>
      </c>
      <c r="S882">
        <v>44</v>
      </c>
      <c r="T882" s="42">
        <v>96</v>
      </c>
      <c r="U882" s="42">
        <v>4224</v>
      </c>
      <c r="V882" s="43">
        <v>0.05</v>
      </c>
      <c r="W882" s="42">
        <f>tVendas[[#This Row],[Valor Bruto]]*tVendas[[#This Row],[% Desconto]]</f>
        <v>211.20000000000002</v>
      </c>
      <c r="X882" s="42">
        <f>tVendas[[#This Row],[Valor Bruto]]-tVendas[[#This Row],[Valor Desconto]]</f>
        <v>4012.8</v>
      </c>
      <c r="Y882" s="41">
        <v>44318</v>
      </c>
      <c r="Z882" s="41">
        <v>44318</v>
      </c>
      <c r="AA882" t="s">
        <v>97</v>
      </c>
      <c r="AB882" t="s">
        <v>83</v>
      </c>
      <c r="AC882" s="43">
        <v>0.08</v>
      </c>
      <c r="AD882" s="42">
        <f>tVendas[[#This Row],[Valor Venda]]*tVendas[[#This Row],[% Comis.]]</f>
        <v>321.024</v>
      </c>
      <c r="AE882" s="57">
        <f>IF((tVendas[[#This Row],[Data Pagamento]]-tVendas[[#This Row],[Vencimento]])&lt;0,1,0)</f>
        <v>0</v>
      </c>
    </row>
    <row r="883" spans="9:31" x14ac:dyDescent="0.3">
      <c r="I883">
        <v>880</v>
      </c>
      <c r="J883" s="41">
        <v>44306</v>
      </c>
      <c r="K883" s="66">
        <f t="shared" si="13"/>
        <v>2021</v>
      </c>
      <c r="L883">
        <v>45</v>
      </c>
      <c r="M883" t="s">
        <v>510</v>
      </c>
      <c r="N883" t="s">
        <v>141</v>
      </c>
      <c r="O883">
        <v>10</v>
      </c>
      <c r="P883" t="s">
        <v>350</v>
      </c>
      <c r="Q883" t="s">
        <v>206</v>
      </c>
      <c r="R883" t="s">
        <v>240</v>
      </c>
      <c r="S883">
        <v>43</v>
      </c>
      <c r="T883" s="42">
        <v>110</v>
      </c>
      <c r="U883" s="42">
        <v>4730</v>
      </c>
      <c r="V883" s="43">
        <v>0.03</v>
      </c>
      <c r="W883" s="42">
        <f>tVendas[[#This Row],[Valor Bruto]]*tVendas[[#This Row],[% Desconto]]</f>
        <v>141.9</v>
      </c>
      <c r="X883" s="42">
        <f>tVendas[[#This Row],[Valor Bruto]]-tVendas[[#This Row],[Valor Desconto]]</f>
        <v>4588.1000000000004</v>
      </c>
      <c r="Y883" s="41">
        <v>44333</v>
      </c>
      <c r="Z883" s="41">
        <v>44333</v>
      </c>
      <c r="AA883" t="s">
        <v>82</v>
      </c>
      <c r="AB883" t="s">
        <v>80</v>
      </c>
      <c r="AC883" s="43">
        <v>0.08</v>
      </c>
      <c r="AD883" s="42">
        <f>tVendas[[#This Row],[Valor Venda]]*tVendas[[#This Row],[% Comis.]]</f>
        <v>367.04800000000006</v>
      </c>
      <c r="AE883" s="57">
        <f>IF((tVendas[[#This Row],[Data Pagamento]]-tVendas[[#This Row],[Vencimento]])&lt;0,1,0)</f>
        <v>0</v>
      </c>
    </row>
    <row r="884" spans="9:31" x14ac:dyDescent="0.3">
      <c r="I884">
        <v>881</v>
      </c>
      <c r="J884" s="41">
        <v>44306</v>
      </c>
      <c r="K884" s="66">
        <f t="shared" si="13"/>
        <v>2021</v>
      </c>
      <c r="L884">
        <v>53</v>
      </c>
      <c r="M884" t="s">
        <v>388</v>
      </c>
      <c r="N884" t="s">
        <v>389</v>
      </c>
      <c r="O884">
        <v>6</v>
      </c>
      <c r="P884" t="s">
        <v>272</v>
      </c>
      <c r="Q884" t="s">
        <v>201</v>
      </c>
      <c r="R884" t="s">
        <v>202</v>
      </c>
      <c r="S884">
        <v>31</v>
      </c>
      <c r="T884" s="42">
        <v>120</v>
      </c>
      <c r="U884" s="42">
        <v>3720</v>
      </c>
      <c r="V884" s="43">
        <v>0.14000000000000001</v>
      </c>
      <c r="W884" s="42">
        <f>tVendas[[#This Row],[Valor Bruto]]*tVendas[[#This Row],[% Desconto]]</f>
        <v>520.80000000000007</v>
      </c>
      <c r="X884" s="42">
        <f>tVendas[[#This Row],[Valor Bruto]]-tVendas[[#This Row],[Valor Desconto]]</f>
        <v>3199.2</v>
      </c>
      <c r="Y884" s="41">
        <v>44317</v>
      </c>
      <c r="Z884" s="41">
        <v>44317</v>
      </c>
      <c r="AA884" t="s">
        <v>87</v>
      </c>
      <c r="AB884" t="s">
        <v>80</v>
      </c>
      <c r="AC884" s="43">
        <v>7.0000000000000007E-2</v>
      </c>
      <c r="AD884" s="42">
        <f>tVendas[[#This Row],[Valor Venda]]*tVendas[[#This Row],[% Comis.]]</f>
        <v>223.94400000000002</v>
      </c>
      <c r="AE884" s="57">
        <f>IF((tVendas[[#This Row],[Data Pagamento]]-tVendas[[#This Row],[Vencimento]])&lt;0,1,0)</f>
        <v>0</v>
      </c>
    </row>
    <row r="885" spans="9:31" x14ac:dyDescent="0.3">
      <c r="I885">
        <v>882</v>
      </c>
      <c r="J885" s="41">
        <v>44307</v>
      </c>
      <c r="K885" s="66">
        <f t="shared" si="13"/>
        <v>2021</v>
      </c>
      <c r="L885">
        <v>9</v>
      </c>
      <c r="M885" t="s">
        <v>227</v>
      </c>
      <c r="N885" t="s">
        <v>228</v>
      </c>
      <c r="O885">
        <v>7</v>
      </c>
      <c r="P885" t="s">
        <v>205</v>
      </c>
      <c r="Q885" t="s">
        <v>206</v>
      </c>
      <c r="R885" t="s">
        <v>207</v>
      </c>
      <c r="S885">
        <v>33</v>
      </c>
      <c r="T885" s="42">
        <v>109</v>
      </c>
      <c r="U885" s="42">
        <v>3597</v>
      </c>
      <c r="V885" s="43">
        <v>0.03</v>
      </c>
      <c r="W885" s="42">
        <f>tVendas[[#This Row],[Valor Bruto]]*tVendas[[#This Row],[% Desconto]]</f>
        <v>107.91</v>
      </c>
      <c r="X885" s="42">
        <f>tVendas[[#This Row],[Valor Bruto]]-tVendas[[#This Row],[Valor Desconto]]</f>
        <v>3489.09</v>
      </c>
      <c r="Y885" s="41">
        <v>44311</v>
      </c>
      <c r="Z885" s="41">
        <v>44311</v>
      </c>
      <c r="AA885" t="s">
        <v>108</v>
      </c>
      <c r="AB885" t="s">
        <v>80</v>
      </c>
      <c r="AC885" s="43">
        <v>7.0000000000000007E-2</v>
      </c>
      <c r="AD885" s="42">
        <f>tVendas[[#This Row],[Valor Venda]]*tVendas[[#This Row],[% Comis.]]</f>
        <v>244.23630000000003</v>
      </c>
      <c r="AE885" s="57">
        <f>IF((tVendas[[#This Row],[Data Pagamento]]-tVendas[[#This Row],[Vencimento]])&lt;0,1,0)</f>
        <v>0</v>
      </c>
    </row>
    <row r="886" spans="9:31" x14ac:dyDescent="0.3">
      <c r="I886">
        <v>883</v>
      </c>
      <c r="J886" s="41">
        <v>44309</v>
      </c>
      <c r="K886" s="66">
        <f t="shared" si="13"/>
        <v>2021</v>
      </c>
      <c r="L886">
        <v>65</v>
      </c>
      <c r="M886" t="s">
        <v>294</v>
      </c>
      <c r="N886" t="s">
        <v>91</v>
      </c>
      <c r="O886">
        <v>15</v>
      </c>
      <c r="P886" t="s">
        <v>434</v>
      </c>
      <c r="Q886" t="s">
        <v>206</v>
      </c>
      <c r="R886" t="s">
        <v>212</v>
      </c>
      <c r="S886">
        <v>32</v>
      </c>
      <c r="T886" s="42">
        <v>118</v>
      </c>
      <c r="U886" s="42">
        <v>3776</v>
      </c>
      <c r="V886" s="43">
        <v>0</v>
      </c>
      <c r="W886" s="42">
        <f>tVendas[[#This Row],[Valor Bruto]]*tVendas[[#This Row],[% Desconto]]</f>
        <v>0</v>
      </c>
      <c r="X886" s="42">
        <f>tVendas[[#This Row],[Valor Bruto]]-tVendas[[#This Row],[Valor Desconto]]</f>
        <v>3776</v>
      </c>
      <c r="Y886" s="41">
        <v>44337</v>
      </c>
      <c r="Z886" s="41">
        <v>44337</v>
      </c>
      <c r="AA886" t="s">
        <v>97</v>
      </c>
      <c r="AB886" t="s">
        <v>105</v>
      </c>
      <c r="AC886" s="43">
        <v>7.0000000000000007E-2</v>
      </c>
      <c r="AD886" s="42">
        <f>tVendas[[#This Row],[Valor Venda]]*tVendas[[#This Row],[% Comis.]]</f>
        <v>264.32000000000005</v>
      </c>
      <c r="AE886" s="57">
        <f>IF((tVendas[[#This Row],[Data Pagamento]]-tVendas[[#This Row],[Vencimento]])&lt;0,1,0)</f>
        <v>0</v>
      </c>
    </row>
    <row r="887" spans="9:31" x14ac:dyDescent="0.3">
      <c r="I887">
        <v>884</v>
      </c>
      <c r="J887" s="41">
        <v>44309</v>
      </c>
      <c r="K887" s="66">
        <f t="shared" si="13"/>
        <v>2021</v>
      </c>
      <c r="L887">
        <v>36</v>
      </c>
      <c r="M887" t="s">
        <v>320</v>
      </c>
      <c r="N887" t="s">
        <v>96</v>
      </c>
      <c r="O887">
        <v>15</v>
      </c>
      <c r="P887" t="s">
        <v>301</v>
      </c>
      <c r="Q887" t="s">
        <v>206</v>
      </c>
      <c r="R887" t="s">
        <v>216</v>
      </c>
      <c r="S887">
        <v>34</v>
      </c>
      <c r="T887" s="42">
        <v>111</v>
      </c>
      <c r="U887" s="42">
        <v>3774</v>
      </c>
      <c r="V887" s="43">
        <v>0.08</v>
      </c>
      <c r="W887" s="42">
        <f>tVendas[[#This Row],[Valor Bruto]]*tVendas[[#This Row],[% Desconto]]</f>
        <v>301.92</v>
      </c>
      <c r="X887" s="42">
        <f>tVendas[[#This Row],[Valor Bruto]]-tVendas[[#This Row],[Valor Desconto]]</f>
        <v>3472.08</v>
      </c>
      <c r="Y887" s="41">
        <v>44334</v>
      </c>
      <c r="Z887" s="41">
        <v>44334</v>
      </c>
      <c r="AA887" t="s">
        <v>87</v>
      </c>
      <c r="AB887" t="s">
        <v>95</v>
      </c>
      <c r="AC887" s="43">
        <v>7.0000000000000007E-2</v>
      </c>
      <c r="AD887" s="42">
        <f>tVendas[[#This Row],[Valor Venda]]*tVendas[[#This Row],[% Comis.]]</f>
        <v>243.04560000000001</v>
      </c>
      <c r="AE887" s="57">
        <f>IF((tVendas[[#This Row],[Data Pagamento]]-tVendas[[#This Row],[Vencimento]])&lt;0,1,0)</f>
        <v>0</v>
      </c>
    </row>
    <row r="888" spans="9:31" x14ac:dyDescent="0.3">
      <c r="I888">
        <v>885</v>
      </c>
      <c r="J888" s="41">
        <v>44309</v>
      </c>
      <c r="K888" s="66">
        <f t="shared" si="13"/>
        <v>2021</v>
      </c>
      <c r="L888">
        <v>78</v>
      </c>
      <c r="M888" t="s">
        <v>405</v>
      </c>
      <c r="N888" t="s">
        <v>154</v>
      </c>
      <c r="O888">
        <v>11</v>
      </c>
      <c r="P888" t="s">
        <v>442</v>
      </c>
      <c r="Q888" t="s">
        <v>201</v>
      </c>
      <c r="R888" t="s">
        <v>219</v>
      </c>
      <c r="S888">
        <v>44</v>
      </c>
      <c r="T888" s="42">
        <v>99</v>
      </c>
      <c r="U888" s="42">
        <v>4356</v>
      </c>
      <c r="V888" s="43">
        <v>0.11</v>
      </c>
      <c r="W888" s="42">
        <f>tVendas[[#This Row],[Valor Bruto]]*tVendas[[#This Row],[% Desconto]]</f>
        <v>479.16</v>
      </c>
      <c r="X888" s="42">
        <f>tVendas[[#This Row],[Valor Bruto]]-tVendas[[#This Row],[Valor Desconto]]</f>
        <v>3876.84</v>
      </c>
      <c r="Y888" s="41">
        <v>44326</v>
      </c>
      <c r="Z888" s="41">
        <v>44326</v>
      </c>
      <c r="AA888" t="s">
        <v>85</v>
      </c>
      <c r="AB888" t="s">
        <v>105</v>
      </c>
      <c r="AC888" s="43">
        <v>7.0000000000000007E-2</v>
      </c>
      <c r="AD888" s="42">
        <f>tVendas[[#This Row],[Valor Venda]]*tVendas[[#This Row],[% Comis.]]</f>
        <v>271.37880000000001</v>
      </c>
      <c r="AE888" s="57">
        <f>IF((tVendas[[#This Row],[Data Pagamento]]-tVendas[[#This Row],[Vencimento]])&lt;0,1,0)</f>
        <v>0</v>
      </c>
    </row>
    <row r="889" spans="9:31" x14ac:dyDescent="0.3">
      <c r="I889">
        <v>886</v>
      </c>
      <c r="J889" s="41">
        <v>44310</v>
      </c>
      <c r="K889" s="66">
        <f t="shared" si="13"/>
        <v>2021</v>
      </c>
      <c r="L889">
        <v>86</v>
      </c>
      <c r="M889" t="s">
        <v>395</v>
      </c>
      <c r="N889" t="s">
        <v>396</v>
      </c>
      <c r="O889">
        <v>12</v>
      </c>
      <c r="P889" t="s">
        <v>221</v>
      </c>
      <c r="Q889" t="s">
        <v>201</v>
      </c>
      <c r="R889" t="s">
        <v>222</v>
      </c>
      <c r="S889">
        <v>29</v>
      </c>
      <c r="T889" s="42">
        <v>114</v>
      </c>
      <c r="U889" s="42">
        <v>3306</v>
      </c>
      <c r="V889" s="43">
        <v>7.0000000000000007E-2</v>
      </c>
      <c r="W889" s="42">
        <f>tVendas[[#This Row],[Valor Bruto]]*tVendas[[#This Row],[% Desconto]]</f>
        <v>231.42000000000002</v>
      </c>
      <c r="X889" s="42">
        <f>tVendas[[#This Row],[Valor Bruto]]-tVendas[[#This Row],[Valor Desconto]]</f>
        <v>3074.58</v>
      </c>
      <c r="Y889" s="41">
        <v>44339</v>
      </c>
      <c r="Z889" s="41">
        <v>44339</v>
      </c>
      <c r="AA889" t="s">
        <v>82</v>
      </c>
      <c r="AB889" t="s">
        <v>88</v>
      </c>
      <c r="AC889" s="43">
        <v>7.0000000000000007E-2</v>
      </c>
      <c r="AD889" s="42">
        <f>tVendas[[#This Row],[Valor Venda]]*tVendas[[#This Row],[% Comis.]]</f>
        <v>215.22060000000002</v>
      </c>
      <c r="AE889" s="57">
        <f>IF((tVendas[[#This Row],[Data Pagamento]]-tVendas[[#This Row],[Vencimento]])&lt;0,1,0)</f>
        <v>0</v>
      </c>
    </row>
    <row r="890" spans="9:31" x14ac:dyDescent="0.3">
      <c r="I890">
        <v>887</v>
      </c>
      <c r="J890" s="41">
        <v>44310</v>
      </c>
      <c r="K890" s="66">
        <f t="shared" si="13"/>
        <v>2021</v>
      </c>
      <c r="L890">
        <v>70</v>
      </c>
      <c r="M890" t="s">
        <v>392</v>
      </c>
      <c r="N890" t="s">
        <v>153</v>
      </c>
      <c r="O890">
        <v>10</v>
      </c>
      <c r="P890" t="s">
        <v>225</v>
      </c>
      <c r="Q890" t="s">
        <v>206</v>
      </c>
      <c r="R890" t="s">
        <v>226</v>
      </c>
      <c r="S890">
        <v>29</v>
      </c>
      <c r="T890" s="42">
        <v>117</v>
      </c>
      <c r="U890" s="42">
        <v>3393</v>
      </c>
      <c r="V890" s="43">
        <v>0.01</v>
      </c>
      <c r="W890" s="42">
        <f>tVendas[[#This Row],[Valor Bruto]]*tVendas[[#This Row],[% Desconto]]</f>
        <v>33.93</v>
      </c>
      <c r="X890" s="42">
        <f>tVendas[[#This Row],[Valor Bruto]]-tVendas[[#This Row],[Valor Desconto]]</f>
        <v>3359.07</v>
      </c>
      <c r="Y890" s="41">
        <v>44325</v>
      </c>
      <c r="Z890" s="41">
        <v>44325</v>
      </c>
      <c r="AA890" t="s">
        <v>85</v>
      </c>
      <c r="AB890" t="s">
        <v>113</v>
      </c>
      <c r="AC890" s="43">
        <v>7.0000000000000007E-2</v>
      </c>
      <c r="AD890" s="42">
        <f>tVendas[[#This Row],[Valor Venda]]*tVendas[[#This Row],[% Comis.]]</f>
        <v>235.13490000000004</v>
      </c>
      <c r="AE890" s="57">
        <f>IF((tVendas[[#This Row],[Data Pagamento]]-tVendas[[#This Row],[Vencimento]])&lt;0,1,0)</f>
        <v>0</v>
      </c>
    </row>
    <row r="891" spans="9:31" x14ac:dyDescent="0.3">
      <c r="I891">
        <v>888</v>
      </c>
      <c r="J891" s="41">
        <v>44311</v>
      </c>
      <c r="K891" s="66">
        <f t="shared" si="13"/>
        <v>2021</v>
      </c>
      <c r="L891">
        <v>18</v>
      </c>
      <c r="M891" t="s">
        <v>372</v>
      </c>
      <c r="N891" t="s">
        <v>148</v>
      </c>
      <c r="O891">
        <v>8</v>
      </c>
      <c r="P891" t="s">
        <v>419</v>
      </c>
      <c r="Q891" t="s">
        <v>206</v>
      </c>
      <c r="R891" t="s">
        <v>230</v>
      </c>
      <c r="S891">
        <v>25</v>
      </c>
      <c r="T891" s="42">
        <v>107</v>
      </c>
      <c r="U891" s="42">
        <v>2675</v>
      </c>
      <c r="V891" s="43">
        <v>0.06</v>
      </c>
      <c r="W891" s="42">
        <f>tVendas[[#This Row],[Valor Bruto]]*tVendas[[#This Row],[% Desconto]]</f>
        <v>160.5</v>
      </c>
      <c r="X891" s="42">
        <f>tVendas[[#This Row],[Valor Bruto]]-tVendas[[#This Row],[Valor Desconto]]</f>
        <v>2514.5</v>
      </c>
      <c r="Y891" s="41">
        <v>44312</v>
      </c>
      <c r="Z891" s="41">
        <v>44312</v>
      </c>
      <c r="AA891" t="s">
        <v>97</v>
      </c>
      <c r="AB891" t="s">
        <v>90</v>
      </c>
      <c r="AC891" s="43">
        <v>0.06</v>
      </c>
      <c r="AD891" s="42">
        <f>tVendas[[#This Row],[Valor Venda]]*tVendas[[#This Row],[% Comis.]]</f>
        <v>150.87</v>
      </c>
      <c r="AE891" s="57">
        <f>IF((tVendas[[#This Row],[Data Pagamento]]-tVendas[[#This Row],[Vencimento]])&lt;0,1,0)</f>
        <v>0</v>
      </c>
    </row>
    <row r="892" spans="9:31" x14ac:dyDescent="0.3">
      <c r="I892">
        <v>889</v>
      </c>
      <c r="J892" s="41">
        <v>44312</v>
      </c>
      <c r="K892" s="66">
        <f t="shared" si="13"/>
        <v>2021</v>
      </c>
      <c r="L892">
        <v>12</v>
      </c>
      <c r="M892" t="s">
        <v>252</v>
      </c>
      <c r="N892" t="s">
        <v>253</v>
      </c>
      <c r="O892">
        <v>11</v>
      </c>
      <c r="P892" t="s">
        <v>263</v>
      </c>
      <c r="Q892" t="s">
        <v>201</v>
      </c>
      <c r="R892" t="s">
        <v>234</v>
      </c>
      <c r="S892">
        <v>30</v>
      </c>
      <c r="T892" s="42">
        <v>95</v>
      </c>
      <c r="U892" s="42">
        <v>2850</v>
      </c>
      <c r="V892" s="43">
        <v>0.12</v>
      </c>
      <c r="W892" s="42">
        <f>tVendas[[#This Row],[Valor Bruto]]*tVendas[[#This Row],[% Desconto]]</f>
        <v>342</v>
      </c>
      <c r="X892" s="42">
        <f>tVendas[[#This Row],[Valor Bruto]]-tVendas[[#This Row],[Valor Desconto]]</f>
        <v>2508</v>
      </c>
      <c r="Y892" s="41">
        <v>44333</v>
      </c>
      <c r="Z892" s="41"/>
      <c r="AA892" t="s">
        <v>108</v>
      </c>
      <c r="AB892" t="s">
        <v>109</v>
      </c>
      <c r="AC892" s="43">
        <v>0.06</v>
      </c>
      <c r="AD892" s="42">
        <f>tVendas[[#This Row],[Valor Venda]]*tVendas[[#This Row],[% Comis.]]</f>
        <v>150.47999999999999</v>
      </c>
      <c r="AE892" s="57">
        <f>IF((tVendas[[#This Row],[Data Pagamento]]-tVendas[[#This Row],[Vencimento]])&lt;0,1,0)</f>
        <v>1</v>
      </c>
    </row>
    <row r="893" spans="9:31" x14ac:dyDescent="0.3">
      <c r="I893">
        <v>890</v>
      </c>
      <c r="J893" s="41">
        <v>44312</v>
      </c>
      <c r="K893" s="66">
        <f t="shared" si="13"/>
        <v>2021</v>
      </c>
      <c r="L893">
        <v>33</v>
      </c>
      <c r="M893" t="s">
        <v>334</v>
      </c>
      <c r="N893" t="s">
        <v>96</v>
      </c>
      <c r="O893">
        <v>1</v>
      </c>
      <c r="P893" t="s">
        <v>349</v>
      </c>
      <c r="Q893" t="s">
        <v>201</v>
      </c>
      <c r="R893" t="s">
        <v>237</v>
      </c>
      <c r="S893">
        <v>27</v>
      </c>
      <c r="T893" s="42">
        <v>99</v>
      </c>
      <c r="U893" s="42">
        <v>2673</v>
      </c>
      <c r="V893" s="43">
        <v>7.0000000000000007E-2</v>
      </c>
      <c r="W893" s="42">
        <f>tVendas[[#This Row],[Valor Bruto]]*tVendas[[#This Row],[% Desconto]]</f>
        <v>187.11</v>
      </c>
      <c r="X893" s="42">
        <f>tVendas[[#This Row],[Valor Bruto]]-tVendas[[#This Row],[Valor Desconto]]</f>
        <v>2485.89</v>
      </c>
      <c r="Y893" s="41">
        <v>44335</v>
      </c>
      <c r="Z893" s="41">
        <v>44335</v>
      </c>
      <c r="AA893" t="s">
        <v>108</v>
      </c>
      <c r="AB893" t="s">
        <v>113</v>
      </c>
      <c r="AC893" s="43">
        <v>0.06</v>
      </c>
      <c r="AD893" s="42">
        <f>tVendas[[#This Row],[Valor Venda]]*tVendas[[#This Row],[% Comis.]]</f>
        <v>149.15339999999998</v>
      </c>
      <c r="AE893" s="57">
        <f>IF((tVendas[[#This Row],[Data Pagamento]]-tVendas[[#This Row],[Vencimento]])&lt;0,1,0)</f>
        <v>0</v>
      </c>
    </row>
    <row r="894" spans="9:31" x14ac:dyDescent="0.3">
      <c r="I894">
        <v>891</v>
      </c>
      <c r="J894" s="41">
        <v>44312</v>
      </c>
      <c r="K894" s="66">
        <f t="shared" si="13"/>
        <v>2021</v>
      </c>
      <c r="L894">
        <v>44</v>
      </c>
      <c r="M894" t="s">
        <v>322</v>
      </c>
      <c r="N894" t="s">
        <v>96</v>
      </c>
      <c r="O894">
        <v>1</v>
      </c>
      <c r="P894" t="s">
        <v>499</v>
      </c>
      <c r="Q894" t="s">
        <v>201</v>
      </c>
      <c r="R894" t="s">
        <v>240</v>
      </c>
      <c r="S894">
        <v>26</v>
      </c>
      <c r="T894" s="42">
        <v>111</v>
      </c>
      <c r="U894" s="42">
        <v>2886</v>
      </c>
      <c r="V894" s="43">
        <v>0.09</v>
      </c>
      <c r="W894" s="42">
        <f>tVendas[[#This Row],[Valor Bruto]]*tVendas[[#This Row],[% Desconto]]</f>
        <v>259.74</v>
      </c>
      <c r="X894" s="42">
        <f>tVendas[[#This Row],[Valor Bruto]]-tVendas[[#This Row],[Valor Desconto]]</f>
        <v>2626.26</v>
      </c>
      <c r="Y894" s="41">
        <v>44328</v>
      </c>
      <c r="Z894" s="41">
        <v>44328</v>
      </c>
      <c r="AA894" t="s">
        <v>108</v>
      </c>
      <c r="AB894" t="s">
        <v>128</v>
      </c>
      <c r="AC894" s="43">
        <v>0.06</v>
      </c>
      <c r="AD894" s="42">
        <f>tVendas[[#This Row],[Valor Venda]]*tVendas[[#This Row],[% Comis.]]</f>
        <v>157.57560000000001</v>
      </c>
      <c r="AE894" s="57">
        <f>IF((tVendas[[#This Row],[Data Pagamento]]-tVendas[[#This Row],[Vencimento]])&lt;0,1,0)</f>
        <v>0</v>
      </c>
    </row>
    <row r="895" spans="9:31" x14ac:dyDescent="0.3">
      <c r="I895">
        <v>892</v>
      </c>
      <c r="J895" s="41">
        <v>44312</v>
      </c>
      <c r="K895" s="66">
        <f t="shared" si="13"/>
        <v>2021</v>
      </c>
      <c r="L895">
        <v>67</v>
      </c>
      <c r="M895" t="s">
        <v>513</v>
      </c>
      <c r="N895" t="s">
        <v>514</v>
      </c>
      <c r="O895">
        <v>14</v>
      </c>
      <c r="P895" t="s">
        <v>483</v>
      </c>
      <c r="Q895" t="s">
        <v>201</v>
      </c>
      <c r="R895" t="s">
        <v>202</v>
      </c>
      <c r="S895">
        <v>14</v>
      </c>
      <c r="T895" s="42">
        <v>95</v>
      </c>
      <c r="U895" s="42">
        <v>1330</v>
      </c>
      <c r="V895" s="43">
        <v>0.15</v>
      </c>
      <c r="W895" s="42">
        <f>tVendas[[#This Row],[Valor Bruto]]*tVendas[[#This Row],[% Desconto]]</f>
        <v>199.5</v>
      </c>
      <c r="X895" s="42">
        <f>tVendas[[#This Row],[Valor Bruto]]-tVendas[[#This Row],[Valor Desconto]]</f>
        <v>1130.5</v>
      </c>
      <c r="Y895" s="41">
        <v>44321</v>
      </c>
      <c r="Z895" s="41">
        <v>44321</v>
      </c>
      <c r="AA895" t="s">
        <v>108</v>
      </c>
      <c r="AB895" t="s">
        <v>128</v>
      </c>
      <c r="AC895" s="43">
        <v>0.05</v>
      </c>
      <c r="AD895" s="42">
        <f>tVendas[[#This Row],[Valor Venda]]*tVendas[[#This Row],[% Comis.]]</f>
        <v>56.525000000000006</v>
      </c>
      <c r="AE895" s="57">
        <f>IF((tVendas[[#This Row],[Data Pagamento]]-tVendas[[#This Row],[Vencimento]])&lt;0,1,0)</f>
        <v>0</v>
      </c>
    </row>
    <row r="896" spans="9:31" x14ac:dyDescent="0.3">
      <c r="I896">
        <v>893</v>
      </c>
      <c r="J896" s="41">
        <v>44313</v>
      </c>
      <c r="K896" s="66">
        <f t="shared" si="13"/>
        <v>2021</v>
      </c>
      <c r="L896">
        <v>43</v>
      </c>
      <c r="M896" t="s">
        <v>452</v>
      </c>
      <c r="N896" t="s">
        <v>453</v>
      </c>
      <c r="O896">
        <v>9</v>
      </c>
      <c r="P896" t="s">
        <v>424</v>
      </c>
      <c r="Q896" t="s">
        <v>206</v>
      </c>
      <c r="R896" t="s">
        <v>207</v>
      </c>
      <c r="S896">
        <v>33</v>
      </c>
      <c r="T896" s="42">
        <v>99</v>
      </c>
      <c r="U896" s="42">
        <v>3267</v>
      </c>
      <c r="V896" s="43">
        <v>0.11</v>
      </c>
      <c r="W896" s="42">
        <f>tVendas[[#This Row],[Valor Bruto]]*tVendas[[#This Row],[% Desconto]]</f>
        <v>359.37</v>
      </c>
      <c r="X896" s="42">
        <f>tVendas[[#This Row],[Valor Bruto]]-tVendas[[#This Row],[Valor Desconto]]</f>
        <v>2907.63</v>
      </c>
      <c r="Y896" s="41">
        <v>44314</v>
      </c>
      <c r="Z896" s="41">
        <v>44314</v>
      </c>
      <c r="AA896" t="s">
        <v>87</v>
      </c>
      <c r="AB896" t="s">
        <v>83</v>
      </c>
      <c r="AC896" s="43">
        <v>0.06</v>
      </c>
      <c r="AD896" s="42">
        <f>tVendas[[#This Row],[Valor Venda]]*tVendas[[#This Row],[% Comis.]]</f>
        <v>174.45779999999999</v>
      </c>
      <c r="AE896" s="57">
        <f>IF((tVendas[[#This Row],[Data Pagamento]]-tVendas[[#This Row],[Vencimento]])&lt;0,1,0)</f>
        <v>0</v>
      </c>
    </row>
    <row r="897" spans="9:31" x14ac:dyDescent="0.3">
      <c r="I897">
        <v>894</v>
      </c>
      <c r="J897" s="41">
        <v>44313</v>
      </c>
      <c r="K897" s="66">
        <f t="shared" si="13"/>
        <v>2021</v>
      </c>
      <c r="L897">
        <v>80</v>
      </c>
      <c r="M897" t="s">
        <v>428</v>
      </c>
      <c r="N897" t="s">
        <v>429</v>
      </c>
      <c r="O897">
        <v>1</v>
      </c>
      <c r="P897" t="s">
        <v>459</v>
      </c>
      <c r="Q897" t="s">
        <v>201</v>
      </c>
      <c r="R897" t="s">
        <v>212</v>
      </c>
      <c r="S897">
        <v>10</v>
      </c>
      <c r="T897" s="42">
        <v>92</v>
      </c>
      <c r="U897" s="42">
        <v>920</v>
      </c>
      <c r="V897" s="43">
        <v>0.03</v>
      </c>
      <c r="W897" s="42">
        <f>tVendas[[#This Row],[Valor Bruto]]*tVendas[[#This Row],[% Desconto]]</f>
        <v>27.599999999999998</v>
      </c>
      <c r="X897" s="42">
        <f>tVendas[[#This Row],[Valor Bruto]]-tVendas[[#This Row],[Valor Desconto]]</f>
        <v>892.4</v>
      </c>
      <c r="Y897" s="41">
        <v>44334</v>
      </c>
      <c r="Z897" s="41">
        <v>44334</v>
      </c>
      <c r="AA897" t="s">
        <v>85</v>
      </c>
      <c r="AB897" t="s">
        <v>92</v>
      </c>
      <c r="AC897" s="43">
        <v>0.04</v>
      </c>
      <c r="AD897" s="42">
        <f>tVendas[[#This Row],[Valor Venda]]*tVendas[[#This Row],[% Comis.]]</f>
        <v>35.695999999999998</v>
      </c>
      <c r="AE897" s="57">
        <f>IF((tVendas[[#This Row],[Data Pagamento]]-tVendas[[#This Row],[Vencimento]])&lt;0,1,0)</f>
        <v>0</v>
      </c>
    </row>
    <row r="898" spans="9:31" x14ac:dyDescent="0.3">
      <c r="I898">
        <v>895</v>
      </c>
      <c r="J898" s="41">
        <v>44314</v>
      </c>
      <c r="K898" s="66">
        <f t="shared" si="13"/>
        <v>2021</v>
      </c>
      <c r="L898">
        <v>87</v>
      </c>
      <c r="M898" t="s">
        <v>238</v>
      </c>
      <c r="N898" t="s">
        <v>132</v>
      </c>
      <c r="O898">
        <v>12</v>
      </c>
      <c r="P898" t="s">
        <v>399</v>
      </c>
      <c r="Q898" t="s">
        <v>201</v>
      </c>
      <c r="R898" t="s">
        <v>216</v>
      </c>
      <c r="S898">
        <v>43</v>
      </c>
      <c r="T898" s="42">
        <v>96</v>
      </c>
      <c r="U898" s="42">
        <v>4128</v>
      </c>
      <c r="V898" s="43">
        <v>7.0000000000000007E-2</v>
      </c>
      <c r="W898" s="42">
        <f>tVendas[[#This Row],[Valor Bruto]]*tVendas[[#This Row],[% Desconto]]</f>
        <v>288.96000000000004</v>
      </c>
      <c r="X898" s="42">
        <f>tVendas[[#This Row],[Valor Bruto]]-tVendas[[#This Row],[Valor Desconto]]</f>
        <v>3839.04</v>
      </c>
      <c r="Y898" s="41">
        <v>44315</v>
      </c>
      <c r="Z898" s="41">
        <v>44315</v>
      </c>
      <c r="AA898" t="s">
        <v>82</v>
      </c>
      <c r="AB898" t="s">
        <v>92</v>
      </c>
      <c r="AC898" s="43">
        <v>7.0000000000000007E-2</v>
      </c>
      <c r="AD898" s="42">
        <f>tVendas[[#This Row],[Valor Venda]]*tVendas[[#This Row],[% Comis.]]</f>
        <v>268.7328</v>
      </c>
      <c r="AE898" s="57">
        <f>IF((tVendas[[#This Row],[Data Pagamento]]-tVendas[[#This Row],[Vencimento]])&lt;0,1,0)</f>
        <v>0</v>
      </c>
    </row>
    <row r="899" spans="9:31" x14ac:dyDescent="0.3">
      <c r="I899">
        <v>896</v>
      </c>
      <c r="J899" s="41">
        <v>44314</v>
      </c>
      <c r="K899" s="66">
        <f t="shared" si="13"/>
        <v>2021</v>
      </c>
      <c r="L899">
        <v>42</v>
      </c>
      <c r="M899" t="s">
        <v>402</v>
      </c>
      <c r="N899" t="s">
        <v>96</v>
      </c>
      <c r="O899">
        <v>6</v>
      </c>
      <c r="P899" t="s">
        <v>480</v>
      </c>
      <c r="Q899" t="s">
        <v>201</v>
      </c>
      <c r="R899" t="s">
        <v>219</v>
      </c>
      <c r="S899">
        <v>18</v>
      </c>
      <c r="T899" s="42">
        <v>105</v>
      </c>
      <c r="U899" s="42">
        <v>1890</v>
      </c>
      <c r="V899" s="43">
        <v>7.0000000000000007E-2</v>
      </c>
      <c r="W899" s="42">
        <f>tVendas[[#This Row],[Valor Bruto]]*tVendas[[#This Row],[% Desconto]]</f>
        <v>132.30000000000001</v>
      </c>
      <c r="X899" s="42">
        <f>tVendas[[#This Row],[Valor Bruto]]-tVendas[[#This Row],[Valor Desconto]]</f>
        <v>1757.7</v>
      </c>
      <c r="Y899" s="41">
        <v>44336</v>
      </c>
      <c r="Z899" s="41">
        <v>44336</v>
      </c>
      <c r="AA899" t="s">
        <v>82</v>
      </c>
      <c r="AB899" t="s">
        <v>83</v>
      </c>
      <c r="AC899" s="43">
        <v>0.05</v>
      </c>
      <c r="AD899" s="42">
        <f>tVendas[[#This Row],[Valor Venda]]*tVendas[[#This Row],[% Comis.]]</f>
        <v>87.885000000000005</v>
      </c>
      <c r="AE899" s="57">
        <f>IF((tVendas[[#This Row],[Data Pagamento]]-tVendas[[#This Row],[Vencimento]])&lt;0,1,0)</f>
        <v>0</v>
      </c>
    </row>
    <row r="900" spans="9:31" x14ac:dyDescent="0.3">
      <c r="I900">
        <v>897</v>
      </c>
      <c r="J900" s="41">
        <v>44314</v>
      </c>
      <c r="K900" s="66">
        <f t="shared" ref="K900:K963" si="14">YEAR(J900)</f>
        <v>2021</v>
      </c>
      <c r="L900">
        <v>31</v>
      </c>
      <c r="M900" t="s">
        <v>375</v>
      </c>
      <c r="N900" t="s">
        <v>101</v>
      </c>
      <c r="O900">
        <v>11</v>
      </c>
      <c r="P900" t="s">
        <v>443</v>
      </c>
      <c r="Q900" t="s">
        <v>201</v>
      </c>
      <c r="R900" t="s">
        <v>222</v>
      </c>
      <c r="S900">
        <v>32</v>
      </c>
      <c r="T900" s="42">
        <v>100</v>
      </c>
      <c r="U900" s="42">
        <v>3200</v>
      </c>
      <c r="V900" s="43">
        <v>0.09</v>
      </c>
      <c r="W900" s="42">
        <f>tVendas[[#This Row],[Valor Bruto]]*tVendas[[#This Row],[% Desconto]]</f>
        <v>288</v>
      </c>
      <c r="X900" s="42">
        <f>tVendas[[#This Row],[Valor Bruto]]-tVendas[[#This Row],[Valor Desconto]]</f>
        <v>2912</v>
      </c>
      <c r="Y900" s="41">
        <v>44321</v>
      </c>
      <c r="Z900" s="41">
        <v>44321</v>
      </c>
      <c r="AA900" t="s">
        <v>79</v>
      </c>
      <c r="AB900" t="s">
        <v>80</v>
      </c>
      <c r="AC900" s="43">
        <v>0.06</v>
      </c>
      <c r="AD900" s="42">
        <f>tVendas[[#This Row],[Valor Venda]]*tVendas[[#This Row],[% Comis.]]</f>
        <v>174.72</v>
      </c>
      <c r="AE900" s="57">
        <f>IF((tVendas[[#This Row],[Data Pagamento]]-tVendas[[#This Row],[Vencimento]])&lt;0,1,0)</f>
        <v>0</v>
      </c>
    </row>
    <row r="901" spans="9:31" x14ac:dyDescent="0.3">
      <c r="I901">
        <v>898</v>
      </c>
      <c r="J901" s="41">
        <v>44315</v>
      </c>
      <c r="K901" s="66">
        <f t="shared" si="14"/>
        <v>2021</v>
      </c>
      <c r="L901">
        <v>7</v>
      </c>
      <c r="M901" t="s">
        <v>487</v>
      </c>
      <c r="N901" t="s">
        <v>488</v>
      </c>
      <c r="O901">
        <v>10</v>
      </c>
      <c r="P901" t="s">
        <v>225</v>
      </c>
      <c r="Q901" t="s">
        <v>206</v>
      </c>
      <c r="R901" t="s">
        <v>226</v>
      </c>
      <c r="S901">
        <v>35</v>
      </c>
      <c r="T901" s="42">
        <v>113</v>
      </c>
      <c r="U901" s="42">
        <v>3955</v>
      </c>
      <c r="V901" s="43">
        <v>0.05</v>
      </c>
      <c r="W901" s="42">
        <f>tVendas[[#This Row],[Valor Bruto]]*tVendas[[#This Row],[% Desconto]]</f>
        <v>197.75</v>
      </c>
      <c r="X901" s="42">
        <f>tVendas[[#This Row],[Valor Bruto]]-tVendas[[#This Row],[Valor Desconto]]</f>
        <v>3757.25</v>
      </c>
      <c r="Y901" s="41">
        <v>44322</v>
      </c>
      <c r="Z901" s="41"/>
      <c r="AA901" t="s">
        <v>108</v>
      </c>
      <c r="AB901" t="s">
        <v>109</v>
      </c>
      <c r="AC901" s="43">
        <v>7.0000000000000007E-2</v>
      </c>
      <c r="AD901" s="42">
        <f>tVendas[[#This Row],[Valor Venda]]*tVendas[[#This Row],[% Comis.]]</f>
        <v>263.00750000000005</v>
      </c>
      <c r="AE901" s="57">
        <f>IF((tVendas[[#This Row],[Data Pagamento]]-tVendas[[#This Row],[Vencimento]])&lt;0,1,0)</f>
        <v>1</v>
      </c>
    </row>
    <row r="902" spans="9:31" x14ac:dyDescent="0.3">
      <c r="I902">
        <v>899</v>
      </c>
      <c r="J902" s="41">
        <v>44315</v>
      </c>
      <c r="K902" s="66">
        <f t="shared" si="14"/>
        <v>2021</v>
      </c>
      <c r="L902">
        <v>54</v>
      </c>
      <c r="M902" t="s">
        <v>345</v>
      </c>
      <c r="N902" t="s">
        <v>346</v>
      </c>
      <c r="O902">
        <v>8</v>
      </c>
      <c r="P902" t="s">
        <v>419</v>
      </c>
      <c r="Q902" t="s">
        <v>206</v>
      </c>
      <c r="R902" t="s">
        <v>230</v>
      </c>
      <c r="S902">
        <v>48</v>
      </c>
      <c r="T902" s="42">
        <v>102</v>
      </c>
      <c r="U902" s="42">
        <v>4896</v>
      </c>
      <c r="V902" s="43">
        <v>0.15</v>
      </c>
      <c r="W902" s="42">
        <f>tVendas[[#This Row],[Valor Bruto]]*tVendas[[#This Row],[% Desconto]]</f>
        <v>734.4</v>
      </c>
      <c r="X902" s="42">
        <f>tVendas[[#This Row],[Valor Bruto]]-tVendas[[#This Row],[Valor Desconto]]</f>
        <v>4161.6000000000004</v>
      </c>
      <c r="Y902" s="41">
        <v>44319</v>
      </c>
      <c r="Z902" s="41">
        <v>44319</v>
      </c>
      <c r="AA902" t="s">
        <v>108</v>
      </c>
      <c r="AB902" t="s">
        <v>92</v>
      </c>
      <c r="AC902" s="43">
        <v>0.08</v>
      </c>
      <c r="AD902" s="42">
        <f>tVendas[[#This Row],[Valor Venda]]*tVendas[[#This Row],[% Comis.]]</f>
        <v>332.92800000000005</v>
      </c>
      <c r="AE902" s="57">
        <f>IF((tVendas[[#This Row],[Data Pagamento]]-tVendas[[#This Row],[Vencimento]])&lt;0,1,0)</f>
        <v>0</v>
      </c>
    </row>
    <row r="903" spans="9:31" x14ac:dyDescent="0.3">
      <c r="I903">
        <v>900</v>
      </c>
      <c r="J903" s="41">
        <v>44315</v>
      </c>
      <c r="K903" s="66">
        <f t="shared" si="14"/>
        <v>2021</v>
      </c>
      <c r="L903">
        <v>22</v>
      </c>
      <c r="M903" t="s">
        <v>264</v>
      </c>
      <c r="N903" t="s">
        <v>265</v>
      </c>
      <c r="O903">
        <v>11</v>
      </c>
      <c r="P903" t="s">
        <v>263</v>
      </c>
      <c r="Q903" t="s">
        <v>201</v>
      </c>
      <c r="R903" t="s">
        <v>234</v>
      </c>
      <c r="S903">
        <v>35</v>
      </c>
      <c r="T903" s="42">
        <v>111</v>
      </c>
      <c r="U903" s="42">
        <v>3885</v>
      </c>
      <c r="V903" s="43">
        <v>0.06</v>
      </c>
      <c r="W903" s="42">
        <f>tVendas[[#This Row],[Valor Bruto]]*tVendas[[#This Row],[% Desconto]]</f>
        <v>233.1</v>
      </c>
      <c r="X903" s="42">
        <f>tVendas[[#This Row],[Valor Bruto]]-tVendas[[#This Row],[Valor Desconto]]</f>
        <v>3651.9</v>
      </c>
      <c r="Y903" s="41">
        <v>44322</v>
      </c>
      <c r="Z903" s="41">
        <v>44322</v>
      </c>
      <c r="AA903" t="s">
        <v>100</v>
      </c>
      <c r="AB903" t="s">
        <v>90</v>
      </c>
      <c r="AC903" s="43">
        <v>7.0000000000000007E-2</v>
      </c>
      <c r="AD903" s="42">
        <f>tVendas[[#This Row],[Valor Venda]]*tVendas[[#This Row],[% Comis.]]</f>
        <v>255.63300000000004</v>
      </c>
      <c r="AE903" s="57">
        <f>IF((tVendas[[#This Row],[Data Pagamento]]-tVendas[[#This Row],[Vencimento]])&lt;0,1,0)</f>
        <v>0</v>
      </c>
    </row>
    <row r="904" spans="9:31" x14ac:dyDescent="0.3">
      <c r="I904">
        <v>901</v>
      </c>
      <c r="J904" s="41">
        <v>44315</v>
      </c>
      <c r="K904" s="66">
        <f t="shared" si="14"/>
        <v>2021</v>
      </c>
      <c r="L904">
        <v>39</v>
      </c>
      <c r="M904" t="s">
        <v>231</v>
      </c>
      <c r="N904" t="s">
        <v>232</v>
      </c>
      <c r="O904">
        <v>10</v>
      </c>
      <c r="P904" t="s">
        <v>236</v>
      </c>
      <c r="Q904" t="s">
        <v>206</v>
      </c>
      <c r="R904" t="s">
        <v>237</v>
      </c>
      <c r="S904">
        <v>46</v>
      </c>
      <c r="T904" s="42">
        <v>112</v>
      </c>
      <c r="U904" s="42">
        <v>5152</v>
      </c>
      <c r="V904" s="43">
        <v>0.02</v>
      </c>
      <c r="W904" s="42">
        <f>tVendas[[#This Row],[Valor Bruto]]*tVendas[[#This Row],[% Desconto]]</f>
        <v>103.04</v>
      </c>
      <c r="X904" s="42">
        <f>tVendas[[#This Row],[Valor Bruto]]-tVendas[[#This Row],[Valor Desconto]]</f>
        <v>5048.96</v>
      </c>
      <c r="Y904" s="41">
        <v>44330</v>
      </c>
      <c r="Z904" s="41">
        <v>44330</v>
      </c>
      <c r="AA904" t="s">
        <v>85</v>
      </c>
      <c r="AB904" t="s">
        <v>105</v>
      </c>
      <c r="AC904" s="43">
        <v>0.09</v>
      </c>
      <c r="AD904" s="42">
        <f>tVendas[[#This Row],[Valor Venda]]*tVendas[[#This Row],[% Comis.]]</f>
        <v>454.40639999999996</v>
      </c>
      <c r="AE904" s="57">
        <f>IF((tVendas[[#This Row],[Data Pagamento]]-tVendas[[#This Row],[Vencimento]])&lt;0,1,0)</f>
        <v>0</v>
      </c>
    </row>
    <row r="905" spans="9:31" x14ac:dyDescent="0.3">
      <c r="I905">
        <v>902</v>
      </c>
      <c r="J905" s="41">
        <v>44316</v>
      </c>
      <c r="K905" s="66">
        <f t="shared" si="14"/>
        <v>2021</v>
      </c>
      <c r="L905">
        <v>100</v>
      </c>
      <c r="M905" t="s">
        <v>258</v>
      </c>
      <c r="N905" t="s">
        <v>259</v>
      </c>
      <c r="O905">
        <v>3</v>
      </c>
      <c r="P905" t="s">
        <v>517</v>
      </c>
      <c r="Q905" t="s">
        <v>206</v>
      </c>
      <c r="R905" t="s">
        <v>240</v>
      </c>
      <c r="S905">
        <v>31</v>
      </c>
      <c r="T905" s="42">
        <v>109</v>
      </c>
      <c r="U905" s="42">
        <v>3379</v>
      </c>
      <c r="V905" s="43">
        <v>0.08</v>
      </c>
      <c r="W905" s="42">
        <f>tVendas[[#This Row],[Valor Bruto]]*tVendas[[#This Row],[% Desconto]]</f>
        <v>270.32</v>
      </c>
      <c r="X905" s="42">
        <f>tVendas[[#This Row],[Valor Bruto]]-tVendas[[#This Row],[Valor Desconto]]</f>
        <v>3108.68</v>
      </c>
      <c r="Y905" s="41">
        <v>44344</v>
      </c>
      <c r="Z905" s="41"/>
      <c r="AA905" t="s">
        <v>79</v>
      </c>
      <c r="AB905" t="s">
        <v>113</v>
      </c>
      <c r="AC905" s="43">
        <v>7.0000000000000007E-2</v>
      </c>
      <c r="AD905" s="42">
        <f>tVendas[[#This Row],[Valor Venda]]*tVendas[[#This Row],[% Comis.]]</f>
        <v>217.60760000000002</v>
      </c>
      <c r="AE905" s="57">
        <f>IF((tVendas[[#This Row],[Data Pagamento]]-tVendas[[#This Row],[Vencimento]])&lt;0,1,0)</f>
        <v>1</v>
      </c>
    </row>
    <row r="906" spans="9:31" x14ac:dyDescent="0.3">
      <c r="I906">
        <v>903</v>
      </c>
      <c r="J906" s="41">
        <v>44316</v>
      </c>
      <c r="K906" s="66">
        <f t="shared" si="14"/>
        <v>2021</v>
      </c>
      <c r="L906">
        <v>28</v>
      </c>
      <c r="M906" t="s">
        <v>380</v>
      </c>
      <c r="N906" t="s">
        <v>114</v>
      </c>
      <c r="O906">
        <v>8</v>
      </c>
      <c r="P906" t="s">
        <v>373</v>
      </c>
      <c r="Q906" t="s">
        <v>206</v>
      </c>
      <c r="R906" t="s">
        <v>202</v>
      </c>
      <c r="S906">
        <v>40</v>
      </c>
      <c r="T906" s="42">
        <v>103</v>
      </c>
      <c r="U906" s="42">
        <v>4120</v>
      </c>
      <c r="V906" s="43">
        <v>0.08</v>
      </c>
      <c r="W906" s="42">
        <f>tVendas[[#This Row],[Valor Bruto]]*tVendas[[#This Row],[% Desconto]]</f>
        <v>329.6</v>
      </c>
      <c r="X906" s="42">
        <f>tVendas[[#This Row],[Valor Bruto]]-tVendas[[#This Row],[Valor Desconto]]</f>
        <v>3790.4</v>
      </c>
      <c r="Y906" s="41">
        <v>44328</v>
      </c>
      <c r="Z906" s="41">
        <v>44328</v>
      </c>
      <c r="AA906" t="s">
        <v>79</v>
      </c>
      <c r="AB906" t="s">
        <v>113</v>
      </c>
      <c r="AC906" s="43">
        <v>7.0000000000000007E-2</v>
      </c>
      <c r="AD906" s="42">
        <f>tVendas[[#This Row],[Valor Venda]]*tVendas[[#This Row],[% Comis.]]</f>
        <v>265.32800000000003</v>
      </c>
      <c r="AE906" s="57">
        <f>IF((tVendas[[#This Row],[Data Pagamento]]-tVendas[[#This Row],[Vencimento]])&lt;0,1,0)</f>
        <v>0</v>
      </c>
    </row>
    <row r="907" spans="9:31" x14ac:dyDescent="0.3">
      <c r="I907">
        <v>904</v>
      </c>
      <c r="J907" s="41">
        <v>44316</v>
      </c>
      <c r="K907" s="66">
        <f t="shared" si="14"/>
        <v>2021</v>
      </c>
      <c r="L907">
        <v>65</v>
      </c>
      <c r="M907" t="s">
        <v>294</v>
      </c>
      <c r="N907" t="s">
        <v>91</v>
      </c>
      <c r="O907">
        <v>14</v>
      </c>
      <c r="P907" t="s">
        <v>518</v>
      </c>
      <c r="Q907" t="s">
        <v>201</v>
      </c>
      <c r="R907" t="s">
        <v>207</v>
      </c>
      <c r="S907">
        <v>20</v>
      </c>
      <c r="T907" s="42">
        <v>90</v>
      </c>
      <c r="U907" s="42">
        <v>1800</v>
      </c>
      <c r="V907" s="43">
        <v>0.01</v>
      </c>
      <c r="W907" s="42">
        <f>tVendas[[#This Row],[Valor Bruto]]*tVendas[[#This Row],[% Desconto]]</f>
        <v>18</v>
      </c>
      <c r="X907" s="42">
        <f>tVendas[[#This Row],[Valor Bruto]]-tVendas[[#This Row],[Valor Desconto]]</f>
        <v>1782</v>
      </c>
      <c r="Y907" s="41">
        <v>44337</v>
      </c>
      <c r="Z907" s="41">
        <v>44337</v>
      </c>
      <c r="AA907" t="s">
        <v>100</v>
      </c>
      <c r="AB907" t="s">
        <v>90</v>
      </c>
      <c r="AC907" s="43">
        <v>0.05</v>
      </c>
      <c r="AD907" s="42">
        <f>tVendas[[#This Row],[Valor Venda]]*tVendas[[#This Row],[% Comis.]]</f>
        <v>89.100000000000009</v>
      </c>
      <c r="AE907" s="57">
        <f>IF((tVendas[[#This Row],[Data Pagamento]]-tVendas[[#This Row],[Vencimento]])&lt;0,1,0)</f>
        <v>0</v>
      </c>
    </row>
    <row r="908" spans="9:31" x14ac:dyDescent="0.3">
      <c r="I908">
        <v>905</v>
      </c>
      <c r="J908" s="41">
        <v>44318</v>
      </c>
      <c r="K908" s="66">
        <f t="shared" si="14"/>
        <v>2021</v>
      </c>
      <c r="L908">
        <v>20</v>
      </c>
      <c r="M908" t="s">
        <v>235</v>
      </c>
      <c r="N908" t="s">
        <v>145</v>
      </c>
      <c r="O908">
        <v>6</v>
      </c>
      <c r="P908" t="s">
        <v>506</v>
      </c>
      <c r="Q908" t="s">
        <v>201</v>
      </c>
      <c r="R908" t="s">
        <v>212</v>
      </c>
      <c r="S908">
        <v>11</v>
      </c>
      <c r="T908" s="42">
        <v>105</v>
      </c>
      <c r="U908" s="42">
        <v>1155</v>
      </c>
      <c r="V908" s="43">
        <v>0.04</v>
      </c>
      <c r="W908" s="42">
        <f>tVendas[[#This Row],[Valor Bruto]]*tVendas[[#This Row],[% Desconto]]</f>
        <v>46.2</v>
      </c>
      <c r="X908" s="42">
        <f>tVendas[[#This Row],[Valor Bruto]]-tVendas[[#This Row],[Valor Desconto]]</f>
        <v>1108.8</v>
      </c>
      <c r="Y908" s="41">
        <v>44338</v>
      </c>
      <c r="Z908" s="41"/>
      <c r="AA908" t="s">
        <v>79</v>
      </c>
      <c r="AB908" t="s">
        <v>83</v>
      </c>
      <c r="AC908" s="43">
        <v>0.05</v>
      </c>
      <c r="AD908" s="42">
        <f>tVendas[[#This Row],[Valor Venda]]*tVendas[[#This Row],[% Comis.]]</f>
        <v>55.44</v>
      </c>
      <c r="AE908" s="57">
        <f>IF((tVendas[[#This Row],[Data Pagamento]]-tVendas[[#This Row],[Vencimento]])&lt;0,1,0)</f>
        <v>1</v>
      </c>
    </row>
    <row r="909" spans="9:31" x14ac:dyDescent="0.3">
      <c r="I909">
        <v>906</v>
      </c>
      <c r="J909" s="41">
        <v>44318</v>
      </c>
      <c r="K909" s="66">
        <f t="shared" si="14"/>
        <v>2021</v>
      </c>
      <c r="L909">
        <v>83</v>
      </c>
      <c r="M909" t="s">
        <v>456</v>
      </c>
      <c r="N909" t="s">
        <v>457</v>
      </c>
      <c r="O909">
        <v>2</v>
      </c>
      <c r="P909" t="s">
        <v>376</v>
      </c>
      <c r="Q909" t="s">
        <v>206</v>
      </c>
      <c r="R909" t="s">
        <v>216</v>
      </c>
      <c r="S909">
        <v>29</v>
      </c>
      <c r="T909" s="42">
        <v>109</v>
      </c>
      <c r="U909" s="42">
        <v>3161</v>
      </c>
      <c r="V909" s="43">
        <v>0.11</v>
      </c>
      <c r="W909" s="42">
        <f>tVendas[[#This Row],[Valor Bruto]]*tVendas[[#This Row],[% Desconto]]</f>
        <v>347.71</v>
      </c>
      <c r="X909" s="42">
        <f>tVendas[[#This Row],[Valor Bruto]]-tVendas[[#This Row],[Valor Desconto]]</f>
        <v>2813.29</v>
      </c>
      <c r="Y909" s="41">
        <v>44341</v>
      </c>
      <c r="Z909" s="41">
        <v>44341</v>
      </c>
      <c r="AA909" t="s">
        <v>97</v>
      </c>
      <c r="AB909" t="s">
        <v>128</v>
      </c>
      <c r="AC909" s="43">
        <v>0.06</v>
      </c>
      <c r="AD909" s="42">
        <f>tVendas[[#This Row],[Valor Venda]]*tVendas[[#This Row],[% Comis.]]</f>
        <v>168.79739999999998</v>
      </c>
      <c r="AE909" s="57">
        <f>IF((tVendas[[#This Row],[Data Pagamento]]-tVendas[[#This Row],[Vencimento]])&lt;0,1,0)</f>
        <v>0</v>
      </c>
    </row>
    <row r="910" spans="9:31" x14ac:dyDescent="0.3">
      <c r="I910">
        <v>907</v>
      </c>
      <c r="J910" s="41">
        <v>44319</v>
      </c>
      <c r="K910" s="66">
        <f t="shared" si="14"/>
        <v>2021</v>
      </c>
      <c r="L910">
        <v>17</v>
      </c>
      <c r="M910" t="s">
        <v>352</v>
      </c>
      <c r="N910" t="s">
        <v>259</v>
      </c>
      <c r="O910">
        <v>13</v>
      </c>
      <c r="P910" t="s">
        <v>430</v>
      </c>
      <c r="Q910" t="s">
        <v>201</v>
      </c>
      <c r="R910" t="s">
        <v>219</v>
      </c>
      <c r="S910">
        <v>15</v>
      </c>
      <c r="T910" s="42">
        <v>110</v>
      </c>
      <c r="U910" s="42">
        <v>1650</v>
      </c>
      <c r="V910" s="43">
        <v>0.13</v>
      </c>
      <c r="W910" s="42">
        <f>tVendas[[#This Row],[Valor Bruto]]*tVendas[[#This Row],[% Desconto]]</f>
        <v>214.5</v>
      </c>
      <c r="X910" s="42">
        <f>tVendas[[#This Row],[Valor Bruto]]-tVendas[[#This Row],[Valor Desconto]]</f>
        <v>1435.5</v>
      </c>
      <c r="Y910" s="41">
        <v>44340</v>
      </c>
      <c r="Z910" s="41">
        <v>44340</v>
      </c>
      <c r="AA910" t="s">
        <v>85</v>
      </c>
      <c r="AB910" t="s">
        <v>88</v>
      </c>
      <c r="AC910" s="43">
        <v>0.05</v>
      </c>
      <c r="AD910" s="42">
        <f>tVendas[[#This Row],[Valor Venda]]*tVendas[[#This Row],[% Comis.]]</f>
        <v>71.775000000000006</v>
      </c>
      <c r="AE910" s="57">
        <f>IF((tVendas[[#This Row],[Data Pagamento]]-tVendas[[#This Row],[Vencimento]])&lt;0,1,0)</f>
        <v>0</v>
      </c>
    </row>
    <row r="911" spans="9:31" x14ac:dyDescent="0.3">
      <c r="I911">
        <v>908</v>
      </c>
      <c r="J911" s="41">
        <v>44319</v>
      </c>
      <c r="K911" s="66">
        <f t="shared" si="14"/>
        <v>2021</v>
      </c>
      <c r="L911">
        <v>95</v>
      </c>
      <c r="M911" t="s">
        <v>331</v>
      </c>
      <c r="N911" t="s">
        <v>143</v>
      </c>
      <c r="O911">
        <v>8</v>
      </c>
      <c r="P911" t="s">
        <v>254</v>
      </c>
      <c r="Q911" t="s">
        <v>206</v>
      </c>
      <c r="R911" t="s">
        <v>222</v>
      </c>
      <c r="S911">
        <v>12</v>
      </c>
      <c r="T911" s="42">
        <v>103</v>
      </c>
      <c r="U911" s="42">
        <v>1236</v>
      </c>
      <c r="V911" s="43">
        <v>0.1</v>
      </c>
      <c r="W911" s="42">
        <f>tVendas[[#This Row],[Valor Bruto]]*tVendas[[#This Row],[% Desconto]]</f>
        <v>123.60000000000001</v>
      </c>
      <c r="X911" s="42">
        <f>tVendas[[#This Row],[Valor Bruto]]-tVendas[[#This Row],[Valor Desconto]]</f>
        <v>1112.4000000000001</v>
      </c>
      <c r="Y911" s="41">
        <v>44329</v>
      </c>
      <c r="Z911" s="41">
        <v>44329</v>
      </c>
      <c r="AA911" t="s">
        <v>97</v>
      </c>
      <c r="AB911" t="s">
        <v>109</v>
      </c>
      <c r="AC911" s="43">
        <v>0.05</v>
      </c>
      <c r="AD911" s="42">
        <f>tVendas[[#This Row],[Valor Venda]]*tVendas[[#This Row],[% Comis.]]</f>
        <v>55.620000000000005</v>
      </c>
      <c r="AE911" s="57">
        <f>IF((tVendas[[#This Row],[Data Pagamento]]-tVendas[[#This Row],[Vencimento]])&lt;0,1,0)</f>
        <v>0</v>
      </c>
    </row>
    <row r="912" spans="9:31" x14ac:dyDescent="0.3">
      <c r="I912">
        <v>909</v>
      </c>
      <c r="J912" s="41">
        <v>44319</v>
      </c>
      <c r="K912" s="66">
        <f t="shared" si="14"/>
        <v>2021</v>
      </c>
      <c r="L912">
        <v>64</v>
      </c>
      <c r="M912" t="s">
        <v>342</v>
      </c>
      <c r="N912" t="s">
        <v>343</v>
      </c>
      <c r="O912">
        <v>1</v>
      </c>
      <c r="P912" t="s">
        <v>481</v>
      </c>
      <c r="Q912" t="s">
        <v>201</v>
      </c>
      <c r="R912" t="s">
        <v>226</v>
      </c>
      <c r="S912">
        <v>40</v>
      </c>
      <c r="T912" s="42">
        <v>92</v>
      </c>
      <c r="U912" s="42">
        <v>3680</v>
      </c>
      <c r="V912" s="43">
        <v>0.1</v>
      </c>
      <c r="W912" s="42">
        <f>tVendas[[#This Row],[Valor Bruto]]*tVendas[[#This Row],[% Desconto]]</f>
        <v>368</v>
      </c>
      <c r="X912" s="42">
        <f>tVendas[[#This Row],[Valor Bruto]]-tVendas[[#This Row],[Valor Desconto]]</f>
        <v>3312</v>
      </c>
      <c r="Y912" s="41">
        <v>44339</v>
      </c>
      <c r="Z912" s="41">
        <v>44339</v>
      </c>
      <c r="AA912" t="s">
        <v>82</v>
      </c>
      <c r="AB912" t="s">
        <v>109</v>
      </c>
      <c r="AC912" s="43">
        <v>7.0000000000000007E-2</v>
      </c>
      <c r="AD912" s="42">
        <f>tVendas[[#This Row],[Valor Venda]]*tVendas[[#This Row],[% Comis.]]</f>
        <v>231.84000000000003</v>
      </c>
      <c r="AE912" s="57">
        <f>IF((tVendas[[#This Row],[Data Pagamento]]-tVendas[[#This Row],[Vencimento]])&lt;0,1,0)</f>
        <v>0</v>
      </c>
    </row>
    <row r="913" spans="9:31" x14ac:dyDescent="0.3">
      <c r="I913">
        <v>910</v>
      </c>
      <c r="J913" s="41">
        <v>44321</v>
      </c>
      <c r="K913" s="66">
        <f t="shared" si="14"/>
        <v>2021</v>
      </c>
      <c r="L913">
        <v>12</v>
      </c>
      <c r="M913" t="s">
        <v>252</v>
      </c>
      <c r="N913" t="s">
        <v>253</v>
      </c>
      <c r="O913">
        <v>6</v>
      </c>
      <c r="P913" t="s">
        <v>511</v>
      </c>
      <c r="Q913" t="s">
        <v>201</v>
      </c>
      <c r="R913" t="s">
        <v>230</v>
      </c>
      <c r="S913">
        <v>23</v>
      </c>
      <c r="T913" s="42">
        <v>104</v>
      </c>
      <c r="U913" s="42">
        <v>2392</v>
      </c>
      <c r="V913" s="43">
        <v>0.14000000000000001</v>
      </c>
      <c r="W913" s="42">
        <f>tVendas[[#This Row],[Valor Bruto]]*tVendas[[#This Row],[% Desconto]]</f>
        <v>334.88000000000005</v>
      </c>
      <c r="X913" s="42">
        <f>tVendas[[#This Row],[Valor Bruto]]-tVendas[[#This Row],[Valor Desconto]]</f>
        <v>2057.12</v>
      </c>
      <c r="Y913" s="41">
        <v>44332</v>
      </c>
      <c r="Z913" s="41">
        <v>44332</v>
      </c>
      <c r="AA913" t="s">
        <v>79</v>
      </c>
      <c r="AB913" t="s">
        <v>128</v>
      </c>
      <c r="AC913" s="43">
        <v>0.06</v>
      </c>
      <c r="AD913" s="42">
        <f>tVendas[[#This Row],[Valor Venda]]*tVendas[[#This Row],[% Comis.]]</f>
        <v>123.42719999999998</v>
      </c>
      <c r="AE913" s="57">
        <f>IF((tVendas[[#This Row],[Data Pagamento]]-tVendas[[#This Row],[Vencimento]])&lt;0,1,0)</f>
        <v>0</v>
      </c>
    </row>
    <row r="914" spans="9:31" x14ac:dyDescent="0.3">
      <c r="I914">
        <v>911</v>
      </c>
      <c r="J914" s="41">
        <v>44321</v>
      </c>
      <c r="K914" s="66">
        <f t="shared" si="14"/>
        <v>2021</v>
      </c>
      <c r="L914">
        <v>67</v>
      </c>
      <c r="M914" t="s">
        <v>513</v>
      </c>
      <c r="N914" t="s">
        <v>514</v>
      </c>
      <c r="O914">
        <v>3</v>
      </c>
      <c r="P914" t="s">
        <v>482</v>
      </c>
      <c r="Q914" t="s">
        <v>206</v>
      </c>
      <c r="R914" t="s">
        <v>234</v>
      </c>
      <c r="S914">
        <v>12</v>
      </c>
      <c r="T914" s="42">
        <v>92</v>
      </c>
      <c r="U914" s="42">
        <v>1104</v>
      </c>
      <c r="V914" s="43">
        <v>0.05</v>
      </c>
      <c r="W914" s="42">
        <f>tVendas[[#This Row],[Valor Bruto]]*tVendas[[#This Row],[% Desconto]]</f>
        <v>55.2</v>
      </c>
      <c r="X914" s="42">
        <f>tVendas[[#This Row],[Valor Bruto]]-tVendas[[#This Row],[Valor Desconto]]</f>
        <v>1048.8</v>
      </c>
      <c r="Y914" s="41">
        <v>44346</v>
      </c>
      <c r="Z914" s="41">
        <v>44346</v>
      </c>
      <c r="AA914" t="s">
        <v>108</v>
      </c>
      <c r="AB914" t="s">
        <v>105</v>
      </c>
      <c r="AC914" s="43">
        <v>0.05</v>
      </c>
      <c r="AD914" s="42">
        <f>tVendas[[#This Row],[Valor Venda]]*tVendas[[#This Row],[% Comis.]]</f>
        <v>52.44</v>
      </c>
      <c r="AE914" s="57">
        <f>IF((tVendas[[#This Row],[Data Pagamento]]-tVendas[[#This Row],[Vencimento]])&lt;0,1,0)</f>
        <v>0</v>
      </c>
    </row>
    <row r="915" spans="9:31" x14ac:dyDescent="0.3">
      <c r="I915">
        <v>912</v>
      </c>
      <c r="J915" s="41">
        <v>44322</v>
      </c>
      <c r="K915" s="66">
        <f t="shared" si="14"/>
        <v>2021</v>
      </c>
      <c r="L915">
        <v>50</v>
      </c>
      <c r="M915" t="s">
        <v>361</v>
      </c>
      <c r="N915" t="s">
        <v>362</v>
      </c>
      <c r="O915">
        <v>4</v>
      </c>
      <c r="P915" t="s">
        <v>521</v>
      </c>
      <c r="Q915" t="s">
        <v>206</v>
      </c>
      <c r="R915" t="s">
        <v>237</v>
      </c>
      <c r="S915">
        <v>11</v>
      </c>
      <c r="T915" s="42">
        <v>119</v>
      </c>
      <c r="U915" s="42">
        <v>1309</v>
      </c>
      <c r="V915" s="43">
        <v>0.14000000000000001</v>
      </c>
      <c r="W915" s="42">
        <f>tVendas[[#This Row],[Valor Bruto]]*tVendas[[#This Row],[% Desconto]]</f>
        <v>183.26000000000002</v>
      </c>
      <c r="X915" s="42">
        <f>tVendas[[#This Row],[Valor Bruto]]-tVendas[[#This Row],[Valor Desconto]]</f>
        <v>1125.74</v>
      </c>
      <c r="Y915" s="41">
        <v>44323</v>
      </c>
      <c r="Z915" s="41">
        <v>44323</v>
      </c>
      <c r="AA915" t="s">
        <v>85</v>
      </c>
      <c r="AB915" t="s">
        <v>105</v>
      </c>
      <c r="AC915" s="43">
        <v>0.05</v>
      </c>
      <c r="AD915" s="42">
        <f>tVendas[[#This Row],[Valor Venda]]*tVendas[[#This Row],[% Comis.]]</f>
        <v>56.287000000000006</v>
      </c>
      <c r="AE915" s="57">
        <f>IF((tVendas[[#This Row],[Data Pagamento]]-tVendas[[#This Row],[Vencimento]])&lt;0,1,0)</f>
        <v>0</v>
      </c>
    </row>
    <row r="916" spans="9:31" x14ac:dyDescent="0.3">
      <c r="I916">
        <v>913</v>
      </c>
      <c r="J916" s="41">
        <v>44322</v>
      </c>
      <c r="K916" s="66">
        <f t="shared" si="14"/>
        <v>2021</v>
      </c>
      <c r="L916">
        <v>86</v>
      </c>
      <c r="M916" t="s">
        <v>395</v>
      </c>
      <c r="N916" t="s">
        <v>396</v>
      </c>
      <c r="O916">
        <v>7</v>
      </c>
      <c r="P916" t="s">
        <v>468</v>
      </c>
      <c r="Q916" t="s">
        <v>206</v>
      </c>
      <c r="R916" t="s">
        <v>240</v>
      </c>
      <c r="S916">
        <v>18</v>
      </c>
      <c r="T916" s="42">
        <v>102</v>
      </c>
      <c r="U916" s="42">
        <v>1836</v>
      </c>
      <c r="V916" s="43">
        <v>0.06</v>
      </c>
      <c r="W916" s="42">
        <f>tVendas[[#This Row],[Valor Bruto]]*tVendas[[#This Row],[% Desconto]]</f>
        <v>110.16</v>
      </c>
      <c r="X916" s="42">
        <f>tVendas[[#This Row],[Valor Bruto]]-tVendas[[#This Row],[Valor Desconto]]</f>
        <v>1725.84</v>
      </c>
      <c r="Y916" s="41">
        <v>44322</v>
      </c>
      <c r="Z916" s="41">
        <v>44322</v>
      </c>
      <c r="AA916" t="s">
        <v>108</v>
      </c>
      <c r="AB916" t="s">
        <v>83</v>
      </c>
      <c r="AC916" s="43">
        <v>0.05</v>
      </c>
      <c r="AD916" s="42">
        <f>tVendas[[#This Row],[Valor Venda]]*tVendas[[#This Row],[% Comis.]]</f>
        <v>86.292000000000002</v>
      </c>
      <c r="AE916" s="57">
        <f>IF((tVendas[[#This Row],[Data Pagamento]]-tVendas[[#This Row],[Vencimento]])&lt;0,1,0)</f>
        <v>0</v>
      </c>
    </row>
    <row r="917" spans="9:31" x14ac:dyDescent="0.3">
      <c r="I917">
        <v>914</v>
      </c>
      <c r="J917" s="41">
        <v>44323</v>
      </c>
      <c r="K917" s="66">
        <f t="shared" si="14"/>
        <v>2021</v>
      </c>
      <c r="L917">
        <v>86</v>
      </c>
      <c r="M917" t="s">
        <v>395</v>
      </c>
      <c r="N917" t="s">
        <v>396</v>
      </c>
      <c r="O917">
        <v>9</v>
      </c>
      <c r="P917" t="s">
        <v>423</v>
      </c>
      <c r="Q917" t="s">
        <v>206</v>
      </c>
      <c r="R917" t="s">
        <v>202</v>
      </c>
      <c r="S917">
        <v>40</v>
      </c>
      <c r="T917" s="42">
        <v>107</v>
      </c>
      <c r="U917" s="42">
        <v>4280</v>
      </c>
      <c r="V917" s="43">
        <v>0.12</v>
      </c>
      <c r="W917" s="42">
        <f>tVendas[[#This Row],[Valor Bruto]]*tVendas[[#This Row],[% Desconto]]</f>
        <v>513.6</v>
      </c>
      <c r="X917" s="42">
        <f>tVendas[[#This Row],[Valor Bruto]]-tVendas[[#This Row],[Valor Desconto]]</f>
        <v>3766.4</v>
      </c>
      <c r="Y917" s="41">
        <v>44342</v>
      </c>
      <c r="Z917" s="41">
        <v>44342</v>
      </c>
      <c r="AA917" t="s">
        <v>87</v>
      </c>
      <c r="AB917" t="s">
        <v>109</v>
      </c>
      <c r="AC917" s="43">
        <v>7.0000000000000007E-2</v>
      </c>
      <c r="AD917" s="42">
        <f>tVendas[[#This Row],[Valor Venda]]*tVendas[[#This Row],[% Comis.]]</f>
        <v>263.64800000000002</v>
      </c>
      <c r="AE917" s="57">
        <f>IF((tVendas[[#This Row],[Data Pagamento]]-tVendas[[#This Row],[Vencimento]])&lt;0,1,0)</f>
        <v>0</v>
      </c>
    </row>
    <row r="918" spans="9:31" x14ac:dyDescent="0.3">
      <c r="I918">
        <v>915</v>
      </c>
      <c r="J918" s="41">
        <v>44323</v>
      </c>
      <c r="K918" s="66">
        <f t="shared" si="14"/>
        <v>2021</v>
      </c>
      <c r="L918">
        <v>42</v>
      </c>
      <c r="M918" t="s">
        <v>402</v>
      </c>
      <c r="N918" t="s">
        <v>96</v>
      </c>
      <c r="O918">
        <v>10</v>
      </c>
      <c r="P918" t="s">
        <v>476</v>
      </c>
      <c r="Q918" t="s">
        <v>206</v>
      </c>
      <c r="R918" t="s">
        <v>207</v>
      </c>
      <c r="S918">
        <v>20</v>
      </c>
      <c r="T918" s="42">
        <v>115</v>
      </c>
      <c r="U918" s="42">
        <v>2300</v>
      </c>
      <c r="V918" s="43">
        <v>0.05</v>
      </c>
      <c r="W918" s="42">
        <f>tVendas[[#This Row],[Valor Bruto]]*tVendas[[#This Row],[% Desconto]]</f>
        <v>115</v>
      </c>
      <c r="X918" s="42">
        <f>tVendas[[#This Row],[Valor Bruto]]-tVendas[[#This Row],[Valor Desconto]]</f>
        <v>2185</v>
      </c>
      <c r="Y918" s="41">
        <v>44342</v>
      </c>
      <c r="Z918" s="41">
        <v>44342</v>
      </c>
      <c r="AA918" t="s">
        <v>100</v>
      </c>
      <c r="AB918" t="s">
        <v>95</v>
      </c>
      <c r="AC918" s="43">
        <v>0.06</v>
      </c>
      <c r="AD918" s="42">
        <f>tVendas[[#This Row],[Valor Venda]]*tVendas[[#This Row],[% Comis.]]</f>
        <v>131.1</v>
      </c>
      <c r="AE918" s="57">
        <f>IF((tVendas[[#This Row],[Data Pagamento]]-tVendas[[#This Row],[Vencimento]])&lt;0,1,0)</f>
        <v>0</v>
      </c>
    </row>
    <row r="919" spans="9:31" x14ac:dyDescent="0.3">
      <c r="I919">
        <v>916</v>
      </c>
      <c r="J919" s="41">
        <v>44324</v>
      </c>
      <c r="K919" s="66">
        <f t="shared" si="14"/>
        <v>2021</v>
      </c>
      <c r="L919">
        <v>58</v>
      </c>
      <c r="M919" t="s">
        <v>324</v>
      </c>
      <c r="N919" t="s">
        <v>126</v>
      </c>
      <c r="O919">
        <v>15</v>
      </c>
      <c r="P919" t="s">
        <v>434</v>
      </c>
      <c r="Q919" t="s">
        <v>206</v>
      </c>
      <c r="R919" t="s">
        <v>212</v>
      </c>
      <c r="S919">
        <v>16</v>
      </c>
      <c r="T919" s="42">
        <v>116</v>
      </c>
      <c r="U919" s="42">
        <v>1856</v>
      </c>
      <c r="V919" s="43">
        <v>0.14000000000000001</v>
      </c>
      <c r="W919" s="42">
        <f>tVendas[[#This Row],[Valor Bruto]]*tVendas[[#This Row],[% Desconto]]</f>
        <v>259.84000000000003</v>
      </c>
      <c r="X919" s="42">
        <f>tVendas[[#This Row],[Valor Bruto]]-tVendas[[#This Row],[Valor Desconto]]</f>
        <v>1596.1599999999999</v>
      </c>
      <c r="Y919" s="41">
        <v>44354</v>
      </c>
      <c r="Z919" s="41">
        <v>44354</v>
      </c>
      <c r="AA919" t="s">
        <v>87</v>
      </c>
      <c r="AB919" t="s">
        <v>83</v>
      </c>
      <c r="AC919" s="43">
        <v>0.05</v>
      </c>
      <c r="AD919" s="42">
        <f>tVendas[[#This Row],[Valor Venda]]*tVendas[[#This Row],[% Comis.]]</f>
        <v>79.807999999999993</v>
      </c>
      <c r="AE919" s="57">
        <f>IF((tVendas[[#This Row],[Data Pagamento]]-tVendas[[#This Row],[Vencimento]])&lt;0,1,0)</f>
        <v>0</v>
      </c>
    </row>
    <row r="920" spans="9:31" x14ac:dyDescent="0.3">
      <c r="I920">
        <v>917</v>
      </c>
      <c r="J920" s="41">
        <v>44324</v>
      </c>
      <c r="K920" s="66">
        <f t="shared" si="14"/>
        <v>2021</v>
      </c>
      <c r="L920">
        <v>30</v>
      </c>
      <c r="M920" t="s">
        <v>418</v>
      </c>
      <c r="N920" t="s">
        <v>91</v>
      </c>
      <c r="O920">
        <v>6</v>
      </c>
      <c r="P920" t="s">
        <v>469</v>
      </c>
      <c r="Q920" t="s">
        <v>201</v>
      </c>
      <c r="R920" t="s">
        <v>216</v>
      </c>
      <c r="S920">
        <v>36</v>
      </c>
      <c r="T920" s="42">
        <v>119</v>
      </c>
      <c r="U920" s="42">
        <v>4284</v>
      </c>
      <c r="V920" s="43">
        <v>0.04</v>
      </c>
      <c r="W920" s="42">
        <f>tVendas[[#This Row],[Valor Bruto]]*tVendas[[#This Row],[% Desconto]]</f>
        <v>171.36</v>
      </c>
      <c r="X920" s="42">
        <f>tVendas[[#This Row],[Valor Bruto]]-tVendas[[#This Row],[Valor Desconto]]</f>
        <v>4112.6400000000003</v>
      </c>
      <c r="Y920" s="41">
        <v>44326</v>
      </c>
      <c r="Z920" s="41">
        <v>44326</v>
      </c>
      <c r="AA920" t="s">
        <v>82</v>
      </c>
      <c r="AB920" t="s">
        <v>92</v>
      </c>
      <c r="AC920" s="43">
        <v>0.08</v>
      </c>
      <c r="AD920" s="42">
        <f>tVendas[[#This Row],[Valor Venda]]*tVendas[[#This Row],[% Comis.]]</f>
        <v>329.01120000000003</v>
      </c>
      <c r="AE920" s="57">
        <f>IF((tVendas[[#This Row],[Data Pagamento]]-tVendas[[#This Row],[Vencimento]])&lt;0,1,0)</f>
        <v>0</v>
      </c>
    </row>
    <row r="921" spans="9:31" x14ac:dyDescent="0.3">
      <c r="I921">
        <v>918</v>
      </c>
      <c r="J921" s="41">
        <v>44326</v>
      </c>
      <c r="K921" s="66">
        <f t="shared" si="14"/>
        <v>2021</v>
      </c>
      <c r="L921">
        <v>99</v>
      </c>
      <c r="M921" t="s">
        <v>374</v>
      </c>
      <c r="N921" t="s">
        <v>303</v>
      </c>
      <c r="O921">
        <v>15</v>
      </c>
      <c r="P921" t="s">
        <v>218</v>
      </c>
      <c r="Q921" t="s">
        <v>206</v>
      </c>
      <c r="R921" t="s">
        <v>219</v>
      </c>
      <c r="S921">
        <v>37</v>
      </c>
      <c r="T921" s="42">
        <v>119</v>
      </c>
      <c r="U921" s="42">
        <v>4403</v>
      </c>
      <c r="V921" s="43">
        <v>0.08</v>
      </c>
      <c r="W921" s="42">
        <f>tVendas[[#This Row],[Valor Bruto]]*tVendas[[#This Row],[% Desconto]]</f>
        <v>352.24</v>
      </c>
      <c r="X921" s="42">
        <f>tVendas[[#This Row],[Valor Bruto]]-tVendas[[#This Row],[Valor Desconto]]</f>
        <v>4050.76</v>
      </c>
      <c r="Y921" s="41">
        <v>44347</v>
      </c>
      <c r="Z921" s="41">
        <v>44347</v>
      </c>
      <c r="AA921" t="s">
        <v>87</v>
      </c>
      <c r="AB921" t="s">
        <v>88</v>
      </c>
      <c r="AC921" s="43">
        <v>0.08</v>
      </c>
      <c r="AD921" s="42">
        <f>tVendas[[#This Row],[Valor Venda]]*tVendas[[#This Row],[% Comis.]]</f>
        <v>324.06080000000003</v>
      </c>
      <c r="AE921" s="57">
        <f>IF((tVendas[[#This Row],[Data Pagamento]]-tVendas[[#This Row],[Vencimento]])&lt;0,1,0)</f>
        <v>0</v>
      </c>
    </row>
    <row r="922" spans="9:31" x14ac:dyDescent="0.3">
      <c r="I922">
        <v>919</v>
      </c>
      <c r="J922" s="41">
        <v>44327</v>
      </c>
      <c r="K922" s="66">
        <f t="shared" si="14"/>
        <v>2021</v>
      </c>
      <c r="L922">
        <v>1</v>
      </c>
      <c r="M922" t="s">
        <v>410</v>
      </c>
      <c r="N922" t="s">
        <v>340</v>
      </c>
      <c r="O922">
        <v>4</v>
      </c>
      <c r="P922" t="s">
        <v>477</v>
      </c>
      <c r="Q922" t="s">
        <v>206</v>
      </c>
      <c r="R922" t="s">
        <v>222</v>
      </c>
      <c r="S922">
        <v>43</v>
      </c>
      <c r="T922" s="42">
        <v>91</v>
      </c>
      <c r="U922" s="42">
        <v>3913</v>
      </c>
      <c r="V922" s="43">
        <v>0.06</v>
      </c>
      <c r="W922" s="42">
        <f>tVendas[[#This Row],[Valor Bruto]]*tVendas[[#This Row],[% Desconto]]</f>
        <v>234.78</v>
      </c>
      <c r="X922" s="42">
        <f>tVendas[[#This Row],[Valor Bruto]]-tVendas[[#This Row],[Valor Desconto]]</f>
        <v>3678.22</v>
      </c>
      <c r="Y922" s="41">
        <v>44355</v>
      </c>
      <c r="Z922" s="41">
        <v>44355</v>
      </c>
      <c r="AA922" t="s">
        <v>87</v>
      </c>
      <c r="AB922" t="s">
        <v>92</v>
      </c>
      <c r="AC922" s="43">
        <v>7.0000000000000007E-2</v>
      </c>
      <c r="AD922" s="42">
        <f>tVendas[[#This Row],[Valor Venda]]*tVendas[[#This Row],[% Comis.]]</f>
        <v>257.47540000000004</v>
      </c>
      <c r="AE922" s="57">
        <f>IF((tVendas[[#This Row],[Data Pagamento]]-tVendas[[#This Row],[Vencimento]])&lt;0,1,0)</f>
        <v>0</v>
      </c>
    </row>
    <row r="923" spans="9:31" x14ac:dyDescent="0.3">
      <c r="I923">
        <v>920</v>
      </c>
      <c r="J923" s="41">
        <v>44327</v>
      </c>
      <c r="K923" s="66">
        <f t="shared" si="14"/>
        <v>2021</v>
      </c>
      <c r="L923">
        <v>29</v>
      </c>
      <c r="M923" t="s">
        <v>437</v>
      </c>
      <c r="N923" t="s">
        <v>438</v>
      </c>
      <c r="O923">
        <v>12</v>
      </c>
      <c r="P923" t="s">
        <v>368</v>
      </c>
      <c r="Q923" t="s">
        <v>201</v>
      </c>
      <c r="R923" t="s">
        <v>226</v>
      </c>
      <c r="S923">
        <v>21</v>
      </c>
      <c r="T923" s="42">
        <v>115</v>
      </c>
      <c r="U923" s="42">
        <v>2415</v>
      </c>
      <c r="V923" s="43">
        <v>0.02</v>
      </c>
      <c r="W923" s="42">
        <f>tVendas[[#This Row],[Valor Bruto]]*tVendas[[#This Row],[% Desconto]]</f>
        <v>48.300000000000004</v>
      </c>
      <c r="X923" s="42">
        <f>tVendas[[#This Row],[Valor Bruto]]-tVendas[[#This Row],[Valor Desconto]]</f>
        <v>2366.6999999999998</v>
      </c>
      <c r="Y923" s="41">
        <v>44337</v>
      </c>
      <c r="Z923" s="41">
        <v>44337</v>
      </c>
      <c r="AA923" t="s">
        <v>82</v>
      </c>
      <c r="AB923" t="s">
        <v>92</v>
      </c>
      <c r="AC923" s="43">
        <v>0.06</v>
      </c>
      <c r="AD923" s="42">
        <f>tVendas[[#This Row],[Valor Venda]]*tVendas[[#This Row],[% Comis.]]</f>
        <v>142.00199999999998</v>
      </c>
      <c r="AE923" s="57">
        <f>IF((tVendas[[#This Row],[Data Pagamento]]-tVendas[[#This Row],[Vencimento]])&lt;0,1,0)</f>
        <v>0</v>
      </c>
    </row>
    <row r="924" spans="9:31" x14ac:dyDescent="0.3">
      <c r="I924">
        <v>921</v>
      </c>
      <c r="J924" s="41">
        <v>44327</v>
      </c>
      <c r="K924" s="66">
        <f t="shared" si="14"/>
        <v>2021</v>
      </c>
      <c r="L924">
        <v>79</v>
      </c>
      <c r="M924" t="s">
        <v>366</v>
      </c>
      <c r="N924" t="s">
        <v>367</v>
      </c>
      <c r="O924">
        <v>15</v>
      </c>
      <c r="P924" t="s">
        <v>229</v>
      </c>
      <c r="Q924" t="s">
        <v>206</v>
      </c>
      <c r="R924" t="s">
        <v>230</v>
      </c>
      <c r="S924">
        <v>48</v>
      </c>
      <c r="T924" s="42">
        <v>106</v>
      </c>
      <c r="U924" s="42">
        <v>5088</v>
      </c>
      <c r="V924" s="43">
        <v>0.11</v>
      </c>
      <c r="W924" s="42">
        <f>tVendas[[#This Row],[Valor Bruto]]*tVendas[[#This Row],[% Desconto]]</f>
        <v>559.67999999999995</v>
      </c>
      <c r="X924" s="42">
        <f>tVendas[[#This Row],[Valor Bruto]]-tVendas[[#This Row],[Valor Desconto]]</f>
        <v>4528.32</v>
      </c>
      <c r="Y924" s="41">
        <v>44356</v>
      </c>
      <c r="Z924" s="41">
        <v>44356</v>
      </c>
      <c r="AA924" t="s">
        <v>87</v>
      </c>
      <c r="AB924" t="s">
        <v>105</v>
      </c>
      <c r="AC924" s="43">
        <v>0.08</v>
      </c>
      <c r="AD924" s="42">
        <f>tVendas[[#This Row],[Valor Venda]]*tVendas[[#This Row],[% Comis.]]</f>
        <v>362.26560000000001</v>
      </c>
      <c r="AE924" s="57">
        <f>IF((tVendas[[#This Row],[Data Pagamento]]-tVendas[[#This Row],[Vencimento]])&lt;0,1,0)</f>
        <v>0</v>
      </c>
    </row>
    <row r="925" spans="9:31" x14ac:dyDescent="0.3">
      <c r="I925">
        <v>922</v>
      </c>
      <c r="J925" s="41">
        <v>44327</v>
      </c>
      <c r="K925" s="66">
        <f t="shared" si="14"/>
        <v>2021</v>
      </c>
      <c r="L925">
        <v>44</v>
      </c>
      <c r="M925" t="s">
        <v>322</v>
      </c>
      <c r="N925" t="s">
        <v>96</v>
      </c>
      <c r="O925">
        <v>8</v>
      </c>
      <c r="P925" t="s">
        <v>484</v>
      </c>
      <c r="Q925" t="s">
        <v>206</v>
      </c>
      <c r="R925" t="s">
        <v>234</v>
      </c>
      <c r="S925">
        <v>25</v>
      </c>
      <c r="T925" s="42">
        <v>117</v>
      </c>
      <c r="U925" s="42">
        <v>2925</v>
      </c>
      <c r="V925" s="43">
        <v>7.0000000000000007E-2</v>
      </c>
      <c r="W925" s="42">
        <f>tVendas[[#This Row],[Valor Bruto]]*tVendas[[#This Row],[% Desconto]]</f>
        <v>204.75000000000003</v>
      </c>
      <c r="X925" s="42">
        <f>tVendas[[#This Row],[Valor Bruto]]-tVendas[[#This Row],[Valor Desconto]]</f>
        <v>2720.25</v>
      </c>
      <c r="Y925" s="41">
        <v>44340</v>
      </c>
      <c r="Z925" s="41">
        <v>44340</v>
      </c>
      <c r="AA925" t="s">
        <v>100</v>
      </c>
      <c r="AB925" t="s">
        <v>95</v>
      </c>
      <c r="AC925" s="43">
        <v>0.06</v>
      </c>
      <c r="AD925" s="42">
        <f>tVendas[[#This Row],[Valor Venda]]*tVendas[[#This Row],[% Comis.]]</f>
        <v>163.215</v>
      </c>
      <c r="AE925" s="57">
        <f>IF((tVendas[[#This Row],[Data Pagamento]]-tVendas[[#This Row],[Vencimento]])&lt;0,1,0)</f>
        <v>0</v>
      </c>
    </row>
    <row r="926" spans="9:31" x14ac:dyDescent="0.3">
      <c r="I926">
        <v>923</v>
      </c>
      <c r="J926" s="41">
        <v>44328</v>
      </c>
      <c r="K926" s="66">
        <f t="shared" si="14"/>
        <v>2021</v>
      </c>
      <c r="L926">
        <v>27</v>
      </c>
      <c r="M926" t="s">
        <v>392</v>
      </c>
      <c r="N926" t="s">
        <v>96</v>
      </c>
      <c r="O926">
        <v>2</v>
      </c>
      <c r="P926" t="s">
        <v>370</v>
      </c>
      <c r="Q926" t="s">
        <v>206</v>
      </c>
      <c r="R926" t="s">
        <v>237</v>
      </c>
      <c r="S926">
        <v>45</v>
      </c>
      <c r="T926" s="42">
        <v>100</v>
      </c>
      <c r="U926" s="42">
        <v>4500</v>
      </c>
      <c r="V926" s="43">
        <v>0.08</v>
      </c>
      <c r="W926" s="42">
        <f>tVendas[[#This Row],[Valor Bruto]]*tVendas[[#This Row],[% Desconto]]</f>
        <v>360</v>
      </c>
      <c r="X926" s="42">
        <f>tVendas[[#This Row],[Valor Bruto]]-tVendas[[#This Row],[Valor Desconto]]</f>
        <v>4140</v>
      </c>
      <c r="Y926" s="41">
        <v>44346</v>
      </c>
      <c r="Z926" s="41">
        <v>44346</v>
      </c>
      <c r="AA926" t="s">
        <v>108</v>
      </c>
      <c r="AB926" t="s">
        <v>128</v>
      </c>
      <c r="AC926" s="43">
        <v>0.08</v>
      </c>
      <c r="AD926" s="42">
        <f>tVendas[[#This Row],[Valor Venda]]*tVendas[[#This Row],[% Comis.]]</f>
        <v>331.2</v>
      </c>
      <c r="AE926" s="57">
        <f>IF((tVendas[[#This Row],[Data Pagamento]]-tVendas[[#This Row],[Vencimento]])&lt;0,1,0)</f>
        <v>0</v>
      </c>
    </row>
    <row r="927" spans="9:31" x14ac:dyDescent="0.3">
      <c r="I927">
        <v>924</v>
      </c>
      <c r="J927" s="41">
        <v>44328</v>
      </c>
      <c r="K927" s="66">
        <f t="shared" si="14"/>
        <v>2021</v>
      </c>
      <c r="L927">
        <v>9</v>
      </c>
      <c r="M927" t="s">
        <v>227</v>
      </c>
      <c r="N927" t="s">
        <v>228</v>
      </c>
      <c r="O927">
        <v>12</v>
      </c>
      <c r="P927" t="s">
        <v>360</v>
      </c>
      <c r="Q927" t="s">
        <v>201</v>
      </c>
      <c r="R927" t="s">
        <v>240</v>
      </c>
      <c r="S927">
        <v>24</v>
      </c>
      <c r="T927" s="42">
        <v>106</v>
      </c>
      <c r="U927" s="42">
        <v>2544</v>
      </c>
      <c r="V927" s="43">
        <v>0.01</v>
      </c>
      <c r="W927" s="42">
        <f>tVendas[[#This Row],[Valor Bruto]]*tVendas[[#This Row],[% Desconto]]</f>
        <v>25.44</v>
      </c>
      <c r="X927" s="42">
        <f>tVendas[[#This Row],[Valor Bruto]]-tVendas[[#This Row],[Valor Desconto]]</f>
        <v>2518.56</v>
      </c>
      <c r="Y927" s="41">
        <v>44354</v>
      </c>
      <c r="Z927" s="41">
        <v>44354</v>
      </c>
      <c r="AA927" t="s">
        <v>79</v>
      </c>
      <c r="AB927" t="s">
        <v>128</v>
      </c>
      <c r="AC927" s="43">
        <v>0.06</v>
      </c>
      <c r="AD927" s="42">
        <f>tVendas[[#This Row],[Valor Venda]]*tVendas[[#This Row],[% Comis.]]</f>
        <v>151.11359999999999</v>
      </c>
      <c r="AE927" s="57">
        <f>IF((tVendas[[#This Row],[Data Pagamento]]-tVendas[[#This Row],[Vencimento]])&lt;0,1,0)</f>
        <v>0</v>
      </c>
    </row>
    <row r="928" spans="9:31" x14ac:dyDescent="0.3">
      <c r="I928">
        <v>925</v>
      </c>
      <c r="J928" s="41">
        <v>44329</v>
      </c>
      <c r="K928" s="66">
        <f t="shared" si="14"/>
        <v>2021</v>
      </c>
      <c r="L928">
        <v>32</v>
      </c>
      <c r="M928" t="s">
        <v>403</v>
      </c>
      <c r="N928" t="s">
        <v>148</v>
      </c>
      <c r="O928">
        <v>7</v>
      </c>
      <c r="P928" t="s">
        <v>507</v>
      </c>
      <c r="Q928" t="s">
        <v>206</v>
      </c>
      <c r="R928" t="s">
        <v>202</v>
      </c>
      <c r="S928">
        <v>48</v>
      </c>
      <c r="T928" s="42">
        <v>113</v>
      </c>
      <c r="U928" s="42">
        <v>5424</v>
      </c>
      <c r="V928" s="43">
        <v>0.01</v>
      </c>
      <c r="W928" s="42">
        <f>tVendas[[#This Row],[Valor Bruto]]*tVendas[[#This Row],[% Desconto]]</f>
        <v>54.24</v>
      </c>
      <c r="X928" s="42">
        <f>tVendas[[#This Row],[Valor Bruto]]-tVendas[[#This Row],[Valor Desconto]]</f>
        <v>5369.76</v>
      </c>
      <c r="Y928" s="41">
        <v>44357</v>
      </c>
      <c r="Z928" s="41">
        <v>44357</v>
      </c>
      <c r="AA928" t="s">
        <v>79</v>
      </c>
      <c r="AB928" t="s">
        <v>83</v>
      </c>
      <c r="AC928" s="43">
        <v>0.09</v>
      </c>
      <c r="AD928" s="42">
        <f>tVendas[[#This Row],[Valor Venda]]*tVendas[[#This Row],[% Comis.]]</f>
        <v>483.27839999999998</v>
      </c>
      <c r="AE928" s="57">
        <f>IF((tVendas[[#This Row],[Data Pagamento]]-tVendas[[#This Row],[Vencimento]])&lt;0,1,0)</f>
        <v>0</v>
      </c>
    </row>
    <row r="929" spans="9:31" x14ac:dyDescent="0.3">
      <c r="I929">
        <v>926</v>
      </c>
      <c r="J929" s="41">
        <v>44330</v>
      </c>
      <c r="K929" s="66">
        <f t="shared" si="14"/>
        <v>2021</v>
      </c>
      <c r="L929">
        <v>97</v>
      </c>
      <c r="M929" t="s">
        <v>302</v>
      </c>
      <c r="N929" t="s">
        <v>303</v>
      </c>
      <c r="O929">
        <v>2</v>
      </c>
      <c r="P929" t="s">
        <v>440</v>
      </c>
      <c r="Q929" t="s">
        <v>206</v>
      </c>
      <c r="R929" t="s">
        <v>207</v>
      </c>
      <c r="S929">
        <v>30</v>
      </c>
      <c r="T929" s="42">
        <v>99</v>
      </c>
      <c r="U929" s="42">
        <v>2970</v>
      </c>
      <c r="V929" s="43">
        <v>0</v>
      </c>
      <c r="W929" s="42">
        <f>tVendas[[#This Row],[Valor Bruto]]*tVendas[[#This Row],[% Desconto]]</f>
        <v>0</v>
      </c>
      <c r="X929" s="42">
        <f>tVendas[[#This Row],[Valor Bruto]]-tVendas[[#This Row],[Valor Desconto]]</f>
        <v>2970</v>
      </c>
      <c r="Y929" s="41">
        <v>44336</v>
      </c>
      <c r="Z929" s="41"/>
      <c r="AA929" t="s">
        <v>85</v>
      </c>
      <c r="AB929" t="s">
        <v>80</v>
      </c>
      <c r="AC929" s="43">
        <v>0.06</v>
      </c>
      <c r="AD929" s="42">
        <f>tVendas[[#This Row],[Valor Venda]]*tVendas[[#This Row],[% Comis.]]</f>
        <v>178.2</v>
      </c>
      <c r="AE929" s="57">
        <f>IF((tVendas[[#This Row],[Data Pagamento]]-tVendas[[#This Row],[Vencimento]])&lt;0,1,0)</f>
        <v>1</v>
      </c>
    </row>
    <row r="930" spans="9:31" x14ac:dyDescent="0.3">
      <c r="I930">
        <v>927</v>
      </c>
      <c r="J930" s="41">
        <v>44331</v>
      </c>
      <c r="K930" s="66">
        <f t="shared" si="14"/>
        <v>2021</v>
      </c>
      <c r="L930">
        <v>42</v>
      </c>
      <c r="M930" t="s">
        <v>402</v>
      </c>
      <c r="N930" t="s">
        <v>96</v>
      </c>
      <c r="O930">
        <v>12</v>
      </c>
      <c r="P930" t="s">
        <v>211</v>
      </c>
      <c r="Q930" t="s">
        <v>201</v>
      </c>
      <c r="R930" t="s">
        <v>212</v>
      </c>
      <c r="S930">
        <v>48</v>
      </c>
      <c r="T930" s="42">
        <v>108</v>
      </c>
      <c r="U930" s="42">
        <v>5184</v>
      </c>
      <c r="V930" s="43">
        <v>0.09</v>
      </c>
      <c r="W930" s="42">
        <f>tVendas[[#This Row],[Valor Bruto]]*tVendas[[#This Row],[% Desconto]]</f>
        <v>466.56</v>
      </c>
      <c r="X930" s="42">
        <f>tVendas[[#This Row],[Valor Bruto]]-tVendas[[#This Row],[Valor Desconto]]</f>
        <v>4717.4399999999996</v>
      </c>
      <c r="Y930" s="41">
        <v>44359</v>
      </c>
      <c r="Z930" s="41">
        <v>44359</v>
      </c>
      <c r="AA930" t="s">
        <v>100</v>
      </c>
      <c r="AB930" t="s">
        <v>128</v>
      </c>
      <c r="AC930" s="43">
        <v>0.08</v>
      </c>
      <c r="AD930" s="42">
        <f>tVendas[[#This Row],[Valor Venda]]*tVendas[[#This Row],[% Comis.]]</f>
        <v>377.39519999999999</v>
      </c>
      <c r="AE930" s="57">
        <f>IF((tVendas[[#This Row],[Data Pagamento]]-tVendas[[#This Row],[Vencimento]])&lt;0,1,0)</f>
        <v>0</v>
      </c>
    </row>
    <row r="931" spans="9:31" x14ac:dyDescent="0.3">
      <c r="I931">
        <v>928</v>
      </c>
      <c r="J931" s="41">
        <v>44331</v>
      </c>
      <c r="K931" s="66">
        <f t="shared" si="14"/>
        <v>2021</v>
      </c>
      <c r="L931">
        <v>44</v>
      </c>
      <c r="M931" t="s">
        <v>322</v>
      </c>
      <c r="N931" t="s">
        <v>96</v>
      </c>
      <c r="O931">
        <v>10</v>
      </c>
      <c r="P931" t="s">
        <v>479</v>
      </c>
      <c r="Q931" t="s">
        <v>206</v>
      </c>
      <c r="R931" t="s">
        <v>216</v>
      </c>
      <c r="S931">
        <v>19</v>
      </c>
      <c r="T931" s="42">
        <v>91</v>
      </c>
      <c r="U931" s="42">
        <v>1729</v>
      </c>
      <c r="V931" s="43">
        <v>0.04</v>
      </c>
      <c r="W931" s="42">
        <f>tVendas[[#This Row],[Valor Bruto]]*tVendas[[#This Row],[% Desconto]]</f>
        <v>69.16</v>
      </c>
      <c r="X931" s="42">
        <f>tVendas[[#This Row],[Valor Bruto]]-tVendas[[#This Row],[Valor Desconto]]</f>
        <v>1659.84</v>
      </c>
      <c r="Y931" s="41">
        <v>44352</v>
      </c>
      <c r="Z931" s="41">
        <v>44352</v>
      </c>
      <c r="AA931" t="s">
        <v>85</v>
      </c>
      <c r="AB931" t="s">
        <v>88</v>
      </c>
      <c r="AC931" s="43">
        <v>0.05</v>
      </c>
      <c r="AD931" s="42">
        <f>tVendas[[#This Row],[Valor Venda]]*tVendas[[#This Row],[% Comis.]]</f>
        <v>82.992000000000004</v>
      </c>
      <c r="AE931" s="57">
        <f>IF((tVendas[[#This Row],[Data Pagamento]]-tVendas[[#This Row],[Vencimento]])&lt;0,1,0)</f>
        <v>0</v>
      </c>
    </row>
    <row r="932" spans="9:31" x14ac:dyDescent="0.3">
      <c r="I932">
        <v>929</v>
      </c>
      <c r="J932" s="41">
        <v>44332</v>
      </c>
      <c r="K932" s="66">
        <f t="shared" si="14"/>
        <v>2021</v>
      </c>
      <c r="L932">
        <v>85</v>
      </c>
      <c r="M932" t="s">
        <v>280</v>
      </c>
      <c r="N932" t="s">
        <v>281</v>
      </c>
      <c r="O932">
        <v>10</v>
      </c>
      <c r="P932" t="s">
        <v>504</v>
      </c>
      <c r="Q932" t="s">
        <v>206</v>
      </c>
      <c r="R932" t="s">
        <v>219</v>
      </c>
      <c r="S932">
        <v>18</v>
      </c>
      <c r="T932" s="42">
        <v>94</v>
      </c>
      <c r="U932" s="42">
        <v>1692</v>
      </c>
      <c r="V932" s="43">
        <v>0.01</v>
      </c>
      <c r="W932" s="42">
        <f>tVendas[[#This Row],[Valor Bruto]]*tVendas[[#This Row],[% Desconto]]</f>
        <v>16.920000000000002</v>
      </c>
      <c r="X932" s="42">
        <f>tVendas[[#This Row],[Valor Bruto]]-tVendas[[#This Row],[Valor Desconto]]</f>
        <v>1675.08</v>
      </c>
      <c r="Y932" s="41">
        <v>44360</v>
      </c>
      <c r="Z932" s="41">
        <v>44360</v>
      </c>
      <c r="AA932" t="s">
        <v>97</v>
      </c>
      <c r="AB932" t="s">
        <v>95</v>
      </c>
      <c r="AC932" s="43">
        <v>0.05</v>
      </c>
      <c r="AD932" s="42">
        <f>tVendas[[#This Row],[Valor Venda]]*tVendas[[#This Row],[% Comis.]]</f>
        <v>83.754000000000005</v>
      </c>
      <c r="AE932" s="57">
        <f>IF((tVendas[[#This Row],[Data Pagamento]]-tVendas[[#This Row],[Vencimento]])&lt;0,1,0)</f>
        <v>0</v>
      </c>
    </row>
    <row r="933" spans="9:31" x14ac:dyDescent="0.3">
      <c r="I933">
        <v>930</v>
      </c>
      <c r="J933" s="41">
        <v>44332</v>
      </c>
      <c r="K933" s="66">
        <f t="shared" si="14"/>
        <v>2021</v>
      </c>
      <c r="L933">
        <v>62</v>
      </c>
      <c r="M933" t="s">
        <v>461</v>
      </c>
      <c r="N933" t="s">
        <v>462</v>
      </c>
      <c r="O933">
        <v>5</v>
      </c>
      <c r="P933" t="s">
        <v>341</v>
      </c>
      <c r="Q933" t="s">
        <v>206</v>
      </c>
      <c r="R933" t="s">
        <v>222</v>
      </c>
      <c r="S933">
        <v>43</v>
      </c>
      <c r="T933" s="42">
        <v>95</v>
      </c>
      <c r="U933" s="42">
        <v>4085</v>
      </c>
      <c r="V933" s="43">
        <v>0.02</v>
      </c>
      <c r="W933" s="42">
        <f>tVendas[[#This Row],[Valor Bruto]]*tVendas[[#This Row],[% Desconto]]</f>
        <v>81.7</v>
      </c>
      <c r="X933" s="42">
        <f>tVendas[[#This Row],[Valor Bruto]]-tVendas[[#This Row],[Valor Desconto]]</f>
        <v>4003.3</v>
      </c>
      <c r="Y933" s="41">
        <v>44340</v>
      </c>
      <c r="Z933" s="41">
        <v>44340</v>
      </c>
      <c r="AA933" t="s">
        <v>82</v>
      </c>
      <c r="AB933" t="s">
        <v>83</v>
      </c>
      <c r="AC933" s="43">
        <v>0.08</v>
      </c>
      <c r="AD933" s="42">
        <f>tVendas[[#This Row],[Valor Venda]]*tVendas[[#This Row],[% Comis.]]</f>
        <v>320.26400000000001</v>
      </c>
      <c r="AE933" s="57">
        <f>IF((tVendas[[#This Row],[Data Pagamento]]-tVendas[[#This Row],[Vencimento]])&lt;0,1,0)</f>
        <v>0</v>
      </c>
    </row>
    <row r="934" spans="9:31" x14ac:dyDescent="0.3">
      <c r="I934">
        <v>931</v>
      </c>
      <c r="J934" s="41">
        <v>44332</v>
      </c>
      <c r="K934" s="66">
        <f t="shared" si="14"/>
        <v>2021</v>
      </c>
      <c r="L934">
        <v>75</v>
      </c>
      <c r="M934" t="s">
        <v>363</v>
      </c>
      <c r="N934" t="s">
        <v>124</v>
      </c>
      <c r="O934">
        <v>10</v>
      </c>
      <c r="P934" t="s">
        <v>225</v>
      </c>
      <c r="Q934" t="s">
        <v>206</v>
      </c>
      <c r="R934" t="s">
        <v>226</v>
      </c>
      <c r="S934">
        <v>38</v>
      </c>
      <c r="T934" s="42">
        <v>104</v>
      </c>
      <c r="U934" s="42">
        <v>3952</v>
      </c>
      <c r="V934" s="43">
        <v>0.14000000000000001</v>
      </c>
      <c r="W934" s="42">
        <f>tVendas[[#This Row],[Valor Bruto]]*tVendas[[#This Row],[% Desconto]]</f>
        <v>553.28000000000009</v>
      </c>
      <c r="X934" s="42">
        <f>tVendas[[#This Row],[Valor Bruto]]-tVendas[[#This Row],[Valor Desconto]]</f>
        <v>3398.72</v>
      </c>
      <c r="Y934" s="41">
        <v>44341</v>
      </c>
      <c r="Z934" s="41">
        <v>44341</v>
      </c>
      <c r="AA934" t="s">
        <v>108</v>
      </c>
      <c r="AB934" t="s">
        <v>88</v>
      </c>
      <c r="AC934" s="43">
        <v>7.0000000000000007E-2</v>
      </c>
      <c r="AD934" s="42">
        <f>tVendas[[#This Row],[Valor Venda]]*tVendas[[#This Row],[% Comis.]]</f>
        <v>237.91040000000001</v>
      </c>
      <c r="AE934" s="57">
        <f>IF((tVendas[[#This Row],[Data Pagamento]]-tVendas[[#This Row],[Vencimento]])&lt;0,1,0)</f>
        <v>0</v>
      </c>
    </row>
    <row r="935" spans="9:31" x14ac:dyDescent="0.3">
      <c r="I935">
        <v>932</v>
      </c>
      <c r="J935" s="41">
        <v>44334</v>
      </c>
      <c r="K935" s="66">
        <f t="shared" si="14"/>
        <v>2021</v>
      </c>
      <c r="L935">
        <v>47</v>
      </c>
      <c r="M935" t="s">
        <v>308</v>
      </c>
      <c r="N935" t="s">
        <v>126</v>
      </c>
      <c r="O935">
        <v>12</v>
      </c>
      <c r="P935" t="s">
        <v>498</v>
      </c>
      <c r="Q935" t="s">
        <v>201</v>
      </c>
      <c r="R935" t="s">
        <v>230</v>
      </c>
      <c r="S935">
        <v>10</v>
      </c>
      <c r="T935" s="42">
        <v>104</v>
      </c>
      <c r="U935" s="42">
        <v>1040</v>
      </c>
      <c r="V935" s="43">
        <v>0.14000000000000001</v>
      </c>
      <c r="W935" s="42">
        <f>tVendas[[#This Row],[Valor Bruto]]*tVendas[[#This Row],[% Desconto]]</f>
        <v>145.60000000000002</v>
      </c>
      <c r="X935" s="42">
        <f>tVendas[[#This Row],[Valor Bruto]]-tVendas[[#This Row],[Valor Desconto]]</f>
        <v>894.4</v>
      </c>
      <c r="Y935" s="41">
        <v>44350</v>
      </c>
      <c r="Z935" s="41">
        <v>44350</v>
      </c>
      <c r="AA935" t="s">
        <v>82</v>
      </c>
      <c r="AB935" t="s">
        <v>92</v>
      </c>
      <c r="AC935" s="43">
        <v>0.04</v>
      </c>
      <c r="AD935" s="42">
        <f>tVendas[[#This Row],[Valor Venda]]*tVendas[[#This Row],[% Comis.]]</f>
        <v>35.776000000000003</v>
      </c>
      <c r="AE935" s="57">
        <f>IF((tVendas[[#This Row],[Data Pagamento]]-tVendas[[#This Row],[Vencimento]])&lt;0,1,0)</f>
        <v>0</v>
      </c>
    </row>
    <row r="936" spans="9:31" x14ac:dyDescent="0.3">
      <c r="I936">
        <v>933</v>
      </c>
      <c r="J936" s="41">
        <v>44335</v>
      </c>
      <c r="K936" s="66">
        <f t="shared" si="14"/>
        <v>2021</v>
      </c>
      <c r="L936">
        <v>24</v>
      </c>
      <c r="M936" t="s">
        <v>327</v>
      </c>
      <c r="N936" t="s">
        <v>328</v>
      </c>
      <c r="O936">
        <v>5</v>
      </c>
      <c r="P936" t="s">
        <v>311</v>
      </c>
      <c r="Q936" t="s">
        <v>206</v>
      </c>
      <c r="R936" t="s">
        <v>234</v>
      </c>
      <c r="S936">
        <v>23</v>
      </c>
      <c r="T936" s="42">
        <v>90</v>
      </c>
      <c r="U936" s="42">
        <v>2070</v>
      </c>
      <c r="V936" s="43">
        <v>0.15</v>
      </c>
      <c r="W936" s="42">
        <f>tVendas[[#This Row],[Valor Bruto]]*tVendas[[#This Row],[% Desconto]]</f>
        <v>310.5</v>
      </c>
      <c r="X936" s="42">
        <f>tVendas[[#This Row],[Valor Bruto]]-tVendas[[#This Row],[Valor Desconto]]</f>
        <v>1759.5</v>
      </c>
      <c r="Y936" s="41">
        <v>44345</v>
      </c>
      <c r="Z936" s="41">
        <v>44345</v>
      </c>
      <c r="AA936" t="s">
        <v>82</v>
      </c>
      <c r="AB936" t="s">
        <v>113</v>
      </c>
      <c r="AC936" s="43">
        <v>0.05</v>
      </c>
      <c r="AD936" s="42">
        <f>tVendas[[#This Row],[Valor Venda]]*tVendas[[#This Row],[% Comis.]]</f>
        <v>87.975000000000009</v>
      </c>
      <c r="AE936" s="57">
        <f>IF((tVendas[[#This Row],[Data Pagamento]]-tVendas[[#This Row],[Vencimento]])&lt;0,1,0)</f>
        <v>0</v>
      </c>
    </row>
    <row r="937" spans="9:31" x14ac:dyDescent="0.3">
      <c r="I937">
        <v>934</v>
      </c>
      <c r="J937" s="41">
        <v>44335</v>
      </c>
      <c r="K937" s="66">
        <f t="shared" si="14"/>
        <v>2021</v>
      </c>
      <c r="L937">
        <v>38</v>
      </c>
      <c r="M937" t="s">
        <v>326</v>
      </c>
      <c r="N937" t="s">
        <v>120</v>
      </c>
      <c r="O937">
        <v>7</v>
      </c>
      <c r="P937" t="s">
        <v>474</v>
      </c>
      <c r="Q937" t="s">
        <v>206</v>
      </c>
      <c r="R937" t="s">
        <v>237</v>
      </c>
      <c r="S937">
        <v>37</v>
      </c>
      <c r="T937" s="42">
        <v>91</v>
      </c>
      <c r="U937" s="42">
        <v>3367</v>
      </c>
      <c r="V937" s="43">
        <v>7.0000000000000007E-2</v>
      </c>
      <c r="W937" s="42">
        <f>tVendas[[#This Row],[Valor Bruto]]*tVendas[[#This Row],[% Desconto]]</f>
        <v>235.69000000000003</v>
      </c>
      <c r="X937" s="42">
        <f>tVendas[[#This Row],[Valor Bruto]]-tVendas[[#This Row],[Valor Desconto]]</f>
        <v>3131.31</v>
      </c>
      <c r="Y937" s="41">
        <v>44337</v>
      </c>
      <c r="Z937" s="41">
        <v>44337</v>
      </c>
      <c r="AA937" t="s">
        <v>97</v>
      </c>
      <c r="AB937" t="s">
        <v>128</v>
      </c>
      <c r="AC937" s="43">
        <v>7.0000000000000007E-2</v>
      </c>
      <c r="AD937" s="42">
        <f>tVendas[[#This Row],[Valor Venda]]*tVendas[[#This Row],[% Comis.]]</f>
        <v>219.19170000000003</v>
      </c>
      <c r="AE937" s="57">
        <f>IF((tVendas[[#This Row],[Data Pagamento]]-tVendas[[#This Row],[Vencimento]])&lt;0,1,0)</f>
        <v>0</v>
      </c>
    </row>
    <row r="938" spans="9:31" x14ac:dyDescent="0.3">
      <c r="I938">
        <v>935</v>
      </c>
      <c r="J938" s="41">
        <v>44336</v>
      </c>
      <c r="K938" s="66">
        <f t="shared" si="14"/>
        <v>2021</v>
      </c>
      <c r="L938">
        <v>91</v>
      </c>
      <c r="M938" t="s">
        <v>291</v>
      </c>
      <c r="N938" t="s">
        <v>268</v>
      </c>
      <c r="O938">
        <v>6</v>
      </c>
      <c r="P938" t="s">
        <v>409</v>
      </c>
      <c r="Q938" t="s">
        <v>201</v>
      </c>
      <c r="R938" t="s">
        <v>240</v>
      </c>
      <c r="S938">
        <v>15</v>
      </c>
      <c r="T938" s="42">
        <v>91</v>
      </c>
      <c r="U938" s="42">
        <v>1365</v>
      </c>
      <c r="V938" s="43">
        <v>0</v>
      </c>
      <c r="W938" s="42">
        <f>tVendas[[#This Row],[Valor Bruto]]*tVendas[[#This Row],[% Desconto]]</f>
        <v>0</v>
      </c>
      <c r="X938" s="42">
        <f>tVendas[[#This Row],[Valor Bruto]]-tVendas[[#This Row],[Valor Desconto]]</f>
        <v>1365</v>
      </c>
      <c r="Y938" s="41">
        <v>44346</v>
      </c>
      <c r="Z938" s="41">
        <v>44346</v>
      </c>
      <c r="AA938" t="s">
        <v>108</v>
      </c>
      <c r="AB938" t="s">
        <v>105</v>
      </c>
      <c r="AC938" s="43">
        <v>0.05</v>
      </c>
      <c r="AD938" s="42">
        <f>tVendas[[#This Row],[Valor Venda]]*tVendas[[#This Row],[% Comis.]]</f>
        <v>68.25</v>
      </c>
      <c r="AE938" s="57">
        <f>IF((tVendas[[#This Row],[Data Pagamento]]-tVendas[[#This Row],[Vencimento]])&lt;0,1,0)</f>
        <v>0</v>
      </c>
    </row>
    <row r="939" spans="9:31" x14ac:dyDescent="0.3">
      <c r="I939">
        <v>936</v>
      </c>
      <c r="J939" s="41">
        <v>44337</v>
      </c>
      <c r="K939" s="66">
        <f t="shared" si="14"/>
        <v>2021</v>
      </c>
      <c r="L939">
        <v>77</v>
      </c>
      <c r="M939" t="s">
        <v>297</v>
      </c>
      <c r="N939" t="s">
        <v>298</v>
      </c>
      <c r="O939">
        <v>8</v>
      </c>
      <c r="P939" t="s">
        <v>373</v>
      </c>
      <c r="Q939" t="s">
        <v>206</v>
      </c>
      <c r="R939" t="s">
        <v>202</v>
      </c>
      <c r="S939">
        <v>19</v>
      </c>
      <c r="T939" s="42">
        <v>119</v>
      </c>
      <c r="U939" s="42">
        <v>2261</v>
      </c>
      <c r="V939" s="43">
        <v>0.14000000000000001</v>
      </c>
      <c r="W939" s="42">
        <f>tVendas[[#This Row],[Valor Bruto]]*tVendas[[#This Row],[% Desconto]]</f>
        <v>316.54000000000002</v>
      </c>
      <c r="X939" s="42">
        <f>tVendas[[#This Row],[Valor Bruto]]-tVendas[[#This Row],[Valor Desconto]]</f>
        <v>1944.46</v>
      </c>
      <c r="Y939" s="41">
        <v>44350</v>
      </c>
      <c r="Z939" s="41">
        <v>44350</v>
      </c>
      <c r="AA939" t="s">
        <v>82</v>
      </c>
      <c r="AB939" t="s">
        <v>105</v>
      </c>
      <c r="AC939" s="43">
        <v>0.05</v>
      </c>
      <c r="AD939" s="42">
        <f>tVendas[[#This Row],[Valor Venda]]*tVendas[[#This Row],[% Comis.]]</f>
        <v>97.223000000000013</v>
      </c>
      <c r="AE939" s="57">
        <f>IF((tVendas[[#This Row],[Data Pagamento]]-tVendas[[#This Row],[Vencimento]])&lt;0,1,0)</f>
        <v>0</v>
      </c>
    </row>
    <row r="940" spans="9:31" x14ac:dyDescent="0.3">
      <c r="I940">
        <v>937</v>
      </c>
      <c r="J940" s="41">
        <v>44337</v>
      </c>
      <c r="K940" s="66">
        <f t="shared" si="14"/>
        <v>2021</v>
      </c>
      <c r="L940">
        <v>18</v>
      </c>
      <c r="M940" t="s">
        <v>372</v>
      </c>
      <c r="N940" t="s">
        <v>148</v>
      </c>
      <c r="O940">
        <v>13</v>
      </c>
      <c r="P940" t="s">
        <v>522</v>
      </c>
      <c r="Q940" t="s">
        <v>201</v>
      </c>
      <c r="R940" t="s">
        <v>207</v>
      </c>
      <c r="S940">
        <v>23</v>
      </c>
      <c r="T940" s="42">
        <v>102</v>
      </c>
      <c r="U940" s="42">
        <v>2346</v>
      </c>
      <c r="V940" s="43">
        <v>0.08</v>
      </c>
      <c r="W940" s="42">
        <f>tVendas[[#This Row],[Valor Bruto]]*tVendas[[#This Row],[% Desconto]]</f>
        <v>187.68</v>
      </c>
      <c r="X940" s="42">
        <f>tVendas[[#This Row],[Valor Bruto]]-tVendas[[#This Row],[Valor Desconto]]</f>
        <v>2158.3200000000002</v>
      </c>
      <c r="Y940" s="41">
        <v>44355</v>
      </c>
      <c r="Z940" s="41">
        <v>44355</v>
      </c>
      <c r="AA940" t="s">
        <v>100</v>
      </c>
      <c r="AB940" t="s">
        <v>128</v>
      </c>
      <c r="AC940" s="43">
        <v>0.06</v>
      </c>
      <c r="AD940" s="42">
        <f>tVendas[[#This Row],[Valor Venda]]*tVendas[[#This Row],[% Comis.]]</f>
        <v>129.4992</v>
      </c>
      <c r="AE940" s="57">
        <f>IF((tVendas[[#This Row],[Data Pagamento]]-tVendas[[#This Row],[Vencimento]])&lt;0,1,0)</f>
        <v>0</v>
      </c>
    </row>
    <row r="941" spans="9:31" x14ac:dyDescent="0.3">
      <c r="I941">
        <v>938</v>
      </c>
      <c r="J941" s="41">
        <v>44337</v>
      </c>
      <c r="K941" s="66">
        <f t="shared" si="14"/>
        <v>2021</v>
      </c>
      <c r="L941">
        <v>81</v>
      </c>
      <c r="M941" t="s">
        <v>503</v>
      </c>
      <c r="N941" t="s">
        <v>101</v>
      </c>
      <c r="O941">
        <v>15</v>
      </c>
      <c r="P941" t="s">
        <v>434</v>
      </c>
      <c r="Q941" t="s">
        <v>206</v>
      </c>
      <c r="R941" t="s">
        <v>212</v>
      </c>
      <c r="S941">
        <v>48</v>
      </c>
      <c r="T941" s="42">
        <v>113</v>
      </c>
      <c r="U941" s="42">
        <v>5424</v>
      </c>
      <c r="V941" s="43">
        <v>7.0000000000000007E-2</v>
      </c>
      <c r="W941" s="42">
        <f>tVendas[[#This Row],[Valor Bruto]]*tVendas[[#This Row],[% Desconto]]</f>
        <v>379.68000000000006</v>
      </c>
      <c r="X941" s="42">
        <f>tVendas[[#This Row],[Valor Bruto]]-tVendas[[#This Row],[Valor Desconto]]</f>
        <v>5044.32</v>
      </c>
      <c r="Y941" s="41">
        <v>44337</v>
      </c>
      <c r="Z941" s="41">
        <v>44337</v>
      </c>
      <c r="AA941" t="s">
        <v>79</v>
      </c>
      <c r="AB941" t="s">
        <v>105</v>
      </c>
      <c r="AC941" s="43">
        <v>0.09</v>
      </c>
      <c r="AD941" s="42">
        <f>tVendas[[#This Row],[Valor Venda]]*tVendas[[#This Row],[% Comis.]]</f>
        <v>453.98879999999997</v>
      </c>
      <c r="AE941" s="57">
        <f>IF((tVendas[[#This Row],[Data Pagamento]]-tVendas[[#This Row],[Vencimento]])&lt;0,1,0)</f>
        <v>0</v>
      </c>
    </row>
    <row r="942" spans="9:31" x14ac:dyDescent="0.3">
      <c r="I942">
        <v>939</v>
      </c>
      <c r="J942" s="41">
        <v>44338</v>
      </c>
      <c r="K942" s="66">
        <f t="shared" si="14"/>
        <v>2021</v>
      </c>
      <c r="L942">
        <v>27</v>
      </c>
      <c r="M942" t="s">
        <v>392</v>
      </c>
      <c r="N942" t="s">
        <v>96</v>
      </c>
      <c r="O942">
        <v>14</v>
      </c>
      <c r="P942" t="s">
        <v>215</v>
      </c>
      <c r="Q942" t="s">
        <v>201</v>
      </c>
      <c r="R942" t="s">
        <v>216</v>
      </c>
      <c r="S942">
        <v>36</v>
      </c>
      <c r="T942" s="42">
        <v>102</v>
      </c>
      <c r="U942" s="42">
        <v>3672</v>
      </c>
      <c r="V942" s="43">
        <v>0.11</v>
      </c>
      <c r="W942" s="42">
        <f>tVendas[[#This Row],[Valor Bruto]]*tVendas[[#This Row],[% Desconto]]</f>
        <v>403.92</v>
      </c>
      <c r="X942" s="42">
        <f>tVendas[[#This Row],[Valor Bruto]]-tVendas[[#This Row],[Valor Desconto]]</f>
        <v>3268.08</v>
      </c>
      <c r="Y942" s="41">
        <v>44351</v>
      </c>
      <c r="Z942" s="41"/>
      <c r="AA942" t="s">
        <v>97</v>
      </c>
      <c r="AB942" t="s">
        <v>109</v>
      </c>
      <c r="AC942" s="43">
        <v>7.0000000000000007E-2</v>
      </c>
      <c r="AD942" s="42">
        <f>tVendas[[#This Row],[Valor Venda]]*tVendas[[#This Row],[% Comis.]]</f>
        <v>228.76560000000001</v>
      </c>
      <c r="AE942" s="57">
        <f>IF((tVendas[[#This Row],[Data Pagamento]]-tVendas[[#This Row],[Vencimento]])&lt;0,1,0)</f>
        <v>1</v>
      </c>
    </row>
    <row r="943" spans="9:31" x14ac:dyDescent="0.3">
      <c r="I943">
        <v>940</v>
      </c>
      <c r="J943" s="41">
        <v>44338</v>
      </c>
      <c r="K943" s="66">
        <f t="shared" si="14"/>
        <v>2021</v>
      </c>
      <c r="L943">
        <v>3</v>
      </c>
      <c r="M943" t="s">
        <v>398</v>
      </c>
      <c r="N943" t="s">
        <v>138</v>
      </c>
      <c r="O943">
        <v>3</v>
      </c>
      <c r="P943" t="s">
        <v>323</v>
      </c>
      <c r="Q943" t="s">
        <v>206</v>
      </c>
      <c r="R943" t="s">
        <v>219</v>
      </c>
      <c r="S943">
        <v>49</v>
      </c>
      <c r="T943" s="42">
        <v>111</v>
      </c>
      <c r="U943" s="42">
        <v>5439</v>
      </c>
      <c r="V943" s="43">
        <v>0.09</v>
      </c>
      <c r="W943" s="42">
        <f>tVendas[[#This Row],[Valor Bruto]]*tVendas[[#This Row],[% Desconto]]</f>
        <v>489.51</v>
      </c>
      <c r="X943" s="42">
        <f>tVendas[[#This Row],[Valor Bruto]]-tVendas[[#This Row],[Valor Desconto]]</f>
        <v>4949.49</v>
      </c>
      <c r="Y943" s="41">
        <v>44348</v>
      </c>
      <c r="Z943" s="41">
        <v>44348</v>
      </c>
      <c r="AA943" t="s">
        <v>100</v>
      </c>
      <c r="AB943" t="s">
        <v>80</v>
      </c>
      <c r="AC943" s="43">
        <v>0.08</v>
      </c>
      <c r="AD943" s="42">
        <f>tVendas[[#This Row],[Valor Venda]]*tVendas[[#This Row],[% Comis.]]</f>
        <v>395.95920000000001</v>
      </c>
      <c r="AE943" s="57">
        <f>IF((tVendas[[#This Row],[Data Pagamento]]-tVendas[[#This Row],[Vencimento]])&lt;0,1,0)</f>
        <v>0</v>
      </c>
    </row>
    <row r="944" spans="9:31" x14ac:dyDescent="0.3">
      <c r="I944">
        <v>941</v>
      </c>
      <c r="J944" s="41">
        <v>44338</v>
      </c>
      <c r="K944" s="66">
        <f t="shared" si="14"/>
        <v>2021</v>
      </c>
      <c r="L944">
        <v>22</v>
      </c>
      <c r="M944" t="s">
        <v>264</v>
      </c>
      <c r="N944" t="s">
        <v>265</v>
      </c>
      <c r="O944">
        <v>11</v>
      </c>
      <c r="P944" t="s">
        <v>443</v>
      </c>
      <c r="Q944" t="s">
        <v>201</v>
      </c>
      <c r="R944" t="s">
        <v>222</v>
      </c>
      <c r="S944">
        <v>33</v>
      </c>
      <c r="T944" s="42">
        <v>91</v>
      </c>
      <c r="U944" s="42">
        <v>3003</v>
      </c>
      <c r="V944" s="43">
        <v>7.0000000000000007E-2</v>
      </c>
      <c r="W944" s="42">
        <f>tVendas[[#This Row],[Valor Bruto]]*tVendas[[#This Row],[% Desconto]]</f>
        <v>210.21</v>
      </c>
      <c r="X944" s="42">
        <f>tVendas[[#This Row],[Valor Bruto]]-tVendas[[#This Row],[Valor Desconto]]</f>
        <v>2792.79</v>
      </c>
      <c r="Y944" s="41">
        <v>44366</v>
      </c>
      <c r="Z944" s="41">
        <v>44366</v>
      </c>
      <c r="AA944" t="s">
        <v>87</v>
      </c>
      <c r="AB944" t="s">
        <v>92</v>
      </c>
      <c r="AC944" s="43">
        <v>0.06</v>
      </c>
      <c r="AD944" s="42">
        <f>tVendas[[#This Row],[Valor Venda]]*tVendas[[#This Row],[% Comis.]]</f>
        <v>167.56739999999999</v>
      </c>
      <c r="AE944" s="57">
        <f>IF((tVendas[[#This Row],[Data Pagamento]]-tVendas[[#This Row],[Vencimento]])&lt;0,1,0)</f>
        <v>0</v>
      </c>
    </row>
    <row r="945" spans="9:31" x14ac:dyDescent="0.3">
      <c r="I945">
        <v>942</v>
      </c>
      <c r="J945" s="41">
        <v>44339</v>
      </c>
      <c r="K945" s="66">
        <f t="shared" si="14"/>
        <v>2021</v>
      </c>
      <c r="L945">
        <v>55</v>
      </c>
      <c r="M945" t="s">
        <v>245</v>
      </c>
      <c r="N945" t="s">
        <v>246</v>
      </c>
      <c r="O945">
        <v>6</v>
      </c>
      <c r="P945" t="s">
        <v>344</v>
      </c>
      <c r="Q945" t="s">
        <v>201</v>
      </c>
      <c r="R945" t="s">
        <v>226</v>
      </c>
      <c r="S945">
        <v>11</v>
      </c>
      <c r="T945" s="42">
        <v>111</v>
      </c>
      <c r="U945" s="42">
        <v>1221</v>
      </c>
      <c r="V945" s="43">
        <v>0.1</v>
      </c>
      <c r="W945" s="42">
        <f>tVendas[[#This Row],[Valor Bruto]]*tVendas[[#This Row],[% Desconto]]</f>
        <v>122.10000000000001</v>
      </c>
      <c r="X945" s="42">
        <f>tVendas[[#This Row],[Valor Bruto]]-tVendas[[#This Row],[Valor Desconto]]</f>
        <v>1098.9000000000001</v>
      </c>
      <c r="Y945" s="41">
        <v>44356</v>
      </c>
      <c r="Z945" s="41">
        <v>44356</v>
      </c>
      <c r="AA945" t="s">
        <v>79</v>
      </c>
      <c r="AB945" t="s">
        <v>92</v>
      </c>
      <c r="AC945" s="43">
        <v>0.05</v>
      </c>
      <c r="AD945" s="42">
        <f>tVendas[[#This Row],[Valor Venda]]*tVendas[[#This Row],[% Comis.]]</f>
        <v>54.945000000000007</v>
      </c>
      <c r="AE945" s="57">
        <f>IF((tVendas[[#This Row],[Data Pagamento]]-tVendas[[#This Row],[Vencimento]])&lt;0,1,0)</f>
        <v>0</v>
      </c>
    </row>
    <row r="946" spans="9:31" x14ac:dyDescent="0.3">
      <c r="I946">
        <v>943</v>
      </c>
      <c r="J946" s="41">
        <v>44339</v>
      </c>
      <c r="K946" s="66">
        <f t="shared" si="14"/>
        <v>2021</v>
      </c>
      <c r="L946">
        <v>59</v>
      </c>
      <c r="M946" t="s">
        <v>435</v>
      </c>
      <c r="N946" t="s">
        <v>141</v>
      </c>
      <c r="O946">
        <v>2</v>
      </c>
      <c r="P946" t="s">
        <v>515</v>
      </c>
      <c r="Q946" t="s">
        <v>206</v>
      </c>
      <c r="R946" t="s">
        <v>230</v>
      </c>
      <c r="S946">
        <v>45</v>
      </c>
      <c r="T946" s="42">
        <v>117</v>
      </c>
      <c r="U946" s="42">
        <v>5265</v>
      </c>
      <c r="V946" s="43">
        <v>0.02</v>
      </c>
      <c r="W946" s="42">
        <f>tVendas[[#This Row],[Valor Bruto]]*tVendas[[#This Row],[% Desconto]]</f>
        <v>105.3</v>
      </c>
      <c r="X946" s="42">
        <f>tVendas[[#This Row],[Valor Bruto]]-tVendas[[#This Row],[Valor Desconto]]</f>
        <v>5159.7</v>
      </c>
      <c r="Y946" s="41">
        <v>44343</v>
      </c>
      <c r="Z946" s="41">
        <v>44343</v>
      </c>
      <c r="AA946" t="s">
        <v>100</v>
      </c>
      <c r="AB946" t="s">
        <v>92</v>
      </c>
      <c r="AC946" s="43">
        <v>0.09</v>
      </c>
      <c r="AD946" s="42">
        <f>tVendas[[#This Row],[Valor Venda]]*tVendas[[#This Row],[% Comis.]]</f>
        <v>464.37299999999999</v>
      </c>
      <c r="AE946" s="57">
        <f>IF((tVendas[[#This Row],[Data Pagamento]]-tVendas[[#This Row],[Vencimento]])&lt;0,1,0)</f>
        <v>0</v>
      </c>
    </row>
    <row r="947" spans="9:31" x14ac:dyDescent="0.3">
      <c r="I947">
        <v>944</v>
      </c>
      <c r="J947" s="41">
        <v>44339</v>
      </c>
      <c r="K947" s="66">
        <f t="shared" si="14"/>
        <v>2021</v>
      </c>
      <c r="L947">
        <v>10</v>
      </c>
      <c r="M947" t="s">
        <v>390</v>
      </c>
      <c r="N947" t="s">
        <v>126</v>
      </c>
      <c r="O947">
        <v>11</v>
      </c>
      <c r="P947" t="s">
        <v>263</v>
      </c>
      <c r="Q947" t="s">
        <v>201</v>
      </c>
      <c r="R947" t="s">
        <v>234</v>
      </c>
      <c r="S947">
        <v>35</v>
      </c>
      <c r="T947" s="42">
        <v>117</v>
      </c>
      <c r="U947" s="42">
        <v>4095</v>
      </c>
      <c r="V947" s="43">
        <v>0.09</v>
      </c>
      <c r="W947" s="42">
        <f>tVendas[[#This Row],[Valor Bruto]]*tVendas[[#This Row],[% Desconto]]</f>
        <v>368.55</v>
      </c>
      <c r="X947" s="42">
        <f>tVendas[[#This Row],[Valor Bruto]]-tVendas[[#This Row],[Valor Desconto]]</f>
        <v>3726.45</v>
      </c>
      <c r="Y947" s="41">
        <v>44353</v>
      </c>
      <c r="Z947" s="41">
        <v>44353</v>
      </c>
      <c r="AA947" t="s">
        <v>85</v>
      </c>
      <c r="AB947" t="s">
        <v>128</v>
      </c>
      <c r="AC947" s="43">
        <v>7.0000000000000007E-2</v>
      </c>
      <c r="AD947" s="42">
        <f>tVendas[[#This Row],[Valor Venda]]*tVendas[[#This Row],[% Comis.]]</f>
        <v>260.85149999999999</v>
      </c>
      <c r="AE947" s="57">
        <f>IF((tVendas[[#This Row],[Data Pagamento]]-tVendas[[#This Row],[Vencimento]])&lt;0,1,0)</f>
        <v>0</v>
      </c>
    </row>
    <row r="948" spans="9:31" x14ac:dyDescent="0.3">
      <c r="I948">
        <v>945</v>
      </c>
      <c r="J948" s="41">
        <v>44339</v>
      </c>
      <c r="K948" s="66">
        <f t="shared" si="14"/>
        <v>2021</v>
      </c>
      <c r="L948">
        <v>98</v>
      </c>
      <c r="M948" t="s">
        <v>420</v>
      </c>
      <c r="N948" t="s">
        <v>421</v>
      </c>
      <c r="O948">
        <v>3</v>
      </c>
      <c r="P948" t="s">
        <v>359</v>
      </c>
      <c r="Q948" t="s">
        <v>206</v>
      </c>
      <c r="R948" t="s">
        <v>237</v>
      </c>
      <c r="S948">
        <v>14</v>
      </c>
      <c r="T948" s="42">
        <v>120</v>
      </c>
      <c r="U948" s="42">
        <v>1680</v>
      </c>
      <c r="V948" s="43">
        <v>0.1</v>
      </c>
      <c r="W948" s="42">
        <f>tVendas[[#This Row],[Valor Bruto]]*tVendas[[#This Row],[% Desconto]]</f>
        <v>168</v>
      </c>
      <c r="X948" s="42">
        <f>tVendas[[#This Row],[Valor Bruto]]-tVendas[[#This Row],[Valor Desconto]]</f>
        <v>1512</v>
      </c>
      <c r="Y948" s="41">
        <v>44352</v>
      </c>
      <c r="Z948" s="41">
        <v>44352</v>
      </c>
      <c r="AA948" t="s">
        <v>97</v>
      </c>
      <c r="AB948" t="s">
        <v>113</v>
      </c>
      <c r="AC948" s="43">
        <v>0.05</v>
      </c>
      <c r="AD948" s="42">
        <f>tVendas[[#This Row],[Valor Venda]]*tVendas[[#This Row],[% Comis.]]</f>
        <v>75.600000000000009</v>
      </c>
      <c r="AE948" s="57">
        <f>IF((tVendas[[#This Row],[Data Pagamento]]-tVendas[[#This Row],[Vencimento]])&lt;0,1,0)</f>
        <v>0</v>
      </c>
    </row>
    <row r="949" spans="9:31" x14ac:dyDescent="0.3">
      <c r="I949">
        <v>946</v>
      </c>
      <c r="J949" s="41">
        <v>44339</v>
      </c>
      <c r="K949" s="66">
        <f t="shared" si="14"/>
        <v>2021</v>
      </c>
      <c r="L949">
        <v>60</v>
      </c>
      <c r="M949" t="s">
        <v>365</v>
      </c>
      <c r="N949" t="s">
        <v>126</v>
      </c>
      <c r="O949">
        <v>8</v>
      </c>
      <c r="P949" t="s">
        <v>314</v>
      </c>
      <c r="Q949" t="s">
        <v>206</v>
      </c>
      <c r="R949" t="s">
        <v>240</v>
      </c>
      <c r="S949">
        <v>26</v>
      </c>
      <c r="T949" s="42">
        <v>112</v>
      </c>
      <c r="U949" s="42">
        <v>2912</v>
      </c>
      <c r="V949" s="43">
        <v>0</v>
      </c>
      <c r="W949" s="42">
        <f>tVendas[[#This Row],[Valor Bruto]]*tVendas[[#This Row],[% Desconto]]</f>
        <v>0</v>
      </c>
      <c r="X949" s="42">
        <f>tVendas[[#This Row],[Valor Bruto]]-tVendas[[#This Row],[Valor Desconto]]</f>
        <v>2912</v>
      </c>
      <c r="Y949" s="41">
        <v>44349</v>
      </c>
      <c r="Z949" s="41">
        <v>44349</v>
      </c>
      <c r="AA949" t="s">
        <v>79</v>
      </c>
      <c r="AB949" t="s">
        <v>80</v>
      </c>
      <c r="AC949" s="43">
        <v>0.06</v>
      </c>
      <c r="AD949" s="42">
        <f>tVendas[[#This Row],[Valor Venda]]*tVendas[[#This Row],[% Comis.]]</f>
        <v>174.72</v>
      </c>
      <c r="AE949" s="57">
        <f>IF((tVendas[[#This Row],[Data Pagamento]]-tVendas[[#This Row],[Vencimento]])&lt;0,1,0)</f>
        <v>0</v>
      </c>
    </row>
    <row r="950" spans="9:31" x14ac:dyDescent="0.3">
      <c r="I950">
        <v>947</v>
      </c>
      <c r="J950" s="41">
        <v>44340</v>
      </c>
      <c r="K950" s="66">
        <f t="shared" si="14"/>
        <v>2021</v>
      </c>
      <c r="L950">
        <v>48</v>
      </c>
      <c r="M950" t="s">
        <v>289</v>
      </c>
      <c r="N950" t="s">
        <v>96</v>
      </c>
      <c r="O950">
        <v>3</v>
      </c>
      <c r="P950" t="s">
        <v>494</v>
      </c>
      <c r="Q950" t="s">
        <v>206</v>
      </c>
      <c r="R950" t="s">
        <v>202</v>
      </c>
      <c r="S950">
        <v>20</v>
      </c>
      <c r="T950" s="42">
        <v>116</v>
      </c>
      <c r="U950" s="42">
        <v>2320</v>
      </c>
      <c r="V950" s="43">
        <v>0.04</v>
      </c>
      <c r="W950" s="42">
        <f>tVendas[[#This Row],[Valor Bruto]]*tVendas[[#This Row],[% Desconto]]</f>
        <v>92.8</v>
      </c>
      <c r="X950" s="42">
        <f>tVendas[[#This Row],[Valor Bruto]]-tVendas[[#This Row],[Valor Desconto]]</f>
        <v>2227.1999999999998</v>
      </c>
      <c r="Y950" s="41">
        <v>44359</v>
      </c>
      <c r="Z950" s="41">
        <v>44359</v>
      </c>
      <c r="AA950" t="s">
        <v>108</v>
      </c>
      <c r="AB950" t="s">
        <v>80</v>
      </c>
      <c r="AC950" s="43">
        <v>0.06</v>
      </c>
      <c r="AD950" s="42">
        <f>tVendas[[#This Row],[Valor Venda]]*tVendas[[#This Row],[% Comis.]]</f>
        <v>133.63199999999998</v>
      </c>
      <c r="AE950" s="57">
        <f>IF((tVendas[[#This Row],[Data Pagamento]]-tVendas[[#This Row],[Vencimento]])&lt;0,1,0)</f>
        <v>0</v>
      </c>
    </row>
    <row r="951" spans="9:31" x14ac:dyDescent="0.3">
      <c r="I951">
        <v>948</v>
      </c>
      <c r="J951" s="41">
        <v>44340</v>
      </c>
      <c r="K951" s="66">
        <f t="shared" si="14"/>
        <v>2021</v>
      </c>
      <c r="L951">
        <v>62</v>
      </c>
      <c r="M951" t="s">
        <v>461</v>
      </c>
      <c r="N951" t="s">
        <v>462</v>
      </c>
      <c r="O951">
        <v>1</v>
      </c>
      <c r="P951" t="s">
        <v>491</v>
      </c>
      <c r="Q951" t="s">
        <v>201</v>
      </c>
      <c r="R951" t="s">
        <v>207</v>
      </c>
      <c r="S951">
        <v>37</v>
      </c>
      <c r="T951" s="42">
        <v>102</v>
      </c>
      <c r="U951" s="42">
        <v>3774</v>
      </c>
      <c r="V951" s="43">
        <v>0.13</v>
      </c>
      <c r="W951" s="42">
        <f>tVendas[[#This Row],[Valor Bruto]]*tVendas[[#This Row],[% Desconto]]</f>
        <v>490.62</v>
      </c>
      <c r="X951" s="42">
        <f>tVendas[[#This Row],[Valor Bruto]]-tVendas[[#This Row],[Valor Desconto]]</f>
        <v>3283.38</v>
      </c>
      <c r="Y951" s="41">
        <v>44362</v>
      </c>
      <c r="Z951" s="41">
        <v>44362</v>
      </c>
      <c r="AA951" t="s">
        <v>87</v>
      </c>
      <c r="AB951" t="s">
        <v>92</v>
      </c>
      <c r="AC951" s="43">
        <v>7.0000000000000007E-2</v>
      </c>
      <c r="AD951" s="42">
        <f>tVendas[[#This Row],[Valor Venda]]*tVendas[[#This Row],[% Comis.]]</f>
        <v>229.83660000000003</v>
      </c>
      <c r="AE951" s="57">
        <f>IF((tVendas[[#This Row],[Data Pagamento]]-tVendas[[#This Row],[Vencimento]])&lt;0,1,0)</f>
        <v>0</v>
      </c>
    </row>
    <row r="952" spans="9:31" x14ac:dyDescent="0.3">
      <c r="I952">
        <v>949</v>
      </c>
      <c r="J952" s="41">
        <v>44341</v>
      </c>
      <c r="K952" s="66">
        <f t="shared" si="14"/>
        <v>2021</v>
      </c>
      <c r="L952">
        <v>84</v>
      </c>
      <c r="M952" t="s">
        <v>493</v>
      </c>
      <c r="N952" t="s">
        <v>224</v>
      </c>
      <c r="O952">
        <v>9</v>
      </c>
      <c r="P952" t="s">
        <v>512</v>
      </c>
      <c r="Q952" t="s">
        <v>206</v>
      </c>
      <c r="R952" t="s">
        <v>212</v>
      </c>
      <c r="S952">
        <v>39</v>
      </c>
      <c r="T952" s="42">
        <v>95</v>
      </c>
      <c r="U952" s="42">
        <v>3705</v>
      </c>
      <c r="V952" s="43">
        <v>7.0000000000000007E-2</v>
      </c>
      <c r="W952" s="42">
        <f>tVendas[[#This Row],[Valor Bruto]]*tVendas[[#This Row],[% Desconto]]</f>
        <v>259.35000000000002</v>
      </c>
      <c r="X952" s="42">
        <f>tVendas[[#This Row],[Valor Bruto]]-tVendas[[#This Row],[Valor Desconto]]</f>
        <v>3445.65</v>
      </c>
      <c r="Y952" s="41">
        <v>44370</v>
      </c>
      <c r="Z952" s="41">
        <v>44370</v>
      </c>
      <c r="AA952" t="s">
        <v>82</v>
      </c>
      <c r="AB952" t="s">
        <v>95</v>
      </c>
      <c r="AC952" s="43">
        <v>7.0000000000000007E-2</v>
      </c>
      <c r="AD952" s="42">
        <f>tVendas[[#This Row],[Valor Venda]]*tVendas[[#This Row],[% Comis.]]</f>
        <v>241.19550000000004</v>
      </c>
      <c r="AE952" s="57">
        <f>IF((tVendas[[#This Row],[Data Pagamento]]-tVendas[[#This Row],[Vencimento]])&lt;0,1,0)</f>
        <v>0</v>
      </c>
    </row>
    <row r="953" spans="9:31" x14ac:dyDescent="0.3">
      <c r="I953">
        <v>950</v>
      </c>
      <c r="J953" s="41">
        <v>44341</v>
      </c>
      <c r="K953" s="66">
        <f t="shared" si="14"/>
        <v>2021</v>
      </c>
      <c r="L953">
        <v>13</v>
      </c>
      <c r="M953" t="s">
        <v>332</v>
      </c>
      <c r="N953" t="s">
        <v>132</v>
      </c>
      <c r="O953">
        <v>2</v>
      </c>
      <c r="P953" t="s">
        <v>376</v>
      </c>
      <c r="Q953" t="s">
        <v>206</v>
      </c>
      <c r="R953" t="s">
        <v>216</v>
      </c>
      <c r="S953">
        <v>26</v>
      </c>
      <c r="T953" s="42">
        <v>116</v>
      </c>
      <c r="U953" s="42">
        <v>3016</v>
      </c>
      <c r="V953" s="43">
        <v>0.14000000000000001</v>
      </c>
      <c r="W953" s="42">
        <f>tVendas[[#This Row],[Valor Bruto]]*tVendas[[#This Row],[% Desconto]]</f>
        <v>422.24000000000007</v>
      </c>
      <c r="X953" s="42">
        <f>tVendas[[#This Row],[Valor Bruto]]-tVendas[[#This Row],[Valor Desconto]]</f>
        <v>2593.7599999999998</v>
      </c>
      <c r="Y953" s="41">
        <v>44365</v>
      </c>
      <c r="Z953" s="41">
        <v>44365</v>
      </c>
      <c r="AA953" t="s">
        <v>108</v>
      </c>
      <c r="AB953" t="s">
        <v>90</v>
      </c>
      <c r="AC953" s="43">
        <v>0.06</v>
      </c>
      <c r="AD953" s="42">
        <f>tVendas[[#This Row],[Valor Venda]]*tVendas[[#This Row],[% Comis.]]</f>
        <v>155.62559999999999</v>
      </c>
      <c r="AE953" s="57">
        <f>IF((tVendas[[#This Row],[Data Pagamento]]-tVendas[[#This Row],[Vencimento]])&lt;0,1,0)</f>
        <v>0</v>
      </c>
    </row>
    <row r="954" spans="9:31" x14ac:dyDescent="0.3">
      <c r="I954">
        <v>951</v>
      </c>
      <c r="J954" s="41">
        <v>44342</v>
      </c>
      <c r="K954" s="66">
        <f t="shared" si="14"/>
        <v>2021</v>
      </c>
      <c r="L954">
        <v>42</v>
      </c>
      <c r="M954" t="s">
        <v>402</v>
      </c>
      <c r="N954" t="s">
        <v>96</v>
      </c>
      <c r="O954">
        <v>10</v>
      </c>
      <c r="P954" t="s">
        <v>504</v>
      </c>
      <c r="Q954" t="s">
        <v>206</v>
      </c>
      <c r="R954" t="s">
        <v>219</v>
      </c>
      <c r="S954">
        <v>12</v>
      </c>
      <c r="T954" s="42">
        <v>94</v>
      </c>
      <c r="U954" s="42">
        <v>1128</v>
      </c>
      <c r="V954" s="43">
        <v>0.06</v>
      </c>
      <c r="W954" s="42">
        <f>tVendas[[#This Row],[Valor Bruto]]*tVendas[[#This Row],[% Desconto]]</f>
        <v>67.679999999999993</v>
      </c>
      <c r="X954" s="42">
        <f>tVendas[[#This Row],[Valor Bruto]]-tVendas[[#This Row],[Valor Desconto]]</f>
        <v>1060.32</v>
      </c>
      <c r="Y954" s="41">
        <v>44370</v>
      </c>
      <c r="Z954" s="41">
        <v>44370</v>
      </c>
      <c r="AA954" t="s">
        <v>97</v>
      </c>
      <c r="AB954" t="s">
        <v>90</v>
      </c>
      <c r="AC954" s="43">
        <v>0.05</v>
      </c>
      <c r="AD954" s="42">
        <f>tVendas[[#This Row],[Valor Venda]]*tVendas[[#This Row],[% Comis.]]</f>
        <v>53.015999999999998</v>
      </c>
      <c r="AE954" s="57">
        <f>IF((tVendas[[#This Row],[Data Pagamento]]-tVendas[[#This Row],[Vencimento]])&lt;0,1,0)</f>
        <v>0</v>
      </c>
    </row>
    <row r="955" spans="9:31" x14ac:dyDescent="0.3">
      <c r="I955">
        <v>952</v>
      </c>
      <c r="J955" s="41">
        <v>44342</v>
      </c>
      <c r="K955" s="66">
        <f t="shared" si="14"/>
        <v>2021</v>
      </c>
      <c r="L955">
        <v>60</v>
      </c>
      <c r="M955" t="s">
        <v>365</v>
      </c>
      <c r="N955" t="s">
        <v>126</v>
      </c>
      <c r="O955">
        <v>2</v>
      </c>
      <c r="P955" t="s">
        <v>285</v>
      </c>
      <c r="Q955" t="s">
        <v>206</v>
      </c>
      <c r="R955" t="s">
        <v>222</v>
      </c>
      <c r="S955">
        <v>42</v>
      </c>
      <c r="T955" s="42">
        <v>99</v>
      </c>
      <c r="U955" s="42">
        <v>4158</v>
      </c>
      <c r="V955" s="43">
        <v>0.01</v>
      </c>
      <c r="W955" s="42">
        <f>tVendas[[#This Row],[Valor Bruto]]*tVendas[[#This Row],[% Desconto]]</f>
        <v>41.58</v>
      </c>
      <c r="X955" s="42">
        <f>tVendas[[#This Row],[Valor Bruto]]-tVendas[[#This Row],[Valor Desconto]]</f>
        <v>4116.42</v>
      </c>
      <c r="Y955" s="41">
        <v>44369</v>
      </c>
      <c r="Z955" s="41">
        <v>44369</v>
      </c>
      <c r="AA955" t="s">
        <v>108</v>
      </c>
      <c r="AB955" t="s">
        <v>80</v>
      </c>
      <c r="AC955" s="43">
        <v>0.08</v>
      </c>
      <c r="AD955" s="42">
        <f>tVendas[[#This Row],[Valor Venda]]*tVendas[[#This Row],[% Comis.]]</f>
        <v>329.31360000000001</v>
      </c>
      <c r="AE955" s="57">
        <f>IF((tVendas[[#This Row],[Data Pagamento]]-tVendas[[#This Row],[Vencimento]])&lt;0,1,0)</f>
        <v>0</v>
      </c>
    </row>
    <row r="956" spans="9:31" x14ac:dyDescent="0.3">
      <c r="I956">
        <v>953</v>
      </c>
      <c r="J956" s="41">
        <v>44343</v>
      </c>
      <c r="K956" s="66">
        <f t="shared" si="14"/>
        <v>2021</v>
      </c>
      <c r="L956">
        <v>98</v>
      </c>
      <c r="M956" t="s">
        <v>420</v>
      </c>
      <c r="N956" t="s">
        <v>421</v>
      </c>
      <c r="O956">
        <v>6</v>
      </c>
      <c r="P956" t="s">
        <v>344</v>
      </c>
      <c r="Q956" t="s">
        <v>201</v>
      </c>
      <c r="R956" t="s">
        <v>226</v>
      </c>
      <c r="S956">
        <v>42</v>
      </c>
      <c r="T956" s="42">
        <v>98</v>
      </c>
      <c r="U956" s="42">
        <v>4116</v>
      </c>
      <c r="V956" s="43">
        <v>0.02</v>
      </c>
      <c r="W956" s="42">
        <f>tVendas[[#This Row],[Valor Bruto]]*tVendas[[#This Row],[% Desconto]]</f>
        <v>82.320000000000007</v>
      </c>
      <c r="X956" s="42">
        <f>tVendas[[#This Row],[Valor Bruto]]-tVendas[[#This Row],[Valor Desconto]]</f>
        <v>4033.68</v>
      </c>
      <c r="Y956" s="41">
        <v>44364</v>
      </c>
      <c r="Z956" s="41">
        <v>44364</v>
      </c>
      <c r="AA956" t="s">
        <v>85</v>
      </c>
      <c r="AB956" t="s">
        <v>92</v>
      </c>
      <c r="AC956" s="43">
        <v>0.08</v>
      </c>
      <c r="AD956" s="42">
        <f>tVendas[[#This Row],[Valor Venda]]*tVendas[[#This Row],[% Comis.]]</f>
        <v>322.69439999999997</v>
      </c>
      <c r="AE956" s="57">
        <f>IF((tVendas[[#This Row],[Data Pagamento]]-tVendas[[#This Row],[Vencimento]])&lt;0,1,0)</f>
        <v>0</v>
      </c>
    </row>
    <row r="957" spans="9:31" x14ac:dyDescent="0.3">
      <c r="I957">
        <v>954</v>
      </c>
      <c r="J957" s="41">
        <v>44343</v>
      </c>
      <c r="K957" s="66">
        <f t="shared" si="14"/>
        <v>2021</v>
      </c>
      <c r="L957">
        <v>74</v>
      </c>
      <c r="M957" t="s">
        <v>251</v>
      </c>
      <c r="N957" t="s">
        <v>96</v>
      </c>
      <c r="O957">
        <v>4</v>
      </c>
      <c r="P957" t="s">
        <v>347</v>
      </c>
      <c r="Q957" t="s">
        <v>206</v>
      </c>
      <c r="R957" t="s">
        <v>230</v>
      </c>
      <c r="S957">
        <v>25</v>
      </c>
      <c r="T957" s="42">
        <v>96</v>
      </c>
      <c r="U957" s="42">
        <v>2400</v>
      </c>
      <c r="V957" s="43">
        <v>0.15</v>
      </c>
      <c r="W957" s="42">
        <f>tVendas[[#This Row],[Valor Bruto]]*tVendas[[#This Row],[% Desconto]]</f>
        <v>360</v>
      </c>
      <c r="X957" s="42">
        <f>tVendas[[#This Row],[Valor Bruto]]-tVendas[[#This Row],[Valor Desconto]]</f>
        <v>2040</v>
      </c>
      <c r="Y957" s="41">
        <v>44366</v>
      </c>
      <c r="Z957" s="41">
        <v>44366</v>
      </c>
      <c r="AA957" t="s">
        <v>82</v>
      </c>
      <c r="AB957" t="s">
        <v>88</v>
      </c>
      <c r="AC957" s="43">
        <v>0.06</v>
      </c>
      <c r="AD957" s="42">
        <f>tVendas[[#This Row],[Valor Venda]]*tVendas[[#This Row],[% Comis.]]</f>
        <v>122.39999999999999</v>
      </c>
      <c r="AE957" s="57">
        <f>IF((tVendas[[#This Row],[Data Pagamento]]-tVendas[[#This Row],[Vencimento]])&lt;0,1,0)</f>
        <v>0</v>
      </c>
    </row>
    <row r="958" spans="9:31" x14ac:dyDescent="0.3">
      <c r="I958">
        <v>955</v>
      </c>
      <c r="J958" s="41">
        <v>44343</v>
      </c>
      <c r="K958" s="66">
        <f t="shared" si="14"/>
        <v>2021</v>
      </c>
      <c r="L958">
        <v>90</v>
      </c>
      <c r="M958" t="s">
        <v>286</v>
      </c>
      <c r="N958" t="s">
        <v>287</v>
      </c>
      <c r="O958">
        <v>13</v>
      </c>
      <c r="P958" t="s">
        <v>467</v>
      </c>
      <c r="Q958" t="s">
        <v>201</v>
      </c>
      <c r="R958" t="s">
        <v>234</v>
      </c>
      <c r="S958">
        <v>50</v>
      </c>
      <c r="T958" s="42">
        <v>109</v>
      </c>
      <c r="U958" s="42">
        <v>5450</v>
      </c>
      <c r="V958" s="43">
        <v>0.04</v>
      </c>
      <c r="W958" s="42">
        <f>tVendas[[#This Row],[Valor Bruto]]*tVendas[[#This Row],[% Desconto]]</f>
        <v>218</v>
      </c>
      <c r="X958" s="42">
        <f>tVendas[[#This Row],[Valor Bruto]]-tVendas[[#This Row],[Valor Desconto]]</f>
        <v>5232</v>
      </c>
      <c r="Y958" s="41">
        <v>44373</v>
      </c>
      <c r="Z958" s="41">
        <v>44373</v>
      </c>
      <c r="AA958" t="s">
        <v>108</v>
      </c>
      <c r="AB958" t="s">
        <v>90</v>
      </c>
      <c r="AC958" s="43">
        <v>0.09</v>
      </c>
      <c r="AD958" s="42">
        <f>tVendas[[#This Row],[Valor Venda]]*tVendas[[#This Row],[% Comis.]]</f>
        <v>470.88</v>
      </c>
      <c r="AE958" s="57">
        <f>IF((tVendas[[#This Row],[Data Pagamento]]-tVendas[[#This Row],[Vencimento]])&lt;0,1,0)</f>
        <v>0</v>
      </c>
    </row>
    <row r="959" spans="9:31" x14ac:dyDescent="0.3">
      <c r="I959">
        <v>956</v>
      </c>
      <c r="J959" s="41">
        <v>44343</v>
      </c>
      <c r="K959" s="66">
        <f t="shared" si="14"/>
        <v>2021</v>
      </c>
      <c r="L959">
        <v>91</v>
      </c>
      <c r="M959" t="s">
        <v>291</v>
      </c>
      <c r="N959" t="s">
        <v>268</v>
      </c>
      <c r="O959">
        <v>7</v>
      </c>
      <c r="P959" t="s">
        <v>474</v>
      </c>
      <c r="Q959" t="s">
        <v>206</v>
      </c>
      <c r="R959" t="s">
        <v>237</v>
      </c>
      <c r="S959">
        <v>43</v>
      </c>
      <c r="T959" s="42">
        <v>111</v>
      </c>
      <c r="U959" s="42">
        <v>4773</v>
      </c>
      <c r="V959" s="43">
        <v>0.14000000000000001</v>
      </c>
      <c r="W959" s="42">
        <f>tVendas[[#This Row],[Valor Bruto]]*tVendas[[#This Row],[% Desconto]]</f>
        <v>668.22</v>
      </c>
      <c r="X959" s="42">
        <f>tVendas[[#This Row],[Valor Bruto]]-tVendas[[#This Row],[Valor Desconto]]</f>
        <v>4104.78</v>
      </c>
      <c r="Y959" s="41">
        <v>44358</v>
      </c>
      <c r="Z959" s="41">
        <v>44358</v>
      </c>
      <c r="AA959" t="s">
        <v>82</v>
      </c>
      <c r="AB959" t="s">
        <v>113</v>
      </c>
      <c r="AC959" s="43">
        <v>0.08</v>
      </c>
      <c r="AD959" s="42">
        <f>tVendas[[#This Row],[Valor Venda]]*tVendas[[#This Row],[% Comis.]]</f>
        <v>328.38239999999996</v>
      </c>
      <c r="AE959" s="57">
        <f>IF((tVendas[[#This Row],[Data Pagamento]]-tVendas[[#This Row],[Vencimento]])&lt;0,1,0)</f>
        <v>0</v>
      </c>
    </row>
    <row r="960" spans="9:31" x14ac:dyDescent="0.3">
      <c r="I960">
        <v>957</v>
      </c>
      <c r="J960" s="41">
        <v>44343</v>
      </c>
      <c r="K960" s="66">
        <f t="shared" si="14"/>
        <v>2021</v>
      </c>
      <c r="L960">
        <v>49</v>
      </c>
      <c r="M960" t="s">
        <v>407</v>
      </c>
      <c r="N960" t="s">
        <v>408</v>
      </c>
      <c r="O960">
        <v>13</v>
      </c>
      <c r="P960" t="s">
        <v>394</v>
      </c>
      <c r="Q960" t="s">
        <v>201</v>
      </c>
      <c r="R960" t="s">
        <v>240</v>
      </c>
      <c r="S960">
        <v>46</v>
      </c>
      <c r="T960" s="42">
        <v>112</v>
      </c>
      <c r="U960" s="42">
        <v>5152</v>
      </c>
      <c r="V960" s="43">
        <v>0.14000000000000001</v>
      </c>
      <c r="W960" s="42">
        <f>tVendas[[#This Row],[Valor Bruto]]*tVendas[[#This Row],[% Desconto]]</f>
        <v>721.28000000000009</v>
      </c>
      <c r="X960" s="42">
        <f>tVendas[[#This Row],[Valor Bruto]]-tVendas[[#This Row],[Valor Desconto]]</f>
        <v>4430.72</v>
      </c>
      <c r="Y960" s="41">
        <v>44343</v>
      </c>
      <c r="Z960" s="41">
        <v>44343</v>
      </c>
      <c r="AA960" t="s">
        <v>108</v>
      </c>
      <c r="AB960" t="s">
        <v>105</v>
      </c>
      <c r="AC960" s="43">
        <v>0.08</v>
      </c>
      <c r="AD960" s="42">
        <f>tVendas[[#This Row],[Valor Venda]]*tVendas[[#This Row],[% Comis.]]</f>
        <v>354.45760000000001</v>
      </c>
      <c r="AE960" s="57">
        <f>IF((tVendas[[#This Row],[Data Pagamento]]-tVendas[[#This Row],[Vencimento]])&lt;0,1,0)</f>
        <v>0</v>
      </c>
    </row>
    <row r="961" spans="9:31" x14ac:dyDescent="0.3">
      <c r="I961">
        <v>958</v>
      </c>
      <c r="J961" s="41">
        <v>44343</v>
      </c>
      <c r="K961" s="66">
        <f t="shared" si="14"/>
        <v>2021</v>
      </c>
      <c r="L961">
        <v>87</v>
      </c>
      <c r="M961" t="s">
        <v>238</v>
      </c>
      <c r="N961" t="s">
        <v>132</v>
      </c>
      <c r="O961">
        <v>14</v>
      </c>
      <c r="P961" t="s">
        <v>483</v>
      </c>
      <c r="Q961" t="s">
        <v>201</v>
      </c>
      <c r="R961" t="s">
        <v>202</v>
      </c>
      <c r="S961">
        <v>36</v>
      </c>
      <c r="T961" s="42">
        <v>104</v>
      </c>
      <c r="U961" s="42">
        <v>3744</v>
      </c>
      <c r="V961" s="43">
        <v>0.1</v>
      </c>
      <c r="W961" s="42">
        <f>tVendas[[#This Row],[Valor Bruto]]*tVendas[[#This Row],[% Desconto]]</f>
        <v>374.40000000000003</v>
      </c>
      <c r="X961" s="42">
        <f>tVendas[[#This Row],[Valor Bruto]]-tVendas[[#This Row],[Valor Desconto]]</f>
        <v>3369.6</v>
      </c>
      <c r="Y961" s="41">
        <v>44364</v>
      </c>
      <c r="Z961" s="41">
        <v>44364</v>
      </c>
      <c r="AA961" t="s">
        <v>85</v>
      </c>
      <c r="AB961" t="s">
        <v>95</v>
      </c>
      <c r="AC961" s="43">
        <v>7.0000000000000007E-2</v>
      </c>
      <c r="AD961" s="42">
        <f>tVendas[[#This Row],[Valor Venda]]*tVendas[[#This Row],[% Comis.]]</f>
        <v>235.87200000000001</v>
      </c>
      <c r="AE961" s="57">
        <f>IF((tVendas[[#This Row],[Data Pagamento]]-tVendas[[#This Row],[Vencimento]])&lt;0,1,0)</f>
        <v>0</v>
      </c>
    </row>
    <row r="962" spans="9:31" x14ac:dyDescent="0.3">
      <c r="I962">
        <v>959</v>
      </c>
      <c r="J962" s="41">
        <v>44345</v>
      </c>
      <c r="K962" s="66">
        <f t="shared" si="14"/>
        <v>2021</v>
      </c>
      <c r="L962">
        <v>23</v>
      </c>
      <c r="M962" t="s">
        <v>508</v>
      </c>
      <c r="N962" t="s">
        <v>277</v>
      </c>
      <c r="O962">
        <v>13</v>
      </c>
      <c r="P962" t="s">
        <v>522</v>
      </c>
      <c r="Q962" t="s">
        <v>201</v>
      </c>
      <c r="R962" t="s">
        <v>207</v>
      </c>
      <c r="S962">
        <v>50</v>
      </c>
      <c r="T962" s="42">
        <v>97</v>
      </c>
      <c r="U962" s="42">
        <v>4850</v>
      </c>
      <c r="V962" s="43">
        <v>0.03</v>
      </c>
      <c r="W962" s="42">
        <f>tVendas[[#This Row],[Valor Bruto]]*tVendas[[#This Row],[% Desconto]]</f>
        <v>145.5</v>
      </c>
      <c r="X962" s="42">
        <f>tVendas[[#This Row],[Valor Bruto]]-tVendas[[#This Row],[Valor Desconto]]</f>
        <v>4704.5</v>
      </c>
      <c r="Y962" s="41">
        <v>44351</v>
      </c>
      <c r="Z962" s="41">
        <v>44351</v>
      </c>
      <c r="AA962" t="s">
        <v>79</v>
      </c>
      <c r="AB962" t="s">
        <v>105</v>
      </c>
      <c r="AC962" s="43">
        <v>0.08</v>
      </c>
      <c r="AD962" s="42">
        <f>tVendas[[#This Row],[Valor Venda]]*tVendas[[#This Row],[% Comis.]]</f>
        <v>376.36</v>
      </c>
      <c r="AE962" s="57">
        <f>IF((tVendas[[#This Row],[Data Pagamento]]-tVendas[[#This Row],[Vencimento]])&lt;0,1,0)</f>
        <v>0</v>
      </c>
    </row>
    <row r="963" spans="9:31" x14ac:dyDescent="0.3">
      <c r="I963">
        <v>960</v>
      </c>
      <c r="J963" s="41">
        <v>44347</v>
      </c>
      <c r="K963" s="66">
        <f t="shared" si="14"/>
        <v>2021</v>
      </c>
      <c r="L963">
        <v>8</v>
      </c>
      <c r="M963" t="s">
        <v>310</v>
      </c>
      <c r="N963" t="s">
        <v>132</v>
      </c>
      <c r="O963">
        <v>1</v>
      </c>
      <c r="P963" t="s">
        <v>459</v>
      </c>
      <c r="Q963" t="s">
        <v>201</v>
      </c>
      <c r="R963" t="s">
        <v>212</v>
      </c>
      <c r="S963">
        <v>23</v>
      </c>
      <c r="T963" s="42">
        <v>111</v>
      </c>
      <c r="U963" s="42">
        <v>2553</v>
      </c>
      <c r="V963" s="43">
        <v>0.1</v>
      </c>
      <c r="W963" s="42">
        <f>tVendas[[#This Row],[Valor Bruto]]*tVendas[[#This Row],[% Desconto]]</f>
        <v>255.3</v>
      </c>
      <c r="X963" s="42">
        <f>tVendas[[#This Row],[Valor Bruto]]-tVendas[[#This Row],[Valor Desconto]]</f>
        <v>2297.6999999999998</v>
      </c>
      <c r="Y963" s="41">
        <v>44372</v>
      </c>
      <c r="Z963" s="41">
        <v>44372</v>
      </c>
      <c r="AA963" t="s">
        <v>82</v>
      </c>
      <c r="AB963" t="s">
        <v>88</v>
      </c>
      <c r="AC963" s="43">
        <v>0.06</v>
      </c>
      <c r="AD963" s="42">
        <f>tVendas[[#This Row],[Valor Venda]]*tVendas[[#This Row],[% Comis.]]</f>
        <v>137.86199999999999</v>
      </c>
      <c r="AE963" s="57">
        <f>IF((tVendas[[#This Row],[Data Pagamento]]-tVendas[[#This Row],[Vencimento]])&lt;0,1,0)</f>
        <v>0</v>
      </c>
    </row>
    <row r="964" spans="9:31" x14ac:dyDescent="0.3">
      <c r="I964">
        <v>961</v>
      </c>
      <c r="J964" s="41">
        <v>44349</v>
      </c>
      <c r="K964" s="66">
        <f t="shared" ref="K964:K1015" si="15">YEAR(J964)</f>
        <v>2021</v>
      </c>
      <c r="L964">
        <v>26</v>
      </c>
      <c r="M964" t="s">
        <v>415</v>
      </c>
      <c r="N964" t="s">
        <v>154</v>
      </c>
      <c r="O964">
        <v>2</v>
      </c>
      <c r="P964" t="s">
        <v>376</v>
      </c>
      <c r="Q964" t="s">
        <v>206</v>
      </c>
      <c r="R964" t="s">
        <v>216</v>
      </c>
      <c r="S964">
        <v>32</v>
      </c>
      <c r="T964" s="42">
        <v>100</v>
      </c>
      <c r="U964" s="42">
        <v>3200</v>
      </c>
      <c r="V964" s="43">
        <v>0</v>
      </c>
      <c r="W964" s="42">
        <f>tVendas[[#This Row],[Valor Bruto]]*tVendas[[#This Row],[% Desconto]]</f>
        <v>0</v>
      </c>
      <c r="X964" s="42">
        <f>tVendas[[#This Row],[Valor Bruto]]-tVendas[[#This Row],[Valor Desconto]]</f>
        <v>3200</v>
      </c>
      <c r="Y964" s="41">
        <v>44364</v>
      </c>
      <c r="Z964" s="41">
        <v>44364</v>
      </c>
      <c r="AA964" t="s">
        <v>87</v>
      </c>
      <c r="AB964" t="s">
        <v>113</v>
      </c>
      <c r="AC964" s="43">
        <v>7.0000000000000007E-2</v>
      </c>
      <c r="AD964" s="42">
        <f>tVendas[[#This Row],[Valor Venda]]*tVendas[[#This Row],[% Comis.]]</f>
        <v>224.00000000000003</v>
      </c>
      <c r="AE964" s="57">
        <f>IF((tVendas[[#This Row],[Data Pagamento]]-tVendas[[#This Row],[Vencimento]])&lt;0,1,0)</f>
        <v>0</v>
      </c>
    </row>
    <row r="965" spans="9:31" x14ac:dyDescent="0.3">
      <c r="I965">
        <v>962</v>
      </c>
      <c r="J965" s="41">
        <v>44349</v>
      </c>
      <c r="K965" s="66">
        <f t="shared" si="15"/>
        <v>2021</v>
      </c>
      <c r="L965">
        <v>41</v>
      </c>
      <c r="M965" t="s">
        <v>312</v>
      </c>
      <c r="N965" t="s">
        <v>122</v>
      </c>
      <c r="O965">
        <v>3</v>
      </c>
      <c r="P965" t="s">
        <v>323</v>
      </c>
      <c r="Q965" t="s">
        <v>206</v>
      </c>
      <c r="R965" t="s">
        <v>219</v>
      </c>
      <c r="S965">
        <v>31</v>
      </c>
      <c r="T965" s="42">
        <v>111</v>
      </c>
      <c r="U965" s="42">
        <v>3441</v>
      </c>
      <c r="V965" s="43">
        <v>0.09</v>
      </c>
      <c r="W965" s="42">
        <f>tVendas[[#This Row],[Valor Bruto]]*tVendas[[#This Row],[% Desconto]]</f>
        <v>309.69</v>
      </c>
      <c r="X965" s="42">
        <f>tVendas[[#This Row],[Valor Bruto]]-tVendas[[#This Row],[Valor Desconto]]</f>
        <v>3131.31</v>
      </c>
      <c r="Y965" s="41">
        <v>44378</v>
      </c>
      <c r="Z965" s="41">
        <v>44378</v>
      </c>
      <c r="AA965" t="s">
        <v>82</v>
      </c>
      <c r="AB965" t="s">
        <v>105</v>
      </c>
      <c r="AC965" s="43">
        <v>7.0000000000000007E-2</v>
      </c>
      <c r="AD965" s="42">
        <f>tVendas[[#This Row],[Valor Venda]]*tVendas[[#This Row],[% Comis.]]</f>
        <v>219.19170000000003</v>
      </c>
      <c r="AE965" s="57">
        <f>IF((tVendas[[#This Row],[Data Pagamento]]-tVendas[[#This Row],[Vencimento]])&lt;0,1,0)</f>
        <v>0</v>
      </c>
    </row>
    <row r="966" spans="9:31" x14ac:dyDescent="0.3">
      <c r="I966">
        <v>963</v>
      </c>
      <c r="J966" s="41">
        <v>44350</v>
      </c>
      <c r="K966" s="66">
        <f t="shared" si="15"/>
        <v>2021</v>
      </c>
      <c r="L966">
        <v>43</v>
      </c>
      <c r="M966" t="s">
        <v>452</v>
      </c>
      <c r="N966" t="s">
        <v>453</v>
      </c>
      <c r="O966">
        <v>5</v>
      </c>
      <c r="P966" t="s">
        <v>341</v>
      </c>
      <c r="Q966" t="s">
        <v>206</v>
      </c>
      <c r="R966" t="s">
        <v>222</v>
      </c>
      <c r="S966">
        <v>42</v>
      </c>
      <c r="T966" s="42">
        <v>91</v>
      </c>
      <c r="U966" s="42">
        <v>3822</v>
      </c>
      <c r="V966" s="43">
        <v>7.0000000000000007E-2</v>
      </c>
      <c r="W966" s="42">
        <f>tVendas[[#This Row],[Valor Bruto]]*tVendas[[#This Row],[% Desconto]]</f>
        <v>267.54000000000002</v>
      </c>
      <c r="X966" s="42">
        <f>tVendas[[#This Row],[Valor Bruto]]-tVendas[[#This Row],[Valor Desconto]]</f>
        <v>3554.46</v>
      </c>
      <c r="Y966" s="41">
        <v>44376</v>
      </c>
      <c r="Z966" s="41"/>
      <c r="AA966" t="s">
        <v>108</v>
      </c>
      <c r="AB966" t="s">
        <v>105</v>
      </c>
      <c r="AC966" s="43">
        <v>7.0000000000000007E-2</v>
      </c>
      <c r="AD966" s="42">
        <f>tVendas[[#This Row],[Valor Venda]]*tVendas[[#This Row],[% Comis.]]</f>
        <v>248.81220000000002</v>
      </c>
      <c r="AE966" s="57">
        <f>IF((tVendas[[#This Row],[Data Pagamento]]-tVendas[[#This Row],[Vencimento]])&lt;0,1,0)</f>
        <v>1</v>
      </c>
    </row>
    <row r="967" spans="9:31" x14ac:dyDescent="0.3">
      <c r="I967">
        <v>964</v>
      </c>
      <c r="J967" s="41">
        <v>44350</v>
      </c>
      <c r="K967" s="66">
        <f t="shared" si="15"/>
        <v>2021</v>
      </c>
      <c r="L967">
        <v>25</v>
      </c>
      <c r="M967" t="s">
        <v>235</v>
      </c>
      <c r="N967" t="s">
        <v>132</v>
      </c>
      <c r="O967">
        <v>5</v>
      </c>
      <c r="P967" t="s">
        <v>497</v>
      </c>
      <c r="Q967" t="s">
        <v>206</v>
      </c>
      <c r="R967" t="s">
        <v>226</v>
      </c>
      <c r="S967">
        <v>20</v>
      </c>
      <c r="T967" s="42">
        <v>94</v>
      </c>
      <c r="U967" s="42">
        <v>1880</v>
      </c>
      <c r="V967" s="43">
        <v>0.08</v>
      </c>
      <c r="W967" s="42">
        <f>tVendas[[#This Row],[Valor Bruto]]*tVendas[[#This Row],[% Desconto]]</f>
        <v>150.4</v>
      </c>
      <c r="X967" s="42">
        <f>tVendas[[#This Row],[Valor Bruto]]-tVendas[[#This Row],[Valor Desconto]]</f>
        <v>1729.6</v>
      </c>
      <c r="Y967" s="41">
        <v>44368</v>
      </c>
      <c r="Z967" s="41">
        <v>44368</v>
      </c>
      <c r="AA967" t="s">
        <v>108</v>
      </c>
      <c r="AB967" t="s">
        <v>92</v>
      </c>
      <c r="AC967" s="43">
        <v>0.05</v>
      </c>
      <c r="AD967" s="42">
        <f>tVendas[[#This Row],[Valor Venda]]*tVendas[[#This Row],[% Comis.]]</f>
        <v>86.48</v>
      </c>
      <c r="AE967" s="57">
        <f>IF((tVendas[[#This Row],[Data Pagamento]]-tVendas[[#This Row],[Vencimento]])&lt;0,1,0)</f>
        <v>0</v>
      </c>
    </row>
    <row r="968" spans="9:31" x14ac:dyDescent="0.3">
      <c r="I968">
        <v>965</v>
      </c>
      <c r="J968" s="41">
        <v>44351</v>
      </c>
      <c r="K968" s="66">
        <f t="shared" si="15"/>
        <v>2021</v>
      </c>
      <c r="L968">
        <v>67</v>
      </c>
      <c r="M968" t="s">
        <v>513</v>
      </c>
      <c r="N968" t="s">
        <v>514</v>
      </c>
      <c r="O968">
        <v>10</v>
      </c>
      <c r="P968" t="s">
        <v>260</v>
      </c>
      <c r="Q968" t="s">
        <v>206</v>
      </c>
      <c r="R968" t="s">
        <v>230</v>
      </c>
      <c r="S968">
        <v>21</v>
      </c>
      <c r="T968" s="42">
        <v>114</v>
      </c>
      <c r="U968" s="42">
        <v>2394</v>
      </c>
      <c r="V968" s="43">
        <v>0.09</v>
      </c>
      <c r="W968" s="42">
        <f>tVendas[[#This Row],[Valor Bruto]]*tVendas[[#This Row],[% Desconto]]</f>
        <v>215.45999999999998</v>
      </c>
      <c r="X968" s="42">
        <f>tVendas[[#This Row],[Valor Bruto]]-tVendas[[#This Row],[Valor Desconto]]</f>
        <v>2178.54</v>
      </c>
      <c r="Y968" s="41">
        <v>44362</v>
      </c>
      <c r="Z968" s="41">
        <v>44362</v>
      </c>
      <c r="AA968" t="s">
        <v>79</v>
      </c>
      <c r="AB968" t="s">
        <v>80</v>
      </c>
      <c r="AC968" s="43">
        <v>0.06</v>
      </c>
      <c r="AD968" s="42">
        <f>tVendas[[#This Row],[Valor Venda]]*tVendas[[#This Row],[% Comis.]]</f>
        <v>130.7124</v>
      </c>
      <c r="AE968" s="57">
        <f>IF((tVendas[[#This Row],[Data Pagamento]]-tVendas[[#This Row],[Vencimento]])&lt;0,1,0)</f>
        <v>0</v>
      </c>
    </row>
    <row r="969" spans="9:31" x14ac:dyDescent="0.3">
      <c r="I969">
        <v>966</v>
      </c>
      <c r="J969" s="41">
        <v>44352</v>
      </c>
      <c r="K969" s="66">
        <f t="shared" si="15"/>
        <v>2021</v>
      </c>
      <c r="L969">
        <v>3</v>
      </c>
      <c r="M969" t="s">
        <v>398</v>
      </c>
      <c r="N969" t="s">
        <v>138</v>
      </c>
      <c r="O969">
        <v>2</v>
      </c>
      <c r="P969" t="s">
        <v>369</v>
      </c>
      <c r="Q969" t="s">
        <v>206</v>
      </c>
      <c r="R969" t="s">
        <v>234</v>
      </c>
      <c r="S969">
        <v>35</v>
      </c>
      <c r="T969" s="42">
        <v>114</v>
      </c>
      <c r="U969" s="42">
        <v>3990</v>
      </c>
      <c r="V969" s="43">
        <v>0.02</v>
      </c>
      <c r="W969" s="42">
        <f>tVendas[[#This Row],[Valor Bruto]]*tVendas[[#This Row],[% Desconto]]</f>
        <v>79.8</v>
      </c>
      <c r="X969" s="42">
        <f>tVendas[[#This Row],[Valor Bruto]]-tVendas[[#This Row],[Valor Desconto]]</f>
        <v>3910.2</v>
      </c>
      <c r="Y969" s="41">
        <v>44364</v>
      </c>
      <c r="Z969" s="41">
        <v>44364</v>
      </c>
      <c r="AA969" t="s">
        <v>79</v>
      </c>
      <c r="AB969" t="s">
        <v>80</v>
      </c>
      <c r="AC969" s="43">
        <v>7.0000000000000007E-2</v>
      </c>
      <c r="AD969" s="42">
        <f>tVendas[[#This Row],[Valor Venda]]*tVendas[[#This Row],[% Comis.]]</f>
        <v>273.714</v>
      </c>
      <c r="AE969" s="57">
        <f>IF((tVendas[[#This Row],[Data Pagamento]]-tVendas[[#This Row],[Vencimento]])&lt;0,1,0)</f>
        <v>0</v>
      </c>
    </row>
    <row r="970" spans="9:31" x14ac:dyDescent="0.3">
      <c r="I970">
        <v>967</v>
      </c>
      <c r="J970" s="41">
        <v>44352</v>
      </c>
      <c r="K970" s="66">
        <f t="shared" si="15"/>
        <v>2021</v>
      </c>
      <c r="L970">
        <v>57</v>
      </c>
      <c r="M970" t="s">
        <v>465</v>
      </c>
      <c r="N970" t="s">
        <v>466</v>
      </c>
      <c r="O970">
        <v>3</v>
      </c>
      <c r="P970" t="s">
        <v>359</v>
      </c>
      <c r="Q970" t="s">
        <v>206</v>
      </c>
      <c r="R970" t="s">
        <v>237</v>
      </c>
      <c r="S970">
        <v>14</v>
      </c>
      <c r="T970" s="42">
        <v>91</v>
      </c>
      <c r="U970" s="42">
        <v>1274</v>
      </c>
      <c r="V970" s="43">
        <v>0.15</v>
      </c>
      <c r="W970" s="42">
        <f>tVendas[[#This Row],[Valor Bruto]]*tVendas[[#This Row],[% Desconto]]</f>
        <v>191.1</v>
      </c>
      <c r="X970" s="42">
        <f>tVendas[[#This Row],[Valor Bruto]]-tVendas[[#This Row],[Valor Desconto]]</f>
        <v>1082.9000000000001</v>
      </c>
      <c r="Y970" s="41">
        <v>44378</v>
      </c>
      <c r="Z970" s="41">
        <v>44378</v>
      </c>
      <c r="AA970" t="s">
        <v>108</v>
      </c>
      <c r="AB970" t="s">
        <v>88</v>
      </c>
      <c r="AC970" s="43">
        <v>0.05</v>
      </c>
      <c r="AD970" s="42">
        <f>tVendas[[#This Row],[Valor Venda]]*tVendas[[#This Row],[% Comis.]]</f>
        <v>54.14500000000001</v>
      </c>
      <c r="AE970" s="57">
        <f>IF((tVendas[[#This Row],[Data Pagamento]]-tVendas[[#This Row],[Vencimento]])&lt;0,1,0)</f>
        <v>0</v>
      </c>
    </row>
    <row r="971" spans="9:31" x14ac:dyDescent="0.3">
      <c r="I971">
        <v>968</v>
      </c>
      <c r="J971" s="41">
        <v>44352</v>
      </c>
      <c r="K971" s="66">
        <f t="shared" si="15"/>
        <v>2021</v>
      </c>
      <c r="L971">
        <v>19</v>
      </c>
      <c r="M971" t="s">
        <v>357</v>
      </c>
      <c r="N971" t="s">
        <v>84</v>
      </c>
      <c r="O971">
        <v>14</v>
      </c>
      <c r="P971" t="s">
        <v>422</v>
      </c>
      <c r="Q971" t="s">
        <v>201</v>
      </c>
      <c r="R971" t="s">
        <v>240</v>
      </c>
      <c r="S971">
        <v>40</v>
      </c>
      <c r="T971" s="42">
        <v>105</v>
      </c>
      <c r="U971" s="42">
        <v>4200</v>
      </c>
      <c r="V971" s="43">
        <v>7.0000000000000007E-2</v>
      </c>
      <c r="W971" s="42">
        <f>tVendas[[#This Row],[Valor Bruto]]*tVendas[[#This Row],[% Desconto]]</f>
        <v>294</v>
      </c>
      <c r="X971" s="42">
        <f>tVendas[[#This Row],[Valor Bruto]]-tVendas[[#This Row],[Valor Desconto]]</f>
        <v>3906</v>
      </c>
      <c r="Y971" s="41">
        <v>44370</v>
      </c>
      <c r="Z971" s="41">
        <v>44370</v>
      </c>
      <c r="AA971" t="s">
        <v>85</v>
      </c>
      <c r="AB971" t="s">
        <v>90</v>
      </c>
      <c r="AC971" s="43">
        <v>7.0000000000000007E-2</v>
      </c>
      <c r="AD971" s="42">
        <f>tVendas[[#This Row],[Valor Venda]]*tVendas[[#This Row],[% Comis.]]</f>
        <v>273.42</v>
      </c>
      <c r="AE971" s="57">
        <f>IF((tVendas[[#This Row],[Data Pagamento]]-tVendas[[#This Row],[Vencimento]])&lt;0,1,0)</f>
        <v>0</v>
      </c>
    </row>
    <row r="972" spans="9:31" x14ac:dyDescent="0.3">
      <c r="I972">
        <v>969</v>
      </c>
      <c r="J972" s="41">
        <v>44352</v>
      </c>
      <c r="K972" s="66">
        <f t="shared" si="15"/>
        <v>2021</v>
      </c>
      <c r="L972">
        <v>51</v>
      </c>
      <c r="M972" t="s">
        <v>273</v>
      </c>
      <c r="N972" t="s">
        <v>145</v>
      </c>
      <c r="O972">
        <v>4</v>
      </c>
      <c r="P972" t="s">
        <v>472</v>
      </c>
      <c r="Q972" t="s">
        <v>206</v>
      </c>
      <c r="R972" t="s">
        <v>202</v>
      </c>
      <c r="S972">
        <v>50</v>
      </c>
      <c r="T972" s="42">
        <v>102</v>
      </c>
      <c r="U972" s="42">
        <v>5100</v>
      </c>
      <c r="V972" s="43">
        <v>0.14000000000000001</v>
      </c>
      <c r="W972" s="42">
        <f>tVendas[[#This Row],[Valor Bruto]]*tVendas[[#This Row],[% Desconto]]</f>
        <v>714.00000000000011</v>
      </c>
      <c r="X972" s="42">
        <f>tVendas[[#This Row],[Valor Bruto]]-tVendas[[#This Row],[Valor Desconto]]</f>
        <v>4386</v>
      </c>
      <c r="Y972" s="41">
        <v>44365</v>
      </c>
      <c r="Z972" s="41">
        <v>44365</v>
      </c>
      <c r="AA972" t="s">
        <v>97</v>
      </c>
      <c r="AB972" t="s">
        <v>95</v>
      </c>
      <c r="AC972" s="43">
        <v>0.08</v>
      </c>
      <c r="AD972" s="42">
        <f>tVendas[[#This Row],[Valor Venda]]*tVendas[[#This Row],[% Comis.]]</f>
        <v>350.88</v>
      </c>
      <c r="AE972" s="57">
        <f>IF((tVendas[[#This Row],[Data Pagamento]]-tVendas[[#This Row],[Vencimento]])&lt;0,1,0)</f>
        <v>0</v>
      </c>
    </row>
    <row r="973" spans="9:31" x14ac:dyDescent="0.3">
      <c r="I973">
        <v>970</v>
      </c>
      <c r="J973" s="41">
        <v>44353</v>
      </c>
      <c r="K973" s="66">
        <f t="shared" si="15"/>
        <v>2021</v>
      </c>
      <c r="L973">
        <v>1</v>
      </c>
      <c r="M973" t="s">
        <v>410</v>
      </c>
      <c r="N973" t="s">
        <v>340</v>
      </c>
      <c r="O973">
        <v>10</v>
      </c>
      <c r="P973" t="s">
        <v>476</v>
      </c>
      <c r="Q973" t="s">
        <v>206</v>
      </c>
      <c r="R973" t="s">
        <v>207</v>
      </c>
      <c r="S973">
        <v>32</v>
      </c>
      <c r="T973" s="42">
        <v>114</v>
      </c>
      <c r="U973" s="42">
        <v>3648</v>
      </c>
      <c r="V973" s="43">
        <v>0.06</v>
      </c>
      <c r="W973" s="42">
        <f>tVendas[[#This Row],[Valor Bruto]]*tVendas[[#This Row],[% Desconto]]</f>
        <v>218.88</v>
      </c>
      <c r="X973" s="42">
        <f>tVendas[[#This Row],[Valor Bruto]]-tVendas[[#This Row],[Valor Desconto]]</f>
        <v>3429.12</v>
      </c>
      <c r="Y973" s="41">
        <v>44354</v>
      </c>
      <c r="Z973" s="41">
        <v>44354</v>
      </c>
      <c r="AA973" t="s">
        <v>85</v>
      </c>
      <c r="AB973" t="s">
        <v>109</v>
      </c>
      <c r="AC973" s="43">
        <v>7.0000000000000007E-2</v>
      </c>
      <c r="AD973" s="42">
        <f>tVendas[[#This Row],[Valor Venda]]*tVendas[[#This Row],[% Comis.]]</f>
        <v>240.03840000000002</v>
      </c>
      <c r="AE973" s="57">
        <f>IF((tVendas[[#This Row],[Data Pagamento]]-tVendas[[#This Row],[Vencimento]])&lt;0,1,0)</f>
        <v>0</v>
      </c>
    </row>
    <row r="974" spans="9:31" x14ac:dyDescent="0.3">
      <c r="I974">
        <v>971</v>
      </c>
      <c r="J974" s="41">
        <v>44354</v>
      </c>
      <c r="K974" s="66">
        <f t="shared" si="15"/>
        <v>2021</v>
      </c>
      <c r="L974">
        <v>19</v>
      </c>
      <c r="M974" t="s">
        <v>357</v>
      </c>
      <c r="N974" t="s">
        <v>84</v>
      </c>
      <c r="O974">
        <v>10</v>
      </c>
      <c r="P974" t="s">
        <v>446</v>
      </c>
      <c r="Q974" t="s">
        <v>206</v>
      </c>
      <c r="R974" t="s">
        <v>212</v>
      </c>
      <c r="S974">
        <v>48</v>
      </c>
      <c r="T974" s="42">
        <v>107</v>
      </c>
      <c r="U974" s="42">
        <v>5136</v>
      </c>
      <c r="V974" s="43">
        <v>0.04</v>
      </c>
      <c r="W974" s="42">
        <f>tVendas[[#This Row],[Valor Bruto]]*tVendas[[#This Row],[% Desconto]]</f>
        <v>205.44</v>
      </c>
      <c r="X974" s="42">
        <f>tVendas[[#This Row],[Valor Bruto]]-tVendas[[#This Row],[Valor Desconto]]</f>
        <v>4930.5600000000004</v>
      </c>
      <c r="Y974" s="41">
        <v>44377</v>
      </c>
      <c r="Z974" s="41">
        <v>44377</v>
      </c>
      <c r="AA974" t="s">
        <v>97</v>
      </c>
      <c r="AB974" t="s">
        <v>90</v>
      </c>
      <c r="AC974" s="43">
        <v>0.08</v>
      </c>
      <c r="AD974" s="42">
        <f>tVendas[[#This Row],[Valor Venda]]*tVendas[[#This Row],[% Comis.]]</f>
        <v>394.44480000000004</v>
      </c>
      <c r="AE974" s="57">
        <f>IF((tVendas[[#This Row],[Data Pagamento]]-tVendas[[#This Row],[Vencimento]])&lt;0,1,0)</f>
        <v>0</v>
      </c>
    </row>
    <row r="975" spans="9:31" x14ac:dyDescent="0.3">
      <c r="I975">
        <v>972</v>
      </c>
      <c r="J975" s="41">
        <v>44354</v>
      </c>
      <c r="K975" s="66">
        <f t="shared" si="15"/>
        <v>2021</v>
      </c>
      <c r="L975">
        <v>33</v>
      </c>
      <c r="M975" t="s">
        <v>334</v>
      </c>
      <c r="N975" t="s">
        <v>96</v>
      </c>
      <c r="O975">
        <v>13</v>
      </c>
      <c r="P975" t="s">
        <v>321</v>
      </c>
      <c r="Q975" t="s">
        <v>201</v>
      </c>
      <c r="R975" t="s">
        <v>216</v>
      </c>
      <c r="S975">
        <v>23</v>
      </c>
      <c r="T975" s="42">
        <v>116</v>
      </c>
      <c r="U975" s="42">
        <v>2668</v>
      </c>
      <c r="V975" s="43">
        <v>0.08</v>
      </c>
      <c r="W975" s="42">
        <f>tVendas[[#This Row],[Valor Bruto]]*tVendas[[#This Row],[% Desconto]]</f>
        <v>213.44</v>
      </c>
      <c r="X975" s="42">
        <f>tVendas[[#This Row],[Valor Bruto]]-tVendas[[#This Row],[Valor Desconto]]</f>
        <v>2454.56</v>
      </c>
      <c r="Y975" s="41">
        <v>44379</v>
      </c>
      <c r="Z975" s="41">
        <v>44379</v>
      </c>
      <c r="AA975" t="s">
        <v>79</v>
      </c>
      <c r="AB975" t="s">
        <v>83</v>
      </c>
      <c r="AC975" s="43">
        <v>0.06</v>
      </c>
      <c r="AD975" s="42">
        <f>tVendas[[#This Row],[Valor Venda]]*tVendas[[#This Row],[% Comis.]]</f>
        <v>147.27359999999999</v>
      </c>
      <c r="AE975" s="57">
        <f>IF((tVendas[[#This Row],[Data Pagamento]]-tVendas[[#This Row],[Vencimento]])&lt;0,1,0)</f>
        <v>0</v>
      </c>
    </row>
    <row r="976" spans="9:31" x14ac:dyDescent="0.3">
      <c r="I976">
        <v>973</v>
      </c>
      <c r="J976" s="41">
        <v>44354</v>
      </c>
      <c r="K976" s="66">
        <f t="shared" si="15"/>
        <v>2021</v>
      </c>
      <c r="L976">
        <v>22</v>
      </c>
      <c r="M976" t="s">
        <v>264</v>
      </c>
      <c r="N976" t="s">
        <v>265</v>
      </c>
      <c r="O976">
        <v>15</v>
      </c>
      <c r="P976" t="s">
        <v>218</v>
      </c>
      <c r="Q976" t="s">
        <v>206</v>
      </c>
      <c r="R976" t="s">
        <v>219</v>
      </c>
      <c r="S976">
        <v>33</v>
      </c>
      <c r="T976" s="42">
        <v>103</v>
      </c>
      <c r="U976" s="42">
        <v>3399</v>
      </c>
      <c r="V976" s="43">
        <v>0.08</v>
      </c>
      <c r="W976" s="42">
        <f>tVendas[[#This Row],[Valor Bruto]]*tVendas[[#This Row],[% Desconto]]</f>
        <v>271.92</v>
      </c>
      <c r="X976" s="42">
        <f>tVendas[[#This Row],[Valor Bruto]]-tVendas[[#This Row],[Valor Desconto]]</f>
        <v>3127.08</v>
      </c>
      <c r="Y976" s="41">
        <v>44373</v>
      </c>
      <c r="Z976" s="41">
        <v>44373</v>
      </c>
      <c r="AA976" t="s">
        <v>97</v>
      </c>
      <c r="AB976" t="s">
        <v>92</v>
      </c>
      <c r="AC976" s="43">
        <v>7.0000000000000007E-2</v>
      </c>
      <c r="AD976" s="42">
        <f>tVendas[[#This Row],[Valor Venda]]*tVendas[[#This Row],[% Comis.]]</f>
        <v>218.8956</v>
      </c>
      <c r="AE976" s="57">
        <f>IF((tVendas[[#This Row],[Data Pagamento]]-tVendas[[#This Row],[Vencimento]])&lt;0,1,0)</f>
        <v>0</v>
      </c>
    </row>
    <row r="977" spans="9:31" x14ac:dyDescent="0.3">
      <c r="I977">
        <v>974</v>
      </c>
      <c r="J977" s="41">
        <v>44354</v>
      </c>
      <c r="K977" s="66">
        <f t="shared" si="15"/>
        <v>2021</v>
      </c>
      <c r="L977">
        <v>84</v>
      </c>
      <c r="M977" t="s">
        <v>493</v>
      </c>
      <c r="N977" t="s">
        <v>224</v>
      </c>
      <c r="O977">
        <v>13</v>
      </c>
      <c r="P977" t="s">
        <v>325</v>
      </c>
      <c r="Q977" t="s">
        <v>201</v>
      </c>
      <c r="R977" t="s">
        <v>222</v>
      </c>
      <c r="S977">
        <v>15</v>
      </c>
      <c r="T977" s="42">
        <v>120</v>
      </c>
      <c r="U977" s="42">
        <v>1800</v>
      </c>
      <c r="V977" s="43">
        <v>0.08</v>
      </c>
      <c r="W977" s="42">
        <f>tVendas[[#This Row],[Valor Bruto]]*tVendas[[#This Row],[% Desconto]]</f>
        <v>144</v>
      </c>
      <c r="X977" s="42">
        <f>tVendas[[#This Row],[Valor Bruto]]-tVendas[[#This Row],[Valor Desconto]]</f>
        <v>1656</v>
      </c>
      <c r="Y977" s="41">
        <v>44365</v>
      </c>
      <c r="Z977" s="41">
        <v>44365</v>
      </c>
      <c r="AA977" t="s">
        <v>87</v>
      </c>
      <c r="AB977" t="s">
        <v>80</v>
      </c>
      <c r="AC977" s="43">
        <v>0.05</v>
      </c>
      <c r="AD977" s="42">
        <f>tVendas[[#This Row],[Valor Venda]]*tVendas[[#This Row],[% Comis.]]</f>
        <v>82.800000000000011</v>
      </c>
      <c r="AE977" s="57">
        <f>IF((tVendas[[#This Row],[Data Pagamento]]-tVendas[[#This Row],[Vencimento]])&lt;0,1,0)</f>
        <v>0</v>
      </c>
    </row>
    <row r="978" spans="9:31" x14ac:dyDescent="0.3">
      <c r="I978">
        <v>975</v>
      </c>
      <c r="J978" s="41">
        <v>44354</v>
      </c>
      <c r="K978" s="66">
        <f t="shared" si="15"/>
        <v>2021</v>
      </c>
      <c r="L978">
        <v>89</v>
      </c>
      <c r="M978" t="s">
        <v>339</v>
      </c>
      <c r="N978" t="s">
        <v>340</v>
      </c>
      <c r="O978">
        <v>9</v>
      </c>
      <c r="P978" t="s">
        <v>288</v>
      </c>
      <c r="Q978" t="s">
        <v>206</v>
      </c>
      <c r="R978" t="s">
        <v>226</v>
      </c>
      <c r="S978">
        <v>34</v>
      </c>
      <c r="T978" s="42">
        <v>101</v>
      </c>
      <c r="U978" s="42">
        <v>3434</v>
      </c>
      <c r="V978" s="43">
        <v>0.11</v>
      </c>
      <c r="W978" s="42">
        <f>tVendas[[#This Row],[Valor Bruto]]*tVendas[[#This Row],[% Desconto]]</f>
        <v>377.74</v>
      </c>
      <c r="X978" s="42">
        <f>tVendas[[#This Row],[Valor Bruto]]-tVendas[[#This Row],[Valor Desconto]]</f>
        <v>3056.26</v>
      </c>
      <c r="Y978" s="41">
        <v>44372</v>
      </c>
      <c r="Z978" s="41">
        <v>44372</v>
      </c>
      <c r="AA978" t="s">
        <v>108</v>
      </c>
      <c r="AB978" t="s">
        <v>128</v>
      </c>
      <c r="AC978" s="43">
        <v>7.0000000000000007E-2</v>
      </c>
      <c r="AD978" s="42">
        <f>tVendas[[#This Row],[Valor Venda]]*tVendas[[#This Row],[% Comis.]]</f>
        <v>213.93820000000002</v>
      </c>
      <c r="AE978" s="57">
        <f>IF((tVendas[[#This Row],[Data Pagamento]]-tVendas[[#This Row],[Vencimento]])&lt;0,1,0)</f>
        <v>0</v>
      </c>
    </row>
    <row r="979" spans="9:31" x14ac:dyDescent="0.3">
      <c r="I979">
        <v>976</v>
      </c>
      <c r="J979" s="41">
        <v>44354</v>
      </c>
      <c r="K979" s="66">
        <f t="shared" si="15"/>
        <v>2021</v>
      </c>
      <c r="L979">
        <v>43</v>
      </c>
      <c r="M979" t="s">
        <v>452</v>
      </c>
      <c r="N979" t="s">
        <v>453</v>
      </c>
      <c r="O979">
        <v>3</v>
      </c>
      <c r="P979" t="s">
        <v>473</v>
      </c>
      <c r="Q979" t="s">
        <v>206</v>
      </c>
      <c r="R979" t="s">
        <v>230</v>
      </c>
      <c r="S979">
        <v>35</v>
      </c>
      <c r="T979" s="42">
        <v>91</v>
      </c>
      <c r="U979" s="42">
        <v>3185</v>
      </c>
      <c r="V979" s="43">
        <v>0.02</v>
      </c>
      <c r="W979" s="42">
        <f>tVendas[[#This Row],[Valor Bruto]]*tVendas[[#This Row],[% Desconto]]</f>
        <v>63.7</v>
      </c>
      <c r="X979" s="42">
        <f>tVendas[[#This Row],[Valor Bruto]]-tVendas[[#This Row],[Valor Desconto]]</f>
        <v>3121.3</v>
      </c>
      <c r="Y979" s="41">
        <v>44380</v>
      </c>
      <c r="Z979" s="41"/>
      <c r="AA979" t="s">
        <v>87</v>
      </c>
      <c r="AB979" t="s">
        <v>90</v>
      </c>
      <c r="AC979" s="43">
        <v>7.0000000000000007E-2</v>
      </c>
      <c r="AD979" s="42">
        <f>tVendas[[#This Row],[Valor Venda]]*tVendas[[#This Row],[% Comis.]]</f>
        <v>218.49100000000004</v>
      </c>
      <c r="AE979" s="57">
        <f>IF((tVendas[[#This Row],[Data Pagamento]]-tVendas[[#This Row],[Vencimento]])&lt;0,1,0)</f>
        <v>1</v>
      </c>
    </row>
    <row r="980" spans="9:31" x14ac:dyDescent="0.3">
      <c r="I980">
        <v>977</v>
      </c>
      <c r="J980" s="41">
        <v>44355</v>
      </c>
      <c r="K980" s="66">
        <f t="shared" si="15"/>
        <v>2021</v>
      </c>
      <c r="L980">
        <v>26</v>
      </c>
      <c r="M980" t="s">
        <v>415</v>
      </c>
      <c r="N980" t="s">
        <v>154</v>
      </c>
      <c r="O980">
        <v>14</v>
      </c>
      <c r="P980" t="s">
        <v>348</v>
      </c>
      <c r="Q980" t="s">
        <v>201</v>
      </c>
      <c r="R980" t="s">
        <v>234</v>
      </c>
      <c r="S980">
        <v>23</v>
      </c>
      <c r="T980" s="42">
        <v>114</v>
      </c>
      <c r="U980" s="42">
        <v>2622</v>
      </c>
      <c r="V980" s="43">
        <v>0.11</v>
      </c>
      <c r="W980" s="42">
        <f>tVendas[[#This Row],[Valor Bruto]]*tVendas[[#This Row],[% Desconto]]</f>
        <v>288.42</v>
      </c>
      <c r="X980" s="42">
        <f>tVendas[[#This Row],[Valor Bruto]]-tVendas[[#This Row],[Valor Desconto]]</f>
        <v>2333.58</v>
      </c>
      <c r="Y980" s="41">
        <v>44357</v>
      </c>
      <c r="Z980" s="41">
        <v>44357</v>
      </c>
      <c r="AA980" t="s">
        <v>82</v>
      </c>
      <c r="AB980" t="s">
        <v>128</v>
      </c>
      <c r="AC980" s="43">
        <v>0.06</v>
      </c>
      <c r="AD980" s="42">
        <f>tVendas[[#This Row],[Valor Venda]]*tVendas[[#This Row],[% Comis.]]</f>
        <v>140.01479999999998</v>
      </c>
      <c r="AE980" s="57">
        <f>IF((tVendas[[#This Row],[Data Pagamento]]-tVendas[[#This Row],[Vencimento]])&lt;0,1,0)</f>
        <v>0</v>
      </c>
    </row>
    <row r="981" spans="9:31" x14ac:dyDescent="0.3">
      <c r="I981">
        <v>978</v>
      </c>
      <c r="J981" s="41">
        <v>44355</v>
      </c>
      <c r="K981" s="66">
        <f t="shared" si="15"/>
        <v>2021</v>
      </c>
      <c r="L981">
        <v>71</v>
      </c>
      <c r="M981" t="s">
        <v>198</v>
      </c>
      <c r="N981" t="s">
        <v>199</v>
      </c>
      <c r="O981">
        <v>8</v>
      </c>
      <c r="P981" t="s">
        <v>406</v>
      </c>
      <c r="Q981" t="s">
        <v>206</v>
      </c>
      <c r="R981" t="s">
        <v>237</v>
      </c>
      <c r="S981">
        <v>29</v>
      </c>
      <c r="T981" s="42">
        <v>106</v>
      </c>
      <c r="U981" s="42">
        <v>3074</v>
      </c>
      <c r="V981" s="43">
        <v>0.11</v>
      </c>
      <c r="W981" s="42">
        <f>tVendas[[#This Row],[Valor Bruto]]*tVendas[[#This Row],[% Desconto]]</f>
        <v>338.14</v>
      </c>
      <c r="X981" s="42">
        <f>tVendas[[#This Row],[Valor Bruto]]-tVendas[[#This Row],[Valor Desconto]]</f>
        <v>2735.86</v>
      </c>
      <c r="Y981" s="41">
        <v>44355</v>
      </c>
      <c r="Z981" s="41">
        <v>44355</v>
      </c>
      <c r="AA981" t="s">
        <v>100</v>
      </c>
      <c r="AB981" t="s">
        <v>83</v>
      </c>
      <c r="AC981" s="43">
        <v>0.06</v>
      </c>
      <c r="AD981" s="42">
        <f>tVendas[[#This Row],[Valor Venda]]*tVendas[[#This Row],[% Comis.]]</f>
        <v>164.1516</v>
      </c>
      <c r="AE981" s="57">
        <f>IF((tVendas[[#This Row],[Data Pagamento]]-tVendas[[#This Row],[Vencimento]])&lt;0,1,0)</f>
        <v>0</v>
      </c>
    </row>
    <row r="982" spans="9:31" x14ac:dyDescent="0.3">
      <c r="I982">
        <v>979</v>
      </c>
      <c r="J982" s="41">
        <v>44355</v>
      </c>
      <c r="K982" s="66">
        <f t="shared" si="15"/>
        <v>2021</v>
      </c>
      <c r="L982">
        <v>76</v>
      </c>
      <c r="M982" t="s">
        <v>294</v>
      </c>
      <c r="N982" t="s">
        <v>132</v>
      </c>
      <c r="O982">
        <v>6</v>
      </c>
      <c r="P982" t="s">
        <v>409</v>
      </c>
      <c r="Q982" t="s">
        <v>201</v>
      </c>
      <c r="R982" t="s">
        <v>240</v>
      </c>
      <c r="S982">
        <v>29</v>
      </c>
      <c r="T982" s="42">
        <v>117</v>
      </c>
      <c r="U982" s="42">
        <v>3393</v>
      </c>
      <c r="V982" s="43">
        <v>0.03</v>
      </c>
      <c r="W982" s="42">
        <f>tVendas[[#This Row],[Valor Bruto]]*tVendas[[#This Row],[% Desconto]]</f>
        <v>101.78999999999999</v>
      </c>
      <c r="X982" s="42">
        <f>tVendas[[#This Row],[Valor Bruto]]-tVendas[[#This Row],[Valor Desconto]]</f>
        <v>3291.21</v>
      </c>
      <c r="Y982" s="41">
        <v>44355</v>
      </c>
      <c r="Z982" s="41">
        <v>44355</v>
      </c>
      <c r="AA982" t="s">
        <v>85</v>
      </c>
      <c r="AB982" t="s">
        <v>95</v>
      </c>
      <c r="AC982" s="43">
        <v>7.0000000000000007E-2</v>
      </c>
      <c r="AD982" s="42">
        <f>tVendas[[#This Row],[Valor Venda]]*tVendas[[#This Row],[% Comis.]]</f>
        <v>230.38470000000004</v>
      </c>
      <c r="AE982" s="57">
        <f>IF((tVendas[[#This Row],[Data Pagamento]]-tVendas[[#This Row],[Vencimento]])&lt;0,1,0)</f>
        <v>0</v>
      </c>
    </row>
    <row r="983" spans="9:31" x14ac:dyDescent="0.3">
      <c r="I983">
        <v>980</v>
      </c>
      <c r="J983" s="41">
        <v>44356</v>
      </c>
      <c r="K983" s="66">
        <f t="shared" si="15"/>
        <v>2021</v>
      </c>
      <c r="L983">
        <v>58</v>
      </c>
      <c r="M983" t="s">
        <v>324</v>
      </c>
      <c r="N983" t="s">
        <v>126</v>
      </c>
      <c r="O983">
        <v>8</v>
      </c>
      <c r="P983" t="s">
        <v>373</v>
      </c>
      <c r="Q983" t="s">
        <v>206</v>
      </c>
      <c r="R983" t="s">
        <v>202</v>
      </c>
      <c r="S983">
        <v>20</v>
      </c>
      <c r="T983" s="42">
        <v>96</v>
      </c>
      <c r="U983" s="42">
        <v>1920</v>
      </c>
      <c r="V983" s="43">
        <v>0.08</v>
      </c>
      <c r="W983" s="42">
        <f>tVendas[[#This Row],[Valor Bruto]]*tVendas[[#This Row],[% Desconto]]</f>
        <v>153.6</v>
      </c>
      <c r="X983" s="42">
        <f>tVendas[[#This Row],[Valor Bruto]]-tVendas[[#This Row],[Valor Desconto]]</f>
        <v>1766.4</v>
      </c>
      <c r="Y983" s="41">
        <v>44375</v>
      </c>
      <c r="Z983" s="41">
        <v>44375</v>
      </c>
      <c r="AA983" t="s">
        <v>97</v>
      </c>
      <c r="AB983" t="s">
        <v>92</v>
      </c>
      <c r="AC983" s="43">
        <v>0.05</v>
      </c>
      <c r="AD983" s="42">
        <f>tVendas[[#This Row],[Valor Venda]]*tVendas[[#This Row],[% Comis.]]</f>
        <v>88.320000000000007</v>
      </c>
      <c r="AE983" s="57">
        <f>IF((tVendas[[#This Row],[Data Pagamento]]-tVendas[[#This Row],[Vencimento]])&lt;0,1,0)</f>
        <v>0</v>
      </c>
    </row>
    <row r="984" spans="9:31" x14ac:dyDescent="0.3">
      <c r="I984">
        <v>981</v>
      </c>
      <c r="J984" s="41">
        <v>44358</v>
      </c>
      <c r="K984" s="66">
        <f t="shared" si="15"/>
        <v>2021</v>
      </c>
      <c r="L984">
        <v>70</v>
      </c>
      <c r="M984" t="s">
        <v>392</v>
      </c>
      <c r="N984" t="s">
        <v>153</v>
      </c>
      <c r="O984">
        <v>1</v>
      </c>
      <c r="P984" t="s">
        <v>491</v>
      </c>
      <c r="Q984" t="s">
        <v>201</v>
      </c>
      <c r="R984" t="s">
        <v>207</v>
      </c>
      <c r="S984">
        <v>41</v>
      </c>
      <c r="T984" s="42">
        <v>102</v>
      </c>
      <c r="U984" s="42">
        <v>4182</v>
      </c>
      <c r="V984" s="43">
        <v>0.15</v>
      </c>
      <c r="W984" s="42">
        <f>tVendas[[#This Row],[Valor Bruto]]*tVendas[[#This Row],[% Desconto]]</f>
        <v>627.29999999999995</v>
      </c>
      <c r="X984" s="42">
        <f>tVendas[[#This Row],[Valor Bruto]]-tVendas[[#This Row],[Valor Desconto]]</f>
        <v>3554.7</v>
      </c>
      <c r="Y984" s="41">
        <v>44366</v>
      </c>
      <c r="Z984" s="41">
        <v>44366</v>
      </c>
      <c r="AA984" t="s">
        <v>79</v>
      </c>
      <c r="AB984" t="s">
        <v>109</v>
      </c>
      <c r="AC984" s="43">
        <v>7.0000000000000007E-2</v>
      </c>
      <c r="AD984" s="42">
        <f>tVendas[[#This Row],[Valor Venda]]*tVendas[[#This Row],[% Comis.]]</f>
        <v>248.82900000000001</v>
      </c>
      <c r="AE984" s="57">
        <f>IF((tVendas[[#This Row],[Data Pagamento]]-tVendas[[#This Row],[Vencimento]])&lt;0,1,0)</f>
        <v>0</v>
      </c>
    </row>
    <row r="985" spans="9:31" x14ac:dyDescent="0.3">
      <c r="I985">
        <v>982</v>
      </c>
      <c r="J985" s="41">
        <v>44358</v>
      </c>
      <c r="K985" s="66">
        <f t="shared" si="15"/>
        <v>2021</v>
      </c>
      <c r="L985">
        <v>34</v>
      </c>
      <c r="M985" t="s">
        <v>283</v>
      </c>
      <c r="N985" t="s">
        <v>284</v>
      </c>
      <c r="O985">
        <v>2</v>
      </c>
      <c r="P985" t="s">
        <v>364</v>
      </c>
      <c r="Q985" t="s">
        <v>206</v>
      </c>
      <c r="R985" t="s">
        <v>212</v>
      </c>
      <c r="S985">
        <v>38</v>
      </c>
      <c r="T985" s="42">
        <v>97</v>
      </c>
      <c r="U985" s="42">
        <v>3686</v>
      </c>
      <c r="V985" s="43">
        <v>7.0000000000000007E-2</v>
      </c>
      <c r="W985" s="42">
        <f>tVendas[[#This Row],[Valor Bruto]]*tVendas[[#This Row],[% Desconto]]</f>
        <v>258.02000000000004</v>
      </c>
      <c r="X985" s="42">
        <f>tVendas[[#This Row],[Valor Bruto]]-tVendas[[#This Row],[Valor Desconto]]</f>
        <v>3427.98</v>
      </c>
      <c r="Y985" s="41">
        <v>44364</v>
      </c>
      <c r="Z985" s="41">
        <v>44364</v>
      </c>
      <c r="AA985" t="s">
        <v>108</v>
      </c>
      <c r="AB985" t="s">
        <v>95</v>
      </c>
      <c r="AC985" s="43">
        <v>7.0000000000000007E-2</v>
      </c>
      <c r="AD985" s="42">
        <f>tVendas[[#This Row],[Valor Venda]]*tVendas[[#This Row],[% Comis.]]</f>
        <v>239.95860000000002</v>
      </c>
      <c r="AE985" s="57">
        <f>IF((tVendas[[#This Row],[Data Pagamento]]-tVendas[[#This Row],[Vencimento]])&lt;0,1,0)</f>
        <v>0</v>
      </c>
    </row>
    <row r="986" spans="9:31" x14ac:dyDescent="0.3">
      <c r="I986">
        <v>983</v>
      </c>
      <c r="J986" s="41">
        <v>44358</v>
      </c>
      <c r="K986" s="66">
        <f t="shared" si="15"/>
        <v>2021</v>
      </c>
      <c r="L986">
        <v>72</v>
      </c>
      <c r="M986" t="s">
        <v>299</v>
      </c>
      <c r="N986" t="s">
        <v>300</v>
      </c>
      <c r="O986">
        <v>3</v>
      </c>
      <c r="P986" t="s">
        <v>278</v>
      </c>
      <c r="Q986" t="s">
        <v>206</v>
      </c>
      <c r="R986" t="s">
        <v>216</v>
      </c>
      <c r="S986">
        <v>25</v>
      </c>
      <c r="T986" s="42">
        <v>91</v>
      </c>
      <c r="U986" s="42">
        <v>2275</v>
      </c>
      <c r="V986" s="43">
        <v>7.0000000000000007E-2</v>
      </c>
      <c r="W986" s="42">
        <f>tVendas[[#This Row],[Valor Bruto]]*tVendas[[#This Row],[% Desconto]]</f>
        <v>159.25000000000003</v>
      </c>
      <c r="X986" s="42">
        <f>tVendas[[#This Row],[Valor Bruto]]-tVendas[[#This Row],[Valor Desconto]]</f>
        <v>2115.75</v>
      </c>
      <c r="Y986" s="41">
        <v>44373</v>
      </c>
      <c r="Z986" s="41">
        <v>44373</v>
      </c>
      <c r="AA986" t="s">
        <v>108</v>
      </c>
      <c r="AB986" t="s">
        <v>83</v>
      </c>
      <c r="AC986" s="43">
        <v>0.06</v>
      </c>
      <c r="AD986" s="42">
        <f>tVendas[[#This Row],[Valor Venda]]*tVendas[[#This Row],[% Comis.]]</f>
        <v>126.94499999999999</v>
      </c>
      <c r="AE986" s="57">
        <f>IF((tVendas[[#This Row],[Data Pagamento]]-tVendas[[#This Row],[Vencimento]])&lt;0,1,0)</f>
        <v>0</v>
      </c>
    </row>
    <row r="987" spans="9:31" x14ac:dyDescent="0.3">
      <c r="I987">
        <v>984</v>
      </c>
      <c r="J987" s="41">
        <v>44358</v>
      </c>
      <c r="K987" s="66">
        <f t="shared" si="15"/>
        <v>2021</v>
      </c>
      <c r="L987">
        <v>74</v>
      </c>
      <c r="M987" t="s">
        <v>251</v>
      </c>
      <c r="N987" t="s">
        <v>96</v>
      </c>
      <c r="O987">
        <v>10</v>
      </c>
      <c r="P987" t="s">
        <v>504</v>
      </c>
      <c r="Q987" t="s">
        <v>206</v>
      </c>
      <c r="R987" t="s">
        <v>219</v>
      </c>
      <c r="S987">
        <v>13</v>
      </c>
      <c r="T987" s="42">
        <v>115</v>
      </c>
      <c r="U987" s="42">
        <v>1495</v>
      </c>
      <c r="V987" s="43">
        <v>0.04</v>
      </c>
      <c r="W987" s="42">
        <f>tVendas[[#This Row],[Valor Bruto]]*tVendas[[#This Row],[% Desconto]]</f>
        <v>59.800000000000004</v>
      </c>
      <c r="X987" s="42">
        <f>tVendas[[#This Row],[Valor Bruto]]-tVendas[[#This Row],[Valor Desconto]]</f>
        <v>1435.2</v>
      </c>
      <c r="Y987" s="41">
        <v>44373</v>
      </c>
      <c r="Z987" s="41">
        <v>44373</v>
      </c>
      <c r="AA987" t="s">
        <v>85</v>
      </c>
      <c r="AB987" t="s">
        <v>113</v>
      </c>
      <c r="AC987" s="43">
        <v>0.05</v>
      </c>
      <c r="AD987" s="42">
        <f>tVendas[[#This Row],[Valor Venda]]*tVendas[[#This Row],[% Comis.]]</f>
        <v>71.760000000000005</v>
      </c>
      <c r="AE987" s="57">
        <f>IF((tVendas[[#This Row],[Data Pagamento]]-tVendas[[#This Row],[Vencimento]])&lt;0,1,0)</f>
        <v>0</v>
      </c>
    </row>
    <row r="988" spans="9:31" x14ac:dyDescent="0.3">
      <c r="I988">
        <v>985</v>
      </c>
      <c r="J988" s="41">
        <v>44358</v>
      </c>
      <c r="K988" s="66">
        <f t="shared" si="15"/>
        <v>2021</v>
      </c>
      <c r="L988">
        <v>44</v>
      </c>
      <c r="M988" t="s">
        <v>322</v>
      </c>
      <c r="N988" t="s">
        <v>96</v>
      </c>
      <c r="O988">
        <v>4</v>
      </c>
      <c r="P988" t="s">
        <v>477</v>
      </c>
      <c r="Q988" t="s">
        <v>206</v>
      </c>
      <c r="R988" t="s">
        <v>222</v>
      </c>
      <c r="S988">
        <v>26</v>
      </c>
      <c r="T988" s="42">
        <v>114</v>
      </c>
      <c r="U988" s="42">
        <v>2964</v>
      </c>
      <c r="V988" s="43">
        <v>0.09</v>
      </c>
      <c r="W988" s="42">
        <f>tVendas[[#This Row],[Valor Bruto]]*tVendas[[#This Row],[% Desconto]]</f>
        <v>266.76</v>
      </c>
      <c r="X988" s="42">
        <f>tVendas[[#This Row],[Valor Bruto]]-tVendas[[#This Row],[Valor Desconto]]</f>
        <v>2697.24</v>
      </c>
      <c r="Y988" s="41">
        <v>44366</v>
      </c>
      <c r="Z988" s="41">
        <v>44366</v>
      </c>
      <c r="AA988" t="s">
        <v>79</v>
      </c>
      <c r="AB988" t="s">
        <v>113</v>
      </c>
      <c r="AC988" s="43">
        <v>0.06</v>
      </c>
      <c r="AD988" s="42">
        <f>tVendas[[#This Row],[Valor Venda]]*tVendas[[#This Row],[% Comis.]]</f>
        <v>161.83439999999999</v>
      </c>
      <c r="AE988" s="57">
        <f>IF((tVendas[[#This Row],[Data Pagamento]]-tVendas[[#This Row],[Vencimento]])&lt;0,1,0)</f>
        <v>0</v>
      </c>
    </row>
    <row r="989" spans="9:31" x14ac:dyDescent="0.3">
      <c r="I989">
        <v>986</v>
      </c>
      <c r="J989" s="41">
        <v>44358</v>
      </c>
      <c r="K989" s="66">
        <f t="shared" si="15"/>
        <v>2021</v>
      </c>
      <c r="L989">
        <v>47</v>
      </c>
      <c r="M989" t="s">
        <v>308</v>
      </c>
      <c r="N989" t="s">
        <v>126</v>
      </c>
      <c r="O989">
        <v>7</v>
      </c>
      <c r="P989" t="s">
        <v>355</v>
      </c>
      <c r="Q989" t="s">
        <v>206</v>
      </c>
      <c r="R989" t="s">
        <v>226</v>
      </c>
      <c r="S989">
        <v>32</v>
      </c>
      <c r="T989" s="42">
        <v>98</v>
      </c>
      <c r="U989" s="42">
        <v>3136</v>
      </c>
      <c r="V989" s="43">
        <v>0.08</v>
      </c>
      <c r="W989" s="42">
        <f>tVendas[[#This Row],[Valor Bruto]]*tVendas[[#This Row],[% Desconto]]</f>
        <v>250.88</v>
      </c>
      <c r="X989" s="42">
        <f>tVendas[[#This Row],[Valor Bruto]]-tVendas[[#This Row],[Valor Desconto]]</f>
        <v>2885.12</v>
      </c>
      <c r="Y989" s="41">
        <v>44379</v>
      </c>
      <c r="Z989" s="41">
        <v>44379</v>
      </c>
      <c r="AA989" t="s">
        <v>87</v>
      </c>
      <c r="AB989" t="s">
        <v>88</v>
      </c>
      <c r="AC989" s="43">
        <v>0.06</v>
      </c>
      <c r="AD989" s="42">
        <f>tVendas[[#This Row],[Valor Venda]]*tVendas[[#This Row],[% Comis.]]</f>
        <v>173.10719999999998</v>
      </c>
      <c r="AE989" s="57">
        <f>IF((tVendas[[#This Row],[Data Pagamento]]-tVendas[[#This Row],[Vencimento]])&lt;0,1,0)</f>
        <v>0</v>
      </c>
    </row>
    <row r="990" spans="9:31" x14ac:dyDescent="0.3">
      <c r="I990">
        <v>987</v>
      </c>
      <c r="J990" s="41">
        <v>44360</v>
      </c>
      <c r="K990" s="66">
        <f t="shared" si="15"/>
        <v>2021</v>
      </c>
      <c r="L990">
        <v>43</v>
      </c>
      <c r="M990" t="s">
        <v>452</v>
      </c>
      <c r="N990" t="s">
        <v>453</v>
      </c>
      <c r="O990">
        <v>8</v>
      </c>
      <c r="P990" t="s">
        <v>419</v>
      </c>
      <c r="Q990" t="s">
        <v>206</v>
      </c>
      <c r="R990" t="s">
        <v>230</v>
      </c>
      <c r="S990">
        <v>15</v>
      </c>
      <c r="T990" s="42">
        <v>95</v>
      </c>
      <c r="U990" s="42">
        <v>1425</v>
      </c>
      <c r="V990" s="43">
        <v>0.11</v>
      </c>
      <c r="W990" s="42">
        <f>tVendas[[#This Row],[Valor Bruto]]*tVendas[[#This Row],[% Desconto]]</f>
        <v>156.75</v>
      </c>
      <c r="X990" s="42">
        <f>tVendas[[#This Row],[Valor Bruto]]-tVendas[[#This Row],[Valor Desconto]]</f>
        <v>1268.25</v>
      </c>
      <c r="Y990" s="41">
        <v>44387</v>
      </c>
      <c r="Z990" s="41">
        <v>44387</v>
      </c>
      <c r="AA990" t="s">
        <v>82</v>
      </c>
      <c r="AB990" t="s">
        <v>83</v>
      </c>
      <c r="AC990" s="43">
        <v>0.05</v>
      </c>
      <c r="AD990" s="42">
        <f>tVendas[[#This Row],[Valor Venda]]*tVendas[[#This Row],[% Comis.]]</f>
        <v>63.412500000000001</v>
      </c>
      <c r="AE990" s="57">
        <f>IF((tVendas[[#This Row],[Data Pagamento]]-tVendas[[#This Row],[Vencimento]])&lt;0,1,0)</f>
        <v>0</v>
      </c>
    </row>
    <row r="991" spans="9:31" x14ac:dyDescent="0.3">
      <c r="I991">
        <v>988</v>
      </c>
      <c r="J991" s="41">
        <v>44360</v>
      </c>
      <c r="K991" s="66">
        <f t="shared" si="15"/>
        <v>2021</v>
      </c>
      <c r="L991">
        <v>73</v>
      </c>
      <c r="M991" t="s">
        <v>248</v>
      </c>
      <c r="N991" t="s">
        <v>156</v>
      </c>
      <c r="O991">
        <v>6</v>
      </c>
      <c r="P991" t="s">
        <v>471</v>
      </c>
      <c r="Q991" t="s">
        <v>201</v>
      </c>
      <c r="R991" t="s">
        <v>234</v>
      </c>
      <c r="S991">
        <v>30</v>
      </c>
      <c r="T991" s="42">
        <v>97</v>
      </c>
      <c r="U991" s="42">
        <v>2910</v>
      </c>
      <c r="V991" s="43">
        <v>0.09</v>
      </c>
      <c r="W991" s="42">
        <f>tVendas[[#This Row],[Valor Bruto]]*tVendas[[#This Row],[% Desconto]]</f>
        <v>261.89999999999998</v>
      </c>
      <c r="X991" s="42">
        <f>tVendas[[#This Row],[Valor Bruto]]-tVendas[[#This Row],[Valor Desconto]]</f>
        <v>2648.1</v>
      </c>
      <c r="Y991" s="41">
        <v>44385</v>
      </c>
      <c r="Z991" s="41">
        <v>44385</v>
      </c>
      <c r="AA991" t="s">
        <v>87</v>
      </c>
      <c r="AB991" t="s">
        <v>80</v>
      </c>
      <c r="AC991" s="43">
        <v>0.06</v>
      </c>
      <c r="AD991" s="42">
        <f>tVendas[[#This Row],[Valor Venda]]*tVendas[[#This Row],[% Comis.]]</f>
        <v>158.886</v>
      </c>
      <c r="AE991" s="57">
        <f>IF((tVendas[[#This Row],[Data Pagamento]]-tVendas[[#This Row],[Vencimento]])&lt;0,1,0)</f>
        <v>0</v>
      </c>
    </row>
    <row r="992" spans="9:31" x14ac:dyDescent="0.3">
      <c r="I992">
        <v>989</v>
      </c>
      <c r="J992" s="41">
        <v>44361</v>
      </c>
      <c r="K992" s="66">
        <f t="shared" si="15"/>
        <v>2021</v>
      </c>
      <c r="L992">
        <v>93</v>
      </c>
      <c r="M992" t="s">
        <v>220</v>
      </c>
      <c r="N992" t="s">
        <v>148</v>
      </c>
      <c r="O992">
        <v>12</v>
      </c>
      <c r="P992" t="s">
        <v>519</v>
      </c>
      <c r="Q992" t="s">
        <v>201</v>
      </c>
      <c r="R992" t="s">
        <v>237</v>
      </c>
      <c r="S992">
        <v>12</v>
      </c>
      <c r="T992" s="42">
        <v>96</v>
      </c>
      <c r="U992" s="42">
        <v>1152</v>
      </c>
      <c r="V992" s="43">
        <v>0.03</v>
      </c>
      <c r="W992" s="42">
        <f>tVendas[[#This Row],[Valor Bruto]]*tVendas[[#This Row],[% Desconto]]</f>
        <v>34.56</v>
      </c>
      <c r="X992" s="42">
        <f>tVendas[[#This Row],[Valor Bruto]]-tVendas[[#This Row],[Valor Desconto]]</f>
        <v>1117.44</v>
      </c>
      <c r="Y992" s="41">
        <v>44376</v>
      </c>
      <c r="Z992" s="41">
        <v>44376</v>
      </c>
      <c r="AA992" t="s">
        <v>82</v>
      </c>
      <c r="AB992" t="s">
        <v>95</v>
      </c>
      <c r="AC992" s="43">
        <v>0.05</v>
      </c>
      <c r="AD992" s="42">
        <f>tVendas[[#This Row],[Valor Venda]]*tVendas[[#This Row],[% Comis.]]</f>
        <v>55.872000000000007</v>
      </c>
      <c r="AE992" s="57">
        <f>IF((tVendas[[#This Row],[Data Pagamento]]-tVendas[[#This Row],[Vencimento]])&lt;0,1,0)</f>
        <v>0</v>
      </c>
    </row>
    <row r="993" spans="9:31" x14ac:dyDescent="0.3">
      <c r="I993">
        <v>990</v>
      </c>
      <c r="J993" s="41">
        <v>44361</v>
      </c>
      <c r="K993" s="66">
        <f t="shared" si="15"/>
        <v>2021</v>
      </c>
      <c r="L993">
        <v>6</v>
      </c>
      <c r="M993" t="s">
        <v>425</v>
      </c>
      <c r="N993" t="s">
        <v>126</v>
      </c>
      <c r="O993">
        <v>8</v>
      </c>
      <c r="P993" t="s">
        <v>314</v>
      </c>
      <c r="Q993" t="s">
        <v>206</v>
      </c>
      <c r="R993" t="s">
        <v>240</v>
      </c>
      <c r="S993">
        <v>36</v>
      </c>
      <c r="T993" s="42">
        <v>92</v>
      </c>
      <c r="U993" s="42">
        <v>3312</v>
      </c>
      <c r="V993" s="43">
        <v>0.15</v>
      </c>
      <c r="W993" s="42">
        <f>tVendas[[#This Row],[Valor Bruto]]*tVendas[[#This Row],[% Desconto]]</f>
        <v>496.79999999999995</v>
      </c>
      <c r="X993" s="42">
        <f>tVendas[[#This Row],[Valor Bruto]]-tVendas[[#This Row],[Valor Desconto]]</f>
        <v>2815.2</v>
      </c>
      <c r="Y993" s="41">
        <v>44390</v>
      </c>
      <c r="Z993" s="41">
        <v>44390</v>
      </c>
      <c r="AA993" t="s">
        <v>97</v>
      </c>
      <c r="AB993" t="s">
        <v>95</v>
      </c>
      <c r="AC993" s="43">
        <v>0.06</v>
      </c>
      <c r="AD993" s="42">
        <f>tVendas[[#This Row],[Valor Venda]]*tVendas[[#This Row],[% Comis.]]</f>
        <v>168.91199999999998</v>
      </c>
      <c r="AE993" s="57">
        <f>IF((tVendas[[#This Row],[Data Pagamento]]-tVendas[[#This Row],[Vencimento]])&lt;0,1,0)</f>
        <v>0</v>
      </c>
    </row>
    <row r="994" spans="9:31" x14ac:dyDescent="0.3">
      <c r="I994">
        <v>991</v>
      </c>
      <c r="J994" s="41">
        <v>44362</v>
      </c>
      <c r="K994" s="66">
        <f t="shared" si="15"/>
        <v>2021</v>
      </c>
      <c r="L994">
        <v>11</v>
      </c>
      <c r="M994" t="s">
        <v>449</v>
      </c>
      <c r="N994" t="s">
        <v>450</v>
      </c>
      <c r="O994">
        <v>10</v>
      </c>
      <c r="P994" t="s">
        <v>244</v>
      </c>
      <c r="Q994" t="s">
        <v>206</v>
      </c>
      <c r="R994" t="s">
        <v>202</v>
      </c>
      <c r="S994">
        <v>50</v>
      </c>
      <c r="T994" s="42">
        <v>118</v>
      </c>
      <c r="U994" s="42">
        <v>5900</v>
      </c>
      <c r="V994" s="43">
        <v>0.13</v>
      </c>
      <c r="W994" s="42">
        <f>tVendas[[#This Row],[Valor Bruto]]*tVendas[[#This Row],[% Desconto]]</f>
        <v>767</v>
      </c>
      <c r="X994" s="42">
        <f>tVendas[[#This Row],[Valor Bruto]]-tVendas[[#This Row],[Valor Desconto]]</f>
        <v>5133</v>
      </c>
      <c r="Y994" s="41">
        <v>44366</v>
      </c>
      <c r="Z994" s="41">
        <v>44366</v>
      </c>
      <c r="AA994" t="s">
        <v>108</v>
      </c>
      <c r="AB994" t="s">
        <v>95</v>
      </c>
      <c r="AC994" s="43">
        <v>0.09</v>
      </c>
      <c r="AD994" s="42">
        <f>tVendas[[#This Row],[Valor Venda]]*tVendas[[#This Row],[% Comis.]]</f>
        <v>461.96999999999997</v>
      </c>
      <c r="AE994" s="57">
        <f>IF((tVendas[[#This Row],[Data Pagamento]]-tVendas[[#This Row],[Vencimento]])&lt;0,1,0)</f>
        <v>0</v>
      </c>
    </row>
    <row r="995" spans="9:31" x14ac:dyDescent="0.3">
      <c r="I995">
        <v>992</v>
      </c>
      <c r="J995" s="41">
        <v>44363</v>
      </c>
      <c r="K995" s="66">
        <f t="shared" si="15"/>
        <v>2021</v>
      </c>
      <c r="L995">
        <v>42</v>
      </c>
      <c r="M995" t="s">
        <v>402</v>
      </c>
      <c r="N995" t="s">
        <v>96</v>
      </c>
      <c r="O995">
        <v>12</v>
      </c>
      <c r="P995" t="s">
        <v>397</v>
      </c>
      <c r="Q995" t="s">
        <v>201</v>
      </c>
      <c r="R995" t="s">
        <v>207</v>
      </c>
      <c r="S995">
        <v>12</v>
      </c>
      <c r="T995" s="42">
        <v>111</v>
      </c>
      <c r="U995" s="42">
        <v>1332</v>
      </c>
      <c r="V995" s="43">
        <v>0.11</v>
      </c>
      <c r="W995" s="42">
        <f>tVendas[[#This Row],[Valor Bruto]]*tVendas[[#This Row],[% Desconto]]</f>
        <v>146.52000000000001</v>
      </c>
      <c r="X995" s="42">
        <f>tVendas[[#This Row],[Valor Bruto]]-tVendas[[#This Row],[Valor Desconto]]</f>
        <v>1185.48</v>
      </c>
      <c r="Y995" s="41">
        <v>44366</v>
      </c>
      <c r="Z995" s="41">
        <v>44366</v>
      </c>
      <c r="AA995" t="s">
        <v>97</v>
      </c>
      <c r="AB995" t="s">
        <v>92</v>
      </c>
      <c r="AC995" s="43">
        <v>0.05</v>
      </c>
      <c r="AD995" s="42">
        <f>tVendas[[#This Row],[Valor Venda]]*tVendas[[#This Row],[% Comis.]]</f>
        <v>59.274000000000001</v>
      </c>
      <c r="AE995" s="57">
        <f>IF((tVendas[[#This Row],[Data Pagamento]]-tVendas[[#This Row],[Vencimento]])&lt;0,1,0)</f>
        <v>0</v>
      </c>
    </row>
    <row r="996" spans="9:31" x14ac:dyDescent="0.3">
      <c r="I996">
        <v>993</v>
      </c>
      <c r="J996" s="41">
        <v>44364</v>
      </c>
      <c r="K996" s="66">
        <f t="shared" si="15"/>
        <v>2021</v>
      </c>
      <c r="L996">
        <v>60</v>
      </c>
      <c r="M996" t="s">
        <v>365</v>
      </c>
      <c r="N996" t="s">
        <v>126</v>
      </c>
      <c r="O996">
        <v>6</v>
      </c>
      <c r="P996" t="s">
        <v>506</v>
      </c>
      <c r="Q996" t="s">
        <v>201</v>
      </c>
      <c r="R996" t="s">
        <v>212</v>
      </c>
      <c r="S996">
        <v>24</v>
      </c>
      <c r="T996" s="42">
        <v>107</v>
      </c>
      <c r="U996" s="42">
        <v>2568</v>
      </c>
      <c r="V996" s="43">
        <v>0.05</v>
      </c>
      <c r="W996" s="42">
        <f>tVendas[[#This Row],[Valor Bruto]]*tVendas[[#This Row],[% Desconto]]</f>
        <v>128.4</v>
      </c>
      <c r="X996" s="42">
        <f>tVendas[[#This Row],[Valor Bruto]]-tVendas[[#This Row],[Valor Desconto]]</f>
        <v>2439.6</v>
      </c>
      <c r="Y996" s="41">
        <v>44365</v>
      </c>
      <c r="Z996" s="41">
        <v>44365</v>
      </c>
      <c r="AA996" t="s">
        <v>97</v>
      </c>
      <c r="AB996" t="s">
        <v>128</v>
      </c>
      <c r="AC996" s="43">
        <v>0.06</v>
      </c>
      <c r="AD996" s="42">
        <f>tVendas[[#This Row],[Valor Venda]]*tVendas[[#This Row],[% Comis.]]</f>
        <v>146.37599999999998</v>
      </c>
      <c r="AE996" s="57">
        <f>IF((tVendas[[#This Row],[Data Pagamento]]-tVendas[[#This Row],[Vencimento]])&lt;0,1,0)</f>
        <v>0</v>
      </c>
    </row>
    <row r="997" spans="9:31" x14ac:dyDescent="0.3">
      <c r="I997">
        <v>994</v>
      </c>
      <c r="J997" s="41">
        <v>44364</v>
      </c>
      <c r="K997" s="66">
        <f t="shared" si="15"/>
        <v>2021</v>
      </c>
      <c r="L997">
        <v>79</v>
      </c>
      <c r="M997" t="s">
        <v>366</v>
      </c>
      <c r="N997" t="s">
        <v>367</v>
      </c>
      <c r="O997">
        <v>7</v>
      </c>
      <c r="P997" t="s">
        <v>338</v>
      </c>
      <c r="Q997" t="s">
        <v>206</v>
      </c>
      <c r="R997" t="s">
        <v>216</v>
      </c>
      <c r="S997">
        <v>13</v>
      </c>
      <c r="T997" s="42">
        <v>117</v>
      </c>
      <c r="U997" s="42">
        <v>1521</v>
      </c>
      <c r="V997" s="43">
        <v>7.0000000000000007E-2</v>
      </c>
      <c r="W997" s="42">
        <f>tVendas[[#This Row],[Valor Bruto]]*tVendas[[#This Row],[% Desconto]]</f>
        <v>106.47000000000001</v>
      </c>
      <c r="X997" s="42">
        <f>tVendas[[#This Row],[Valor Bruto]]-tVendas[[#This Row],[Valor Desconto]]</f>
        <v>1414.53</v>
      </c>
      <c r="Y997" s="41">
        <v>44382</v>
      </c>
      <c r="Z997" s="41">
        <v>44382</v>
      </c>
      <c r="AA997" t="s">
        <v>100</v>
      </c>
      <c r="AB997" t="s">
        <v>109</v>
      </c>
      <c r="AC997" s="43">
        <v>0.05</v>
      </c>
      <c r="AD997" s="42">
        <f>tVendas[[#This Row],[Valor Venda]]*tVendas[[#This Row],[% Comis.]]</f>
        <v>70.726500000000001</v>
      </c>
      <c r="AE997" s="57">
        <f>IF((tVendas[[#This Row],[Data Pagamento]]-tVendas[[#This Row],[Vencimento]])&lt;0,1,0)</f>
        <v>0</v>
      </c>
    </row>
    <row r="998" spans="9:31" x14ac:dyDescent="0.3">
      <c r="I998">
        <v>995</v>
      </c>
      <c r="J998" s="41">
        <v>44364</v>
      </c>
      <c r="K998" s="66">
        <f t="shared" si="15"/>
        <v>2021</v>
      </c>
      <c r="L998">
        <v>21</v>
      </c>
      <c r="M998" t="s">
        <v>385</v>
      </c>
      <c r="N998" t="s">
        <v>126</v>
      </c>
      <c r="O998">
        <v>10</v>
      </c>
      <c r="P998" t="s">
        <v>504</v>
      </c>
      <c r="Q998" t="s">
        <v>206</v>
      </c>
      <c r="R998" t="s">
        <v>219</v>
      </c>
      <c r="S998">
        <v>14</v>
      </c>
      <c r="T998" s="42">
        <v>119</v>
      </c>
      <c r="U998" s="42">
        <v>1666</v>
      </c>
      <c r="V998" s="43">
        <v>0.13</v>
      </c>
      <c r="W998" s="42">
        <f>tVendas[[#This Row],[Valor Bruto]]*tVendas[[#This Row],[% Desconto]]</f>
        <v>216.58</v>
      </c>
      <c r="X998" s="42">
        <f>tVendas[[#This Row],[Valor Bruto]]-tVendas[[#This Row],[Valor Desconto]]</f>
        <v>1449.42</v>
      </c>
      <c r="Y998" s="41">
        <v>44374</v>
      </c>
      <c r="Z998" s="41">
        <v>44374</v>
      </c>
      <c r="AA998" t="s">
        <v>100</v>
      </c>
      <c r="AB998" t="s">
        <v>95</v>
      </c>
      <c r="AC998" s="43">
        <v>0.05</v>
      </c>
      <c r="AD998" s="42">
        <f>tVendas[[#This Row],[Valor Venda]]*tVendas[[#This Row],[% Comis.]]</f>
        <v>72.471000000000004</v>
      </c>
      <c r="AE998" s="57">
        <f>IF((tVendas[[#This Row],[Data Pagamento]]-tVendas[[#This Row],[Vencimento]])&lt;0,1,0)</f>
        <v>0</v>
      </c>
    </row>
    <row r="999" spans="9:31" x14ac:dyDescent="0.3">
      <c r="I999">
        <v>996</v>
      </c>
      <c r="J999" s="41">
        <v>44364</v>
      </c>
      <c r="K999" s="66">
        <f t="shared" si="15"/>
        <v>2021</v>
      </c>
      <c r="L999">
        <v>77</v>
      </c>
      <c r="M999" t="s">
        <v>297</v>
      </c>
      <c r="N999" t="s">
        <v>298</v>
      </c>
      <c r="O999">
        <v>11</v>
      </c>
      <c r="P999" t="s">
        <v>443</v>
      </c>
      <c r="Q999" t="s">
        <v>201</v>
      </c>
      <c r="R999" t="s">
        <v>222</v>
      </c>
      <c r="S999">
        <v>16</v>
      </c>
      <c r="T999" s="42">
        <v>113</v>
      </c>
      <c r="U999" s="42">
        <v>1808</v>
      </c>
      <c r="V999" s="43">
        <v>0.03</v>
      </c>
      <c r="W999" s="42">
        <f>tVendas[[#This Row],[Valor Bruto]]*tVendas[[#This Row],[% Desconto]]</f>
        <v>54.239999999999995</v>
      </c>
      <c r="X999" s="42">
        <f>tVendas[[#This Row],[Valor Bruto]]-tVendas[[#This Row],[Valor Desconto]]</f>
        <v>1753.76</v>
      </c>
      <c r="Y999" s="41">
        <v>44364</v>
      </c>
      <c r="Z999" s="41">
        <v>44364</v>
      </c>
      <c r="AA999" t="s">
        <v>100</v>
      </c>
      <c r="AB999" t="s">
        <v>83</v>
      </c>
      <c r="AC999" s="43">
        <v>0.05</v>
      </c>
      <c r="AD999" s="42">
        <f>tVendas[[#This Row],[Valor Venda]]*tVendas[[#This Row],[% Comis.]]</f>
        <v>87.688000000000002</v>
      </c>
      <c r="AE999" s="57">
        <f>IF((tVendas[[#This Row],[Data Pagamento]]-tVendas[[#This Row],[Vencimento]])&lt;0,1,0)</f>
        <v>0</v>
      </c>
    </row>
    <row r="1000" spans="9:31" x14ac:dyDescent="0.3">
      <c r="I1000">
        <v>997</v>
      </c>
      <c r="J1000" s="41">
        <v>44365</v>
      </c>
      <c r="K1000" s="66">
        <f t="shared" si="15"/>
        <v>2021</v>
      </c>
      <c r="L1000">
        <v>28</v>
      </c>
      <c r="M1000" t="s">
        <v>380</v>
      </c>
      <c r="N1000" t="s">
        <v>114</v>
      </c>
      <c r="O1000">
        <v>7</v>
      </c>
      <c r="P1000" t="s">
        <v>355</v>
      </c>
      <c r="Q1000" t="s">
        <v>206</v>
      </c>
      <c r="R1000" t="s">
        <v>226</v>
      </c>
      <c r="S1000">
        <v>33</v>
      </c>
      <c r="T1000" s="42">
        <v>97</v>
      </c>
      <c r="U1000" s="42">
        <v>3201</v>
      </c>
      <c r="V1000" s="43">
        <v>0.11</v>
      </c>
      <c r="W1000" s="42">
        <f>tVendas[[#This Row],[Valor Bruto]]*tVendas[[#This Row],[% Desconto]]</f>
        <v>352.11</v>
      </c>
      <c r="X1000" s="42">
        <f>tVendas[[#This Row],[Valor Bruto]]-tVendas[[#This Row],[Valor Desconto]]</f>
        <v>2848.89</v>
      </c>
      <c r="Y1000" s="41">
        <v>44373</v>
      </c>
      <c r="Z1000" s="41">
        <v>44373</v>
      </c>
      <c r="AA1000" t="s">
        <v>87</v>
      </c>
      <c r="AB1000" t="s">
        <v>109</v>
      </c>
      <c r="AC1000" s="43">
        <v>0.06</v>
      </c>
      <c r="AD1000" s="42">
        <f>tVendas[[#This Row],[Valor Venda]]*tVendas[[#This Row],[% Comis.]]</f>
        <v>170.93339999999998</v>
      </c>
      <c r="AE1000" s="57">
        <f>IF((tVendas[[#This Row],[Data Pagamento]]-tVendas[[#This Row],[Vencimento]])&lt;0,1,0)</f>
        <v>0</v>
      </c>
    </row>
    <row r="1001" spans="9:31" x14ac:dyDescent="0.3">
      <c r="I1001">
        <v>998</v>
      </c>
      <c r="J1001" s="41">
        <v>44365</v>
      </c>
      <c r="K1001" s="66">
        <f t="shared" si="15"/>
        <v>2021</v>
      </c>
      <c r="L1001">
        <v>97</v>
      </c>
      <c r="M1001" t="s">
        <v>302</v>
      </c>
      <c r="N1001" t="s">
        <v>303</v>
      </c>
      <c r="O1001">
        <v>4</v>
      </c>
      <c r="P1001" t="s">
        <v>347</v>
      </c>
      <c r="Q1001" t="s">
        <v>206</v>
      </c>
      <c r="R1001" t="s">
        <v>230</v>
      </c>
      <c r="S1001">
        <v>13</v>
      </c>
      <c r="T1001" s="42">
        <v>99</v>
      </c>
      <c r="U1001" s="42">
        <v>1287</v>
      </c>
      <c r="V1001" s="43">
        <v>0.06</v>
      </c>
      <c r="W1001" s="42">
        <f>tVendas[[#This Row],[Valor Bruto]]*tVendas[[#This Row],[% Desconto]]</f>
        <v>77.22</v>
      </c>
      <c r="X1001" s="42">
        <f>tVendas[[#This Row],[Valor Bruto]]-tVendas[[#This Row],[Valor Desconto]]</f>
        <v>1209.78</v>
      </c>
      <c r="Y1001" s="41">
        <v>44382</v>
      </c>
      <c r="Z1001" s="41">
        <v>44382</v>
      </c>
      <c r="AA1001" t="s">
        <v>87</v>
      </c>
      <c r="AB1001" t="s">
        <v>88</v>
      </c>
      <c r="AC1001" s="43">
        <v>0.05</v>
      </c>
      <c r="AD1001" s="42">
        <f>tVendas[[#This Row],[Valor Venda]]*tVendas[[#This Row],[% Comis.]]</f>
        <v>60.489000000000004</v>
      </c>
      <c r="AE1001" s="57">
        <f>IF((tVendas[[#This Row],[Data Pagamento]]-tVendas[[#This Row],[Vencimento]])&lt;0,1,0)</f>
        <v>0</v>
      </c>
    </row>
    <row r="1002" spans="9:31" x14ac:dyDescent="0.3">
      <c r="I1002">
        <v>999</v>
      </c>
      <c r="J1002" s="41">
        <v>44365</v>
      </c>
      <c r="K1002" s="66">
        <f t="shared" si="15"/>
        <v>2021</v>
      </c>
      <c r="L1002">
        <v>8</v>
      </c>
      <c r="M1002" t="s">
        <v>310</v>
      </c>
      <c r="N1002" t="s">
        <v>132</v>
      </c>
      <c r="O1002">
        <v>8</v>
      </c>
      <c r="P1002" t="s">
        <v>484</v>
      </c>
      <c r="Q1002" t="s">
        <v>206</v>
      </c>
      <c r="R1002" t="s">
        <v>234</v>
      </c>
      <c r="S1002">
        <v>21</v>
      </c>
      <c r="T1002" s="42">
        <v>93</v>
      </c>
      <c r="U1002" s="42">
        <v>1953</v>
      </c>
      <c r="V1002" s="43">
        <v>0.03</v>
      </c>
      <c r="W1002" s="42">
        <f>tVendas[[#This Row],[Valor Bruto]]*tVendas[[#This Row],[% Desconto]]</f>
        <v>58.589999999999996</v>
      </c>
      <c r="X1002" s="42">
        <f>tVendas[[#This Row],[Valor Bruto]]-tVendas[[#This Row],[Valor Desconto]]</f>
        <v>1894.41</v>
      </c>
      <c r="Y1002" s="41">
        <v>44392</v>
      </c>
      <c r="Z1002" s="41">
        <v>44392</v>
      </c>
      <c r="AA1002" t="s">
        <v>100</v>
      </c>
      <c r="AB1002" t="s">
        <v>128</v>
      </c>
      <c r="AC1002" s="43">
        <v>0.05</v>
      </c>
      <c r="AD1002" s="42">
        <f>tVendas[[#This Row],[Valor Venda]]*tVendas[[#This Row],[% Comis.]]</f>
        <v>94.720500000000015</v>
      </c>
      <c r="AE1002" s="57">
        <f>IF((tVendas[[#This Row],[Data Pagamento]]-tVendas[[#This Row],[Vencimento]])&lt;0,1,0)</f>
        <v>0</v>
      </c>
    </row>
    <row r="1003" spans="9:31" x14ac:dyDescent="0.3">
      <c r="I1003">
        <v>1000</v>
      </c>
      <c r="J1003" s="41">
        <v>44366</v>
      </c>
      <c r="K1003" s="66">
        <f t="shared" si="15"/>
        <v>2021</v>
      </c>
      <c r="L1003">
        <v>1</v>
      </c>
      <c r="M1003" t="s">
        <v>410</v>
      </c>
      <c r="N1003" t="s">
        <v>340</v>
      </c>
      <c r="O1003">
        <v>12</v>
      </c>
      <c r="P1003" t="s">
        <v>519</v>
      </c>
      <c r="Q1003" t="s">
        <v>201</v>
      </c>
      <c r="R1003" t="s">
        <v>237</v>
      </c>
      <c r="S1003">
        <v>41</v>
      </c>
      <c r="T1003" s="42">
        <v>92</v>
      </c>
      <c r="U1003" s="42">
        <v>3772</v>
      </c>
      <c r="V1003" s="43">
        <v>0.1</v>
      </c>
      <c r="W1003" s="42">
        <f>tVendas[[#This Row],[Valor Bruto]]*tVendas[[#This Row],[% Desconto]]</f>
        <v>377.20000000000005</v>
      </c>
      <c r="X1003" s="42">
        <f>tVendas[[#This Row],[Valor Bruto]]-tVendas[[#This Row],[Valor Desconto]]</f>
        <v>3394.8</v>
      </c>
      <c r="Y1003" s="41">
        <v>44393</v>
      </c>
      <c r="Z1003" s="41"/>
      <c r="AA1003" t="s">
        <v>97</v>
      </c>
      <c r="AB1003" t="s">
        <v>92</v>
      </c>
      <c r="AC1003" s="43">
        <v>7.0000000000000007E-2</v>
      </c>
      <c r="AD1003" s="42">
        <f>tVendas[[#This Row],[Valor Venda]]*tVendas[[#This Row],[% Comis.]]</f>
        <v>237.63600000000002</v>
      </c>
      <c r="AE1003" s="57">
        <f>IF((tVendas[[#This Row],[Data Pagamento]]-tVendas[[#This Row],[Vencimento]])&lt;0,1,0)</f>
        <v>1</v>
      </c>
    </row>
    <row r="1004" spans="9:31" x14ac:dyDescent="0.3">
      <c r="I1004">
        <v>1001</v>
      </c>
      <c r="J1004" s="41">
        <v>44367</v>
      </c>
      <c r="K1004" s="66">
        <f t="shared" si="15"/>
        <v>2021</v>
      </c>
      <c r="L1004">
        <v>98</v>
      </c>
      <c r="M1004" t="s">
        <v>420</v>
      </c>
      <c r="N1004" t="s">
        <v>421</v>
      </c>
      <c r="O1004">
        <v>9</v>
      </c>
      <c r="P1004" t="s">
        <v>445</v>
      </c>
      <c r="Q1004" t="s">
        <v>206</v>
      </c>
      <c r="R1004" t="s">
        <v>240</v>
      </c>
      <c r="S1004">
        <v>47</v>
      </c>
      <c r="T1004" s="42">
        <v>108</v>
      </c>
      <c r="U1004" s="42">
        <v>5076</v>
      </c>
      <c r="V1004" s="43">
        <v>0</v>
      </c>
      <c r="W1004" s="42">
        <f>tVendas[[#This Row],[Valor Bruto]]*tVendas[[#This Row],[% Desconto]]</f>
        <v>0</v>
      </c>
      <c r="X1004" s="42">
        <f>tVendas[[#This Row],[Valor Bruto]]-tVendas[[#This Row],[Valor Desconto]]</f>
        <v>5076</v>
      </c>
      <c r="Y1004" s="41">
        <v>44397</v>
      </c>
      <c r="Z1004" s="41">
        <v>44397</v>
      </c>
      <c r="AA1004" t="s">
        <v>82</v>
      </c>
      <c r="AB1004" t="s">
        <v>90</v>
      </c>
      <c r="AC1004" s="43">
        <v>0.09</v>
      </c>
      <c r="AD1004" s="42">
        <f>tVendas[[#This Row],[Valor Venda]]*tVendas[[#This Row],[% Comis.]]</f>
        <v>456.84</v>
      </c>
      <c r="AE1004" s="57">
        <f>IF((tVendas[[#This Row],[Data Pagamento]]-tVendas[[#This Row],[Vencimento]])&lt;0,1,0)</f>
        <v>0</v>
      </c>
    </row>
    <row r="1005" spans="9:31" x14ac:dyDescent="0.3">
      <c r="I1005">
        <v>1002</v>
      </c>
      <c r="J1005" s="41">
        <v>44369</v>
      </c>
      <c r="K1005" s="66">
        <f t="shared" si="15"/>
        <v>2021</v>
      </c>
      <c r="L1005">
        <v>28</v>
      </c>
      <c r="M1005" t="s">
        <v>380</v>
      </c>
      <c r="N1005" t="s">
        <v>114</v>
      </c>
      <c r="O1005">
        <v>13</v>
      </c>
      <c r="P1005" t="s">
        <v>411</v>
      </c>
      <c r="Q1005" t="s">
        <v>201</v>
      </c>
      <c r="R1005" t="s">
        <v>202</v>
      </c>
      <c r="S1005">
        <v>27</v>
      </c>
      <c r="T1005" s="42">
        <v>105</v>
      </c>
      <c r="U1005" s="42">
        <v>2835</v>
      </c>
      <c r="V1005" s="43">
        <v>0.01</v>
      </c>
      <c r="W1005" s="42">
        <f>tVendas[[#This Row],[Valor Bruto]]*tVendas[[#This Row],[% Desconto]]</f>
        <v>28.35</v>
      </c>
      <c r="X1005" s="42">
        <f>tVendas[[#This Row],[Valor Bruto]]-tVendas[[#This Row],[Valor Desconto]]</f>
        <v>2806.65</v>
      </c>
      <c r="Y1005" s="41">
        <v>44385</v>
      </c>
      <c r="Z1005" s="41">
        <v>44385</v>
      </c>
      <c r="AA1005" t="s">
        <v>97</v>
      </c>
      <c r="AB1005" t="s">
        <v>80</v>
      </c>
      <c r="AC1005" s="43">
        <v>0.06</v>
      </c>
      <c r="AD1005" s="42">
        <f>tVendas[[#This Row],[Valor Venda]]*tVendas[[#This Row],[% Comis.]]</f>
        <v>168.399</v>
      </c>
      <c r="AE1005" s="57">
        <f>IF((tVendas[[#This Row],[Data Pagamento]]-tVendas[[#This Row],[Vencimento]])&lt;0,1,0)</f>
        <v>0</v>
      </c>
    </row>
    <row r="1006" spans="9:31" x14ac:dyDescent="0.3">
      <c r="I1006">
        <v>1003</v>
      </c>
      <c r="J1006" s="41">
        <v>44369</v>
      </c>
      <c r="K1006" s="66">
        <f t="shared" si="15"/>
        <v>2021</v>
      </c>
      <c r="L1006">
        <v>11</v>
      </c>
      <c r="M1006" t="s">
        <v>449</v>
      </c>
      <c r="N1006" t="s">
        <v>450</v>
      </c>
      <c r="O1006">
        <v>8</v>
      </c>
      <c r="P1006" t="s">
        <v>505</v>
      </c>
      <c r="Q1006" t="s">
        <v>206</v>
      </c>
      <c r="R1006" t="s">
        <v>207</v>
      </c>
      <c r="S1006">
        <v>41</v>
      </c>
      <c r="T1006" s="42">
        <v>107</v>
      </c>
      <c r="U1006" s="42">
        <v>4387</v>
      </c>
      <c r="V1006" s="43">
        <v>0</v>
      </c>
      <c r="W1006" s="42">
        <f>tVendas[[#This Row],[Valor Bruto]]*tVendas[[#This Row],[% Desconto]]</f>
        <v>0</v>
      </c>
      <c r="X1006" s="42">
        <f>tVendas[[#This Row],[Valor Bruto]]-tVendas[[#This Row],[Valor Desconto]]</f>
        <v>4387</v>
      </c>
      <c r="Y1006" s="41">
        <v>44383</v>
      </c>
      <c r="Z1006" s="41">
        <v>44383</v>
      </c>
      <c r="AA1006" t="s">
        <v>85</v>
      </c>
      <c r="AB1006" t="s">
        <v>80</v>
      </c>
      <c r="AC1006" s="43">
        <v>0.08</v>
      </c>
      <c r="AD1006" s="42">
        <f>tVendas[[#This Row],[Valor Venda]]*tVendas[[#This Row],[% Comis.]]</f>
        <v>350.96</v>
      </c>
      <c r="AE1006" s="57">
        <f>IF((tVendas[[#This Row],[Data Pagamento]]-tVendas[[#This Row],[Vencimento]])&lt;0,1,0)</f>
        <v>0</v>
      </c>
    </row>
    <row r="1007" spans="9:31" x14ac:dyDescent="0.3">
      <c r="I1007">
        <v>1004</v>
      </c>
      <c r="J1007" s="41">
        <v>44370</v>
      </c>
      <c r="K1007" s="66">
        <f t="shared" si="15"/>
        <v>2021</v>
      </c>
      <c r="L1007">
        <v>62</v>
      </c>
      <c r="M1007" t="s">
        <v>461</v>
      </c>
      <c r="N1007" t="s">
        <v>462</v>
      </c>
      <c r="O1007">
        <v>1</v>
      </c>
      <c r="P1007" t="s">
        <v>459</v>
      </c>
      <c r="Q1007" t="s">
        <v>201</v>
      </c>
      <c r="R1007" t="s">
        <v>212</v>
      </c>
      <c r="S1007">
        <v>20</v>
      </c>
      <c r="T1007" s="42">
        <v>113</v>
      </c>
      <c r="U1007" s="42">
        <v>2260</v>
      </c>
      <c r="V1007" s="43">
        <v>0.05</v>
      </c>
      <c r="W1007" s="42">
        <f>tVendas[[#This Row],[Valor Bruto]]*tVendas[[#This Row],[% Desconto]]</f>
        <v>113</v>
      </c>
      <c r="X1007" s="42">
        <f>tVendas[[#This Row],[Valor Bruto]]-tVendas[[#This Row],[Valor Desconto]]</f>
        <v>2147</v>
      </c>
      <c r="Y1007" s="41">
        <v>44394</v>
      </c>
      <c r="Z1007" s="41">
        <v>44394</v>
      </c>
      <c r="AA1007" t="s">
        <v>82</v>
      </c>
      <c r="AB1007" t="s">
        <v>88</v>
      </c>
      <c r="AC1007" s="43">
        <v>0.06</v>
      </c>
      <c r="AD1007" s="42">
        <f>tVendas[[#This Row],[Valor Venda]]*tVendas[[#This Row],[% Comis.]]</f>
        <v>128.82</v>
      </c>
      <c r="AE1007" s="57">
        <f>IF((tVendas[[#This Row],[Data Pagamento]]-tVendas[[#This Row],[Vencimento]])&lt;0,1,0)</f>
        <v>0</v>
      </c>
    </row>
    <row r="1008" spans="9:31" x14ac:dyDescent="0.3">
      <c r="I1008">
        <v>1005</v>
      </c>
      <c r="J1008" s="41">
        <v>44371</v>
      </c>
      <c r="K1008" s="66">
        <f t="shared" si="15"/>
        <v>2021</v>
      </c>
      <c r="L1008">
        <v>48</v>
      </c>
      <c r="M1008" t="s">
        <v>289</v>
      </c>
      <c r="N1008" t="s">
        <v>96</v>
      </c>
      <c r="O1008">
        <v>7</v>
      </c>
      <c r="P1008" t="s">
        <v>338</v>
      </c>
      <c r="Q1008" t="s">
        <v>206</v>
      </c>
      <c r="R1008" t="s">
        <v>216</v>
      </c>
      <c r="S1008">
        <v>39</v>
      </c>
      <c r="T1008" s="42">
        <v>105</v>
      </c>
      <c r="U1008" s="42">
        <v>4095</v>
      </c>
      <c r="V1008" s="43">
        <v>0.03</v>
      </c>
      <c r="W1008" s="42">
        <f>tVendas[[#This Row],[Valor Bruto]]*tVendas[[#This Row],[% Desconto]]</f>
        <v>122.85</v>
      </c>
      <c r="X1008" s="42">
        <f>tVendas[[#This Row],[Valor Bruto]]-tVendas[[#This Row],[Valor Desconto]]</f>
        <v>3972.15</v>
      </c>
      <c r="Y1008" s="41">
        <v>44371</v>
      </c>
      <c r="Z1008" s="41">
        <v>44371</v>
      </c>
      <c r="AA1008" t="s">
        <v>79</v>
      </c>
      <c r="AB1008" t="s">
        <v>90</v>
      </c>
      <c r="AC1008" s="43">
        <v>7.0000000000000007E-2</v>
      </c>
      <c r="AD1008" s="42">
        <f>tVendas[[#This Row],[Valor Venda]]*tVendas[[#This Row],[% Comis.]]</f>
        <v>278.05050000000006</v>
      </c>
      <c r="AE1008" s="57">
        <f>IF((tVendas[[#This Row],[Data Pagamento]]-tVendas[[#This Row],[Vencimento]])&lt;0,1,0)</f>
        <v>0</v>
      </c>
    </row>
    <row r="1009" spans="9:31" x14ac:dyDescent="0.3">
      <c r="I1009">
        <v>1006</v>
      </c>
      <c r="J1009" s="41">
        <v>44371</v>
      </c>
      <c r="K1009" s="66">
        <f t="shared" si="15"/>
        <v>2021</v>
      </c>
      <c r="L1009">
        <v>62</v>
      </c>
      <c r="M1009" t="s">
        <v>461</v>
      </c>
      <c r="N1009" t="s">
        <v>462</v>
      </c>
      <c r="O1009">
        <v>3</v>
      </c>
      <c r="P1009" t="s">
        <v>323</v>
      </c>
      <c r="Q1009" t="s">
        <v>206</v>
      </c>
      <c r="R1009" t="s">
        <v>219</v>
      </c>
      <c r="S1009">
        <v>13</v>
      </c>
      <c r="T1009" s="42">
        <v>103</v>
      </c>
      <c r="U1009" s="42">
        <v>1339</v>
      </c>
      <c r="V1009" s="43">
        <v>0.14000000000000001</v>
      </c>
      <c r="W1009" s="42">
        <f>tVendas[[#This Row],[Valor Bruto]]*tVendas[[#This Row],[% Desconto]]</f>
        <v>187.46</v>
      </c>
      <c r="X1009" s="42">
        <f>tVendas[[#This Row],[Valor Bruto]]-tVendas[[#This Row],[Valor Desconto]]</f>
        <v>1151.54</v>
      </c>
      <c r="Y1009" s="41">
        <v>44397</v>
      </c>
      <c r="Z1009" s="41">
        <v>44397</v>
      </c>
      <c r="AA1009" t="s">
        <v>79</v>
      </c>
      <c r="AB1009" t="s">
        <v>92</v>
      </c>
      <c r="AC1009" s="43">
        <v>0.05</v>
      </c>
      <c r="AD1009" s="42">
        <f>tVendas[[#This Row],[Valor Venda]]*tVendas[[#This Row],[% Comis.]]</f>
        <v>57.576999999999998</v>
      </c>
      <c r="AE1009" s="57">
        <f>IF((tVendas[[#This Row],[Data Pagamento]]-tVendas[[#This Row],[Vencimento]])&lt;0,1,0)</f>
        <v>0</v>
      </c>
    </row>
    <row r="1010" spans="9:31" x14ac:dyDescent="0.3">
      <c r="I1010">
        <v>1007</v>
      </c>
      <c r="J1010" s="41">
        <v>44373</v>
      </c>
      <c r="K1010" s="66">
        <f t="shared" si="15"/>
        <v>2021</v>
      </c>
      <c r="L1010">
        <v>70</v>
      </c>
      <c r="M1010" t="s">
        <v>392</v>
      </c>
      <c r="N1010" t="s">
        <v>153</v>
      </c>
      <c r="O1010">
        <v>15</v>
      </c>
      <c r="P1010" t="s">
        <v>451</v>
      </c>
      <c r="Q1010" t="s">
        <v>206</v>
      </c>
      <c r="R1010" t="s">
        <v>222</v>
      </c>
      <c r="S1010">
        <v>38</v>
      </c>
      <c r="T1010" s="42">
        <v>117</v>
      </c>
      <c r="U1010" s="42">
        <v>4446</v>
      </c>
      <c r="V1010" s="43">
        <v>0.02</v>
      </c>
      <c r="W1010" s="42">
        <f>tVendas[[#This Row],[Valor Bruto]]*tVendas[[#This Row],[% Desconto]]</f>
        <v>88.92</v>
      </c>
      <c r="X1010" s="42">
        <f>tVendas[[#This Row],[Valor Bruto]]-tVendas[[#This Row],[Valor Desconto]]</f>
        <v>4357.08</v>
      </c>
      <c r="Y1010" s="41">
        <v>44390</v>
      </c>
      <c r="Z1010" s="41">
        <v>44390</v>
      </c>
      <c r="AA1010" t="s">
        <v>85</v>
      </c>
      <c r="AB1010" t="s">
        <v>95</v>
      </c>
      <c r="AC1010" s="43">
        <v>0.08</v>
      </c>
      <c r="AD1010" s="42">
        <f>tVendas[[#This Row],[Valor Venda]]*tVendas[[#This Row],[% Comis.]]</f>
        <v>348.56639999999999</v>
      </c>
      <c r="AE1010" s="57">
        <f>IF((tVendas[[#This Row],[Data Pagamento]]-tVendas[[#This Row],[Vencimento]])&lt;0,1,0)</f>
        <v>0</v>
      </c>
    </row>
    <row r="1011" spans="9:31" x14ac:dyDescent="0.3">
      <c r="I1011">
        <v>1008</v>
      </c>
      <c r="J1011" s="41">
        <v>44374</v>
      </c>
      <c r="K1011" s="66">
        <f t="shared" si="15"/>
        <v>2021</v>
      </c>
      <c r="L1011">
        <v>81</v>
      </c>
      <c r="M1011" t="s">
        <v>503</v>
      </c>
      <c r="N1011" t="s">
        <v>101</v>
      </c>
      <c r="O1011">
        <v>4</v>
      </c>
      <c r="P1011" t="s">
        <v>490</v>
      </c>
      <c r="Q1011" t="s">
        <v>206</v>
      </c>
      <c r="R1011" t="s">
        <v>226</v>
      </c>
      <c r="S1011">
        <v>20</v>
      </c>
      <c r="T1011" s="42">
        <v>111</v>
      </c>
      <c r="U1011" s="42">
        <v>2220</v>
      </c>
      <c r="V1011" s="43">
        <v>0.05</v>
      </c>
      <c r="W1011" s="42">
        <f>tVendas[[#This Row],[Valor Bruto]]*tVendas[[#This Row],[% Desconto]]</f>
        <v>111</v>
      </c>
      <c r="X1011" s="42">
        <f>tVendas[[#This Row],[Valor Bruto]]-tVendas[[#This Row],[Valor Desconto]]</f>
        <v>2109</v>
      </c>
      <c r="Y1011" s="41">
        <v>44383</v>
      </c>
      <c r="Z1011" s="41">
        <v>44383</v>
      </c>
      <c r="AA1011" t="s">
        <v>100</v>
      </c>
      <c r="AB1011" t="s">
        <v>128</v>
      </c>
      <c r="AC1011" s="43">
        <v>0.06</v>
      </c>
      <c r="AD1011" s="42">
        <f>tVendas[[#This Row],[Valor Venda]]*tVendas[[#This Row],[% Comis.]]</f>
        <v>126.53999999999999</v>
      </c>
      <c r="AE1011" s="57">
        <f>IF((tVendas[[#This Row],[Data Pagamento]]-tVendas[[#This Row],[Vencimento]])&lt;0,1,0)</f>
        <v>0</v>
      </c>
    </row>
    <row r="1012" spans="9:31" x14ac:dyDescent="0.3">
      <c r="I1012">
        <v>1009</v>
      </c>
      <c r="J1012" s="41">
        <v>44375</v>
      </c>
      <c r="K1012" s="66">
        <f t="shared" si="15"/>
        <v>2021</v>
      </c>
      <c r="L1012">
        <v>42</v>
      </c>
      <c r="M1012" t="s">
        <v>402</v>
      </c>
      <c r="N1012" t="s">
        <v>96</v>
      </c>
      <c r="O1012">
        <v>1</v>
      </c>
      <c r="P1012" t="s">
        <v>463</v>
      </c>
      <c r="Q1012" t="s">
        <v>201</v>
      </c>
      <c r="R1012" t="s">
        <v>230</v>
      </c>
      <c r="S1012">
        <v>48</v>
      </c>
      <c r="T1012" s="42">
        <v>98</v>
      </c>
      <c r="U1012" s="42">
        <v>4704</v>
      </c>
      <c r="V1012" s="43">
        <v>7.0000000000000007E-2</v>
      </c>
      <c r="W1012" s="42">
        <f>tVendas[[#This Row],[Valor Bruto]]*tVendas[[#This Row],[% Desconto]]</f>
        <v>329.28000000000003</v>
      </c>
      <c r="X1012" s="42">
        <f>tVendas[[#This Row],[Valor Bruto]]-tVendas[[#This Row],[Valor Desconto]]</f>
        <v>4374.72</v>
      </c>
      <c r="Y1012" s="41">
        <v>44384</v>
      </c>
      <c r="Z1012" s="41">
        <v>44384</v>
      </c>
      <c r="AA1012" t="s">
        <v>85</v>
      </c>
      <c r="AB1012" t="s">
        <v>95</v>
      </c>
      <c r="AC1012" s="43">
        <v>0.08</v>
      </c>
      <c r="AD1012" s="42">
        <f>tVendas[[#This Row],[Valor Venda]]*tVendas[[#This Row],[% Comis.]]</f>
        <v>349.97760000000005</v>
      </c>
      <c r="AE1012" s="57">
        <f>IF((tVendas[[#This Row],[Data Pagamento]]-tVendas[[#This Row],[Vencimento]])&lt;0,1,0)</f>
        <v>0</v>
      </c>
    </row>
    <row r="1013" spans="9:31" x14ac:dyDescent="0.3">
      <c r="I1013">
        <v>1010</v>
      </c>
      <c r="J1013" s="41">
        <v>44375</v>
      </c>
      <c r="K1013" s="66">
        <f t="shared" si="15"/>
        <v>2021</v>
      </c>
      <c r="L1013">
        <v>17</v>
      </c>
      <c r="M1013" t="s">
        <v>352</v>
      </c>
      <c r="N1013" t="s">
        <v>259</v>
      </c>
      <c r="O1013">
        <v>5</v>
      </c>
      <c r="P1013" t="s">
        <v>311</v>
      </c>
      <c r="Q1013" t="s">
        <v>206</v>
      </c>
      <c r="R1013" t="s">
        <v>234</v>
      </c>
      <c r="S1013">
        <v>35</v>
      </c>
      <c r="T1013" s="42">
        <v>114</v>
      </c>
      <c r="U1013" s="42">
        <v>3990</v>
      </c>
      <c r="V1013" s="43">
        <v>0.03</v>
      </c>
      <c r="W1013" s="42">
        <f>tVendas[[#This Row],[Valor Bruto]]*tVendas[[#This Row],[% Desconto]]</f>
        <v>119.69999999999999</v>
      </c>
      <c r="X1013" s="42">
        <f>tVendas[[#This Row],[Valor Bruto]]-tVendas[[#This Row],[Valor Desconto]]</f>
        <v>3870.3</v>
      </c>
      <c r="Y1013" s="41">
        <v>44382</v>
      </c>
      <c r="Z1013" s="41">
        <v>44382</v>
      </c>
      <c r="AA1013" t="s">
        <v>108</v>
      </c>
      <c r="AB1013" t="s">
        <v>95</v>
      </c>
      <c r="AC1013" s="43">
        <v>7.0000000000000007E-2</v>
      </c>
      <c r="AD1013" s="42">
        <f>tVendas[[#This Row],[Valor Venda]]*tVendas[[#This Row],[% Comis.]]</f>
        <v>270.92100000000005</v>
      </c>
      <c r="AE1013" s="57">
        <f>IF((tVendas[[#This Row],[Data Pagamento]]-tVendas[[#This Row],[Vencimento]])&lt;0,1,0)</f>
        <v>0</v>
      </c>
    </row>
    <row r="1014" spans="9:31" x14ac:dyDescent="0.3">
      <c r="I1014">
        <v>1011</v>
      </c>
      <c r="J1014" s="41">
        <v>44375</v>
      </c>
      <c r="K1014" s="66">
        <f t="shared" si="15"/>
        <v>2021</v>
      </c>
      <c r="L1014">
        <v>60</v>
      </c>
      <c r="M1014" t="s">
        <v>365</v>
      </c>
      <c r="N1014" t="s">
        <v>126</v>
      </c>
      <c r="O1014">
        <v>8</v>
      </c>
      <c r="P1014" t="s">
        <v>406</v>
      </c>
      <c r="Q1014" t="s">
        <v>206</v>
      </c>
      <c r="R1014" t="s">
        <v>237</v>
      </c>
      <c r="S1014">
        <v>45</v>
      </c>
      <c r="T1014" s="42">
        <v>116</v>
      </c>
      <c r="U1014" s="42">
        <v>5220</v>
      </c>
      <c r="V1014" s="43">
        <v>7.0000000000000007E-2</v>
      </c>
      <c r="W1014" s="42">
        <f>tVendas[[#This Row],[Valor Bruto]]*tVendas[[#This Row],[% Desconto]]</f>
        <v>365.40000000000003</v>
      </c>
      <c r="X1014" s="42">
        <f>tVendas[[#This Row],[Valor Bruto]]-tVendas[[#This Row],[Valor Desconto]]</f>
        <v>4854.6000000000004</v>
      </c>
      <c r="Y1014" s="41">
        <v>44400</v>
      </c>
      <c r="Z1014" s="41">
        <v>44400</v>
      </c>
      <c r="AA1014" t="s">
        <v>79</v>
      </c>
      <c r="AB1014" t="s">
        <v>128</v>
      </c>
      <c r="AC1014" s="43">
        <v>0.08</v>
      </c>
      <c r="AD1014" s="42">
        <f>tVendas[[#This Row],[Valor Venda]]*tVendas[[#This Row],[% Comis.]]</f>
        <v>388.36800000000005</v>
      </c>
      <c r="AE1014" s="57">
        <f>IF((tVendas[[#This Row],[Data Pagamento]]-tVendas[[#This Row],[Vencimento]])&lt;0,1,0)</f>
        <v>0</v>
      </c>
    </row>
    <row r="1015" spans="9:31" x14ac:dyDescent="0.3">
      <c r="I1015">
        <v>1012</v>
      </c>
      <c r="J1015" s="41">
        <v>44376</v>
      </c>
      <c r="K1015" s="66">
        <f t="shared" si="15"/>
        <v>2021</v>
      </c>
      <c r="L1015">
        <v>35</v>
      </c>
      <c r="M1015" t="s">
        <v>267</v>
      </c>
      <c r="N1015" t="s">
        <v>268</v>
      </c>
      <c r="O1015">
        <v>11</v>
      </c>
      <c r="P1015" t="s">
        <v>371</v>
      </c>
      <c r="Q1015" t="s">
        <v>201</v>
      </c>
      <c r="R1015" t="s">
        <v>240</v>
      </c>
      <c r="S1015">
        <v>30</v>
      </c>
      <c r="T1015" s="42">
        <v>114</v>
      </c>
      <c r="U1015" s="42">
        <v>3420</v>
      </c>
      <c r="V1015" s="43">
        <v>0.15</v>
      </c>
      <c r="W1015" s="42">
        <f>tVendas[[#This Row],[Valor Bruto]]*tVendas[[#This Row],[% Desconto]]</f>
        <v>513</v>
      </c>
      <c r="X1015" s="42">
        <f>tVendas[[#This Row],[Valor Bruto]]-tVendas[[#This Row],[Valor Desconto]]</f>
        <v>2907</v>
      </c>
      <c r="Y1015" s="41">
        <v>44400</v>
      </c>
      <c r="Z1015" s="41">
        <v>44400</v>
      </c>
      <c r="AA1015" t="s">
        <v>85</v>
      </c>
      <c r="AB1015" t="s">
        <v>88</v>
      </c>
      <c r="AC1015" s="43">
        <v>0.06</v>
      </c>
      <c r="AD1015" s="42">
        <f>tVendas[[#This Row],[Valor Venda]]*tVendas[[#This Row],[% Comis.]]</f>
        <v>174.42</v>
      </c>
      <c r="AE1015" s="57">
        <f>IF((tVendas[[#This Row],[Data Pagamento]]-tVendas[[#This Row],[Vencimento]])&lt;0,1,0)</f>
        <v>0</v>
      </c>
    </row>
    <row r="1016" spans="9:31" x14ac:dyDescent="0.3">
      <c r="J1016" s="41"/>
      <c r="K1016" s="41"/>
      <c r="T1016" s="69"/>
      <c r="U1016" s="69"/>
      <c r="V1016" s="64"/>
      <c r="W1016" s="70"/>
      <c r="X1016" s="70"/>
      <c r="Y1016" s="41"/>
      <c r="Z1016" s="41"/>
      <c r="AC1016" s="64"/>
      <c r="AD1016" s="70"/>
      <c r="AE1016" s="57">
        <f>SUBTOTAL(9,AE7:AE1015)</f>
        <v>59</v>
      </c>
    </row>
  </sheetData>
  <mergeCells count="1">
    <mergeCell ref="B2:F2"/>
  </mergeCells>
  <conditionalFormatting sqref="B36:B45">
    <cfRule type="top10" dxfId="119" priority="2" rank="5"/>
  </conditionalFormatting>
  <pageMargins left="0.511811024" right="0.511811024" top="0.78740157499999996" bottom="0.78740157499999996" header="0.31496062000000002" footer="0.31496062000000002"/>
  <pageSetup paperSize="9" orientation="portrait"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74BA6-124D-4A3B-9713-0BA41B7E32B4}">
  <sheetPr codeName="Planilha9"/>
  <dimension ref="B1:T3071"/>
  <sheetViews>
    <sheetView showGridLines="0" workbookViewId="0">
      <selection activeCell="I1" sqref="I1"/>
    </sheetView>
  </sheetViews>
  <sheetFormatPr defaultRowHeight="14.4" x14ac:dyDescent="0.3"/>
  <cols>
    <col min="1" max="1" width="2.44140625" customWidth="1"/>
    <col min="2" max="2" width="6.88671875" bestFit="1" customWidth="1"/>
    <col min="3" max="3" width="15.6640625" bestFit="1" customWidth="1"/>
    <col min="4" max="4" width="13.77734375" bestFit="1" customWidth="1"/>
    <col min="5" max="5" width="22.77734375" bestFit="1" customWidth="1"/>
    <col min="6" max="6" width="14.44140625" bestFit="1" customWidth="1"/>
    <col min="7" max="7" width="8" bestFit="1" customWidth="1"/>
    <col min="8" max="8" width="15.6640625" bestFit="1" customWidth="1"/>
    <col min="9" max="9" width="55.5546875" bestFit="1" customWidth="1"/>
    <col min="10" max="10" width="16.109375" bestFit="1" customWidth="1"/>
    <col min="11" max="11" width="19.109375" bestFit="1" customWidth="1"/>
    <col min="12" max="12" width="14.109375" bestFit="1" customWidth="1"/>
    <col min="13" max="13" width="15.6640625" bestFit="1" customWidth="1"/>
    <col min="14" max="14" width="21.33203125" bestFit="1" customWidth="1"/>
    <col min="16" max="16" width="13.109375" bestFit="1" customWidth="1"/>
    <col min="17" max="17" width="12.44140625" style="54" customWidth="1"/>
    <col min="19" max="19" width="10.33203125" bestFit="1" customWidth="1"/>
  </cols>
  <sheetData>
    <row r="1" spans="2:18" ht="7.5" customHeight="1" x14ac:dyDescent="0.3"/>
    <row r="2" spans="2:18" x14ac:dyDescent="0.3">
      <c r="B2" s="101" t="s">
        <v>523</v>
      </c>
      <c r="C2" s="101"/>
      <c r="D2" s="101"/>
      <c r="E2" s="101"/>
      <c r="F2" s="101"/>
    </row>
    <row r="3" spans="2:18" x14ac:dyDescent="0.3">
      <c r="B3" s="101"/>
      <c r="C3" s="101"/>
      <c r="D3" s="101"/>
      <c r="E3" s="101"/>
      <c r="F3" s="101"/>
    </row>
    <row r="4" spans="2:18" ht="204.6" customHeight="1" x14ac:dyDescent="0.3">
      <c r="B4" s="101"/>
      <c r="C4" s="101"/>
      <c r="D4" s="101"/>
      <c r="E4" s="101"/>
      <c r="F4" s="101"/>
    </row>
    <row r="6" spans="2:18" ht="16.8" x14ac:dyDescent="0.3">
      <c r="B6" s="7" t="s">
        <v>524</v>
      </c>
    </row>
    <row r="8" spans="2:18" ht="28.5" customHeight="1" x14ac:dyDescent="0.3">
      <c r="B8" s="18" t="s">
        <v>525</v>
      </c>
      <c r="C8" s="18" t="s">
        <v>194</v>
      </c>
      <c r="D8" s="18" t="s">
        <v>196</v>
      </c>
      <c r="E8" s="18" t="s">
        <v>195</v>
      </c>
      <c r="F8" s="18" t="s">
        <v>526</v>
      </c>
      <c r="G8" s="18" t="s">
        <v>527</v>
      </c>
      <c r="H8" s="18" t="s">
        <v>528</v>
      </c>
      <c r="I8" s="18" t="s">
        <v>529</v>
      </c>
      <c r="J8" s="18" t="s">
        <v>530</v>
      </c>
      <c r="K8" s="18" t="s">
        <v>531</v>
      </c>
      <c r="L8" s="18" t="s">
        <v>532</v>
      </c>
      <c r="M8" s="18" t="s">
        <v>533</v>
      </c>
      <c r="N8" s="18" t="s">
        <v>534</v>
      </c>
      <c r="O8" s="18" t="s">
        <v>535</v>
      </c>
      <c r="P8" s="18" t="s">
        <v>536</v>
      </c>
      <c r="Q8" s="18" t="s">
        <v>537</v>
      </c>
      <c r="R8" s="18" t="s">
        <v>538</v>
      </c>
    </row>
    <row r="9" spans="2:18" x14ac:dyDescent="0.3">
      <c r="B9" s="45">
        <v>1</v>
      </c>
      <c r="C9" s="46" t="s">
        <v>200</v>
      </c>
      <c r="D9" s="46" t="s">
        <v>202</v>
      </c>
      <c r="E9" s="46" t="s">
        <v>201</v>
      </c>
      <c r="F9" s="46" t="s">
        <v>539</v>
      </c>
      <c r="G9" s="46" t="s">
        <v>540</v>
      </c>
      <c r="H9" s="45">
        <v>19</v>
      </c>
      <c r="I9" s="45">
        <v>33</v>
      </c>
      <c r="J9" s="45">
        <v>12</v>
      </c>
      <c r="K9" s="45">
        <v>272</v>
      </c>
      <c r="L9" s="47">
        <v>12</v>
      </c>
      <c r="M9" s="48">
        <v>4024</v>
      </c>
      <c r="N9" s="49">
        <v>335.33333333333331</v>
      </c>
      <c r="O9" s="50" t="s">
        <v>541</v>
      </c>
      <c r="P9" s="48">
        <v>6372</v>
      </c>
      <c r="Q9" s="47">
        <v>2347</v>
      </c>
      <c r="R9" s="48">
        <v>1</v>
      </c>
    </row>
    <row r="10" spans="2:18" x14ac:dyDescent="0.3">
      <c r="B10" s="45">
        <v>2</v>
      </c>
      <c r="C10" s="46" t="s">
        <v>475</v>
      </c>
      <c r="D10" s="46" t="s">
        <v>542</v>
      </c>
      <c r="E10" s="46" t="s">
        <v>206</v>
      </c>
      <c r="F10" s="46" t="s">
        <v>543</v>
      </c>
      <c r="G10" s="46" t="s">
        <v>540</v>
      </c>
      <c r="H10" s="45">
        <v>19</v>
      </c>
      <c r="I10" s="45">
        <v>33</v>
      </c>
      <c r="J10" s="45">
        <v>12</v>
      </c>
      <c r="K10" s="45">
        <v>260</v>
      </c>
      <c r="L10" s="47">
        <v>15</v>
      </c>
      <c r="M10" s="48">
        <v>2765</v>
      </c>
      <c r="N10" s="49">
        <v>184.33333333333334</v>
      </c>
      <c r="O10" s="50" t="s">
        <v>544</v>
      </c>
      <c r="P10" s="48">
        <v>5293</v>
      </c>
      <c r="Q10" s="47">
        <v>2527</v>
      </c>
      <c r="R10" s="48">
        <v>1</v>
      </c>
    </row>
    <row r="11" spans="2:18" x14ac:dyDescent="0.3">
      <c r="B11" s="45">
        <v>3</v>
      </c>
      <c r="C11" s="46" t="s">
        <v>494</v>
      </c>
      <c r="D11" s="46" t="s">
        <v>545</v>
      </c>
      <c r="E11" s="46" t="s">
        <v>206</v>
      </c>
      <c r="F11" s="46" t="s">
        <v>546</v>
      </c>
      <c r="G11" s="46" t="s">
        <v>540</v>
      </c>
      <c r="H11" s="45">
        <v>19</v>
      </c>
      <c r="I11" s="45">
        <v>33</v>
      </c>
      <c r="J11" s="45">
        <v>12</v>
      </c>
      <c r="K11" s="45">
        <v>271</v>
      </c>
      <c r="L11" s="47">
        <v>12</v>
      </c>
      <c r="M11" s="48">
        <v>5874</v>
      </c>
      <c r="N11" s="49">
        <v>489.5</v>
      </c>
      <c r="O11" s="50" t="s">
        <v>547</v>
      </c>
      <c r="P11" s="48">
        <v>7485</v>
      </c>
      <c r="Q11" s="47">
        <v>1611</v>
      </c>
      <c r="R11" s="48">
        <v>0</v>
      </c>
    </row>
    <row r="12" spans="2:18" x14ac:dyDescent="0.3">
      <c r="B12" s="45">
        <v>4</v>
      </c>
      <c r="C12" s="46" t="s">
        <v>472</v>
      </c>
      <c r="D12" s="46" t="s">
        <v>548</v>
      </c>
      <c r="E12" s="46" t="s">
        <v>206</v>
      </c>
      <c r="F12" s="46" t="s">
        <v>549</v>
      </c>
      <c r="G12" s="46" t="s">
        <v>540</v>
      </c>
      <c r="H12" s="45">
        <v>19</v>
      </c>
      <c r="I12" s="45">
        <v>33</v>
      </c>
      <c r="J12" s="45">
        <v>12</v>
      </c>
      <c r="K12" s="45">
        <v>236</v>
      </c>
      <c r="L12" s="47">
        <v>17</v>
      </c>
      <c r="M12" s="48">
        <v>4907</v>
      </c>
      <c r="N12" s="49">
        <v>288.64705882352939</v>
      </c>
      <c r="O12" s="50" t="s">
        <v>550</v>
      </c>
      <c r="P12" s="48">
        <v>6768</v>
      </c>
      <c r="Q12" s="47">
        <v>1861</v>
      </c>
      <c r="R12" s="48">
        <v>0</v>
      </c>
    </row>
    <row r="13" spans="2:18" ht="57.6" x14ac:dyDescent="0.3">
      <c r="B13" s="45">
        <v>5</v>
      </c>
      <c r="C13" s="51" t="s">
        <v>315</v>
      </c>
      <c r="D13" s="46" t="s">
        <v>551</v>
      </c>
      <c r="E13" s="46" t="s">
        <v>206</v>
      </c>
      <c r="F13" s="46" t="s">
        <v>552</v>
      </c>
      <c r="G13" s="46" t="s">
        <v>540</v>
      </c>
      <c r="H13" s="45">
        <v>19</v>
      </c>
      <c r="I13" s="45">
        <v>33</v>
      </c>
      <c r="J13" s="45">
        <v>12</v>
      </c>
      <c r="K13" s="45">
        <v>232</v>
      </c>
      <c r="L13" s="47">
        <v>16</v>
      </c>
      <c r="M13" s="48">
        <v>4316</v>
      </c>
      <c r="N13" s="49">
        <v>269.75</v>
      </c>
      <c r="O13" s="50" t="s">
        <v>553</v>
      </c>
      <c r="P13" s="48">
        <v>6141</v>
      </c>
      <c r="Q13" s="47">
        <v>1825</v>
      </c>
      <c r="R13" s="48">
        <v>0</v>
      </c>
    </row>
    <row r="14" spans="2:18" x14ac:dyDescent="0.3">
      <c r="B14" s="45">
        <v>6</v>
      </c>
      <c r="C14" s="52" t="s">
        <v>272</v>
      </c>
      <c r="D14" s="46" t="s">
        <v>202</v>
      </c>
      <c r="E14" s="46" t="s">
        <v>201</v>
      </c>
      <c r="F14" s="53" t="s">
        <v>554</v>
      </c>
      <c r="G14" s="46" t="s">
        <v>540</v>
      </c>
      <c r="H14" s="45">
        <v>19</v>
      </c>
      <c r="I14" s="45">
        <v>33</v>
      </c>
      <c r="J14" s="45">
        <v>12</v>
      </c>
      <c r="K14" s="45">
        <v>260</v>
      </c>
      <c r="L14" s="47">
        <v>16</v>
      </c>
      <c r="M14" s="48">
        <v>3543</v>
      </c>
      <c r="N14" s="49">
        <v>221.4375</v>
      </c>
      <c r="O14" s="50" t="s">
        <v>555</v>
      </c>
      <c r="P14" s="48">
        <v>5519</v>
      </c>
      <c r="Q14" s="47">
        <v>1976</v>
      </c>
      <c r="R14" s="48">
        <v>0</v>
      </c>
    </row>
    <row r="15" spans="2:18" x14ac:dyDescent="0.3">
      <c r="B15" s="45">
        <v>7</v>
      </c>
      <c r="C15" s="52" t="s">
        <v>507</v>
      </c>
      <c r="D15" s="46" t="s">
        <v>542</v>
      </c>
      <c r="E15" s="46" t="s">
        <v>206</v>
      </c>
      <c r="F15" s="53" t="s">
        <v>556</v>
      </c>
      <c r="G15" s="46" t="s">
        <v>540</v>
      </c>
      <c r="H15" s="45">
        <v>19</v>
      </c>
      <c r="I15" s="45">
        <v>33</v>
      </c>
      <c r="J15" s="45">
        <v>12</v>
      </c>
      <c r="K15" s="45">
        <v>257</v>
      </c>
      <c r="L15" s="47">
        <v>17</v>
      </c>
      <c r="M15" s="48">
        <v>6242</v>
      </c>
      <c r="N15" s="49">
        <v>367.1764705882353</v>
      </c>
      <c r="O15" s="50" t="s">
        <v>557</v>
      </c>
      <c r="P15" s="48">
        <v>8345</v>
      </c>
      <c r="Q15" s="47">
        <v>2103</v>
      </c>
      <c r="R15" s="48">
        <v>0</v>
      </c>
    </row>
    <row r="16" spans="2:18" x14ac:dyDescent="0.3">
      <c r="B16" s="45">
        <v>8</v>
      </c>
      <c r="C16" s="52" t="s">
        <v>373</v>
      </c>
      <c r="D16" s="46" t="s">
        <v>545</v>
      </c>
      <c r="E16" s="46" t="s">
        <v>206</v>
      </c>
      <c r="F16" s="53" t="s">
        <v>558</v>
      </c>
      <c r="G16" s="46" t="s">
        <v>540</v>
      </c>
      <c r="H16" s="45">
        <v>19</v>
      </c>
      <c r="I16" s="45">
        <v>33</v>
      </c>
      <c r="J16" s="45">
        <v>12</v>
      </c>
      <c r="K16" s="45">
        <v>244</v>
      </c>
      <c r="L16" s="47">
        <v>19</v>
      </c>
      <c r="M16" s="48">
        <v>8078</v>
      </c>
      <c r="N16" s="49">
        <v>425.15789473684208</v>
      </c>
      <c r="O16" s="50" t="s">
        <v>559</v>
      </c>
      <c r="P16" s="48">
        <v>9995</v>
      </c>
      <c r="Q16" s="47">
        <v>1917</v>
      </c>
      <c r="R16" s="48">
        <v>0</v>
      </c>
    </row>
    <row r="17" spans="2:20" x14ac:dyDescent="0.3">
      <c r="B17" s="45">
        <v>9</v>
      </c>
      <c r="C17" s="52" t="s">
        <v>423</v>
      </c>
      <c r="D17" s="46" t="s">
        <v>548</v>
      </c>
      <c r="E17" s="46" t="s">
        <v>206</v>
      </c>
      <c r="F17" s="53" t="s">
        <v>560</v>
      </c>
      <c r="G17" s="46" t="s">
        <v>540</v>
      </c>
      <c r="H17" s="45">
        <v>19</v>
      </c>
      <c r="I17" s="45">
        <v>33</v>
      </c>
      <c r="J17" s="45">
        <v>12</v>
      </c>
      <c r="K17" s="45">
        <v>212</v>
      </c>
      <c r="L17" s="47">
        <v>14</v>
      </c>
      <c r="M17" s="48">
        <v>4850</v>
      </c>
      <c r="N17" s="49">
        <v>346.42857142857144</v>
      </c>
      <c r="O17" s="50" t="s">
        <v>561</v>
      </c>
      <c r="P17" s="48">
        <v>7148</v>
      </c>
      <c r="Q17" s="47">
        <v>2298</v>
      </c>
      <c r="R17" s="48">
        <v>0</v>
      </c>
    </row>
    <row r="18" spans="2:20" x14ac:dyDescent="0.3">
      <c r="B18" s="45">
        <v>10</v>
      </c>
      <c r="C18" s="52" t="s">
        <v>244</v>
      </c>
      <c r="D18" s="46" t="s">
        <v>551</v>
      </c>
      <c r="E18" s="46" t="s">
        <v>206</v>
      </c>
      <c r="F18" s="53" t="s">
        <v>562</v>
      </c>
      <c r="G18" s="46" t="s">
        <v>540</v>
      </c>
      <c r="H18" s="45">
        <v>19</v>
      </c>
      <c r="I18" s="45">
        <v>33</v>
      </c>
      <c r="J18" s="45">
        <v>12</v>
      </c>
      <c r="K18" s="45">
        <v>210</v>
      </c>
      <c r="L18" s="47">
        <v>10</v>
      </c>
      <c r="M18" s="48">
        <v>4168</v>
      </c>
      <c r="N18" s="49">
        <v>416.8</v>
      </c>
      <c r="O18" s="50" t="s">
        <v>563</v>
      </c>
      <c r="P18" s="48">
        <v>6395</v>
      </c>
      <c r="Q18" s="47">
        <v>2227</v>
      </c>
      <c r="R18" s="48">
        <v>0</v>
      </c>
    </row>
    <row r="19" spans="2:20" x14ac:dyDescent="0.3">
      <c r="B19" s="45">
        <v>11</v>
      </c>
      <c r="C19" s="52" t="s">
        <v>458</v>
      </c>
      <c r="D19" s="46" t="s">
        <v>202</v>
      </c>
      <c r="E19" s="46" t="s">
        <v>201</v>
      </c>
      <c r="F19" s="53" t="s">
        <v>564</v>
      </c>
      <c r="G19" s="46" t="s">
        <v>540</v>
      </c>
      <c r="H19" s="45">
        <v>19</v>
      </c>
      <c r="I19" s="45">
        <v>33</v>
      </c>
      <c r="J19" s="45">
        <v>12</v>
      </c>
      <c r="K19" s="45">
        <v>278</v>
      </c>
      <c r="L19" s="47">
        <v>15</v>
      </c>
      <c r="M19" s="48">
        <v>5589</v>
      </c>
      <c r="N19" s="49">
        <v>372.6</v>
      </c>
      <c r="O19" s="50" t="s">
        <v>565</v>
      </c>
      <c r="P19" s="48">
        <v>7688</v>
      </c>
      <c r="Q19" s="47">
        <v>2099</v>
      </c>
      <c r="R19" s="48">
        <v>0</v>
      </c>
    </row>
    <row r="20" spans="2:20" x14ac:dyDescent="0.3">
      <c r="B20" s="45">
        <v>12</v>
      </c>
      <c r="C20" s="52" t="s">
        <v>333</v>
      </c>
      <c r="D20" s="46" t="s">
        <v>542</v>
      </c>
      <c r="E20" s="46" t="s">
        <v>201</v>
      </c>
      <c r="F20" s="53" t="s">
        <v>566</v>
      </c>
      <c r="G20" s="46" t="s">
        <v>540</v>
      </c>
      <c r="H20" s="45">
        <v>19</v>
      </c>
      <c r="I20" s="45">
        <v>33</v>
      </c>
      <c r="J20" s="45">
        <v>12</v>
      </c>
      <c r="K20" s="45">
        <v>286</v>
      </c>
      <c r="L20" s="47">
        <v>20</v>
      </c>
      <c r="M20" s="48">
        <v>7637</v>
      </c>
      <c r="N20" s="49">
        <v>381.85</v>
      </c>
      <c r="O20" s="50" t="s">
        <v>567</v>
      </c>
      <c r="P20" s="48">
        <v>9456</v>
      </c>
      <c r="Q20" s="47">
        <v>1819</v>
      </c>
      <c r="R20" s="48">
        <v>0</v>
      </c>
    </row>
    <row r="21" spans="2:20" x14ac:dyDescent="0.3">
      <c r="B21" s="45">
        <v>13</v>
      </c>
      <c r="C21" s="52" t="s">
        <v>411</v>
      </c>
      <c r="D21" s="46" t="s">
        <v>545</v>
      </c>
      <c r="E21" s="46" t="s">
        <v>201</v>
      </c>
      <c r="F21" s="53" t="s">
        <v>568</v>
      </c>
      <c r="G21" s="46" t="s">
        <v>540</v>
      </c>
      <c r="H21" s="45">
        <v>19</v>
      </c>
      <c r="I21" s="45">
        <v>33</v>
      </c>
      <c r="J21" s="45">
        <v>12</v>
      </c>
      <c r="K21" s="45">
        <v>254</v>
      </c>
      <c r="L21" s="47">
        <v>14</v>
      </c>
      <c r="M21" s="48">
        <v>4365</v>
      </c>
      <c r="N21" s="49">
        <v>311.78571428571428</v>
      </c>
      <c r="O21" s="50" t="s">
        <v>569</v>
      </c>
      <c r="P21" s="48">
        <v>6204</v>
      </c>
      <c r="Q21" s="47">
        <v>1839</v>
      </c>
      <c r="R21" s="48">
        <v>0</v>
      </c>
    </row>
    <row r="22" spans="2:20" x14ac:dyDescent="0.3">
      <c r="B22" s="45">
        <v>14</v>
      </c>
      <c r="C22" s="52" t="s">
        <v>483</v>
      </c>
      <c r="D22" s="46" t="s">
        <v>548</v>
      </c>
      <c r="E22" s="46" t="s">
        <v>201</v>
      </c>
      <c r="F22" s="53" t="s">
        <v>570</v>
      </c>
      <c r="G22" s="46" t="s">
        <v>540</v>
      </c>
      <c r="H22" s="45">
        <v>19</v>
      </c>
      <c r="I22" s="45">
        <v>33</v>
      </c>
      <c r="J22" s="45">
        <v>12</v>
      </c>
      <c r="K22" s="45">
        <v>267</v>
      </c>
      <c r="L22" s="47">
        <v>19</v>
      </c>
      <c r="M22" s="48">
        <v>5299</v>
      </c>
      <c r="N22" s="49">
        <v>278.89473684210526</v>
      </c>
      <c r="O22" s="50" t="s">
        <v>571</v>
      </c>
      <c r="P22" s="48">
        <v>7082</v>
      </c>
      <c r="Q22" s="47">
        <v>1783</v>
      </c>
      <c r="R22" s="48">
        <v>0</v>
      </c>
    </row>
    <row r="23" spans="2:20" x14ac:dyDescent="0.3">
      <c r="B23" s="45">
        <v>15</v>
      </c>
      <c r="C23" s="52" t="s">
        <v>295</v>
      </c>
      <c r="D23" s="46" t="s">
        <v>551</v>
      </c>
      <c r="E23" s="46" t="s">
        <v>206</v>
      </c>
      <c r="F23" s="53" t="s">
        <v>572</v>
      </c>
      <c r="G23" s="46" t="s">
        <v>540</v>
      </c>
      <c r="H23" s="45">
        <v>19</v>
      </c>
      <c r="I23" s="45">
        <v>33</v>
      </c>
      <c r="J23" s="45">
        <v>12</v>
      </c>
      <c r="K23" s="45">
        <v>237</v>
      </c>
      <c r="L23" s="47">
        <v>18</v>
      </c>
      <c r="M23" s="48">
        <v>3358</v>
      </c>
      <c r="N23" s="49">
        <v>186.55555555555554</v>
      </c>
      <c r="O23" s="50" t="s">
        <v>573</v>
      </c>
      <c r="P23" s="48">
        <v>5423</v>
      </c>
      <c r="Q23" s="47">
        <v>2065</v>
      </c>
      <c r="R23" s="48">
        <v>0</v>
      </c>
    </row>
    <row r="26" spans="2:20" ht="16.8" x14ac:dyDescent="0.3">
      <c r="B26" s="7" t="s">
        <v>574</v>
      </c>
    </row>
    <row r="28" spans="2:20" ht="43.2" x14ac:dyDescent="0.3">
      <c r="B28" s="17" t="s">
        <v>55</v>
      </c>
      <c r="C28" s="17" t="s">
        <v>56</v>
      </c>
      <c r="D28" s="17" t="s">
        <v>60</v>
      </c>
      <c r="E28" s="17" t="s">
        <v>61</v>
      </c>
      <c r="F28" s="17" t="s">
        <v>62</v>
      </c>
      <c r="G28" s="17" t="s">
        <v>63</v>
      </c>
      <c r="H28" s="17" t="s">
        <v>64</v>
      </c>
      <c r="I28" s="17" t="s">
        <v>65</v>
      </c>
      <c r="J28" s="17" t="s">
        <v>66</v>
      </c>
      <c r="K28" s="17" t="s">
        <v>67</v>
      </c>
      <c r="L28" s="17" t="s">
        <v>68</v>
      </c>
      <c r="M28" s="17" t="s">
        <v>69</v>
      </c>
      <c r="N28" s="17" t="s">
        <v>70</v>
      </c>
      <c r="O28" s="17" t="s">
        <v>71</v>
      </c>
      <c r="P28" s="18" t="s">
        <v>73</v>
      </c>
      <c r="Q28" s="18" t="s">
        <v>74</v>
      </c>
      <c r="R28" s="17" t="s">
        <v>75</v>
      </c>
      <c r="S28" s="17" t="s">
        <v>76</v>
      </c>
      <c r="T28" s="17" t="s">
        <v>77</v>
      </c>
    </row>
    <row r="29" spans="2:20" x14ac:dyDescent="0.3">
      <c r="B29" s="19">
        <v>1</v>
      </c>
      <c r="C29" s="20">
        <v>43831</v>
      </c>
      <c r="D29" s="21">
        <v>71</v>
      </c>
      <c r="E29" s="22" t="s">
        <v>78</v>
      </c>
      <c r="F29" s="19">
        <v>1</v>
      </c>
      <c r="G29" s="23">
        <v>37</v>
      </c>
      <c r="H29" s="24">
        <v>101</v>
      </c>
      <c r="I29" s="25">
        <v>3737</v>
      </c>
      <c r="J29" s="26">
        <v>0.02</v>
      </c>
      <c r="K29" s="25"/>
      <c r="L29" s="25">
        <v>3662.26</v>
      </c>
      <c r="M29" s="27">
        <v>43842</v>
      </c>
      <c r="N29" s="28">
        <v>43842</v>
      </c>
      <c r="O29" s="29">
        <v>1</v>
      </c>
      <c r="P29" s="30">
        <v>6</v>
      </c>
      <c r="Q29" s="19" t="s">
        <v>80</v>
      </c>
      <c r="R29" s="26">
        <v>0.08</v>
      </c>
      <c r="S29" s="31">
        <v>292.98080000000004</v>
      </c>
      <c r="T29">
        <v>1</v>
      </c>
    </row>
    <row r="30" spans="2:20" x14ac:dyDescent="0.3">
      <c r="B30" s="19">
        <v>2</v>
      </c>
      <c r="C30" s="20">
        <v>43831</v>
      </c>
      <c r="D30" s="21">
        <v>52</v>
      </c>
      <c r="E30" s="22" t="s">
        <v>81</v>
      </c>
      <c r="F30" s="19">
        <v>7</v>
      </c>
      <c r="G30" s="23">
        <v>47</v>
      </c>
      <c r="H30" s="24">
        <v>93</v>
      </c>
      <c r="I30" s="25">
        <v>4371</v>
      </c>
      <c r="J30" s="26">
        <v>0.04</v>
      </c>
      <c r="K30" s="25"/>
      <c r="L30" s="25">
        <v>4196.16</v>
      </c>
      <c r="M30" s="27">
        <v>43833</v>
      </c>
      <c r="N30" s="28">
        <v>43833</v>
      </c>
      <c r="O30" s="29">
        <v>2</v>
      </c>
      <c r="P30" s="30">
        <v>2</v>
      </c>
      <c r="Q30" s="19" t="s">
        <v>83</v>
      </c>
      <c r="R30" s="26">
        <v>0.1</v>
      </c>
      <c r="S30" s="31">
        <v>419.61599999999999</v>
      </c>
      <c r="T30">
        <v>2</v>
      </c>
    </row>
    <row r="31" spans="2:20" x14ac:dyDescent="0.3">
      <c r="B31" s="19">
        <v>3</v>
      </c>
      <c r="C31" s="20">
        <v>43831</v>
      </c>
      <c r="D31" s="21">
        <v>92</v>
      </c>
      <c r="E31" s="22" t="s">
        <v>84</v>
      </c>
      <c r="F31" s="19">
        <v>12</v>
      </c>
      <c r="G31" s="23">
        <v>34</v>
      </c>
      <c r="H31" s="24">
        <v>116</v>
      </c>
      <c r="I31" s="25">
        <v>3944</v>
      </c>
      <c r="J31" s="26">
        <v>0.01</v>
      </c>
      <c r="K31" s="25"/>
      <c r="L31" s="25">
        <v>3904.56</v>
      </c>
      <c r="M31" s="27">
        <v>43854</v>
      </c>
      <c r="N31" s="28">
        <v>43854</v>
      </c>
      <c r="O31" s="29">
        <v>3</v>
      </c>
      <c r="P31" s="30">
        <v>4</v>
      </c>
      <c r="Q31" s="19" t="s">
        <v>83</v>
      </c>
      <c r="R31" s="26">
        <v>0.1</v>
      </c>
      <c r="S31" s="31">
        <v>390.45600000000002</v>
      </c>
      <c r="T31">
        <v>3</v>
      </c>
    </row>
    <row r="32" spans="2:20" x14ac:dyDescent="0.3">
      <c r="B32" s="19">
        <v>4</v>
      </c>
      <c r="C32" s="20">
        <v>43834</v>
      </c>
      <c r="D32" s="21">
        <v>16</v>
      </c>
      <c r="E32" s="22" t="s">
        <v>86</v>
      </c>
      <c r="F32" s="19">
        <v>14</v>
      </c>
      <c r="G32" s="23">
        <v>44</v>
      </c>
      <c r="H32" s="24">
        <v>113</v>
      </c>
      <c r="I32" s="25">
        <v>4972</v>
      </c>
      <c r="J32" s="26">
        <v>0.08</v>
      </c>
      <c r="K32" s="25"/>
      <c r="L32" s="25">
        <v>4574.24</v>
      </c>
      <c r="M32" s="27">
        <v>43834</v>
      </c>
      <c r="N32" s="28">
        <v>43834</v>
      </c>
      <c r="O32" s="29">
        <v>4</v>
      </c>
      <c r="P32" s="30">
        <v>3</v>
      </c>
      <c r="Q32" s="19" t="s">
        <v>88</v>
      </c>
      <c r="R32" s="26">
        <v>7.0000000000000007E-2</v>
      </c>
      <c r="S32" s="31">
        <v>320.1968</v>
      </c>
      <c r="T32">
        <v>4</v>
      </c>
    </row>
    <row r="33" spans="2:20" x14ac:dyDescent="0.3">
      <c r="B33" s="19">
        <v>5</v>
      </c>
      <c r="C33" s="20">
        <v>43835</v>
      </c>
      <c r="D33" s="21">
        <v>66</v>
      </c>
      <c r="E33" s="22" t="s">
        <v>89</v>
      </c>
      <c r="F33" s="19">
        <v>15</v>
      </c>
      <c r="G33" s="23">
        <v>24</v>
      </c>
      <c r="H33" s="24">
        <v>97</v>
      </c>
      <c r="I33" s="25">
        <v>2328</v>
      </c>
      <c r="J33" s="26">
        <v>0.02</v>
      </c>
      <c r="K33" s="25"/>
      <c r="L33" s="25">
        <v>2281.44</v>
      </c>
      <c r="M33" s="27">
        <v>43842</v>
      </c>
      <c r="N33" s="28">
        <v>43842</v>
      </c>
      <c r="O33" s="29">
        <v>5</v>
      </c>
      <c r="P33" s="30">
        <v>6</v>
      </c>
      <c r="Q33" s="19" t="s">
        <v>90</v>
      </c>
      <c r="R33" s="26">
        <v>7.0000000000000007E-2</v>
      </c>
      <c r="S33" s="31">
        <v>159.70080000000002</v>
      </c>
      <c r="T33">
        <v>5</v>
      </c>
    </row>
    <row r="34" spans="2:20" x14ac:dyDescent="0.3">
      <c r="B34" s="19">
        <v>6</v>
      </c>
      <c r="C34" s="20">
        <v>43836</v>
      </c>
      <c r="D34" s="21">
        <v>93</v>
      </c>
      <c r="E34" s="22" t="s">
        <v>91</v>
      </c>
      <c r="F34" s="19">
        <v>12</v>
      </c>
      <c r="G34" s="23">
        <v>11</v>
      </c>
      <c r="H34" s="24">
        <v>96</v>
      </c>
      <c r="I34" s="25">
        <v>1056</v>
      </c>
      <c r="J34" s="26">
        <v>0</v>
      </c>
      <c r="K34" s="25"/>
      <c r="L34" s="25">
        <v>1056</v>
      </c>
      <c r="M34" s="27">
        <v>43857</v>
      </c>
      <c r="N34" s="28">
        <v>43857</v>
      </c>
      <c r="O34" s="29">
        <v>6</v>
      </c>
      <c r="P34" s="30">
        <v>2</v>
      </c>
      <c r="Q34" s="19" t="s">
        <v>92</v>
      </c>
      <c r="R34" s="26">
        <v>0.08</v>
      </c>
      <c r="S34" s="31">
        <v>84.48</v>
      </c>
      <c r="T34">
        <v>6</v>
      </c>
    </row>
    <row r="35" spans="2:20" x14ac:dyDescent="0.3">
      <c r="B35" s="19">
        <v>7</v>
      </c>
      <c r="C35" s="20">
        <v>43836</v>
      </c>
      <c r="D35" s="21">
        <v>2</v>
      </c>
      <c r="E35" s="22" t="s">
        <v>93</v>
      </c>
      <c r="F35" s="19">
        <v>10</v>
      </c>
      <c r="G35" s="23">
        <v>20</v>
      </c>
      <c r="H35" s="24">
        <v>112</v>
      </c>
      <c r="I35" s="25">
        <v>2240</v>
      </c>
      <c r="J35" s="26">
        <v>0.13</v>
      </c>
      <c r="K35" s="25"/>
      <c r="L35" s="25">
        <v>1948.8</v>
      </c>
      <c r="M35" s="27">
        <v>43865</v>
      </c>
      <c r="N35" s="28">
        <v>43865</v>
      </c>
      <c r="O35" s="29">
        <v>7</v>
      </c>
      <c r="P35" s="30">
        <v>4</v>
      </c>
      <c r="Q35" s="19" t="s">
        <v>88</v>
      </c>
      <c r="R35" s="26">
        <v>0.08</v>
      </c>
      <c r="S35" s="31">
        <v>155.904</v>
      </c>
      <c r="T35">
        <v>7</v>
      </c>
    </row>
    <row r="36" spans="2:20" x14ac:dyDescent="0.3">
      <c r="B36" s="19">
        <v>8</v>
      </c>
      <c r="C36" s="20">
        <v>43836</v>
      </c>
      <c r="D36" s="21">
        <v>9</v>
      </c>
      <c r="E36" s="22" t="s">
        <v>94</v>
      </c>
      <c r="F36" s="19">
        <v>15</v>
      </c>
      <c r="G36" s="23">
        <v>10</v>
      </c>
      <c r="H36" s="24">
        <v>92</v>
      </c>
      <c r="I36" s="25">
        <v>920</v>
      </c>
      <c r="J36" s="26">
        <v>0</v>
      </c>
      <c r="K36" s="25"/>
      <c r="L36" s="25">
        <v>920</v>
      </c>
      <c r="M36" s="27">
        <v>43861</v>
      </c>
      <c r="N36" s="28">
        <v>43861</v>
      </c>
      <c r="O36" s="29">
        <v>8</v>
      </c>
      <c r="P36" s="30">
        <v>4</v>
      </c>
      <c r="Q36" s="19" t="s">
        <v>95</v>
      </c>
      <c r="R36" s="26">
        <v>0.06</v>
      </c>
      <c r="S36" s="31">
        <v>55.199999999999996</v>
      </c>
      <c r="T36">
        <v>1</v>
      </c>
    </row>
    <row r="37" spans="2:20" x14ac:dyDescent="0.3">
      <c r="B37" s="19">
        <v>9</v>
      </c>
      <c r="C37" s="20">
        <v>43836</v>
      </c>
      <c r="D37" s="21">
        <v>39</v>
      </c>
      <c r="E37" s="22" t="s">
        <v>96</v>
      </c>
      <c r="F37" s="19">
        <v>12</v>
      </c>
      <c r="G37" s="23">
        <v>22</v>
      </c>
      <c r="H37" s="24">
        <v>99</v>
      </c>
      <c r="I37" s="25">
        <v>2178</v>
      </c>
      <c r="J37" s="26">
        <v>0.02</v>
      </c>
      <c r="K37" s="25"/>
      <c r="L37" s="25">
        <v>2134.44</v>
      </c>
      <c r="M37" s="27">
        <v>43855</v>
      </c>
      <c r="N37" s="28">
        <v>43855</v>
      </c>
      <c r="O37" s="29">
        <v>9</v>
      </c>
      <c r="P37" s="30">
        <v>7</v>
      </c>
      <c r="Q37" s="19" t="s">
        <v>92</v>
      </c>
      <c r="R37" s="26">
        <v>0.09</v>
      </c>
      <c r="S37" s="31">
        <v>192.09960000000001</v>
      </c>
      <c r="T37">
        <v>2</v>
      </c>
    </row>
    <row r="38" spans="2:20" x14ac:dyDescent="0.3">
      <c r="B38" s="19">
        <v>10</v>
      </c>
      <c r="C38" s="20">
        <v>43837</v>
      </c>
      <c r="D38" s="21">
        <v>20</v>
      </c>
      <c r="E38" s="22" t="s">
        <v>99</v>
      </c>
      <c r="F38" s="19">
        <v>10</v>
      </c>
      <c r="G38" s="23">
        <v>45</v>
      </c>
      <c r="H38" s="24">
        <v>107</v>
      </c>
      <c r="I38" s="25">
        <v>4815</v>
      </c>
      <c r="J38" s="26">
        <v>0.02</v>
      </c>
      <c r="K38" s="25"/>
      <c r="L38" s="25">
        <v>4718.7</v>
      </c>
      <c r="M38" s="27">
        <v>43842</v>
      </c>
      <c r="N38" s="28">
        <v>43842</v>
      </c>
      <c r="O38" s="29">
        <v>10</v>
      </c>
      <c r="P38" s="30">
        <v>5</v>
      </c>
      <c r="Q38" s="19" t="s">
        <v>83</v>
      </c>
      <c r="R38" s="26">
        <v>0.1</v>
      </c>
      <c r="S38" s="31">
        <v>471.87</v>
      </c>
      <c r="T38">
        <v>3</v>
      </c>
    </row>
    <row r="39" spans="2:20" x14ac:dyDescent="0.3">
      <c r="B39" s="19">
        <v>11</v>
      </c>
      <c r="C39" s="20">
        <v>43837</v>
      </c>
      <c r="D39" s="21">
        <v>87</v>
      </c>
      <c r="E39" s="22" t="s">
        <v>101</v>
      </c>
      <c r="F39" s="19">
        <v>5</v>
      </c>
      <c r="G39" s="23">
        <v>14</v>
      </c>
      <c r="H39" s="24">
        <v>105</v>
      </c>
      <c r="I39" s="25">
        <v>1470</v>
      </c>
      <c r="J39" s="26">
        <v>0</v>
      </c>
      <c r="K39" s="25"/>
      <c r="L39" s="25">
        <v>1470</v>
      </c>
      <c r="M39" s="27">
        <v>43843</v>
      </c>
      <c r="N39" s="28">
        <v>43843</v>
      </c>
      <c r="O39" s="29">
        <v>11</v>
      </c>
      <c r="P39" s="30">
        <v>6</v>
      </c>
      <c r="Q39" s="19" t="s">
        <v>88</v>
      </c>
      <c r="R39" s="26">
        <v>0.1</v>
      </c>
      <c r="S39" s="31">
        <v>147</v>
      </c>
      <c r="T39">
        <v>4</v>
      </c>
    </row>
    <row r="40" spans="2:20" x14ac:dyDescent="0.3">
      <c r="B40" s="19">
        <v>12</v>
      </c>
      <c r="C40" s="20">
        <v>43837</v>
      </c>
      <c r="D40" s="21">
        <v>96</v>
      </c>
      <c r="E40" s="22" t="s">
        <v>104</v>
      </c>
      <c r="F40" s="19">
        <v>10</v>
      </c>
      <c r="G40" s="23">
        <v>27</v>
      </c>
      <c r="H40" s="24">
        <v>105</v>
      </c>
      <c r="I40" s="25">
        <v>2835</v>
      </c>
      <c r="J40" s="26">
        <v>0.09</v>
      </c>
      <c r="K40" s="25"/>
      <c r="L40" s="25">
        <v>2579.85</v>
      </c>
      <c r="M40" s="27">
        <v>43842</v>
      </c>
      <c r="N40" s="28">
        <v>43842</v>
      </c>
      <c r="O40" s="29">
        <v>12</v>
      </c>
      <c r="P40" s="30">
        <v>3</v>
      </c>
      <c r="Q40" s="19" t="s">
        <v>105</v>
      </c>
      <c r="R40" s="26">
        <v>7.0000000000000007E-2</v>
      </c>
      <c r="S40" s="31">
        <v>180.58950000000002</v>
      </c>
      <c r="T40">
        <v>5</v>
      </c>
    </row>
    <row r="41" spans="2:20" x14ac:dyDescent="0.3">
      <c r="B41" s="19">
        <v>13</v>
      </c>
      <c r="C41" s="20">
        <v>43839</v>
      </c>
      <c r="D41" s="21">
        <v>55</v>
      </c>
      <c r="E41" s="22" t="s">
        <v>106</v>
      </c>
      <c r="F41" s="19">
        <v>15</v>
      </c>
      <c r="G41" s="23">
        <v>18</v>
      </c>
      <c r="H41" s="24">
        <v>110</v>
      </c>
      <c r="I41" s="25">
        <v>1980</v>
      </c>
      <c r="J41" s="26">
        <v>0.14000000000000001</v>
      </c>
      <c r="K41" s="25"/>
      <c r="L41" s="25">
        <v>1702.8</v>
      </c>
      <c r="M41" s="27">
        <v>43868</v>
      </c>
      <c r="N41" s="28">
        <v>43868</v>
      </c>
      <c r="O41" s="29">
        <v>13</v>
      </c>
      <c r="P41" s="30">
        <v>5</v>
      </c>
      <c r="Q41" s="19" t="s">
        <v>80</v>
      </c>
      <c r="R41" s="26">
        <v>0.06</v>
      </c>
      <c r="S41" s="31">
        <v>102.16799999999999</v>
      </c>
      <c r="T41">
        <v>6</v>
      </c>
    </row>
    <row r="42" spans="2:20" x14ac:dyDescent="0.3">
      <c r="B42" s="19">
        <v>14</v>
      </c>
      <c r="C42" s="20">
        <v>43839</v>
      </c>
      <c r="D42" s="21">
        <v>73</v>
      </c>
      <c r="E42" s="22" t="s">
        <v>96</v>
      </c>
      <c r="F42" s="19">
        <v>7</v>
      </c>
      <c r="G42" s="23">
        <v>31</v>
      </c>
      <c r="H42" s="24">
        <v>117</v>
      </c>
      <c r="I42" s="25">
        <v>3627</v>
      </c>
      <c r="J42" s="26">
        <v>0.02</v>
      </c>
      <c r="K42" s="25"/>
      <c r="L42" s="25">
        <v>3554.46</v>
      </c>
      <c r="M42" s="27">
        <v>43839</v>
      </c>
      <c r="N42" s="28">
        <v>43839</v>
      </c>
      <c r="O42" s="29">
        <v>14</v>
      </c>
      <c r="P42" s="30">
        <v>4</v>
      </c>
      <c r="Q42" s="19" t="s">
        <v>83</v>
      </c>
      <c r="R42" s="26">
        <v>0.06</v>
      </c>
      <c r="S42" s="31">
        <v>213.26759999999999</v>
      </c>
      <c r="T42">
        <v>7</v>
      </c>
    </row>
    <row r="43" spans="2:20" x14ac:dyDescent="0.3">
      <c r="B43" s="19">
        <v>15</v>
      </c>
      <c r="C43" s="20">
        <v>43839</v>
      </c>
      <c r="D43" s="21">
        <v>74</v>
      </c>
      <c r="E43" s="22" t="s">
        <v>96</v>
      </c>
      <c r="F43" s="19">
        <v>14</v>
      </c>
      <c r="G43" s="23">
        <v>11</v>
      </c>
      <c r="H43" s="24">
        <v>114</v>
      </c>
      <c r="I43" s="25">
        <v>1254</v>
      </c>
      <c r="J43" s="26">
        <v>0.04</v>
      </c>
      <c r="K43" s="25"/>
      <c r="L43" s="25">
        <v>1203.8399999999999</v>
      </c>
      <c r="M43" s="27">
        <v>43847</v>
      </c>
      <c r="N43" s="28">
        <v>43847</v>
      </c>
      <c r="O43" s="29">
        <v>15</v>
      </c>
      <c r="P43" s="30">
        <v>4</v>
      </c>
      <c r="Q43" s="19" t="s">
        <v>90</v>
      </c>
      <c r="R43" s="26">
        <v>0.1</v>
      </c>
      <c r="S43" s="31">
        <v>120.384</v>
      </c>
      <c r="T43">
        <v>1</v>
      </c>
    </row>
    <row r="44" spans="2:20" x14ac:dyDescent="0.3">
      <c r="B44" s="19">
        <v>16</v>
      </c>
      <c r="C44" s="20">
        <v>43841</v>
      </c>
      <c r="D44" s="21">
        <v>12</v>
      </c>
      <c r="E44" s="22" t="s">
        <v>107</v>
      </c>
      <c r="F44" s="19">
        <v>15</v>
      </c>
      <c r="G44" s="23">
        <v>25</v>
      </c>
      <c r="H44" s="24">
        <v>110</v>
      </c>
      <c r="I44" s="25">
        <v>2750</v>
      </c>
      <c r="J44" s="26">
        <v>0.01</v>
      </c>
      <c r="K44" s="25"/>
      <c r="L44" s="25">
        <v>2722.5</v>
      </c>
      <c r="M44" s="27">
        <v>43843</v>
      </c>
      <c r="N44" s="28">
        <v>43843</v>
      </c>
      <c r="O44" s="29">
        <v>16</v>
      </c>
      <c r="P44" s="30">
        <v>6</v>
      </c>
      <c r="Q44" s="19" t="s">
        <v>90</v>
      </c>
      <c r="R44" s="26">
        <v>0.1</v>
      </c>
      <c r="S44" s="31">
        <v>272.25</v>
      </c>
      <c r="T44">
        <v>2</v>
      </c>
    </row>
    <row r="45" spans="2:20" x14ac:dyDescent="0.3">
      <c r="B45" s="19">
        <v>17</v>
      </c>
      <c r="C45" s="20">
        <v>43842</v>
      </c>
      <c r="D45" s="21">
        <v>92</v>
      </c>
      <c r="E45" s="22" t="s">
        <v>84</v>
      </c>
      <c r="F45" s="19">
        <v>8</v>
      </c>
      <c r="G45" s="23">
        <v>30</v>
      </c>
      <c r="H45" s="24">
        <v>108</v>
      </c>
      <c r="I45" s="25">
        <v>3240</v>
      </c>
      <c r="J45" s="26">
        <v>0.06</v>
      </c>
      <c r="K45" s="25"/>
      <c r="L45" s="25">
        <v>3045.6</v>
      </c>
      <c r="M45" s="27">
        <v>43865</v>
      </c>
      <c r="N45" s="28">
        <v>43865</v>
      </c>
      <c r="O45" s="29">
        <v>17</v>
      </c>
      <c r="P45" s="30">
        <v>1</v>
      </c>
      <c r="Q45" s="19" t="s">
        <v>109</v>
      </c>
      <c r="R45" s="26">
        <v>7.0000000000000007E-2</v>
      </c>
      <c r="S45" s="31">
        <v>213.19200000000001</v>
      </c>
      <c r="T45">
        <v>3</v>
      </c>
    </row>
    <row r="46" spans="2:20" x14ac:dyDescent="0.3">
      <c r="B46" s="19">
        <v>18</v>
      </c>
      <c r="C46" s="20">
        <v>43845</v>
      </c>
      <c r="D46" s="21">
        <v>37</v>
      </c>
      <c r="E46" s="22" t="s">
        <v>110</v>
      </c>
      <c r="F46" s="19">
        <v>14</v>
      </c>
      <c r="G46" s="23">
        <v>21</v>
      </c>
      <c r="H46" s="24">
        <v>109</v>
      </c>
      <c r="I46" s="25">
        <v>2289</v>
      </c>
      <c r="J46" s="26">
        <v>0.1</v>
      </c>
      <c r="K46" s="25"/>
      <c r="L46" s="25">
        <v>2060.1</v>
      </c>
      <c r="M46" s="27">
        <v>43873</v>
      </c>
      <c r="N46" s="28">
        <v>43873</v>
      </c>
      <c r="O46" s="29">
        <v>18</v>
      </c>
      <c r="P46" s="30">
        <v>4</v>
      </c>
      <c r="Q46" s="19" t="s">
        <v>109</v>
      </c>
      <c r="R46" s="26">
        <v>7.0000000000000007E-2</v>
      </c>
      <c r="S46" s="31">
        <v>144.20699999999999</v>
      </c>
      <c r="T46">
        <v>4</v>
      </c>
    </row>
    <row r="47" spans="2:20" x14ac:dyDescent="0.3">
      <c r="B47" s="19">
        <v>19</v>
      </c>
      <c r="C47" s="20">
        <v>43845</v>
      </c>
      <c r="D47" s="21">
        <v>100</v>
      </c>
      <c r="E47" s="22" t="s">
        <v>96</v>
      </c>
      <c r="F47" s="19">
        <v>10</v>
      </c>
      <c r="G47" s="23">
        <v>37</v>
      </c>
      <c r="H47" s="24">
        <v>99</v>
      </c>
      <c r="I47" s="25">
        <v>3663</v>
      </c>
      <c r="J47" s="26">
        <v>0.12</v>
      </c>
      <c r="K47" s="25"/>
      <c r="L47" s="25">
        <v>3223.44</v>
      </c>
      <c r="M47" s="27">
        <v>43863</v>
      </c>
      <c r="N47" s="28">
        <v>43863</v>
      </c>
      <c r="O47" s="29">
        <v>19</v>
      </c>
      <c r="P47" s="30">
        <v>3</v>
      </c>
      <c r="Q47" s="19" t="s">
        <v>105</v>
      </c>
      <c r="R47" s="26">
        <v>0.05</v>
      </c>
      <c r="S47" s="31">
        <v>161.17200000000003</v>
      </c>
      <c r="T47">
        <v>5</v>
      </c>
    </row>
    <row r="48" spans="2:20" x14ac:dyDescent="0.3">
      <c r="B48" s="19">
        <v>20</v>
      </c>
      <c r="C48" s="20">
        <v>43845</v>
      </c>
      <c r="D48" s="21">
        <v>94</v>
      </c>
      <c r="E48" s="22" t="s">
        <v>111</v>
      </c>
      <c r="F48" s="19">
        <v>11</v>
      </c>
      <c r="G48" s="23">
        <v>39</v>
      </c>
      <c r="H48" s="24">
        <v>103</v>
      </c>
      <c r="I48" s="25">
        <v>4017</v>
      </c>
      <c r="J48" s="26">
        <v>0.15</v>
      </c>
      <c r="K48" s="25"/>
      <c r="L48" s="25">
        <v>3414.45</v>
      </c>
      <c r="M48" s="27">
        <v>43860</v>
      </c>
      <c r="N48" s="28">
        <v>43860</v>
      </c>
      <c r="O48" s="29">
        <v>20</v>
      </c>
      <c r="P48" s="30">
        <v>6</v>
      </c>
      <c r="Q48" s="19" t="s">
        <v>92</v>
      </c>
      <c r="R48" s="26">
        <v>0.08</v>
      </c>
      <c r="S48" s="31">
        <v>273.15600000000001</v>
      </c>
      <c r="T48">
        <v>6</v>
      </c>
    </row>
    <row r="49" spans="2:20" x14ac:dyDescent="0.3">
      <c r="B49" s="19">
        <v>21</v>
      </c>
      <c r="C49" s="20">
        <v>43845</v>
      </c>
      <c r="D49" s="21">
        <v>22</v>
      </c>
      <c r="E49" s="22" t="s">
        <v>112</v>
      </c>
      <c r="F49" s="19">
        <v>11</v>
      </c>
      <c r="G49" s="23">
        <v>27</v>
      </c>
      <c r="H49" s="24">
        <v>115</v>
      </c>
      <c r="I49" s="25">
        <v>3105</v>
      </c>
      <c r="J49" s="26">
        <v>0.12</v>
      </c>
      <c r="K49" s="25"/>
      <c r="L49" s="25">
        <v>2732.4</v>
      </c>
      <c r="M49" s="27">
        <v>43855</v>
      </c>
      <c r="N49" s="28">
        <v>43855</v>
      </c>
      <c r="O49" s="29">
        <v>21</v>
      </c>
      <c r="P49" s="30">
        <v>1</v>
      </c>
      <c r="Q49" s="19" t="s">
        <v>88</v>
      </c>
      <c r="R49" s="26">
        <v>7.0000000000000007E-2</v>
      </c>
      <c r="S49" s="31">
        <v>191.26800000000003</v>
      </c>
      <c r="T49">
        <v>7</v>
      </c>
    </row>
    <row r="50" spans="2:20" x14ac:dyDescent="0.3">
      <c r="B50" s="19">
        <v>22</v>
      </c>
      <c r="C50" s="20">
        <v>43846</v>
      </c>
      <c r="D50" s="21">
        <v>35</v>
      </c>
      <c r="E50" s="22" t="s">
        <v>96</v>
      </c>
      <c r="F50" s="19">
        <v>15</v>
      </c>
      <c r="G50" s="23">
        <v>49</v>
      </c>
      <c r="H50" s="24">
        <v>105</v>
      </c>
      <c r="I50" s="25">
        <v>5145</v>
      </c>
      <c r="J50" s="26">
        <v>0.03</v>
      </c>
      <c r="K50" s="25"/>
      <c r="L50" s="25">
        <v>4990.6499999999996</v>
      </c>
      <c r="M50" s="27">
        <v>43852</v>
      </c>
      <c r="N50" s="28">
        <v>43852</v>
      </c>
      <c r="O50" s="29">
        <v>22</v>
      </c>
      <c r="P50" s="30">
        <v>2</v>
      </c>
      <c r="Q50" s="19" t="s">
        <v>88</v>
      </c>
      <c r="R50" s="26">
        <v>0.09</v>
      </c>
      <c r="S50" s="31">
        <v>449.15849999999995</v>
      </c>
      <c r="T50">
        <v>1</v>
      </c>
    </row>
    <row r="51" spans="2:20" x14ac:dyDescent="0.3">
      <c r="B51" s="19">
        <v>23</v>
      </c>
      <c r="C51" s="20">
        <v>43846</v>
      </c>
      <c r="D51" s="21">
        <v>88</v>
      </c>
      <c r="E51" s="22" t="s">
        <v>96</v>
      </c>
      <c r="F51" s="19">
        <v>6</v>
      </c>
      <c r="G51" s="23">
        <v>29</v>
      </c>
      <c r="H51" s="24">
        <v>91</v>
      </c>
      <c r="I51" s="25">
        <v>2639</v>
      </c>
      <c r="J51" s="26">
        <v>0.1</v>
      </c>
      <c r="K51" s="25"/>
      <c r="L51" s="25">
        <v>2375.1</v>
      </c>
      <c r="M51" s="27">
        <v>43873</v>
      </c>
      <c r="N51" s="28">
        <v>43873</v>
      </c>
      <c r="O51" s="29">
        <v>23</v>
      </c>
      <c r="P51" s="30">
        <v>2</v>
      </c>
      <c r="Q51" s="19" t="s">
        <v>113</v>
      </c>
      <c r="R51" s="26">
        <v>0.09</v>
      </c>
      <c r="S51" s="31">
        <v>213.75899999999999</v>
      </c>
      <c r="T51">
        <v>2</v>
      </c>
    </row>
    <row r="52" spans="2:20" x14ac:dyDescent="0.3">
      <c r="B52" s="19">
        <v>24</v>
      </c>
      <c r="C52" s="20">
        <v>43846</v>
      </c>
      <c r="D52" s="21">
        <v>51</v>
      </c>
      <c r="E52" s="22" t="s">
        <v>114</v>
      </c>
      <c r="F52" s="19">
        <v>4</v>
      </c>
      <c r="G52" s="23">
        <v>23</v>
      </c>
      <c r="H52" s="24">
        <v>90</v>
      </c>
      <c r="I52" s="25">
        <v>2070</v>
      </c>
      <c r="J52" s="26">
        <v>7.0000000000000007E-2</v>
      </c>
      <c r="K52" s="25"/>
      <c r="L52" s="25">
        <v>1925.1</v>
      </c>
      <c r="M52" s="27">
        <v>43865</v>
      </c>
      <c r="N52" s="28">
        <v>43865</v>
      </c>
      <c r="O52" s="29">
        <v>24</v>
      </c>
      <c r="P52" s="30">
        <v>5</v>
      </c>
      <c r="Q52" s="19" t="s">
        <v>83</v>
      </c>
      <c r="R52" s="26">
        <v>7.0000000000000007E-2</v>
      </c>
      <c r="S52" s="31">
        <v>134.75700000000001</v>
      </c>
      <c r="T52">
        <v>3</v>
      </c>
    </row>
    <row r="53" spans="2:20" x14ac:dyDescent="0.3">
      <c r="B53" s="19">
        <v>25</v>
      </c>
      <c r="C53" s="20">
        <v>43848</v>
      </c>
      <c r="D53" s="21">
        <v>51</v>
      </c>
      <c r="E53" s="22" t="s">
        <v>114</v>
      </c>
      <c r="F53" s="19">
        <v>3</v>
      </c>
      <c r="G53" s="23">
        <v>17</v>
      </c>
      <c r="H53" s="24">
        <v>116</v>
      </c>
      <c r="I53" s="25">
        <v>1972</v>
      </c>
      <c r="J53" s="26">
        <v>0.08</v>
      </c>
      <c r="K53" s="25"/>
      <c r="L53" s="25">
        <v>1814.24</v>
      </c>
      <c r="M53" s="27">
        <v>43853</v>
      </c>
      <c r="N53" s="28">
        <v>43853</v>
      </c>
      <c r="O53" s="29">
        <v>25</v>
      </c>
      <c r="P53" s="30">
        <v>5</v>
      </c>
      <c r="Q53" s="19" t="s">
        <v>92</v>
      </c>
      <c r="R53" s="26">
        <v>0.09</v>
      </c>
      <c r="S53" s="31">
        <v>163.2816</v>
      </c>
      <c r="T53">
        <v>4</v>
      </c>
    </row>
    <row r="54" spans="2:20" x14ac:dyDescent="0.3">
      <c r="B54" s="19">
        <v>26</v>
      </c>
      <c r="C54" s="20">
        <v>43848</v>
      </c>
      <c r="D54" s="21">
        <v>61</v>
      </c>
      <c r="E54" s="22" t="s">
        <v>116</v>
      </c>
      <c r="F54" s="19">
        <v>3</v>
      </c>
      <c r="G54" s="23">
        <v>28</v>
      </c>
      <c r="H54" s="24">
        <v>109</v>
      </c>
      <c r="I54" s="25">
        <v>3052</v>
      </c>
      <c r="J54" s="26">
        <v>0.09</v>
      </c>
      <c r="K54" s="25"/>
      <c r="L54" s="25">
        <v>2777.32</v>
      </c>
      <c r="M54" s="27">
        <v>43869</v>
      </c>
      <c r="N54" s="28">
        <v>43869</v>
      </c>
      <c r="O54" s="29">
        <v>26</v>
      </c>
      <c r="P54" s="30">
        <v>5</v>
      </c>
      <c r="Q54" s="19" t="s">
        <v>109</v>
      </c>
      <c r="R54" s="26">
        <v>0.05</v>
      </c>
      <c r="S54" s="31">
        <v>138.86600000000001</v>
      </c>
      <c r="T54">
        <v>5</v>
      </c>
    </row>
    <row r="55" spans="2:20" x14ac:dyDescent="0.3">
      <c r="B55" s="19">
        <v>27</v>
      </c>
      <c r="C55" s="20">
        <v>43848</v>
      </c>
      <c r="D55" s="21">
        <v>85</v>
      </c>
      <c r="E55" s="22" t="s">
        <v>117</v>
      </c>
      <c r="F55" s="19">
        <v>14</v>
      </c>
      <c r="G55" s="23">
        <v>11</v>
      </c>
      <c r="H55" s="24">
        <v>101</v>
      </c>
      <c r="I55" s="25">
        <v>1111</v>
      </c>
      <c r="J55" s="26">
        <v>0.11</v>
      </c>
      <c r="K55" s="25"/>
      <c r="L55" s="25">
        <v>988.79</v>
      </c>
      <c r="M55" s="27">
        <v>43878</v>
      </c>
      <c r="N55" s="28">
        <v>43878</v>
      </c>
      <c r="O55" s="29">
        <v>27</v>
      </c>
      <c r="P55" s="30">
        <v>6</v>
      </c>
      <c r="Q55" s="19" t="s">
        <v>83</v>
      </c>
      <c r="R55" s="26">
        <v>0.06</v>
      </c>
      <c r="S55" s="31">
        <v>59.327399999999997</v>
      </c>
      <c r="T55">
        <v>6</v>
      </c>
    </row>
    <row r="56" spans="2:20" x14ac:dyDescent="0.3">
      <c r="B56" s="19">
        <v>28</v>
      </c>
      <c r="C56" s="20">
        <v>43849</v>
      </c>
      <c r="D56" s="21">
        <v>34</v>
      </c>
      <c r="E56" s="22" t="s">
        <v>118</v>
      </c>
      <c r="F56" s="19">
        <v>2</v>
      </c>
      <c r="G56" s="23">
        <v>27</v>
      </c>
      <c r="H56" s="24">
        <v>96</v>
      </c>
      <c r="I56" s="25">
        <v>2592</v>
      </c>
      <c r="J56" s="26">
        <v>0.13</v>
      </c>
      <c r="K56" s="25"/>
      <c r="L56" s="25">
        <v>2255.04</v>
      </c>
      <c r="M56" s="27">
        <v>43868</v>
      </c>
      <c r="N56" s="28">
        <v>43868</v>
      </c>
      <c r="O56" s="29">
        <v>28</v>
      </c>
      <c r="P56" s="30">
        <v>6</v>
      </c>
      <c r="Q56" s="19" t="s">
        <v>90</v>
      </c>
      <c r="R56" s="26">
        <v>0.06</v>
      </c>
      <c r="S56" s="31">
        <v>135.30240000000001</v>
      </c>
      <c r="T56">
        <v>7</v>
      </c>
    </row>
    <row r="57" spans="2:20" x14ac:dyDescent="0.3">
      <c r="B57" s="19">
        <v>29</v>
      </c>
      <c r="C57" s="20">
        <v>43849</v>
      </c>
      <c r="D57" s="21">
        <v>90</v>
      </c>
      <c r="E57" s="22" t="s">
        <v>119</v>
      </c>
      <c r="F57" s="19">
        <v>9</v>
      </c>
      <c r="G57" s="23">
        <v>20</v>
      </c>
      <c r="H57" s="24">
        <v>95</v>
      </c>
      <c r="I57" s="25">
        <v>1900</v>
      </c>
      <c r="J57" s="26">
        <v>7.0000000000000007E-2</v>
      </c>
      <c r="K57" s="25"/>
      <c r="L57" s="25">
        <v>1767</v>
      </c>
      <c r="M57" s="27">
        <v>43854</v>
      </c>
      <c r="N57" s="28">
        <v>43854</v>
      </c>
      <c r="O57" s="29">
        <v>29</v>
      </c>
      <c r="P57" s="30">
        <v>7</v>
      </c>
      <c r="Q57" s="19" t="s">
        <v>105</v>
      </c>
      <c r="R57" s="26">
        <v>0.1</v>
      </c>
      <c r="S57" s="31">
        <v>176.70000000000002</v>
      </c>
      <c r="T57">
        <v>1</v>
      </c>
    </row>
    <row r="58" spans="2:20" x14ac:dyDescent="0.3">
      <c r="B58" s="19">
        <v>30</v>
      </c>
      <c r="C58" s="20">
        <v>43850</v>
      </c>
      <c r="D58" s="21">
        <v>48</v>
      </c>
      <c r="E58" s="22" t="s">
        <v>120</v>
      </c>
      <c r="F58" s="19">
        <v>11</v>
      </c>
      <c r="G58" s="23">
        <v>19</v>
      </c>
      <c r="H58" s="24">
        <v>114</v>
      </c>
      <c r="I58" s="25">
        <v>2166</v>
      </c>
      <c r="J58" s="26">
        <v>0.05</v>
      </c>
      <c r="K58" s="25"/>
      <c r="L58" s="25">
        <v>2057.6999999999998</v>
      </c>
      <c r="M58" s="27">
        <v>43879</v>
      </c>
      <c r="N58" s="28">
        <v>43879</v>
      </c>
      <c r="O58" s="29">
        <v>30</v>
      </c>
      <c r="P58" s="30">
        <v>5</v>
      </c>
      <c r="Q58" s="19" t="s">
        <v>90</v>
      </c>
      <c r="R58" s="26">
        <v>0.1</v>
      </c>
      <c r="S58" s="31">
        <v>205.76999999999998</v>
      </c>
      <c r="T58">
        <v>2</v>
      </c>
    </row>
    <row r="59" spans="2:20" x14ac:dyDescent="0.3">
      <c r="B59" s="19">
        <v>31</v>
      </c>
      <c r="C59" s="20">
        <v>43850</v>
      </c>
      <c r="D59" s="21">
        <v>91</v>
      </c>
      <c r="E59" s="22" t="s">
        <v>121</v>
      </c>
      <c r="F59" s="19">
        <v>4</v>
      </c>
      <c r="G59" s="23">
        <v>50</v>
      </c>
      <c r="H59" s="24">
        <v>96</v>
      </c>
      <c r="I59" s="25">
        <v>4800</v>
      </c>
      <c r="J59" s="26">
        <v>0.05</v>
      </c>
      <c r="K59" s="25"/>
      <c r="L59" s="25">
        <v>4560</v>
      </c>
      <c r="M59" s="27">
        <v>43879</v>
      </c>
      <c r="N59" s="28">
        <v>43879</v>
      </c>
      <c r="O59" s="29">
        <v>31</v>
      </c>
      <c r="P59" s="30">
        <v>3</v>
      </c>
      <c r="Q59" s="19" t="s">
        <v>80</v>
      </c>
      <c r="R59" s="26">
        <v>0.08</v>
      </c>
      <c r="S59" s="31">
        <v>364.8</v>
      </c>
      <c r="T59">
        <v>3</v>
      </c>
    </row>
    <row r="60" spans="2:20" x14ac:dyDescent="0.3">
      <c r="B60" s="19">
        <v>32</v>
      </c>
      <c r="C60" s="20">
        <v>43850</v>
      </c>
      <c r="D60" s="21">
        <v>25</v>
      </c>
      <c r="E60" s="22" t="s">
        <v>122</v>
      </c>
      <c r="F60" s="19">
        <v>6</v>
      </c>
      <c r="G60" s="23">
        <v>20</v>
      </c>
      <c r="H60" s="24">
        <v>108</v>
      </c>
      <c r="I60" s="25">
        <v>2160</v>
      </c>
      <c r="J60" s="26">
        <v>0</v>
      </c>
      <c r="K60" s="25"/>
      <c r="L60" s="25">
        <v>2160</v>
      </c>
      <c r="M60" s="27">
        <v>43862</v>
      </c>
      <c r="N60" s="28">
        <v>43862</v>
      </c>
      <c r="O60" s="29">
        <v>32</v>
      </c>
      <c r="P60" s="30">
        <v>6</v>
      </c>
      <c r="Q60" s="19" t="s">
        <v>90</v>
      </c>
      <c r="R60" s="26">
        <v>7.0000000000000007E-2</v>
      </c>
      <c r="S60" s="31">
        <v>151.20000000000002</v>
      </c>
      <c r="T60">
        <v>4</v>
      </c>
    </row>
    <row r="61" spans="2:20" x14ac:dyDescent="0.3">
      <c r="B61" s="19">
        <v>33</v>
      </c>
      <c r="C61" s="20">
        <v>43851</v>
      </c>
      <c r="D61" s="21">
        <v>65</v>
      </c>
      <c r="E61" s="22" t="s">
        <v>123</v>
      </c>
      <c r="F61" s="19">
        <v>15</v>
      </c>
      <c r="G61" s="23">
        <v>18</v>
      </c>
      <c r="H61" s="24">
        <v>102</v>
      </c>
      <c r="I61" s="24">
        <v>1836</v>
      </c>
      <c r="J61" s="32">
        <v>0.11</v>
      </c>
      <c r="K61" s="24"/>
      <c r="L61" s="24">
        <v>1634.04</v>
      </c>
      <c r="M61" s="27">
        <v>43878</v>
      </c>
      <c r="N61" s="27">
        <v>43878</v>
      </c>
      <c r="O61" s="29">
        <v>33</v>
      </c>
      <c r="P61" s="30">
        <v>3</v>
      </c>
      <c r="Q61" s="19" t="s">
        <v>80</v>
      </c>
      <c r="R61" s="32">
        <v>0.06</v>
      </c>
      <c r="S61" s="31">
        <v>98.042400000000001</v>
      </c>
      <c r="T61">
        <v>5</v>
      </c>
    </row>
    <row r="62" spans="2:20" x14ac:dyDescent="0.3">
      <c r="B62" s="19">
        <v>34</v>
      </c>
      <c r="C62" s="20">
        <v>43851</v>
      </c>
      <c r="D62" s="21">
        <v>52</v>
      </c>
      <c r="E62" s="22" t="s">
        <v>81</v>
      </c>
      <c r="F62" s="19">
        <v>15</v>
      </c>
      <c r="G62" s="23">
        <v>44</v>
      </c>
      <c r="H62" s="24">
        <v>106</v>
      </c>
      <c r="I62" s="25">
        <v>4664</v>
      </c>
      <c r="J62" s="26">
        <v>0.08</v>
      </c>
      <c r="K62" s="25"/>
      <c r="L62" s="25">
        <v>4290.88</v>
      </c>
      <c r="M62" s="27">
        <v>43863</v>
      </c>
      <c r="N62" s="28">
        <v>43863</v>
      </c>
      <c r="O62" s="29">
        <v>34</v>
      </c>
      <c r="P62" s="30">
        <v>1</v>
      </c>
      <c r="Q62" s="19" t="s">
        <v>90</v>
      </c>
      <c r="R62" s="26">
        <v>7.0000000000000007E-2</v>
      </c>
      <c r="S62" s="31">
        <v>300.36160000000001</v>
      </c>
      <c r="T62">
        <v>6</v>
      </c>
    </row>
    <row r="63" spans="2:20" x14ac:dyDescent="0.3">
      <c r="B63" s="19">
        <v>35</v>
      </c>
      <c r="C63" s="20">
        <v>43851</v>
      </c>
      <c r="D63" s="21">
        <v>74</v>
      </c>
      <c r="E63" s="22" t="s">
        <v>96</v>
      </c>
      <c r="F63" s="19">
        <v>11</v>
      </c>
      <c r="G63" s="23">
        <v>41</v>
      </c>
      <c r="H63" s="24">
        <v>105</v>
      </c>
      <c r="I63" s="25">
        <v>4305</v>
      </c>
      <c r="J63" s="26">
        <v>0.13</v>
      </c>
      <c r="K63" s="25"/>
      <c r="L63" s="25">
        <v>3745.35</v>
      </c>
      <c r="M63" s="27">
        <v>43879</v>
      </c>
      <c r="N63" s="28">
        <v>43879</v>
      </c>
      <c r="O63" s="29">
        <v>35</v>
      </c>
      <c r="P63" s="30">
        <v>6</v>
      </c>
      <c r="Q63" s="19" t="s">
        <v>113</v>
      </c>
      <c r="R63" s="26">
        <v>0.09</v>
      </c>
      <c r="S63" s="31">
        <v>337.08150000000001</v>
      </c>
      <c r="T63">
        <v>7</v>
      </c>
    </row>
    <row r="64" spans="2:20" x14ac:dyDescent="0.3">
      <c r="B64" s="19">
        <v>36</v>
      </c>
      <c r="C64" s="20">
        <v>43852</v>
      </c>
      <c r="D64" s="21">
        <v>77</v>
      </c>
      <c r="E64" s="22" t="s">
        <v>124</v>
      </c>
      <c r="F64" s="19">
        <v>7</v>
      </c>
      <c r="G64" s="23">
        <v>19</v>
      </c>
      <c r="H64" s="24">
        <v>111</v>
      </c>
      <c r="I64" s="25">
        <v>2109</v>
      </c>
      <c r="J64" s="26">
        <v>0.08</v>
      </c>
      <c r="K64" s="25"/>
      <c r="L64" s="25">
        <v>1940.28</v>
      </c>
      <c r="M64" s="27">
        <v>43866</v>
      </c>
      <c r="N64" s="28">
        <v>43866</v>
      </c>
      <c r="O64" s="29">
        <v>36</v>
      </c>
      <c r="P64" s="30">
        <v>2</v>
      </c>
      <c r="Q64" s="19" t="s">
        <v>95</v>
      </c>
      <c r="R64" s="26">
        <v>0.06</v>
      </c>
      <c r="S64" s="31">
        <v>116.41679999999999</v>
      </c>
      <c r="T64">
        <v>1</v>
      </c>
    </row>
    <row r="65" spans="2:20" x14ac:dyDescent="0.3">
      <c r="B65" s="19">
        <v>37</v>
      </c>
      <c r="C65" s="20">
        <v>43852</v>
      </c>
      <c r="D65" s="21">
        <v>72</v>
      </c>
      <c r="E65" s="22" t="s">
        <v>96</v>
      </c>
      <c r="F65" s="19">
        <v>15</v>
      </c>
      <c r="G65" s="23">
        <v>14</v>
      </c>
      <c r="H65" s="24">
        <v>94</v>
      </c>
      <c r="I65" s="25">
        <v>1316</v>
      </c>
      <c r="J65" s="26">
        <v>0.09</v>
      </c>
      <c r="K65" s="25"/>
      <c r="L65" s="25">
        <v>1197.56</v>
      </c>
      <c r="M65" s="27">
        <v>43870</v>
      </c>
      <c r="N65" s="28">
        <v>43870</v>
      </c>
      <c r="O65" s="29">
        <v>37</v>
      </c>
      <c r="P65" s="30">
        <v>7</v>
      </c>
      <c r="Q65" s="19" t="s">
        <v>109</v>
      </c>
      <c r="R65" s="26">
        <v>0.09</v>
      </c>
      <c r="S65" s="31">
        <v>107.78039999999999</v>
      </c>
      <c r="T65">
        <v>2</v>
      </c>
    </row>
    <row r="66" spans="2:20" x14ac:dyDescent="0.3">
      <c r="B66" s="19">
        <v>38</v>
      </c>
      <c r="C66" s="20">
        <v>43853</v>
      </c>
      <c r="D66" s="21">
        <v>97</v>
      </c>
      <c r="E66" s="22" t="s">
        <v>125</v>
      </c>
      <c r="F66" s="19">
        <v>1</v>
      </c>
      <c r="G66" s="23">
        <v>16</v>
      </c>
      <c r="H66" s="24">
        <v>108</v>
      </c>
      <c r="I66" s="25">
        <v>1728</v>
      </c>
      <c r="J66" s="26">
        <v>0.08</v>
      </c>
      <c r="K66" s="25"/>
      <c r="L66" s="25">
        <v>1589.76</v>
      </c>
      <c r="M66" s="27">
        <v>43862</v>
      </c>
      <c r="N66" s="28">
        <v>43862</v>
      </c>
      <c r="O66" s="29">
        <v>38</v>
      </c>
      <c r="P66" s="30">
        <v>4</v>
      </c>
      <c r="Q66" s="19" t="s">
        <v>109</v>
      </c>
      <c r="R66" s="26">
        <v>0.06</v>
      </c>
      <c r="S66" s="31">
        <v>95.385599999999997</v>
      </c>
      <c r="T66">
        <v>3</v>
      </c>
    </row>
    <row r="67" spans="2:20" x14ac:dyDescent="0.3">
      <c r="B67" s="19">
        <v>39</v>
      </c>
      <c r="C67" s="20">
        <v>43853</v>
      </c>
      <c r="D67" s="21">
        <v>82</v>
      </c>
      <c r="E67" s="22" t="s">
        <v>126</v>
      </c>
      <c r="F67" s="19">
        <v>7</v>
      </c>
      <c r="G67" s="23">
        <v>41</v>
      </c>
      <c r="H67" s="24">
        <v>102</v>
      </c>
      <c r="I67" s="25">
        <v>4182</v>
      </c>
      <c r="J67" s="26">
        <v>0.04</v>
      </c>
      <c r="K67" s="25"/>
      <c r="L67" s="25">
        <v>4014.72</v>
      </c>
      <c r="M67" s="27">
        <v>43878</v>
      </c>
      <c r="N67" s="28">
        <v>43878</v>
      </c>
      <c r="O67" s="29">
        <v>39</v>
      </c>
      <c r="P67" s="30">
        <v>7</v>
      </c>
      <c r="Q67" s="19" t="s">
        <v>88</v>
      </c>
      <c r="R67" s="26">
        <v>0.09</v>
      </c>
      <c r="S67" s="31">
        <v>361.32479999999998</v>
      </c>
      <c r="T67">
        <v>4</v>
      </c>
    </row>
    <row r="68" spans="2:20" x14ac:dyDescent="0.3">
      <c r="B68" s="19">
        <v>40</v>
      </c>
      <c r="C68" s="20">
        <v>43854</v>
      </c>
      <c r="D68" s="21">
        <v>47</v>
      </c>
      <c r="E68" s="22" t="s">
        <v>101</v>
      </c>
      <c r="F68" s="19">
        <v>2</v>
      </c>
      <c r="G68" s="23">
        <v>46</v>
      </c>
      <c r="H68" s="24">
        <v>107</v>
      </c>
      <c r="I68" s="25">
        <v>4922</v>
      </c>
      <c r="J68" s="26">
        <v>0.15</v>
      </c>
      <c r="K68" s="25"/>
      <c r="L68" s="25">
        <v>4183.7</v>
      </c>
      <c r="M68" s="27">
        <v>43867</v>
      </c>
      <c r="N68" s="28">
        <v>43867</v>
      </c>
      <c r="O68" s="29">
        <v>40</v>
      </c>
      <c r="P68" s="30">
        <v>6</v>
      </c>
      <c r="Q68" s="19" t="s">
        <v>83</v>
      </c>
      <c r="R68" s="26">
        <v>0.05</v>
      </c>
      <c r="S68" s="31">
        <v>209.185</v>
      </c>
      <c r="T68">
        <v>5</v>
      </c>
    </row>
    <row r="69" spans="2:20" x14ac:dyDescent="0.3">
      <c r="B69" s="19">
        <v>41</v>
      </c>
      <c r="C69" s="20">
        <v>43854</v>
      </c>
      <c r="D69" s="21">
        <v>77</v>
      </c>
      <c r="E69" s="22" t="s">
        <v>124</v>
      </c>
      <c r="F69" s="19">
        <v>11</v>
      </c>
      <c r="G69" s="23">
        <v>38</v>
      </c>
      <c r="H69" s="24">
        <v>105</v>
      </c>
      <c r="I69" s="25">
        <v>3990</v>
      </c>
      <c r="J69" s="26">
        <v>0.05</v>
      </c>
      <c r="K69" s="25"/>
      <c r="L69" s="25">
        <v>3790.5</v>
      </c>
      <c r="M69" s="27">
        <v>43881</v>
      </c>
      <c r="N69" s="28">
        <v>43881</v>
      </c>
      <c r="O69" s="29">
        <v>41</v>
      </c>
      <c r="P69" s="30">
        <v>7</v>
      </c>
      <c r="Q69" s="19" t="s">
        <v>105</v>
      </c>
      <c r="R69" s="26">
        <v>0.09</v>
      </c>
      <c r="S69" s="31">
        <v>341.14499999999998</v>
      </c>
      <c r="T69">
        <v>6</v>
      </c>
    </row>
    <row r="70" spans="2:20" x14ac:dyDescent="0.3">
      <c r="B70" s="19">
        <v>42</v>
      </c>
      <c r="C70" s="20">
        <v>43854</v>
      </c>
      <c r="D70" s="21">
        <v>8</v>
      </c>
      <c r="E70" s="22" t="s">
        <v>96</v>
      </c>
      <c r="F70" s="19">
        <v>5</v>
      </c>
      <c r="G70" s="23">
        <v>48</v>
      </c>
      <c r="H70" s="24">
        <v>111</v>
      </c>
      <c r="I70" s="25">
        <v>5328</v>
      </c>
      <c r="J70" s="26">
        <v>0.11</v>
      </c>
      <c r="K70" s="25"/>
      <c r="L70" s="25">
        <v>4741.92</v>
      </c>
      <c r="M70" s="27">
        <v>43867</v>
      </c>
      <c r="N70" s="28">
        <v>43867</v>
      </c>
      <c r="O70" s="29">
        <v>42</v>
      </c>
      <c r="P70" s="30">
        <v>7</v>
      </c>
      <c r="Q70" s="19" t="s">
        <v>95</v>
      </c>
      <c r="R70" s="26">
        <v>0.09</v>
      </c>
      <c r="S70" s="31">
        <v>426.77280000000002</v>
      </c>
      <c r="T70">
        <v>7</v>
      </c>
    </row>
    <row r="71" spans="2:20" x14ac:dyDescent="0.3">
      <c r="B71" s="19">
        <v>43</v>
      </c>
      <c r="C71" s="20">
        <v>43854</v>
      </c>
      <c r="D71" s="21">
        <v>41</v>
      </c>
      <c r="E71" s="22" t="s">
        <v>127</v>
      </c>
      <c r="F71" s="19">
        <v>9</v>
      </c>
      <c r="G71" s="23">
        <v>33</v>
      </c>
      <c r="H71" s="24">
        <v>99</v>
      </c>
      <c r="I71" s="25">
        <v>3267</v>
      </c>
      <c r="J71" s="26">
        <v>0.02</v>
      </c>
      <c r="K71" s="25"/>
      <c r="L71" s="25">
        <v>3201.66</v>
      </c>
      <c r="M71" s="27">
        <v>43877</v>
      </c>
      <c r="N71" s="28">
        <v>43877</v>
      </c>
      <c r="O71" s="29">
        <v>43</v>
      </c>
      <c r="P71" s="30">
        <v>5</v>
      </c>
      <c r="Q71" s="19" t="s">
        <v>80</v>
      </c>
      <c r="R71" s="26">
        <v>0.05</v>
      </c>
      <c r="S71" s="31">
        <v>160.083</v>
      </c>
      <c r="T71">
        <v>1</v>
      </c>
    </row>
    <row r="72" spans="2:20" x14ac:dyDescent="0.3">
      <c r="B72" s="19">
        <v>44</v>
      </c>
      <c r="C72" s="20">
        <v>43855</v>
      </c>
      <c r="D72" s="21">
        <v>41</v>
      </c>
      <c r="E72" s="22" t="s">
        <v>127</v>
      </c>
      <c r="F72" s="19">
        <v>8</v>
      </c>
      <c r="G72" s="23">
        <v>22</v>
      </c>
      <c r="H72" s="24">
        <v>117</v>
      </c>
      <c r="I72" s="25">
        <v>2574</v>
      </c>
      <c r="J72" s="26">
        <v>0.12</v>
      </c>
      <c r="K72" s="25"/>
      <c r="L72" s="25">
        <v>2265.12</v>
      </c>
      <c r="M72" s="27">
        <v>43884</v>
      </c>
      <c r="N72" s="28">
        <v>43884</v>
      </c>
      <c r="O72" s="29">
        <v>44</v>
      </c>
      <c r="P72" s="30">
        <v>7</v>
      </c>
      <c r="Q72" s="19" t="s">
        <v>88</v>
      </c>
      <c r="R72" s="26">
        <v>7.0000000000000007E-2</v>
      </c>
      <c r="S72" s="31">
        <v>158.55840000000001</v>
      </c>
      <c r="T72">
        <v>2</v>
      </c>
    </row>
    <row r="73" spans="2:20" x14ac:dyDescent="0.3">
      <c r="B73" s="19">
        <v>45</v>
      </c>
      <c r="C73" s="20">
        <v>43855</v>
      </c>
      <c r="D73" s="21">
        <v>55</v>
      </c>
      <c r="E73" s="22" t="s">
        <v>106</v>
      </c>
      <c r="F73" s="19">
        <v>5</v>
      </c>
      <c r="G73" s="23">
        <v>31</v>
      </c>
      <c r="H73" s="24">
        <v>110</v>
      </c>
      <c r="I73" s="25">
        <v>3410</v>
      </c>
      <c r="J73" s="26">
        <v>0.04</v>
      </c>
      <c r="K73" s="25"/>
      <c r="L73" s="25">
        <v>3273.6</v>
      </c>
      <c r="M73" s="27">
        <v>43858</v>
      </c>
      <c r="N73" s="28">
        <v>43858</v>
      </c>
      <c r="O73" s="29">
        <v>45</v>
      </c>
      <c r="P73" s="30">
        <v>6</v>
      </c>
      <c r="Q73" s="19" t="s">
        <v>105</v>
      </c>
      <c r="R73" s="26">
        <v>0.06</v>
      </c>
      <c r="S73" s="31">
        <v>196.416</v>
      </c>
      <c r="T73">
        <v>3</v>
      </c>
    </row>
    <row r="74" spans="2:20" x14ac:dyDescent="0.3">
      <c r="B74" s="19">
        <v>46</v>
      </c>
      <c r="C74" s="20">
        <v>43855</v>
      </c>
      <c r="D74" s="21">
        <v>40</v>
      </c>
      <c r="E74" s="22" t="s">
        <v>111</v>
      </c>
      <c r="F74" s="19">
        <v>5</v>
      </c>
      <c r="G74" s="23">
        <v>37</v>
      </c>
      <c r="H74" s="24">
        <v>90</v>
      </c>
      <c r="I74" s="25">
        <v>3330</v>
      </c>
      <c r="J74" s="26">
        <v>0.15</v>
      </c>
      <c r="K74" s="25"/>
      <c r="L74" s="25">
        <v>2830.5</v>
      </c>
      <c r="M74" s="27">
        <v>43876</v>
      </c>
      <c r="N74" s="28">
        <v>43876</v>
      </c>
      <c r="O74" s="29">
        <v>46</v>
      </c>
      <c r="P74" s="30">
        <v>1</v>
      </c>
      <c r="Q74" s="19" t="s">
        <v>92</v>
      </c>
      <c r="R74" s="26">
        <v>0.1</v>
      </c>
      <c r="S74" s="31">
        <v>283.05</v>
      </c>
      <c r="T74">
        <v>4</v>
      </c>
    </row>
    <row r="75" spans="2:20" x14ac:dyDescent="0.3">
      <c r="B75" s="19">
        <v>47</v>
      </c>
      <c r="C75" s="20">
        <v>43855</v>
      </c>
      <c r="D75" s="21">
        <v>47</v>
      </c>
      <c r="E75" s="22" t="s">
        <v>101</v>
      </c>
      <c r="F75" s="19">
        <v>5</v>
      </c>
      <c r="G75" s="23">
        <v>45</v>
      </c>
      <c r="H75" s="24">
        <v>108</v>
      </c>
      <c r="I75" s="25">
        <v>4860</v>
      </c>
      <c r="J75" s="26">
        <v>0.11</v>
      </c>
      <c r="K75" s="25"/>
      <c r="L75" s="25">
        <v>4325.3999999999996</v>
      </c>
      <c r="M75" s="27">
        <v>43860</v>
      </c>
      <c r="N75" s="28">
        <v>43860</v>
      </c>
      <c r="O75" s="29">
        <v>47</v>
      </c>
      <c r="P75" s="30">
        <v>6</v>
      </c>
      <c r="Q75" s="19" t="s">
        <v>128</v>
      </c>
      <c r="R75" s="26">
        <v>0.1</v>
      </c>
      <c r="S75" s="31">
        <v>432.53999999999996</v>
      </c>
      <c r="T75">
        <v>5</v>
      </c>
    </row>
    <row r="76" spans="2:20" x14ac:dyDescent="0.3">
      <c r="B76" s="19">
        <v>48</v>
      </c>
      <c r="C76" s="20">
        <v>43857</v>
      </c>
      <c r="D76" s="21">
        <v>36</v>
      </c>
      <c r="E76" s="22" t="s">
        <v>129</v>
      </c>
      <c r="F76" s="19">
        <v>13</v>
      </c>
      <c r="G76" s="23">
        <v>26</v>
      </c>
      <c r="H76" s="24">
        <v>93</v>
      </c>
      <c r="I76" s="25">
        <v>2418</v>
      </c>
      <c r="J76" s="26">
        <v>0.05</v>
      </c>
      <c r="K76" s="25"/>
      <c r="L76" s="25">
        <v>2297.1</v>
      </c>
      <c r="M76" s="27">
        <v>43878</v>
      </c>
      <c r="N76" s="28">
        <v>43878</v>
      </c>
      <c r="O76" s="29">
        <v>48</v>
      </c>
      <c r="P76" s="30">
        <v>7</v>
      </c>
      <c r="Q76" s="19" t="s">
        <v>92</v>
      </c>
      <c r="R76" s="26">
        <v>0.09</v>
      </c>
      <c r="S76" s="31">
        <v>206.73899999999998</v>
      </c>
      <c r="T76">
        <v>6</v>
      </c>
    </row>
    <row r="77" spans="2:20" x14ac:dyDescent="0.3">
      <c r="B77" s="19">
        <v>49</v>
      </c>
      <c r="C77" s="20">
        <v>43859</v>
      </c>
      <c r="D77" s="21">
        <v>44</v>
      </c>
      <c r="E77" s="22" t="s">
        <v>130</v>
      </c>
      <c r="F77" s="19">
        <v>3</v>
      </c>
      <c r="G77" s="23">
        <v>44</v>
      </c>
      <c r="H77" s="24">
        <v>92</v>
      </c>
      <c r="I77" s="25">
        <v>4048</v>
      </c>
      <c r="J77" s="26">
        <v>0.04</v>
      </c>
      <c r="K77" s="25"/>
      <c r="L77" s="25">
        <v>3886.08</v>
      </c>
      <c r="M77" s="27">
        <v>43889</v>
      </c>
      <c r="N77" s="28">
        <v>43889</v>
      </c>
      <c r="O77" s="29">
        <v>49</v>
      </c>
      <c r="P77" s="30">
        <v>5</v>
      </c>
      <c r="Q77" s="19" t="s">
        <v>113</v>
      </c>
      <c r="R77" s="26">
        <v>0.1</v>
      </c>
      <c r="S77" s="31">
        <v>388.608</v>
      </c>
      <c r="T77">
        <v>7</v>
      </c>
    </row>
    <row r="78" spans="2:20" x14ac:dyDescent="0.3">
      <c r="B78" s="19">
        <v>50</v>
      </c>
      <c r="C78" s="20">
        <v>43859</v>
      </c>
      <c r="D78" s="21">
        <v>58</v>
      </c>
      <c r="E78" s="22" t="s">
        <v>131</v>
      </c>
      <c r="F78" s="19">
        <v>13</v>
      </c>
      <c r="G78" s="23">
        <v>26</v>
      </c>
      <c r="H78" s="24">
        <v>116</v>
      </c>
      <c r="I78" s="25">
        <v>3016</v>
      </c>
      <c r="J78" s="26">
        <v>0</v>
      </c>
      <c r="K78" s="25"/>
      <c r="L78" s="25">
        <v>3016</v>
      </c>
      <c r="M78" s="27">
        <v>43884</v>
      </c>
      <c r="N78" s="28">
        <v>43884</v>
      </c>
      <c r="O78" s="29">
        <v>50</v>
      </c>
      <c r="P78" s="30">
        <v>1</v>
      </c>
      <c r="Q78" s="19" t="s">
        <v>83</v>
      </c>
      <c r="R78" s="26">
        <v>0.1</v>
      </c>
      <c r="S78" s="31">
        <v>301.60000000000002</v>
      </c>
      <c r="T78">
        <v>1</v>
      </c>
    </row>
    <row r="79" spans="2:20" x14ac:dyDescent="0.3">
      <c r="B79" s="19">
        <v>51</v>
      </c>
      <c r="C79" s="20">
        <v>43859</v>
      </c>
      <c r="D79" s="21">
        <v>38</v>
      </c>
      <c r="E79" s="22" t="s">
        <v>132</v>
      </c>
      <c r="F79" s="19">
        <v>10</v>
      </c>
      <c r="G79" s="23">
        <v>50</v>
      </c>
      <c r="H79" s="24">
        <v>91</v>
      </c>
      <c r="I79" s="25">
        <v>4550</v>
      </c>
      <c r="J79" s="26">
        <v>0.12</v>
      </c>
      <c r="K79" s="25"/>
      <c r="L79" s="25">
        <v>4004</v>
      </c>
      <c r="M79" s="27">
        <v>43860</v>
      </c>
      <c r="N79" s="28">
        <v>43860</v>
      </c>
      <c r="O79" s="29">
        <v>51</v>
      </c>
      <c r="P79" s="30">
        <v>7</v>
      </c>
      <c r="Q79" s="19" t="s">
        <v>80</v>
      </c>
      <c r="R79" s="26">
        <v>0.09</v>
      </c>
      <c r="S79" s="31">
        <v>360.36</v>
      </c>
      <c r="T79">
        <v>2</v>
      </c>
    </row>
    <row r="80" spans="2:20" x14ac:dyDescent="0.3">
      <c r="B80" s="19">
        <v>52</v>
      </c>
      <c r="C80" s="20">
        <v>43859</v>
      </c>
      <c r="D80" s="21">
        <v>94</v>
      </c>
      <c r="E80" s="22" t="s">
        <v>111</v>
      </c>
      <c r="F80" s="19">
        <v>11</v>
      </c>
      <c r="G80" s="23">
        <v>30</v>
      </c>
      <c r="H80" s="24">
        <v>103</v>
      </c>
      <c r="I80" s="25">
        <v>3090</v>
      </c>
      <c r="J80" s="26">
        <v>0.06</v>
      </c>
      <c r="K80" s="25"/>
      <c r="L80" s="25">
        <v>2904.6</v>
      </c>
      <c r="M80" s="27">
        <v>43871</v>
      </c>
      <c r="N80" s="28">
        <v>43871</v>
      </c>
      <c r="O80" s="29">
        <v>52</v>
      </c>
      <c r="P80" s="30">
        <v>3</v>
      </c>
      <c r="Q80" s="19" t="s">
        <v>128</v>
      </c>
      <c r="R80" s="26">
        <v>7.0000000000000007E-2</v>
      </c>
      <c r="S80" s="31">
        <v>203.322</v>
      </c>
      <c r="T80">
        <v>3</v>
      </c>
    </row>
    <row r="81" spans="2:20" x14ac:dyDescent="0.3">
      <c r="B81" s="19">
        <v>53</v>
      </c>
      <c r="C81" s="20">
        <v>43860</v>
      </c>
      <c r="D81" s="21">
        <v>24</v>
      </c>
      <c r="E81" s="22" t="s">
        <v>133</v>
      </c>
      <c r="F81" s="19">
        <v>10</v>
      </c>
      <c r="G81" s="23">
        <v>44</v>
      </c>
      <c r="H81" s="24">
        <v>94</v>
      </c>
      <c r="I81" s="25">
        <v>4136</v>
      </c>
      <c r="J81" s="26">
        <v>0.08</v>
      </c>
      <c r="K81" s="25"/>
      <c r="L81" s="25">
        <v>3805.12</v>
      </c>
      <c r="M81" s="27">
        <v>43886</v>
      </c>
      <c r="N81" s="28">
        <v>43886</v>
      </c>
      <c r="O81" s="29">
        <v>53</v>
      </c>
      <c r="P81" s="30">
        <v>6</v>
      </c>
      <c r="Q81" s="19" t="s">
        <v>95</v>
      </c>
      <c r="R81" s="26">
        <v>0.06</v>
      </c>
      <c r="S81" s="31">
        <v>228.30719999999999</v>
      </c>
      <c r="T81">
        <v>4</v>
      </c>
    </row>
    <row r="82" spans="2:20" x14ac:dyDescent="0.3">
      <c r="B82" s="19">
        <v>54</v>
      </c>
      <c r="C82" s="20">
        <v>43861</v>
      </c>
      <c r="D82" s="21">
        <v>93</v>
      </c>
      <c r="E82" s="22" t="s">
        <v>91</v>
      </c>
      <c r="F82" s="19">
        <v>13</v>
      </c>
      <c r="G82" s="23">
        <v>41</v>
      </c>
      <c r="H82" s="24">
        <v>103</v>
      </c>
      <c r="I82" s="25">
        <v>4223</v>
      </c>
      <c r="J82" s="26">
        <v>0.1</v>
      </c>
      <c r="K82" s="25"/>
      <c r="L82" s="25">
        <v>3800.7</v>
      </c>
      <c r="M82" s="27">
        <v>43869</v>
      </c>
      <c r="N82" s="28">
        <v>43869</v>
      </c>
      <c r="O82" s="29">
        <v>54</v>
      </c>
      <c r="P82" s="30">
        <v>2</v>
      </c>
      <c r="Q82" s="19" t="s">
        <v>80</v>
      </c>
      <c r="R82" s="26">
        <v>0.08</v>
      </c>
      <c r="S82" s="31">
        <v>304.05599999999998</v>
      </c>
      <c r="T82">
        <v>5</v>
      </c>
    </row>
    <row r="83" spans="2:20" x14ac:dyDescent="0.3">
      <c r="B83" s="19">
        <v>55</v>
      </c>
      <c r="C83" s="20">
        <v>43861</v>
      </c>
      <c r="D83" s="21">
        <v>95</v>
      </c>
      <c r="E83" s="22" t="s">
        <v>96</v>
      </c>
      <c r="F83" s="19">
        <v>5</v>
      </c>
      <c r="G83" s="23">
        <v>11</v>
      </c>
      <c r="H83" s="24">
        <v>105</v>
      </c>
      <c r="I83" s="25">
        <v>1155</v>
      </c>
      <c r="J83" s="26">
        <v>0.06</v>
      </c>
      <c r="K83" s="25"/>
      <c r="L83" s="25">
        <v>1085.7</v>
      </c>
      <c r="M83" s="27">
        <v>43872</v>
      </c>
      <c r="N83" s="28">
        <v>43872</v>
      </c>
      <c r="O83" s="29">
        <v>55</v>
      </c>
      <c r="P83" s="30">
        <v>4</v>
      </c>
      <c r="Q83" s="19" t="s">
        <v>88</v>
      </c>
      <c r="R83" s="26">
        <v>7.0000000000000007E-2</v>
      </c>
      <c r="S83" s="31">
        <v>75.999000000000009</v>
      </c>
      <c r="T83">
        <v>6</v>
      </c>
    </row>
    <row r="84" spans="2:20" x14ac:dyDescent="0.3">
      <c r="B84" s="19">
        <v>56</v>
      </c>
      <c r="C84" s="20">
        <v>43861</v>
      </c>
      <c r="D84" s="21">
        <v>13</v>
      </c>
      <c r="E84" s="22" t="s">
        <v>134</v>
      </c>
      <c r="F84" s="19">
        <v>12</v>
      </c>
      <c r="G84" s="23">
        <v>45</v>
      </c>
      <c r="H84" s="24">
        <v>106</v>
      </c>
      <c r="I84" s="25">
        <v>4770</v>
      </c>
      <c r="J84" s="26">
        <v>0.12</v>
      </c>
      <c r="K84" s="25"/>
      <c r="L84" s="25">
        <v>4197.6000000000004</v>
      </c>
      <c r="M84" s="27">
        <v>43886</v>
      </c>
      <c r="N84" s="28">
        <v>43886</v>
      </c>
      <c r="O84" s="29">
        <v>56</v>
      </c>
      <c r="P84" s="30">
        <v>6</v>
      </c>
      <c r="Q84" s="19" t="s">
        <v>83</v>
      </c>
      <c r="R84" s="26">
        <v>0.05</v>
      </c>
      <c r="S84" s="31">
        <v>209.88000000000002</v>
      </c>
      <c r="T84">
        <v>7</v>
      </c>
    </row>
    <row r="85" spans="2:20" x14ac:dyDescent="0.3">
      <c r="B85" s="19">
        <v>57</v>
      </c>
      <c r="C85" s="20">
        <v>43862</v>
      </c>
      <c r="D85" s="21">
        <v>33</v>
      </c>
      <c r="E85" s="22" t="s">
        <v>135</v>
      </c>
      <c r="F85" s="19">
        <v>6</v>
      </c>
      <c r="G85" s="23">
        <v>35</v>
      </c>
      <c r="H85" s="24">
        <v>101</v>
      </c>
      <c r="I85" s="25">
        <v>3535</v>
      </c>
      <c r="J85" s="26">
        <v>0.13</v>
      </c>
      <c r="K85" s="25"/>
      <c r="L85" s="25">
        <v>3075.45</v>
      </c>
      <c r="M85" s="27">
        <v>43888</v>
      </c>
      <c r="N85" s="28">
        <v>43888</v>
      </c>
      <c r="O85" s="29">
        <v>57</v>
      </c>
      <c r="P85" s="30">
        <v>4</v>
      </c>
      <c r="Q85" s="19" t="s">
        <v>90</v>
      </c>
      <c r="R85" s="26">
        <v>0.08</v>
      </c>
      <c r="S85" s="31">
        <v>246.036</v>
      </c>
      <c r="T85">
        <v>1</v>
      </c>
    </row>
    <row r="86" spans="2:20" x14ac:dyDescent="0.3">
      <c r="B86" s="19">
        <v>58</v>
      </c>
      <c r="C86" s="20">
        <v>43862</v>
      </c>
      <c r="D86" s="21">
        <v>52</v>
      </c>
      <c r="E86" s="22" t="s">
        <v>81</v>
      </c>
      <c r="F86" s="19">
        <v>4</v>
      </c>
      <c r="G86" s="23">
        <v>15</v>
      </c>
      <c r="H86" s="24">
        <v>104</v>
      </c>
      <c r="I86" s="25">
        <v>1560</v>
      </c>
      <c r="J86" s="26">
        <v>0.12</v>
      </c>
      <c r="K86" s="25"/>
      <c r="L86" s="25">
        <v>1372.8</v>
      </c>
      <c r="M86" s="27">
        <v>43882</v>
      </c>
      <c r="N86" s="28">
        <v>43882</v>
      </c>
      <c r="O86" s="29">
        <v>58</v>
      </c>
      <c r="P86" s="30">
        <v>4</v>
      </c>
      <c r="Q86" s="19" t="s">
        <v>105</v>
      </c>
      <c r="R86" s="26">
        <v>0.08</v>
      </c>
      <c r="S86" s="31">
        <v>109.824</v>
      </c>
      <c r="T86">
        <v>2</v>
      </c>
    </row>
    <row r="87" spans="2:20" x14ac:dyDescent="0.3">
      <c r="B87" s="19">
        <v>59</v>
      </c>
      <c r="C87" s="20">
        <v>43863</v>
      </c>
      <c r="D87" s="21">
        <v>15</v>
      </c>
      <c r="E87" s="22" t="s">
        <v>136</v>
      </c>
      <c r="F87" s="19">
        <v>7</v>
      </c>
      <c r="G87" s="23">
        <v>13</v>
      </c>
      <c r="H87" s="24">
        <v>116</v>
      </c>
      <c r="I87" s="25">
        <v>1508</v>
      </c>
      <c r="J87" s="26">
        <v>0.14000000000000001</v>
      </c>
      <c r="K87" s="25"/>
      <c r="L87" s="25">
        <v>1296.8799999999999</v>
      </c>
      <c r="M87" s="27">
        <v>43891</v>
      </c>
      <c r="N87" s="28">
        <v>43891</v>
      </c>
      <c r="O87" s="29">
        <v>59</v>
      </c>
      <c r="P87" s="30">
        <v>3</v>
      </c>
      <c r="Q87" s="19" t="s">
        <v>88</v>
      </c>
      <c r="R87" s="26">
        <v>7.0000000000000007E-2</v>
      </c>
      <c r="S87" s="31">
        <v>90.781599999999997</v>
      </c>
      <c r="T87">
        <v>3</v>
      </c>
    </row>
    <row r="88" spans="2:20" x14ac:dyDescent="0.3">
      <c r="B88" s="19">
        <v>60</v>
      </c>
      <c r="C88" s="20">
        <v>43864</v>
      </c>
      <c r="D88" s="21">
        <v>13</v>
      </c>
      <c r="E88" s="22" t="s">
        <v>134</v>
      </c>
      <c r="F88" s="19">
        <v>15</v>
      </c>
      <c r="G88" s="23">
        <v>43</v>
      </c>
      <c r="H88" s="24">
        <v>98</v>
      </c>
      <c r="I88" s="25">
        <v>4214</v>
      </c>
      <c r="J88" s="26">
        <v>0.08</v>
      </c>
      <c r="K88" s="25"/>
      <c r="L88" s="25">
        <v>3876.88</v>
      </c>
      <c r="M88" s="27">
        <v>43879</v>
      </c>
      <c r="N88" s="28">
        <v>43879</v>
      </c>
      <c r="O88" s="29">
        <v>60</v>
      </c>
      <c r="P88" s="30">
        <v>1</v>
      </c>
      <c r="Q88" s="19" t="s">
        <v>92</v>
      </c>
      <c r="R88" s="26">
        <v>7.0000000000000007E-2</v>
      </c>
      <c r="S88" s="31">
        <v>271.38160000000005</v>
      </c>
      <c r="T88">
        <v>4</v>
      </c>
    </row>
    <row r="89" spans="2:20" x14ac:dyDescent="0.3">
      <c r="B89" s="19">
        <v>61</v>
      </c>
      <c r="C89" s="20">
        <v>43864</v>
      </c>
      <c r="D89" s="21">
        <v>89</v>
      </c>
      <c r="E89" s="22" t="s">
        <v>111</v>
      </c>
      <c r="F89" s="19">
        <v>5</v>
      </c>
      <c r="G89" s="23">
        <v>28</v>
      </c>
      <c r="H89" s="24">
        <v>102</v>
      </c>
      <c r="I89" s="25">
        <v>2856</v>
      </c>
      <c r="J89" s="26">
        <v>0</v>
      </c>
      <c r="K89" s="25"/>
      <c r="L89" s="25">
        <v>2856</v>
      </c>
      <c r="M89" s="27">
        <v>43890</v>
      </c>
      <c r="N89" s="28">
        <v>43890</v>
      </c>
      <c r="O89" s="29">
        <v>61</v>
      </c>
      <c r="P89" s="30">
        <v>2</v>
      </c>
      <c r="Q89" s="19" t="s">
        <v>109</v>
      </c>
      <c r="R89" s="26">
        <v>0.09</v>
      </c>
      <c r="S89" s="31">
        <v>257.03999999999996</v>
      </c>
      <c r="T89">
        <v>5</v>
      </c>
    </row>
    <row r="90" spans="2:20" x14ac:dyDescent="0.3">
      <c r="B90" s="19">
        <v>62</v>
      </c>
      <c r="C90" s="20">
        <v>43865</v>
      </c>
      <c r="D90" s="21">
        <v>64</v>
      </c>
      <c r="E90" s="22" t="s">
        <v>137</v>
      </c>
      <c r="F90" s="19">
        <v>6</v>
      </c>
      <c r="G90" s="23">
        <v>16</v>
      </c>
      <c r="H90" s="24">
        <v>112</v>
      </c>
      <c r="I90" s="25">
        <v>1792</v>
      </c>
      <c r="J90" s="26">
        <v>0.04</v>
      </c>
      <c r="K90" s="25"/>
      <c r="L90" s="25">
        <v>1720.32</v>
      </c>
      <c r="M90" s="27">
        <v>43869</v>
      </c>
      <c r="N90" s="28">
        <v>43869</v>
      </c>
      <c r="O90" s="29">
        <v>62</v>
      </c>
      <c r="P90" s="30">
        <v>4</v>
      </c>
      <c r="Q90" s="19" t="s">
        <v>113</v>
      </c>
      <c r="R90" s="26">
        <v>0.05</v>
      </c>
      <c r="S90" s="31">
        <v>86.016000000000005</v>
      </c>
      <c r="T90">
        <v>6</v>
      </c>
    </row>
    <row r="91" spans="2:20" x14ac:dyDescent="0.3">
      <c r="B91" s="19">
        <v>63</v>
      </c>
      <c r="C91" s="20">
        <v>43865</v>
      </c>
      <c r="D91" s="21">
        <v>54</v>
      </c>
      <c r="E91" s="22" t="s">
        <v>138</v>
      </c>
      <c r="F91" s="19">
        <v>4</v>
      </c>
      <c r="G91" s="23">
        <v>42</v>
      </c>
      <c r="H91" s="24">
        <v>102</v>
      </c>
      <c r="I91" s="25">
        <v>4284</v>
      </c>
      <c r="J91" s="26">
        <v>0.05</v>
      </c>
      <c r="K91" s="25"/>
      <c r="L91" s="25">
        <v>4069.8</v>
      </c>
      <c r="M91" s="27">
        <v>43885</v>
      </c>
      <c r="N91" s="28">
        <v>43885</v>
      </c>
      <c r="O91" s="29">
        <v>63</v>
      </c>
      <c r="P91" s="30">
        <v>2</v>
      </c>
      <c r="Q91" s="19" t="s">
        <v>105</v>
      </c>
      <c r="R91" s="26">
        <v>0.05</v>
      </c>
      <c r="S91" s="31">
        <v>203.49</v>
      </c>
      <c r="T91">
        <v>7</v>
      </c>
    </row>
    <row r="92" spans="2:20" x14ac:dyDescent="0.3">
      <c r="B92" s="19">
        <v>64</v>
      </c>
      <c r="C92" s="20">
        <v>43866</v>
      </c>
      <c r="D92" s="21">
        <v>41</v>
      </c>
      <c r="E92" s="22" t="s">
        <v>127</v>
      </c>
      <c r="F92" s="19">
        <v>14</v>
      </c>
      <c r="G92" s="23">
        <v>32</v>
      </c>
      <c r="H92" s="24">
        <v>110</v>
      </c>
      <c r="I92" s="25">
        <v>3520</v>
      </c>
      <c r="J92" s="26">
        <v>0</v>
      </c>
      <c r="K92" s="25"/>
      <c r="L92" s="25">
        <v>3520</v>
      </c>
      <c r="M92" s="27">
        <v>43877</v>
      </c>
      <c r="N92" s="28">
        <v>43877</v>
      </c>
      <c r="O92" s="29">
        <v>64</v>
      </c>
      <c r="P92" s="30">
        <v>4</v>
      </c>
      <c r="Q92" s="19" t="s">
        <v>105</v>
      </c>
      <c r="R92" s="26">
        <v>0.06</v>
      </c>
      <c r="S92" s="31">
        <v>211.2</v>
      </c>
      <c r="T92">
        <v>1</v>
      </c>
    </row>
    <row r="93" spans="2:20" x14ac:dyDescent="0.3">
      <c r="B93" s="19">
        <v>65</v>
      </c>
      <c r="C93" s="20">
        <v>43866</v>
      </c>
      <c r="D93" s="21">
        <v>65</v>
      </c>
      <c r="E93" s="22" t="s">
        <v>123</v>
      </c>
      <c r="F93" s="19">
        <v>1</v>
      </c>
      <c r="G93" s="23">
        <v>17</v>
      </c>
      <c r="H93" s="24">
        <v>93</v>
      </c>
      <c r="I93" s="25">
        <v>1581</v>
      </c>
      <c r="J93" s="26">
        <v>0.02</v>
      </c>
      <c r="K93" s="25"/>
      <c r="L93" s="25">
        <v>1549.38</v>
      </c>
      <c r="M93" s="27">
        <v>43871</v>
      </c>
      <c r="N93" s="28">
        <v>43871</v>
      </c>
      <c r="O93" s="29">
        <v>65</v>
      </c>
      <c r="P93" s="30">
        <v>5</v>
      </c>
      <c r="Q93" s="19" t="s">
        <v>92</v>
      </c>
      <c r="R93" s="26">
        <v>0.05</v>
      </c>
      <c r="S93" s="31">
        <v>77.469000000000008</v>
      </c>
      <c r="T93">
        <v>2</v>
      </c>
    </row>
    <row r="94" spans="2:20" x14ac:dyDescent="0.3">
      <c r="B94" s="19">
        <v>66</v>
      </c>
      <c r="C94" s="20">
        <v>43866</v>
      </c>
      <c r="D94" s="21">
        <v>94</v>
      </c>
      <c r="E94" s="22" t="s">
        <v>111</v>
      </c>
      <c r="F94" s="19">
        <v>10</v>
      </c>
      <c r="G94" s="23">
        <v>23</v>
      </c>
      <c r="H94" s="24">
        <v>107</v>
      </c>
      <c r="I94" s="25">
        <v>2461</v>
      </c>
      <c r="J94" s="26">
        <v>0.1</v>
      </c>
      <c r="K94" s="25"/>
      <c r="L94" s="25">
        <v>2214.9</v>
      </c>
      <c r="M94" s="27">
        <v>43877</v>
      </c>
      <c r="N94" s="28">
        <v>43877</v>
      </c>
      <c r="O94" s="29">
        <v>66</v>
      </c>
      <c r="P94" s="30">
        <v>1</v>
      </c>
      <c r="Q94" s="19" t="s">
        <v>83</v>
      </c>
      <c r="R94" s="26">
        <v>0.05</v>
      </c>
      <c r="S94" s="31">
        <v>110.745</v>
      </c>
      <c r="T94">
        <v>3</v>
      </c>
    </row>
    <row r="95" spans="2:20" x14ac:dyDescent="0.3">
      <c r="B95" s="19">
        <v>67</v>
      </c>
      <c r="C95" s="20">
        <v>43866</v>
      </c>
      <c r="D95" s="21">
        <v>47</v>
      </c>
      <c r="E95" s="22" t="s">
        <v>101</v>
      </c>
      <c r="F95" s="19">
        <v>10</v>
      </c>
      <c r="G95" s="23">
        <v>35</v>
      </c>
      <c r="H95" s="24">
        <v>93</v>
      </c>
      <c r="I95" s="25">
        <v>3255</v>
      </c>
      <c r="J95" s="26">
        <v>0.14000000000000001</v>
      </c>
      <c r="K95" s="25"/>
      <c r="L95" s="25">
        <v>2799.3</v>
      </c>
      <c r="M95" s="27">
        <v>43886</v>
      </c>
      <c r="N95" s="28">
        <v>43886</v>
      </c>
      <c r="O95" s="29">
        <v>67</v>
      </c>
      <c r="P95" s="30">
        <v>5</v>
      </c>
      <c r="Q95" s="19" t="s">
        <v>113</v>
      </c>
      <c r="R95" s="26">
        <v>0.1</v>
      </c>
      <c r="S95" s="31">
        <v>279.93</v>
      </c>
      <c r="T95">
        <v>4</v>
      </c>
    </row>
    <row r="96" spans="2:20" x14ac:dyDescent="0.3">
      <c r="B96" s="19">
        <v>68</v>
      </c>
      <c r="C96" s="20">
        <v>43866</v>
      </c>
      <c r="D96" s="21">
        <v>69</v>
      </c>
      <c r="E96" s="22" t="s">
        <v>126</v>
      </c>
      <c r="F96" s="19">
        <v>11</v>
      </c>
      <c r="G96" s="23">
        <v>45</v>
      </c>
      <c r="H96" s="24">
        <v>119</v>
      </c>
      <c r="I96" s="25">
        <v>5355</v>
      </c>
      <c r="J96" s="26">
        <v>0.05</v>
      </c>
      <c r="K96" s="25"/>
      <c r="L96" s="25">
        <v>5087.25</v>
      </c>
      <c r="M96" s="27">
        <v>43885</v>
      </c>
      <c r="N96" s="28">
        <v>43885</v>
      </c>
      <c r="O96" s="29">
        <v>68</v>
      </c>
      <c r="P96" s="30">
        <v>1</v>
      </c>
      <c r="Q96" s="19" t="s">
        <v>83</v>
      </c>
      <c r="R96" s="26">
        <v>0.05</v>
      </c>
      <c r="S96" s="31">
        <v>254.36250000000001</v>
      </c>
      <c r="T96">
        <v>5</v>
      </c>
    </row>
    <row r="97" spans="2:20" x14ac:dyDescent="0.3">
      <c r="B97" s="19">
        <v>69</v>
      </c>
      <c r="C97" s="20">
        <v>43866</v>
      </c>
      <c r="D97" s="21">
        <v>39</v>
      </c>
      <c r="E97" s="22" t="s">
        <v>96</v>
      </c>
      <c r="F97" s="19">
        <v>4</v>
      </c>
      <c r="G97" s="23">
        <v>32</v>
      </c>
      <c r="H97" s="24">
        <v>117</v>
      </c>
      <c r="I97" s="25">
        <v>3744</v>
      </c>
      <c r="J97" s="26">
        <v>0.14000000000000001</v>
      </c>
      <c r="K97" s="25"/>
      <c r="L97" s="25">
        <v>3219.84</v>
      </c>
      <c r="M97" s="27">
        <v>43884</v>
      </c>
      <c r="N97" s="28">
        <v>43884</v>
      </c>
      <c r="O97" s="29">
        <v>69</v>
      </c>
      <c r="P97" s="30">
        <v>1</v>
      </c>
      <c r="Q97" s="19" t="s">
        <v>109</v>
      </c>
      <c r="R97" s="26">
        <v>0.09</v>
      </c>
      <c r="S97" s="31">
        <v>289.78559999999999</v>
      </c>
      <c r="T97">
        <v>6</v>
      </c>
    </row>
    <row r="98" spans="2:20" x14ac:dyDescent="0.3">
      <c r="B98" s="19">
        <v>70</v>
      </c>
      <c r="C98" s="20">
        <v>43867</v>
      </c>
      <c r="D98" s="21">
        <v>94</v>
      </c>
      <c r="E98" s="22" t="s">
        <v>111</v>
      </c>
      <c r="F98" s="19">
        <v>15</v>
      </c>
      <c r="G98" s="23">
        <v>40</v>
      </c>
      <c r="H98" s="24">
        <v>99</v>
      </c>
      <c r="I98" s="25">
        <v>3960</v>
      </c>
      <c r="J98" s="26">
        <v>0.01</v>
      </c>
      <c r="K98" s="25"/>
      <c r="L98" s="25">
        <v>3920.4</v>
      </c>
      <c r="M98" s="27">
        <v>43875</v>
      </c>
      <c r="N98" s="28">
        <v>43875</v>
      </c>
      <c r="O98" s="29">
        <v>70</v>
      </c>
      <c r="P98" s="30">
        <v>3</v>
      </c>
      <c r="Q98" s="19" t="s">
        <v>92</v>
      </c>
      <c r="R98" s="26">
        <v>0.08</v>
      </c>
      <c r="S98" s="31">
        <v>313.63200000000001</v>
      </c>
      <c r="T98">
        <v>7</v>
      </c>
    </row>
    <row r="99" spans="2:20" x14ac:dyDescent="0.3">
      <c r="B99" s="19">
        <v>71</v>
      </c>
      <c r="C99" s="20">
        <v>43867</v>
      </c>
      <c r="D99" s="21">
        <v>17</v>
      </c>
      <c r="E99" s="22" t="s">
        <v>126</v>
      </c>
      <c r="F99" s="19">
        <v>2</v>
      </c>
      <c r="G99" s="23">
        <v>43</v>
      </c>
      <c r="H99" s="24">
        <v>106</v>
      </c>
      <c r="I99" s="25">
        <v>4558</v>
      </c>
      <c r="J99" s="26">
        <v>0.08</v>
      </c>
      <c r="K99" s="25"/>
      <c r="L99" s="25">
        <v>4193.3599999999997</v>
      </c>
      <c r="M99" s="27">
        <v>43880</v>
      </c>
      <c r="N99" s="28">
        <v>43880</v>
      </c>
      <c r="O99" s="29">
        <v>71</v>
      </c>
      <c r="P99" s="30">
        <v>7</v>
      </c>
      <c r="Q99" s="19" t="s">
        <v>80</v>
      </c>
      <c r="R99" s="26">
        <v>0.09</v>
      </c>
      <c r="S99" s="31">
        <v>377.40239999999994</v>
      </c>
      <c r="T99">
        <v>1</v>
      </c>
    </row>
    <row r="100" spans="2:20" x14ac:dyDescent="0.3">
      <c r="B100" s="19">
        <v>72</v>
      </c>
      <c r="C100" s="20">
        <v>43868</v>
      </c>
      <c r="D100" s="21">
        <v>73</v>
      </c>
      <c r="E100" s="22" t="s">
        <v>96</v>
      </c>
      <c r="F100" s="19">
        <v>5</v>
      </c>
      <c r="G100" s="23">
        <v>11</v>
      </c>
      <c r="H100" s="24">
        <v>120</v>
      </c>
      <c r="I100" s="25">
        <v>1320</v>
      </c>
      <c r="J100" s="26">
        <v>0.02</v>
      </c>
      <c r="K100" s="25"/>
      <c r="L100" s="25">
        <v>1293.5999999999999</v>
      </c>
      <c r="M100" s="27">
        <v>43887</v>
      </c>
      <c r="N100" s="28">
        <v>43887</v>
      </c>
      <c r="O100" s="29">
        <v>72</v>
      </c>
      <c r="P100" s="30">
        <v>4</v>
      </c>
      <c r="Q100" s="19" t="s">
        <v>88</v>
      </c>
      <c r="R100" s="26">
        <v>0.1</v>
      </c>
      <c r="S100" s="31">
        <v>129.35999999999999</v>
      </c>
      <c r="T100">
        <v>2</v>
      </c>
    </row>
    <row r="101" spans="2:20" x14ac:dyDescent="0.3">
      <c r="B101" s="19">
        <v>73</v>
      </c>
      <c r="C101" s="20">
        <v>43868</v>
      </c>
      <c r="D101" s="21">
        <v>63</v>
      </c>
      <c r="E101" s="22" t="s">
        <v>139</v>
      </c>
      <c r="F101" s="19">
        <v>7</v>
      </c>
      <c r="G101" s="23">
        <v>30</v>
      </c>
      <c r="H101" s="24">
        <v>107</v>
      </c>
      <c r="I101" s="25">
        <v>3210</v>
      </c>
      <c r="J101" s="26">
        <v>0</v>
      </c>
      <c r="K101" s="25"/>
      <c r="L101" s="25">
        <v>3210</v>
      </c>
      <c r="M101" s="27">
        <v>43879</v>
      </c>
      <c r="N101" s="28">
        <v>43879</v>
      </c>
      <c r="O101" s="29">
        <v>73</v>
      </c>
      <c r="P101" s="30">
        <v>1</v>
      </c>
      <c r="Q101" s="19" t="s">
        <v>113</v>
      </c>
      <c r="R101" s="26">
        <v>7.0000000000000007E-2</v>
      </c>
      <c r="S101" s="31">
        <v>224.70000000000002</v>
      </c>
      <c r="T101">
        <v>3</v>
      </c>
    </row>
    <row r="102" spans="2:20" x14ac:dyDescent="0.3">
      <c r="B102" s="19">
        <v>74</v>
      </c>
      <c r="C102" s="20">
        <v>43871</v>
      </c>
      <c r="D102" s="21">
        <v>69</v>
      </c>
      <c r="E102" s="22" t="s">
        <v>126</v>
      </c>
      <c r="F102" s="19">
        <v>9</v>
      </c>
      <c r="G102" s="23">
        <v>23</v>
      </c>
      <c r="H102" s="24">
        <v>94</v>
      </c>
      <c r="I102" s="25">
        <v>2162</v>
      </c>
      <c r="J102" s="26">
        <v>0.12</v>
      </c>
      <c r="K102" s="25"/>
      <c r="L102" s="25">
        <v>1902.56</v>
      </c>
      <c r="M102" s="27">
        <v>43885</v>
      </c>
      <c r="N102" s="28">
        <v>43885</v>
      </c>
      <c r="O102" s="29">
        <v>74</v>
      </c>
      <c r="P102" s="30">
        <v>3</v>
      </c>
      <c r="Q102" s="19" t="s">
        <v>88</v>
      </c>
      <c r="R102" s="26">
        <v>0.06</v>
      </c>
      <c r="S102" s="31">
        <v>114.1536</v>
      </c>
      <c r="T102">
        <v>4</v>
      </c>
    </row>
    <row r="103" spans="2:20" x14ac:dyDescent="0.3">
      <c r="B103" s="19">
        <v>75</v>
      </c>
      <c r="C103" s="20">
        <v>43871</v>
      </c>
      <c r="D103" s="21">
        <v>19</v>
      </c>
      <c r="E103" s="22" t="s">
        <v>96</v>
      </c>
      <c r="F103" s="19">
        <v>1</v>
      </c>
      <c r="G103" s="23">
        <v>34</v>
      </c>
      <c r="H103" s="24">
        <v>104</v>
      </c>
      <c r="I103" s="25">
        <v>3536</v>
      </c>
      <c r="J103" s="26">
        <v>0.1</v>
      </c>
      <c r="K103" s="25"/>
      <c r="L103" s="25">
        <v>3182.4</v>
      </c>
      <c r="M103" s="27">
        <v>43885</v>
      </c>
      <c r="N103" s="28">
        <v>43885</v>
      </c>
      <c r="O103" s="29">
        <v>75</v>
      </c>
      <c r="P103" s="30">
        <v>2</v>
      </c>
      <c r="Q103" s="19" t="s">
        <v>109</v>
      </c>
      <c r="R103" s="26">
        <v>7.0000000000000007E-2</v>
      </c>
      <c r="S103" s="31">
        <v>222.76800000000003</v>
      </c>
      <c r="T103">
        <v>5</v>
      </c>
    </row>
    <row r="104" spans="2:20" x14ac:dyDescent="0.3">
      <c r="B104" s="19">
        <v>76</v>
      </c>
      <c r="C104" s="20">
        <v>43872</v>
      </c>
      <c r="D104" s="21">
        <v>87</v>
      </c>
      <c r="E104" s="22" t="s">
        <v>101</v>
      </c>
      <c r="F104" s="19">
        <v>3</v>
      </c>
      <c r="G104" s="23">
        <v>42</v>
      </c>
      <c r="H104" s="24">
        <v>106</v>
      </c>
      <c r="I104" s="25">
        <v>4452</v>
      </c>
      <c r="J104" s="26">
        <v>0.06</v>
      </c>
      <c r="K104" s="25"/>
      <c r="L104" s="25">
        <v>4184.88</v>
      </c>
      <c r="M104" s="27">
        <v>43902</v>
      </c>
      <c r="N104" s="28">
        <v>43902</v>
      </c>
      <c r="O104" s="29">
        <v>76</v>
      </c>
      <c r="P104" s="30">
        <v>3</v>
      </c>
      <c r="Q104" s="19" t="s">
        <v>105</v>
      </c>
      <c r="R104" s="26">
        <v>7.0000000000000007E-2</v>
      </c>
      <c r="S104" s="31">
        <v>292.94160000000005</v>
      </c>
      <c r="T104">
        <v>6</v>
      </c>
    </row>
    <row r="105" spans="2:20" x14ac:dyDescent="0.3">
      <c r="B105" s="19">
        <v>77</v>
      </c>
      <c r="C105" s="20">
        <v>43872</v>
      </c>
      <c r="D105" s="21">
        <v>33</v>
      </c>
      <c r="E105" s="22" t="s">
        <v>135</v>
      </c>
      <c r="F105" s="19">
        <v>12</v>
      </c>
      <c r="G105" s="23">
        <v>10</v>
      </c>
      <c r="H105" s="24">
        <v>91</v>
      </c>
      <c r="I105" s="25">
        <v>910</v>
      </c>
      <c r="J105" s="26">
        <v>0.1</v>
      </c>
      <c r="K105" s="25"/>
      <c r="L105" s="25">
        <v>819</v>
      </c>
      <c r="M105" s="27">
        <v>43897</v>
      </c>
      <c r="N105" s="28">
        <v>43897</v>
      </c>
      <c r="O105" s="29">
        <v>77</v>
      </c>
      <c r="P105" s="30">
        <v>4</v>
      </c>
      <c r="Q105" s="19" t="s">
        <v>113</v>
      </c>
      <c r="R105" s="26">
        <v>0.09</v>
      </c>
      <c r="S105" s="31">
        <v>73.709999999999994</v>
      </c>
      <c r="T105">
        <v>7</v>
      </c>
    </row>
    <row r="106" spans="2:20" x14ac:dyDescent="0.3">
      <c r="B106" s="19">
        <v>78</v>
      </c>
      <c r="C106" s="20">
        <v>43875</v>
      </c>
      <c r="D106" s="21">
        <v>9</v>
      </c>
      <c r="E106" s="22" t="s">
        <v>94</v>
      </c>
      <c r="F106" s="19">
        <v>1</v>
      </c>
      <c r="G106" s="23">
        <v>34</v>
      </c>
      <c r="H106" s="24">
        <v>99</v>
      </c>
      <c r="I106" s="25">
        <v>3366</v>
      </c>
      <c r="J106" s="26">
        <v>0.14000000000000001</v>
      </c>
      <c r="K106" s="25"/>
      <c r="L106" s="25">
        <v>2894.7599999999998</v>
      </c>
      <c r="M106" s="27">
        <v>43886</v>
      </c>
      <c r="N106" s="28">
        <v>43886</v>
      </c>
      <c r="O106" s="29">
        <v>78</v>
      </c>
      <c r="P106" s="30">
        <v>1</v>
      </c>
      <c r="Q106" s="19" t="s">
        <v>90</v>
      </c>
      <c r="R106" s="26">
        <v>7.0000000000000007E-2</v>
      </c>
      <c r="S106" s="31">
        <v>202.63320000000002</v>
      </c>
      <c r="T106">
        <v>1</v>
      </c>
    </row>
    <row r="107" spans="2:20" x14ac:dyDescent="0.3">
      <c r="B107" s="19">
        <v>79</v>
      </c>
      <c r="C107" s="20">
        <v>43876</v>
      </c>
      <c r="D107" s="21">
        <v>50</v>
      </c>
      <c r="E107" s="22" t="s">
        <v>140</v>
      </c>
      <c r="F107" s="19">
        <v>4</v>
      </c>
      <c r="G107" s="23">
        <v>13</v>
      </c>
      <c r="H107" s="24">
        <v>112</v>
      </c>
      <c r="I107" s="25">
        <v>1456</v>
      </c>
      <c r="J107" s="26">
        <v>0.05</v>
      </c>
      <c r="K107" s="25"/>
      <c r="L107" s="25">
        <v>1383.2</v>
      </c>
      <c r="M107" s="27">
        <v>43892</v>
      </c>
      <c r="N107" s="28">
        <v>43892</v>
      </c>
      <c r="O107" s="29">
        <v>79</v>
      </c>
      <c r="P107" s="30">
        <v>2</v>
      </c>
      <c r="Q107" s="19" t="s">
        <v>95</v>
      </c>
      <c r="R107" s="26">
        <v>0.06</v>
      </c>
      <c r="S107" s="31">
        <v>82.992000000000004</v>
      </c>
      <c r="T107">
        <v>2</v>
      </c>
    </row>
    <row r="108" spans="2:20" x14ac:dyDescent="0.3">
      <c r="B108" s="19">
        <v>80</v>
      </c>
      <c r="C108" s="20">
        <v>43877</v>
      </c>
      <c r="D108" s="21">
        <v>75</v>
      </c>
      <c r="E108" s="22" t="s">
        <v>96</v>
      </c>
      <c r="F108" s="19">
        <v>2</v>
      </c>
      <c r="G108" s="23">
        <v>36</v>
      </c>
      <c r="H108" s="24">
        <v>105</v>
      </c>
      <c r="I108" s="25">
        <v>3780</v>
      </c>
      <c r="J108" s="26">
        <v>0.04</v>
      </c>
      <c r="K108" s="25"/>
      <c r="L108" s="25">
        <v>3628.8</v>
      </c>
      <c r="M108" s="27">
        <v>43901</v>
      </c>
      <c r="N108" s="28">
        <v>43901</v>
      </c>
      <c r="O108" s="29">
        <v>80</v>
      </c>
      <c r="P108" s="30">
        <v>1</v>
      </c>
      <c r="Q108" s="19" t="s">
        <v>109</v>
      </c>
      <c r="R108" s="26">
        <v>0.05</v>
      </c>
      <c r="S108" s="31">
        <v>181.44000000000003</v>
      </c>
      <c r="T108">
        <v>3</v>
      </c>
    </row>
    <row r="109" spans="2:20" x14ac:dyDescent="0.3">
      <c r="B109" s="19">
        <v>81</v>
      </c>
      <c r="C109" s="20">
        <v>43877</v>
      </c>
      <c r="D109" s="21">
        <v>40</v>
      </c>
      <c r="E109" s="22" t="s">
        <v>111</v>
      </c>
      <c r="F109" s="19">
        <v>3</v>
      </c>
      <c r="G109" s="23">
        <v>17</v>
      </c>
      <c r="H109" s="24">
        <v>95</v>
      </c>
      <c r="I109" s="25">
        <v>1615</v>
      </c>
      <c r="J109" s="26">
        <v>0.1</v>
      </c>
      <c r="K109" s="25"/>
      <c r="L109" s="25">
        <v>1453.5</v>
      </c>
      <c r="M109" s="27">
        <v>43884</v>
      </c>
      <c r="N109" s="28">
        <v>43884</v>
      </c>
      <c r="O109" s="29">
        <v>81</v>
      </c>
      <c r="P109" s="30">
        <v>1</v>
      </c>
      <c r="Q109" s="19" t="s">
        <v>109</v>
      </c>
      <c r="R109" s="26">
        <v>0.08</v>
      </c>
      <c r="S109" s="31">
        <v>116.28</v>
      </c>
      <c r="T109">
        <v>4</v>
      </c>
    </row>
    <row r="110" spans="2:20" x14ac:dyDescent="0.3">
      <c r="B110" s="19">
        <v>82</v>
      </c>
      <c r="C110" s="20">
        <v>43877</v>
      </c>
      <c r="D110" s="21">
        <v>60</v>
      </c>
      <c r="E110" s="22" t="s">
        <v>141</v>
      </c>
      <c r="F110" s="19">
        <v>1</v>
      </c>
      <c r="G110" s="23">
        <v>44</v>
      </c>
      <c r="H110" s="24">
        <v>97</v>
      </c>
      <c r="I110" s="25">
        <v>4268</v>
      </c>
      <c r="J110" s="26">
        <v>0.08</v>
      </c>
      <c r="K110" s="25"/>
      <c r="L110" s="25">
        <v>3926.56</v>
      </c>
      <c r="M110" s="27">
        <v>43907</v>
      </c>
      <c r="N110" s="28">
        <v>43907</v>
      </c>
      <c r="O110" s="29">
        <v>82</v>
      </c>
      <c r="P110" s="30">
        <v>1</v>
      </c>
      <c r="Q110" s="19" t="s">
        <v>95</v>
      </c>
      <c r="R110" s="26">
        <v>0.1</v>
      </c>
      <c r="S110" s="31">
        <v>392.65600000000001</v>
      </c>
      <c r="T110">
        <v>5</v>
      </c>
    </row>
    <row r="111" spans="2:20" x14ac:dyDescent="0.3">
      <c r="B111" s="19">
        <v>83</v>
      </c>
      <c r="C111" s="20">
        <v>43879</v>
      </c>
      <c r="D111" s="21">
        <v>95</v>
      </c>
      <c r="E111" s="22" t="s">
        <v>96</v>
      </c>
      <c r="F111" s="19">
        <v>5</v>
      </c>
      <c r="G111" s="23">
        <v>35</v>
      </c>
      <c r="H111" s="24">
        <v>99</v>
      </c>
      <c r="I111" s="25">
        <v>3465</v>
      </c>
      <c r="J111" s="26">
        <v>0.15</v>
      </c>
      <c r="K111" s="25"/>
      <c r="L111" s="25">
        <v>2945.25</v>
      </c>
      <c r="M111" s="27">
        <v>43909</v>
      </c>
      <c r="N111" s="28">
        <v>43909</v>
      </c>
      <c r="O111" s="29">
        <v>83</v>
      </c>
      <c r="P111" s="30">
        <v>6</v>
      </c>
      <c r="Q111" s="19" t="s">
        <v>113</v>
      </c>
      <c r="R111" s="26">
        <v>0.08</v>
      </c>
      <c r="S111" s="31">
        <v>235.62</v>
      </c>
      <c r="T111">
        <v>6</v>
      </c>
    </row>
    <row r="112" spans="2:20" x14ac:dyDescent="0.3">
      <c r="B112" s="19">
        <v>84</v>
      </c>
      <c r="C112" s="20">
        <v>43879</v>
      </c>
      <c r="D112" s="21">
        <v>79</v>
      </c>
      <c r="E112" s="22" t="s">
        <v>91</v>
      </c>
      <c r="F112" s="19">
        <v>12</v>
      </c>
      <c r="G112" s="23">
        <v>11</v>
      </c>
      <c r="H112" s="24">
        <v>102</v>
      </c>
      <c r="I112" s="25">
        <v>1122</v>
      </c>
      <c r="J112" s="26">
        <v>0.13</v>
      </c>
      <c r="K112" s="25"/>
      <c r="L112" s="25">
        <v>976.14</v>
      </c>
      <c r="M112" s="27">
        <v>43907</v>
      </c>
      <c r="N112" s="28">
        <v>43907</v>
      </c>
      <c r="O112" s="29">
        <v>84</v>
      </c>
      <c r="P112" s="30">
        <v>5</v>
      </c>
      <c r="Q112" s="19" t="s">
        <v>90</v>
      </c>
      <c r="R112" s="26">
        <v>0.1</v>
      </c>
      <c r="S112" s="31">
        <v>97.614000000000004</v>
      </c>
      <c r="T112">
        <v>7</v>
      </c>
    </row>
    <row r="113" spans="2:20" x14ac:dyDescent="0.3">
      <c r="B113" s="19">
        <v>85</v>
      </c>
      <c r="C113" s="20">
        <v>43879</v>
      </c>
      <c r="D113" s="21">
        <v>60</v>
      </c>
      <c r="E113" s="22" t="s">
        <v>141</v>
      </c>
      <c r="F113" s="19">
        <v>10</v>
      </c>
      <c r="G113" s="23">
        <v>27</v>
      </c>
      <c r="H113" s="24">
        <v>103</v>
      </c>
      <c r="I113" s="25">
        <v>2781</v>
      </c>
      <c r="J113" s="26">
        <v>0.08</v>
      </c>
      <c r="K113" s="25"/>
      <c r="L113" s="25">
        <v>2558.52</v>
      </c>
      <c r="M113" s="27">
        <v>43885</v>
      </c>
      <c r="N113" s="28">
        <v>43885</v>
      </c>
      <c r="O113" s="29">
        <v>85</v>
      </c>
      <c r="P113" s="30">
        <v>4</v>
      </c>
      <c r="Q113" s="19" t="s">
        <v>92</v>
      </c>
      <c r="R113" s="26">
        <v>0.09</v>
      </c>
      <c r="S113" s="31">
        <v>230.26679999999999</v>
      </c>
      <c r="T113">
        <v>1</v>
      </c>
    </row>
    <row r="114" spans="2:20" x14ac:dyDescent="0.3">
      <c r="B114" s="19">
        <v>86</v>
      </c>
      <c r="C114" s="20">
        <v>43879</v>
      </c>
      <c r="D114" s="21">
        <v>47</v>
      </c>
      <c r="E114" s="22" t="s">
        <v>101</v>
      </c>
      <c r="F114" s="19">
        <v>2</v>
      </c>
      <c r="G114" s="23">
        <v>14</v>
      </c>
      <c r="H114" s="24">
        <v>94</v>
      </c>
      <c r="I114" s="25">
        <v>1316</v>
      </c>
      <c r="J114" s="26">
        <v>0.08</v>
      </c>
      <c r="K114" s="25"/>
      <c r="L114" s="25">
        <v>1210.72</v>
      </c>
      <c r="M114" s="27">
        <v>43905</v>
      </c>
      <c r="N114" s="28">
        <v>43905</v>
      </c>
      <c r="O114" s="29">
        <v>86</v>
      </c>
      <c r="P114" s="30">
        <v>3</v>
      </c>
      <c r="Q114" s="19" t="s">
        <v>83</v>
      </c>
      <c r="R114" s="26">
        <v>0.1</v>
      </c>
      <c r="S114" s="31">
        <v>121.072</v>
      </c>
      <c r="T114">
        <v>2</v>
      </c>
    </row>
    <row r="115" spans="2:20" x14ac:dyDescent="0.3">
      <c r="B115" s="19">
        <v>87</v>
      </c>
      <c r="C115" s="20">
        <v>43880</v>
      </c>
      <c r="D115" s="21">
        <v>38</v>
      </c>
      <c r="E115" s="22" t="s">
        <v>132</v>
      </c>
      <c r="F115" s="19">
        <v>2</v>
      </c>
      <c r="G115" s="23">
        <v>44</v>
      </c>
      <c r="H115" s="24">
        <v>118</v>
      </c>
      <c r="I115" s="25">
        <v>5192</v>
      </c>
      <c r="J115" s="26">
        <v>0.15</v>
      </c>
      <c r="K115" s="25"/>
      <c r="L115" s="25">
        <v>4413.2</v>
      </c>
      <c r="M115" s="27">
        <v>43910</v>
      </c>
      <c r="N115" s="28">
        <v>43910</v>
      </c>
      <c r="O115" s="29">
        <v>87</v>
      </c>
      <c r="P115" s="30">
        <v>2</v>
      </c>
      <c r="Q115" s="19" t="s">
        <v>88</v>
      </c>
      <c r="R115" s="26">
        <v>0.06</v>
      </c>
      <c r="S115" s="31">
        <v>264.79199999999997</v>
      </c>
      <c r="T115">
        <v>3</v>
      </c>
    </row>
    <row r="116" spans="2:20" x14ac:dyDescent="0.3">
      <c r="B116" s="19">
        <v>88</v>
      </c>
      <c r="C116" s="20">
        <v>43880</v>
      </c>
      <c r="D116" s="21">
        <v>47</v>
      </c>
      <c r="E116" s="22" t="s">
        <v>101</v>
      </c>
      <c r="F116" s="19">
        <v>11</v>
      </c>
      <c r="G116" s="23">
        <v>44</v>
      </c>
      <c r="H116" s="24">
        <v>111</v>
      </c>
      <c r="I116" s="25">
        <v>4884</v>
      </c>
      <c r="J116" s="26">
        <v>0.03</v>
      </c>
      <c r="K116" s="25"/>
      <c r="L116" s="25">
        <v>4737.4799999999996</v>
      </c>
      <c r="M116" s="27">
        <v>43908</v>
      </c>
      <c r="N116" s="28">
        <v>43908</v>
      </c>
      <c r="O116" s="29">
        <v>88</v>
      </c>
      <c r="P116" s="30">
        <v>6</v>
      </c>
      <c r="Q116" s="19" t="s">
        <v>113</v>
      </c>
      <c r="R116" s="26">
        <v>0.06</v>
      </c>
      <c r="S116" s="31">
        <v>284.24879999999996</v>
      </c>
      <c r="T116">
        <v>4</v>
      </c>
    </row>
    <row r="117" spans="2:20" x14ac:dyDescent="0.3">
      <c r="B117" s="19">
        <v>89</v>
      </c>
      <c r="C117" s="20">
        <v>43880</v>
      </c>
      <c r="D117" s="21">
        <v>18</v>
      </c>
      <c r="E117" s="22" t="s">
        <v>142</v>
      </c>
      <c r="F117" s="19">
        <v>8</v>
      </c>
      <c r="G117" s="23">
        <v>24</v>
      </c>
      <c r="H117" s="24">
        <v>116</v>
      </c>
      <c r="I117" s="25">
        <v>2784</v>
      </c>
      <c r="J117" s="26">
        <v>0.13</v>
      </c>
      <c r="K117" s="25"/>
      <c r="L117" s="25">
        <v>2422.08</v>
      </c>
      <c r="M117" s="27">
        <v>43899</v>
      </c>
      <c r="N117" s="28">
        <v>43899</v>
      </c>
      <c r="O117" s="29">
        <v>89</v>
      </c>
      <c r="P117" s="30">
        <v>4</v>
      </c>
      <c r="Q117" s="19" t="s">
        <v>92</v>
      </c>
      <c r="R117" s="26">
        <v>0.06</v>
      </c>
      <c r="S117" s="31">
        <v>145.32479999999998</v>
      </c>
      <c r="T117">
        <v>5</v>
      </c>
    </row>
    <row r="118" spans="2:20" x14ac:dyDescent="0.3">
      <c r="B118" s="19">
        <v>90</v>
      </c>
      <c r="C118" s="20">
        <v>43880</v>
      </c>
      <c r="D118" s="21">
        <v>99</v>
      </c>
      <c r="E118" s="22" t="s">
        <v>143</v>
      </c>
      <c r="F118" s="19">
        <v>5</v>
      </c>
      <c r="G118" s="23">
        <v>47</v>
      </c>
      <c r="H118" s="24">
        <v>105</v>
      </c>
      <c r="I118" s="25">
        <v>4935</v>
      </c>
      <c r="J118" s="26">
        <v>0.02</v>
      </c>
      <c r="K118" s="25"/>
      <c r="L118" s="25">
        <v>4836.3</v>
      </c>
      <c r="M118" s="27">
        <v>43880</v>
      </c>
      <c r="N118" s="28">
        <v>43880</v>
      </c>
      <c r="O118" s="29">
        <v>90</v>
      </c>
      <c r="P118" s="30">
        <v>1</v>
      </c>
      <c r="Q118" s="19" t="s">
        <v>128</v>
      </c>
      <c r="R118" s="26">
        <v>7.0000000000000007E-2</v>
      </c>
      <c r="S118" s="31">
        <v>338.54100000000005</v>
      </c>
      <c r="T118">
        <v>6</v>
      </c>
    </row>
    <row r="119" spans="2:20" x14ac:dyDescent="0.3">
      <c r="B119" s="19">
        <v>91</v>
      </c>
      <c r="C119" s="20">
        <v>43881</v>
      </c>
      <c r="D119" s="21">
        <v>31</v>
      </c>
      <c r="E119" s="22" t="s">
        <v>144</v>
      </c>
      <c r="F119" s="19">
        <v>7</v>
      </c>
      <c r="G119" s="23">
        <v>18</v>
      </c>
      <c r="H119" s="24">
        <v>100</v>
      </c>
      <c r="I119" s="25">
        <v>1800</v>
      </c>
      <c r="J119" s="26">
        <v>0.02</v>
      </c>
      <c r="K119" s="25"/>
      <c r="L119" s="25">
        <v>1764</v>
      </c>
      <c r="M119" s="27">
        <v>43884</v>
      </c>
      <c r="N119" s="28">
        <v>43884</v>
      </c>
      <c r="O119" s="29">
        <v>91</v>
      </c>
      <c r="P119" s="30">
        <v>2</v>
      </c>
      <c r="Q119" s="19" t="s">
        <v>80</v>
      </c>
      <c r="R119" s="26">
        <v>7.0000000000000007E-2</v>
      </c>
      <c r="S119" s="31">
        <v>123.48000000000002</v>
      </c>
      <c r="T119">
        <v>7</v>
      </c>
    </row>
    <row r="120" spans="2:20" x14ac:dyDescent="0.3">
      <c r="B120" s="19">
        <v>92</v>
      </c>
      <c r="C120" s="20">
        <v>43882</v>
      </c>
      <c r="D120" s="21">
        <v>61</v>
      </c>
      <c r="E120" s="22" t="s">
        <v>116</v>
      </c>
      <c r="F120" s="19">
        <v>2</v>
      </c>
      <c r="G120" s="23">
        <v>37</v>
      </c>
      <c r="H120" s="24">
        <v>96</v>
      </c>
      <c r="I120" s="25">
        <v>3552</v>
      </c>
      <c r="J120" s="26">
        <v>0.15</v>
      </c>
      <c r="K120" s="25"/>
      <c r="L120" s="25">
        <v>3019.2</v>
      </c>
      <c r="M120" s="27">
        <v>43882</v>
      </c>
      <c r="N120" s="28">
        <v>43882</v>
      </c>
      <c r="O120" s="29">
        <v>92</v>
      </c>
      <c r="P120" s="30">
        <v>4</v>
      </c>
      <c r="Q120" s="19" t="s">
        <v>80</v>
      </c>
      <c r="R120" s="26">
        <v>7.0000000000000007E-2</v>
      </c>
      <c r="S120" s="31">
        <v>211.34399999999999</v>
      </c>
      <c r="T120">
        <v>1</v>
      </c>
    </row>
    <row r="121" spans="2:20" x14ac:dyDescent="0.3">
      <c r="B121" s="19">
        <v>93</v>
      </c>
      <c r="C121" s="20">
        <v>43883</v>
      </c>
      <c r="D121" s="21">
        <v>52</v>
      </c>
      <c r="E121" s="22" t="s">
        <v>81</v>
      </c>
      <c r="F121" s="19">
        <v>15</v>
      </c>
      <c r="G121" s="23">
        <v>34</v>
      </c>
      <c r="H121" s="24">
        <v>112</v>
      </c>
      <c r="I121" s="25">
        <v>3808</v>
      </c>
      <c r="J121" s="26">
        <v>0.08</v>
      </c>
      <c r="K121" s="25"/>
      <c r="L121" s="25">
        <v>3503.36</v>
      </c>
      <c r="M121" s="27">
        <v>43904</v>
      </c>
      <c r="N121" s="28">
        <v>43904</v>
      </c>
      <c r="O121" s="29">
        <v>93</v>
      </c>
      <c r="P121" s="30">
        <v>3</v>
      </c>
      <c r="Q121" s="19" t="s">
        <v>113</v>
      </c>
      <c r="R121" s="26">
        <v>0.06</v>
      </c>
      <c r="S121" s="31">
        <v>210.20160000000001</v>
      </c>
      <c r="T121">
        <v>2</v>
      </c>
    </row>
    <row r="122" spans="2:20" x14ac:dyDescent="0.3">
      <c r="B122" s="19">
        <v>94</v>
      </c>
      <c r="C122" s="20">
        <v>43883</v>
      </c>
      <c r="D122" s="21">
        <v>41</v>
      </c>
      <c r="E122" s="22" t="s">
        <v>127</v>
      </c>
      <c r="F122" s="19">
        <v>1</v>
      </c>
      <c r="G122" s="23">
        <v>41</v>
      </c>
      <c r="H122" s="24">
        <v>107</v>
      </c>
      <c r="I122" s="25">
        <v>4387</v>
      </c>
      <c r="J122" s="26">
        <v>7.0000000000000007E-2</v>
      </c>
      <c r="K122" s="25"/>
      <c r="L122" s="25">
        <v>4079.91</v>
      </c>
      <c r="M122" s="27">
        <v>43890</v>
      </c>
      <c r="N122" s="28">
        <v>43890</v>
      </c>
      <c r="O122" s="29">
        <v>94</v>
      </c>
      <c r="P122" s="30">
        <v>5</v>
      </c>
      <c r="Q122" s="19" t="s">
        <v>109</v>
      </c>
      <c r="R122" s="26">
        <v>0.05</v>
      </c>
      <c r="S122" s="31">
        <v>203.99549999999999</v>
      </c>
      <c r="T122">
        <v>3</v>
      </c>
    </row>
    <row r="123" spans="2:20" x14ac:dyDescent="0.3">
      <c r="B123" s="19">
        <v>95</v>
      </c>
      <c r="C123" s="20">
        <v>43883</v>
      </c>
      <c r="D123" s="21">
        <v>35</v>
      </c>
      <c r="E123" s="22" t="s">
        <v>96</v>
      </c>
      <c r="F123" s="19">
        <v>15</v>
      </c>
      <c r="G123" s="23">
        <v>32</v>
      </c>
      <c r="H123" s="24">
        <v>118</v>
      </c>
      <c r="I123" s="25">
        <v>3776</v>
      </c>
      <c r="J123" s="26">
        <v>0.01</v>
      </c>
      <c r="K123" s="25"/>
      <c r="L123" s="25">
        <v>3738.24</v>
      </c>
      <c r="M123" s="27">
        <v>43895</v>
      </c>
      <c r="N123" s="28">
        <v>43895</v>
      </c>
      <c r="O123" s="29">
        <v>95</v>
      </c>
      <c r="P123" s="30">
        <v>6</v>
      </c>
      <c r="Q123" s="19" t="s">
        <v>83</v>
      </c>
      <c r="R123" s="26">
        <v>0.1</v>
      </c>
      <c r="S123" s="31">
        <v>373.82400000000001</v>
      </c>
      <c r="T123">
        <v>4</v>
      </c>
    </row>
    <row r="124" spans="2:20" x14ac:dyDescent="0.3">
      <c r="B124" s="19">
        <v>96</v>
      </c>
      <c r="C124" s="20">
        <v>43884</v>
      </c>
      <c r="D124" s="21">
        <v>89</v>
      </c>
      <c r="E124" s="22" t="s">
        <v>111</v>
      </c>
      <c r="F124" s="19">
        <v>10</v>
      </c>
      <c r="G124" s="23">
        <v>44</v>
      </c>
      <c r="H124" s="24">
        <v>96</v>
      </c>
      <c r="I124" s="25">
        <v>4224</v>
      </c>
      <c r="J124" s="26">
        <v>0.13</v>
      </c>
      <c r="K124" s="25"/>
      <c r="L124" s="25">
        <v>3674.88</v>
      </c>
      <c r="M124" s="27">
        <v>43885</v>
      </c>
      <c r="N124" s="28">
        <v>43885</v>
      </c>
      <c r="O124" s="29">
        <v>96</v>
      </c>
      <c r="P124" s="30">
        <v>6</v>
      </c>
      <c r="Q124" s="19" t="s">
        <v>113</v>
      </c>
      <c r="R124" s="26">
        <v>0.06</v>
      </c>
      <c r="S124" s="31">
        <v>220.49279999999999</v>
      </c>
      <c r="T124">
        <v>5</v>
      </c>
    </row>
    <row r="125" spans="2:20" x14ac:dyDescent="0.3">
      <c r="B125" s="19">
        <v>97</v>
      </c>
      <c r="C125" s="20">
        <v>43884</v>
      </c>
      <c r="D125" s="21">
        <v>8</v>
      </c>
      <c r="E125" s="22" t="s">
        <v>96</v>
      </c>
      <c r="F125" s="19">
        <v>9</v>
      </c>
      <c r="G125" s="23">
        <v>35</v>
      </c>
      <c r="H125" s="24">
        <v>90</v>
      </c>
      <c r="I125" s="25">
        <v>3150</v>
      </c>
      <c r="J125" s="26">
        <v>0.02</v>
      </c>
      <c r="K125" s="25"/>
      <c r="L125" s="25">
        <v>3087</v>
      </c>
      <c r="M125" s="27">
        <v>43914</v>
      </c>
      <c r="N125" s="28">
        <v>43914</v>
      </c>
      <c r="O125" s="29">
        <v>97</v>
      </c>
      <c r="P125" s="30">
        <v>6</v>
      </c>
      <c r="Q125" s="19" t="s">
        <v>80</v>
      </c>
      <c r="R125" s="26">
        <v>0.05</v>
      </c>
      <c r="S125" s="31">
        <v>154.35000000000002</v>
      </c>
      <c r="T125">
        <v>6</v>
      </c>
    </row>
    <row r="126" spans="2:20" x14ac:dyDescent="0.3">
      <c r="B126" s="19">
        <v>98</v>
      </c>
      <c r="C126" s="20">
        <v>43884</v>
      </c>
      <c r="D126" s="21">
        <v>28</v>
      </c>
      <c r="E126" s="22" t="s">
        <v>145</v>
      </c>
      <c r="F126" s="19">
        <v>15</v>
      </c>
      <c r="G126" s="23">
        <v>14</v>
      </c>
      <c r="H126" s="24">
        <v>112</v>
      </c>
      <c r="I126" s="25">
        <v>1568</v>
      </c>
      <c r="J126" s="26">
        <v>0.14000000000000001</v>
      </c>
      <c r="K126" s="25"/>
      <c r="L126" s="25">
        <v>1348.48</v>
      </c>
      <c r="M126" s="27">
        <v>43888</v>
      </c>
      <c r="N126" s="28">
        <v>43888</v>
      </c>
      <c r="O126" s="29">
        <v>98</v>
      </c>
      <c r="P126" s="30">
        <v>6</v>
      </c>
      <c r="Q126" s="19" t="s">
        <v>109</v>
      </c>
      <c r="R126" s="26">
        <v>0.05</v>
      </c>
      <c r="S126" s="31">
        <v>67.424000000000007</v>
      </c>
      <c r="T126">
        <v>7</v>
      </c>
    </row>
    <row r="127" spans="2:20" x14ac:dyDescent="0.3">
      <c r="B127" s="19">
        <v>99</v>
      </c>
      <c r="C127" s="20">
        <v>43884</v>
      </c>
      <c r="D127" s="21">
        <v>31</v>
      </c>
      <c r="E127" s="22" t="s">
        <v>144</v>
      </c>
      <c r="F127" s="19">
        <v>2</v>
      </c>
      <c r="G127" s="23">
        <v>13</v>
      </c>
      <c r="H127" s="24">
        <v>111</v>
      </c>
      <c r="I127" s="25">
        <v>1443</v>
      </c>
      <c r="J127" s="26">
        <v>0.02</v>
      </c>
      <c r="K127" s="25"/>
      <c r="L127" s="25">
        <v>1414.14</v>
      </c>
      <c r="M127" s="27">
        <v>43886</v>
      </c>
      <c r="N127" s="28">
        <v>43886</v>
      </c>
      <c r="O127" s="29">
        <v>99</v>
      </c>
      <c r="P127" s="30">
        <v>1</v>
      </c>
      <c r="Q127" s="19" t="s">
        <v>105</v>
      </c>
      <c r="R127" s="26">
        <v>0.06</v>
      </c>
      <c r="S127" s="31">
        <v>84.848399999999998</v>
      </c>
      <c r="T127">
        <v>1</v>
      </c>
    </row>
    <row r="128" spans="2:20" x14ac:dyDescent="0.3">
      <c r="B128" s="19">
        <v>100</v>
      </c>
      <c r="C128" s="20">
        <v>43885</v>
      </c>
      <c r="D128" s="21">
        <v>25</v>
      </c>
      <c r="E128" s="22" t="s">
        <v>122</v>
      </c>
      <c r="F128" s="19">
        <v>6</v>
      </c>
      <c r="G128" s="23">
        <v>20</v>
      </c>
      <c r="H128" s="24">
        <v>116</v>
      </c>
      <c r="I128" s="25">
        <v>2320</v>
      </c>
      <c r="J128" s="26">
        <v>0.1</v>
      </c>
      <c r="K128" s="25"/>
      <c r="L128" s="25">
        <v>2088</v>
      </c>
      <c r="M128" s="27">
        <v>43886</v>
      </c>
      <c r="N128" s="28">
        <v>43886</v>
      </c>
      <c r="O128" s="29">
        <v>100</v>
      </c>
      <c r="P128" s="30">
        <v>2</v>
      </c>
      <c r="Q128" s="19" t="s">
        <v>113</v>
      </c>
      <c r="R128" s="26">
        <v>0.1</v>
      </c>
      <c r="S128" s="31">
        <v>208.8</v>
      </c>
      <c r="T128">
        <v>2</v>
      </c>
    </row>
    <row r="129" spans="2:20" x14ac:dyDescent="0.3">
      <c r="B129" s="19">
        <v>101</v>
      </c>
      <c r="C129" s="20">
        <v>43886</v>
      </c>
      <c r="D129" s="21">
        <v>85</v>
      </c>
      <c r="E129" s="22" t="s">
        <v>117</v>
      </c>
      <c r="F129" s="19">
        <v>3</v>
      </c>
      <c r="G129" s="23">
        <v>27</v>
      </c>
      <c r="H129" s="24">
        <v>119</v>
      </c>
      <c r="I129" s="25">
        <v>3213</v>
      </c>
      <c r="J129" s="26">
        <v>0.1</v>
      </c>
      <c r="K129" s="25"/>
      <c r="L129" s="25">
        <v>2891.7</v>
      </c>
      <c r="M129" s="27">
        <v>43916</v>
      </c>
      <c r="N129" s="28">
        <v>43916</v>
      </c>
      <c r="O129" s="29">
        <v>101</v>
      </c>
      <c r="P129" s="30">
        <v>4</v>
      </c>
      <c r="Q129" s="19" t="s">
        <v>83</v>
      </c>
      <c r="R129" s="26">
        <v>0.06</v>
      </c>
      <c r="S129" s="31">
        <v>173.50199999999998</v>
      </c>
      <c r="T129">
        <v>3</v>
      </c>
    </row>
    <row r="130" spans="2:20" x14ac:dyDescent="0.3">
      <c r="B130" s="19">
        <v>102</v>
      </c>
      <c r="C130" s="20">
        <v>43886</v>
      </c>
      <c r="D130" s="21">
        <v>8</v>
      </c>
      <c r="E130" s="22" t="s">
        <v>96</v>
      </c>
      <c r="F130" s="19">
        <v>14</v>
      </c>
      <c r="G130" s="23">
        <v>10</v>
      </c>
      <c r="H130" s="24">
        <v>111</v>
      </c>
      <c r="I130" s="25">
        <v>1110</v>
      </c>
      <c r="J130" s="26">
        <v>0.11</v>
      </c>
      <c r="K130" s="25"/>
      <c r="L130" s="25">
        <v>987.9</v>
      </c>
      <c r="M130" s="27">
        <v>43906</v>
      </c>
      <c r="N130" s="28">
        <v>43906</v>
      </c>
      <c r="O130" s="29">
        <v>102</v>
      </c>
      <c r="P130" s="30">
        <v>1</v>
      </c>
      <c r="Q130" s="19" t="s">
        <v>105</v>
      </c>
      <c r="R130" s="26">
        <v>0.08</v>
      </c>
      <c r="S130" s="31">
        <v>79.031999999999996</v>
      </c>
      <c r="T130">
        <v>4</v>
      </c>
    </row>
    <row r="131" spans="2:20" x14ac:dyDescent="0.3">
      <c r="B131" s="19">
        <v>103</v>
      </c>
      <c r="C131" s="20">
        <v>43887</v>
      </c>
      <c r="D131" s="21">
        <v>21</v>
      </c>
      <c r="E131" s="22" t="s">
        <v>146</v>
      </c>
      <c r="F131" s="19">
        <v>11</v>
      </c>
      <c r="G131" s="23">
        <v>13</v>
      </c>
      <c r="H131" s="24">
        <v>112</v>
      </c>
      <c r="I131" s="25">
        <v>1456</v>
      </c>
      <c r="J131" s="26">
        <v>0.15</v>
      </c>
      <c r="K131" s="25"/>
      <c r="L131" s="25">
        <v>1237.5999999999999</v>
      </c>
      <c r="M131" s="27">
        <v>43906</v>
      </c>
      <c r="N131" s="28">
        <v>43906</v>
      </c>
      <c r="O131" s="29">
        <v>103</v>
      </c>
      <c r="P131" s="30">
        <v>3</v>
      </c>
      <c r="Q131" s="19" t="s">
        <v>105</v>
      </c>
      <c r="R131" s="26">
        <v>0.08</v>
      </c>
      <c r="S131" s="31">
        <v>99.007999999999996</v>
      </c>
      <c r="T131">
        <v>5</v>
      </c>
    </row>
    <row r="132" spans="2:20" x14ac:dyDescent="0.3">
      <c r="B132" s="19">
        <v>104</v>
      </c>
      <c r="C132" s="20">
        <v>43888</v>
      </c>
      <c r="D132" s="21">
        <v>34</v>
      </c>
      <c r="E132" s="22" t="s">
        <v>118</v>
      </c>
      <c r="F132" s="19">
        <v>8</v>
      </c>
      <c r="G132" s="23">
        <v>17</v>
      </c>
      <c r="H132" s="24">
        <v>96</v>
      </c>
      <c r="I132" s="25">
        <v>1632</v>
      </c>
      <c r="J132" s="26">
        <v>7.0000000000000007E-2</v>
      </c>
      <c r="K132" s="25"/>
      <c r="L132" s="25">
        <v>1517.76</v>
      </c>
      <c r="M132" s="27">
        <v>43891</v>
      </c>
      <c r="N132" s="28">
        <v>43891</v>
      </c>
      <c r="O132" s="29">
        <v>104</v>
      </c>
      <c r="P132" s="30">
        <v>4</v>
      </c>
      <c r="Q132" s="19" t="s">
        <v>83</v>
      </c>
      <c r="R132" s="26">
        <v>7.0000000000000007E-2</v>
      </c>
      <c r="S132" s="31">
        <v>106.24320000000002</v>
      </c>
      <c r="T132">
        <v>6</v>
      </c>
    </row>
    <row r="133" spans="2:20" x14ac:dyDescent="0.3">
      <c r="B133" s="19">
        <v>105</v>
      </c>
      <c r="C133" s="20">
        <v>43888</v>
      </c>
      <c r="D133" s="21">
        <v>53</v>
      </c>
      <c r="E133" s="22" t="s">
        <v>147</v>
      </c>
      <c r="F133" s="19">
        <v>5</v>
      </c>
      <c r="G133" s="23">
        <v>29</v>
      </c>
      <c r="H133" s="24">
        <v>102</v>
      </c>
      <c r="I133" s="25">
        <v>2958</v>
      </c>
      <c r="J133" s="26">
        <v>0.13</v>
      </c>
      <c r="K133" s="25"/>
      <c r="L133" s="25">
        <v>2573.46</v>
      </c>
      <c r="M133" s="27">
        <v>43911</v>
      </c>
      <c r="N133" s="28">
        <v>43911</v>
      </c>
      <c r="O133" s="29">
        <v>105</v>
      </c>
      <c r="P133" s="30">
        <v>7</v>
      </c>
      <c r="Q133" s="19" t="s">
        <v>109</v>
      </c>
      <c r="R133" s="26">
        <v>0.05</v>
      </c>
      <c r="S133" s="31">
        <v>128.673</v>
      </c>
      <c r="T133">
        <v>7</v>
      </c>
    </row>
    <row r="134" spans="2:20" x14ac:dyDescent="0.3">
      <c r="B134" s="19">
        <v>106</v>
      </c>
      <c r="C134" s="20">
        <v>43891</v>
      </c>
      <c r="D134" s="21">
        <v>10</v>
      </c>
      <c r="E134" s="22" t="s">
        <v>148</v>
      </c>
      <c r="F134" s="19">
        <v>3</v>
      </c>
      <c r="G134" s="23">
        <v>10</v>
      </c>
      <c r="H134" s="24">
        <v>98</v>
      </c>
      <c r="I134" s="24">
        <v>980</v>
      </c>
      <c r="J134" s="32">
        <v>7.0000000000000007E-2</v>
      </c>
      <c r="K134" s="24"/>
      <c r="L134" s="24">
        <v>911.4</v>
      </c>
      <c r="M134" s="27">
        <v>43899</v>
      </c>
      <c r="N134" s="27">
        <v>43899</v>
      </c>
      <c r="O134" s="29">
        <v>106</v>
      </c>
      <c r="P134" s="30">
        <v>1</v>
      </c>
      <c r="Q134" s="19" t="s">
        <v>80</v>
      </c>
      <c r="R134" s="32">
        <v>0.1</v>
      </c>
      <c r="S134" s="31">
        <v>91.14</v>
      </c>
      <c r="T134">
        <v>1</v>
      </c>
    </row>
    <row r="135" spans="2:20" x14ac:dyDescent="0.3">
      <c r="B135" s="19">
        <v>107</v>
      </c>
      <c r="C135" s="20">
        <v>43892</v>
      </c>
      <c r="D135" s="21">
        <v>70</v>
      </c>
      <c r="E135" s="22" t="s">
        <v>126</v>
      </c>
      <c r="F135" s="19">
        <v>14</v>
      </c>
      <c r="G135" s="23">
        <v>20</v>
      </c>
      <c r="H135" s="24">
        <v>119</v>
      </c>
      <c r="I135" s="25">
        <v>2380</v>
      </c>
      <c r="J135" s="26">
        <v>0.05</v>
      </c>
      <c r="K135" s="25"/>
      <c r="L135" s="25">
        <v>2261</v>
      </c>
      <c r="M135" s="27">
        <v>43914</v>
      </c>
      <c r="N135" s="28">
        <v>43914</v>
      </c>
      <c r="O135" s="29">
        <v>107</v>
      </c>
      <c r="P135" s="30">
        <v>3</v>
      </c>
      <c r="Q135" s="19" t="s">
        <v>128</v>
      </c>
      <c r="R135" s="26">
        <v>0.09</v>
      </c>
      <c r="S135" s="31">
        <v>203.48999999999998</v>
      </c>
      <c r="T135">
        <v>2</v>
      </c>
    </row>
    <row r="136" spans="2:20" x14ac:dyDescent="0.3">
      <c r="B136" s="19">
        <v>108</v>
      </c>
      <c r="C136" s="20">
        <v>43893</v>
      </c>
      <c r="D136" s="21">
        <v>95</v>
      </c>
      <c r="E136" s="22" t="s">
        <v>96</v>
      </c>
      <c r="F136" s="19">
        <v>1</v>
      </c>
      <c r="G136" s="23">
        <v>31</v>
      </c>
      <c r="H136" s="24">
        <v>115</v>
      </c>
      <c r="I136" s="25">
        <v>3565</v>
      </c>
      <c r="J136" s="26">
        <v>0.09</v>
      </c>
      <c r="K136" s="25"/>
      <c r="L136" s="25">
        <v>3244.15</v>
      </c>
      <c r="M136" s="27">
        <v>43909</v>
      </c>
      <c r="N136" s="28">
        <v>43909</v>
      </c>
      <c r="O136" s="29">
        <v>108</v>
      </c>
      <c r="P136" s="30">
        <v>4</v>
      </c>
      <c r="Q136" s="19" t="s">
        <v>105</v>
      </c>
      <c r="R136" s="26">
        <v>0.06</v>
      </c>
      <c r="S136" s="31">
        <v>194.649</v>
      </c>
      <c r="T136">
        <v>3</v>
      </c>
    </row>
    <row r="137" spans="2:20" x14ac:dyDescent="0.3">
      <c r="B137" s="19">
        <v>109</v>
      </c>
      <c r="C137" s="20">
        <v>43894</v>
      </c>
      <c r="D137" s="21">
        <v>69</v>
      </c>
      <c r="E137" s="22" t="s">
        <v>126</v>
      </c>
      <c r="F137" s="19">
        <v>1</v>
      </c>
      <c r="G137" s="23">
        <v>35</v>
      </c>
      <c r="H137" s="24">
        <v>116</v>
      </c>
      <c r="I137" s="25">
        <v>4060</v>
      </c>
      <c r="J137" s="26">
        <v>0.14000000000000001</v>
      </c>
      <c r="K137" s="25"/>
      <c r="L137" s="25">
        <v>3491.6</v>
      </c>
      <c r="M137" s="27">
        <v>43917</v>
      </c>
      <c r="N137" s="28">
        <v>43917</v>
      </c>
      <c r="O137" s="29">
        <v>109</v>
      </c>
      <c r="P137" s="30">
        <v>1</v>
      </c>
      <c r="Q137" s="19" t="s">
        <v>83</v>
      </c>
      <c r="R137" s="26">
        <v>0.06</v>
      </c>
      <c r="S137" s="31">
        <v>209.49599999999998</v>
      </c>
      <c r="T137">
        <v>4</v>
      </c>
    </row>
    <row r="138" spans="2:20" x14ac:dyDescent="0.3">
      <c r="B138" s="19">
        <v>110</v>
      </c>
      <c r="C138" s="20">
        <v>43894</v>
      </c>
      <c r="D138" s="21">
        <v>18</v>
      </c>
      <c r="E138" s="22" t="s">
        <v>142</v>
      </c>
      <c r="F138" s="19">
        <v>13</v>
      </c>
      <c r="G138" s="23">
        <v>33</v>
      </c>
      <c r="H138" s="24">
        <v>105</v>
      </c>
      <c r="I138" s="25">
        <v>3465</v>
      </c>
      <c r="J138" s="26">
        <v>0.03</v>
      </c>
      <c r="K138" s="25"/>
      <c r="L138" s="25">
        <v>3361.05</v>
      </c>
      <c r="M138" s="27">
        <v>43924</v>
      </c>
      <c r="N138" s="28">
        <v>43924</v>
      </c>
      <c r="O138" s="29">
        <v>110</v>
      </c>
      <c r="P138" s="30">
        <v>3</v>
      </c>
      <c r="Q138" s="19" t="s">
        <v>105</v>
      </c>
      <c r="R138" s="26">
        <v>0.09</v>
      </c>
      <c r="S138" s="31">
        <v>302.49450000000002</v>
      </c>
      <c r="T138">
        <v>5</v>
      </c>
    </row>
    <row r="139" spans="2:20" x14ac:dyDescent="0.3">
      <c r="B139" s="19">
        <v>111</v>
      </c>
      <c r="C139" s="20">
        <v>43894</v>
      </c>
      <c r="D139" s="21">
        <v>86</v>
      </c>
      <c r="E139" s="22" t="s">
        <v>149</v>
      </c>
      <c r="F139" s="19">
        <v>15</v>
      </c>
      <c r="G139" s="23">
        <v>50</v>
      </c>
      <c r="H139" s="24">
        <v>103</v>
      </c>
      <c r="I139" s="25">
        <v>5150</v>
      </c>
      <c r="J139" s="26">
        <v>0.11</v>
      </c>
      <c r="K139" s="25"/>
      <c r="L139" s="25">
        <v>4583.5</v>
      </c>
      <c r="M139" s="27">
        <v>43915</v>
      </c>
      <c r="N139" s="28">
        <v>43915</v>
      </c>
      <c r="O139" s="29">
        <v>111</v>
      </c>
      <c r="P139" s="30">
        <v>2</v>
      </c>
      <c r="Q139" s="19" t="s">
        <v>109</v>
      </c>
      <c r="R139" s="26">
        <v>0.1</v>
      </c>
      <c r="S139" s="31">
        <v>458.35</v>
      </c>
      <c r="T139">
        <v>6</v>
      </c>
    </row>
    <row r="140" spans="2:20" x14ac:dyDescent="0.3">
      <c r="B140" s="19">
        <v>112</v>
      </c>
      <c r="C140" s="20">
        <v>43895</v>
      </c>
      <c r="D140" s="21">
        <v>18</v>
      </c>
      <c r="E140" s="22" t="s">
        <v>142</v>
      </c>
      <c r="F140" s="19">
        <v>12</v>
      </c>
      <c r="G140" s="23">
        <v>42</v>
      </c>
      <c r="H140" s="24">
        <v>98</v>
      </c>
      <c r="I140" s="25">
        <v>4116</v>
      </c>
      <c r="J140" s="26">
        <v>0.11</v>
      </c>
      <c r="K140" s="25"/>
      <c r="L140" s="25">
        <v>3663.24</v>
      </c>
      <c r="M140" s="27">
        <v>43900</v>
      </c>
      <c r="N140" s="28">
        <v>43900</v>
      </c>
      <c r="O140" s="29">
        <v>112</v>
      </c>
      <c r="P140" s="30">
        <v>5</v>
      </c>
      <c r="Q140" s="19" t="s">
        <v>83</v>
      </c>
      <c r="R140" s="26">
        <v>0.09</v>
      </c>
      <c r="S140" s="31">
        <v>329.69159999999999</v>
      </c>
      <c r="T140">
        <v>7</v>
      </c>
    </row>
    <row r="141" spans="2:20" x14ac:dyDescent="0.3">
      <c r="B141" s="19">
        <v>113</v>
      </c>
      <c r="C141" s="20">
        <v>43895</v>
      </c>
      <c r="D141" s="21">
        <v>41</v>
      </c>
      <c r="E141" s="22" t="s">
        <v>127</v>
      </c>
      <c r="F141" s="19">
        <v>4</v>
      </c>
      <c r="G141" s="23">
        <v>49</v>
      </c>
      <c r="H141" s="24">
        <v>102</v>
      </c>
      <c r="I141" s="25">
        <v>4998</v>
      </c>
      <c r="J141" s="26">
        <v>0.09</v>
      </c>
      <c r="K141" s="25"/>
      <c r="L141" s="25">
        <v>4548.18</v>
      </c>
      <c r="M141" s="27">
        <v>43905</v>
      </c>
      <c r="N141" s="28">
        <v>43905</v>
      </c>
      <c r="O141" s="29">
        <v>113</v>
      </c>
      <c r="P141" s="30">
        <v>4</v>
      </c>
      <c r="Q141" s="19" t="s">
        <v>95</v>
      </c>
      <c r="R141" s="26">
        <v>0.06</v>
      </c>
      <c r="S141" s="31">
        <v>272.89080000000001</v>
      </c>
      <c r="T141">
        <v>1</v>
      </c>
    </row>
    <row r="142" spans="2:20" x14ac:dyDescent="0.3">
      <c r="B142" s="19">
        <v>114</v>
      </c>
      <c r="C142" s="20">
        <v>43895</v>
      </c>
      <c r="D142" s="21">
        <v>3</v>
      </c>
      <c r="E142" s="22" t="s">
        <v>150</v>
      </c>
      <c r="F142" s="19">
        <v>12</v>
      </c>
      <c r="G142" s="23">
        <v>11</v>
      </c>
      <c r="H142" s="24">
        <v>109</v>
      </c>
      <c r="I142" s="25">
        <v>1199</v>
      </c>
      <c r="J142" s="26">
        <v>0.02</v>
      </c>
      <c r="K142" s="25"/>
      <c r="L142" s="25">
        <v>1175.02</v>
      </c>
      <c r="M142" s="27">
        <v>43907</v>
      </c>
      <c r="N142" s="28">
        <v>43907</v>
      </c>
      <c r="O142" s="29">
        <v>114</v>
      </c>
      <c r="P142" s="30">
        <v>5</v>
      </c>
      <c r="Q142" s="19" t="s">
        <v>88</v>
      </c>
      <c r="R142" s="26">
        <v>7.0000000000000007E-2</v>
      </c>
      <c r="S142" s="31">
        <v>82.251400000000004</v>
      </c>
      <c r="T142">
        <v>2</v>
      </c>
    </row>
    <row r="143" spans="2:20" x14ac:dyDescent="0.3">
      <c r="B143" s="19">
        <v>115</v>
      </c>
      <c r="C143" s="20">
        <v>43896</v>
      </c>
      <c r="D143" s="21">
        <v>56</v>
      </c>
      <c r="E143" s="22" t="s">
        <v>126</v>
      </c>
      <c r="F143" s="19">
        <v>1</v>
      </c>
      <c r="G143" s="23">
        <v>50</v>
      </c>
      <c r="H143" s="24">
        <v>98</v>
      </c>
      <c r="I143" s="25">
        <v>4900</v>
      </c>
      <c r="J143" s="26">
        <v>0.04</v>
      </c>
      <c r="K143" s="25"/>
      <c r="L143" s="25">
        <v>4704</v>
      </c>
      <c r="M143" s="27">
        <v>43916</v>
      </c>
      <c r="N143" s="28">
        <v>43916</v>
      </c>
      <c r="O143" s="29">
        <v>115</v>
      </c>
      <c r="P143" s="30">
        <v>2</v>
      </c>
      <c r="Q143" s="19" t="s">
        <v>105</v>
      </c>
      <c r="R143" s="26">
        <v>0.08</v>
      </c>
      <c r="S143" s="31">
        <v>376.32</v>
      </c>
      <c r="T143">
        <v>3</v>
      </c>
    </row>
    <row r="144" spans="2:20" x14ac:dyDescent="0.3">
      <c r="B144" s="19">
        <v>116</v>
      </c>
      <c r="C144" s="20">
        <v>43896</v>
      </c>
      <c r="D144" s="21">
        <v>42</v>
      </c>
      <c r="E144" s="22" t="s">
        <v>151</v>
      </c>
      <c r="F144" s="19">
        <v>1</v>
      </c>
      <c r="G144" s="23">
        <v>50</v>
      </c>
      <c r="H144" s="24">
        <v>99</v>
      </c>
      <c r="I144" s="25">
        <v>4950</v>
      </c>
      <c r="J144" s="26">
        <v>0.08</v>
      </c>
      <c r="K144" s="25"/>
      <c r="L144" s="25">
        <v>4554</v>
      </c>
      <c r="M144" s="27">
        <v>43918</v>
      </c>
      <c r="N144" s="28">
        <v>43918</v>
      </c>
      <c r="O144" s="29">
        <v>116</v>
      </c>
      <c r="P144" s="30">
        <v>4</v>
      </c>
      <c r="Q144" s="19" t="s">
        <v>83</v>
      </c>
      <c r="R144" s="26">
        <v>0.09</v>
      </c>
      <c r="S144" s="31">
        <v>409.85999999999996</v>
      </c>
      <c r="T144">
        <v>4</v>
      </c>
    </row>
    <row r="145" spans="2:20" x14ac:dyDescent="0.3">
      <c r="B145" s="19">
        <v>117</v>
      </c>
      <c r="C145" s="20">
        <v>43897</v>
      </c>
      <c r="D145" s="21">
        <v>32</v>
      </c>
      <c r="E145" s="22" t="s">
        <v>136</v>
      </c>
      <c r="F145" s="19">
        <v>10</v>
      </c>
      <c r="G145" s="23">
        <v>31</v>
      </c>
      <c r="H145" s="24">
        <v>117</v>
      </c>
      <c r="I145" s="25">
        <v>3627</v>
      </c>
      <c r="J145" s="26">
        <v>0.14000000000000001</v>
      </c>
      <c r="K145" s="25"/>
      <c r="L145" s="25">
        <v>3119.22</v>
      </c>
      <c r="M145" s="27">
        <v>43905</v>
      </c>
      <c r="N145" s="28">
        <v>43905</v>
      </c>
      <c r="O145" s="29">
        <v>117</v>
      </c>
      <c r="P145" s="30">
        <v>4</v>
      </c>
      <c r="Q145" s="19" t="s">
        <v>83</v>
      </c>
      <c r="R145" s="26">
        <v>0.05</v>
      </c>
      <c r="S145" s="31">
        <v>155.96100000000001</v>
      </c>
      <c r="T145">
        <v>5</v>
      </c>
    </row>
    <row r="146" spans="2:20" x14ac:dyDescent="0.3">
      <c r="B146" s="19">
        <v>118</v>
      </c>
      <c r="C146" s="20">
        <v>43897</v>
      </c>
      <c r="D146" s="21">
        <v>36</v>
      </c>
      <c r="E146" s="22" t="s">
        <v>129</v>
      </c>
      <c r="F146" s="19">
        <v>7</v>
      </c>
      <c r="G146" s="23">
        <v>30</v>
      </c>
      <c r="H146" s="24">
        <v>99</v>
      </c>
      <c r="I146" s="25">
        <v>2970</v>
      </c>
      <c r="J146" s="26">
        <v>7.0000000000000007E-2</v>
      </c>
      <c r="K146" s="25"/>
      <c r="L146" s="25">
        <v>2762.1</v>
      </c>
      <c r="M146" s="27">
        <v>43898</v>
      </c>
      <c r="N146" s="28">
        <v>43898</v>
      </c>
      <c r="O146" s="29">
        <v>118</v>
      </c>
      <c r="P146" s="30">
        <v>5</v>
      </c>
      <c r="Q146" s="19" t="s">
        <v>95</v>
      </c>
      <c r="R146" s="26">
        <v>0.05</v>
      </c>
      <c r="S146" s="31">
        <v>138.10499999999999</v>
      </c>
      <c r="T146">
        <v>6</v>
      </c>
    </row>
    <row r="147" spans="2:20" x14ac:dyDescent="0.3">
      <c r="B147" s="19">
        <v>119</v>
      </c>
      <c r="C147" s="20">
        <v>43897</v>
      </c>
      <c r="D147" s="21">
        <v>78</v>
      </c>
      <c r="E147" s="22" t="s">
        <v>94</v>
      </c>
      <c r="F147" s="19">
        <v>14</v>
      </c>
      <c r="G147" s="23">
        <v>23</v>
      </c>
      <c r="H147" s="24">
        <v>92</v>
      </c>
      <c r="I147" s="25">
        <v>2116</v>
      </c>
      <c r="J147" s="26">
        <v>0.02</v>
      </c>
      <c r="K147" s="25"/>
      <c r="L147" s="25">
        <v>2073.6799999999998</v>
      </c>
      <c r="M147" s="27">
        <v>43926</v>
      </c>
      <c r="N147" s="28">
        <v>43926</v>
      </c>
      <c r="O147" s="29">
        <v>119</v>
      </c>
      <c r="P147" s="30">
        <v>3</v>
      </c>
      <c r="Q147" s="19" t="s">
        <v>92</v>
      </c>
      <c r="R147" s="26">
        <v>0.08</v>
      </c>
      <c r="S147" s="31">
        <v>165.89439999999999</v>
      </c>
      <c r="T147">
        <v>7</v>
      </c>
    </row>
    <row r="148" spans="2:20" x14ac:dyDescent="0.3">
      <c r="B148" s="19">
        <v>120</v>
      </c>
      <c r="C148" s="20">
        <v>43897</v>
      </c>
      <c r="D148" s="21">
        <v>13</v>
      </c>
      <c r="E148" s="22" t="s">
        <v>134</v>
      </c>
      <c r="F148" s="19">
        <v>8</v>
      </c>
      <c r="G148" s="23">
        <v>32</v>
      </c>
      <c r="H148" s="24">
        <v>99</v>
      </c>
      <c r="I148" s="25">
        <v>3168</v>
      </c>
      <c r="J148" s="26">
        <v>0.11</v>
      </c>
      <c r="K148" s="25"/>
      <c r="L148" s="25">
        <v>2819.52</v>
      </c>
      <c r="M148" s="27">
        <v>43902</v>
      </c>
      <c r="N148" s="28">
        <v>43902</v>
      </c>
      <c r="O148" s="29">
        <v>120</v>
      </c>
      <c r="P148" s="30">
        <v>6</v>
      </c>
      <c r="Q148" s="19" t="s">
        <v>109</v>
      </c>
      <c r="R148" s="26">
        <v>0.09</v>
      </c>
      <c r="S148" s="31">
        <v>253.7568</v>
      </c>
      <c r="T148">
        <v>1</v>
      </c>
    </row>
    <row r="149" spans="2:20" x14ac:dyDescent="0.3">
      <c r="B149" s="19">
        <v>121</v>
      </c>
      <c r="C149" s="20">
        <v>43898</v>
      </c>
      <c r="D149" s="21">
        <v>49</v>
      </c>
      <c r="E149" s="22" t="s">
        <v>96</v>
      </c>
      <c r="F149" s="19">
        <v>6</v>
      </c>
      <c r="G149" s="23">
        <v>31</v>
      </c>
      <c r="H149" s="24">
        <v>103</v>
      </c>
      <c r="I149" s="25">
        <v>3193</v>
      </c>
      <c r="J149" s="26">
        <v>0.09</v>
      </c>
      <c r="K149" s="25"/>
      <c r="L149" s="25">
        <v>2905.63</v>
      </c>
      <c r="M149" s="27">
        <v>43902</v>
      </c>
      <c r="N149" s="28">
        <v>43902</v>
      </c>
      <c r="O149" s="29">
        <v>121</v>
      </c>
      <c r="P149" s="30">
        <v>5</v>
      </c>
      <c r="Q149" s="19" t="s">
        <v>95</v>
      </c>
      <c r="R149" s="26">
        <v>0.05</v>
      </c>
      <c r="S149" s="31">
        <v>145.28150000000002</v>
      </c>
      <c r="T149">
        <v>2</v>
      </c>
    </row>
    <row r="150" spans="2:20" x14ac:dyDescent="0.3">
      <c r="B150" s="19">
        <v>122</v>
      </c>
      <c r="C150" s="20">
        <v>43898</v>
      </c>
      <c r="D150" s="21">
        <v>1</v>
      </c>
      <c r="E150" s="22" t="s">
        <v>152</v>
      </c>
      <c r="F150" s="19">
        <v>13</v>
      </c>
      <c r="G150" s="23">
        <v>26</v>
      </c>
      <c r="H150" s="24">
        <v>97</v>
      </c>
      <c r="I150" s="25">
        <v>2522</v>
      </c>
      <c r="J150" s="26">
        <v>0.14000000000000001</v>
      </c>
      <c r="K150" s="25"/>
      <c r="L150" s="25">
        <v>2168.92</v>
      </c>
      <c r="M150" s="27">
        <v>43899</v>
      </c>
      <c r="N150" s="28">
        <v>43899</v>
      </c>
      <c r="O150" s="29">
        <v>122</v>
      </c>
      <c r="P150" s="30">
        <v>2</v>
      </c>
      <c r="Q150" s="19" t="s">
        <v>109</v>
      </c>
      <c r="R150" s="26">
        <v>0.1</v>
      </c>
      <c r="S150" s="31">
        <v>216.89200000000002</v>
      </c>
      <c r="T150">
        <v>3</v>
      </c>
    </row>
    <row r="151" spans="2:20" x14ac:dyDescent="0.3">
      <c r="B151" s="19">
        <v>123</v>
      </c>
      <c r="C151" s="20">
        <v>43898</v>
      </c>
      <c r="D151" s="21">
        <v>33</v>
      </c>
      <c r="E151" s="22" t="s">
        <v>135</v>
      </c>
      <c r="F151" s="19">
        <v>12</v>
      </c>
      <c r="G151" s="23">
        <v>13</v>
      </c>
      <c r="H151" s="24">
        <v>111</v>
      </c>
      <c r="I151" s="25">
        <v>1443</v>
      </c>
      <c r="J151" s="26">
        <v>0.01</v>
      </c>
      <c r="K151" s="25"/>
      <c r="L151" s="25">
        <v>1428.57</v>
      </c>
      <c r="M151" s="27">
        <v>43901</v>
      </c>
      <c r="N151" s="28">
        <v>43901</v>
      </c>
      <c r="O151" s="29">
        <v>123</v>
      </c>
      <c r="P151" s="30">
        <v>4</v>
      </c>
      <c r="Q151" s="19" t="s">
        <v>90</v>
      </c>
      <c r="R151" s="26">
        <v>0.05</v>
      </c>
      <c r="S151" s="31">
        <v>71.4285</v>
      </c>
      <c r="T151">
        <v>4</v>
      </c>
    </row>
    <row r="152" spans="2:20" x14ac:dyDescent="0.3">
      <c r="B152" s="19">
        <v>124</v>
      </c>
      <c r="C152" s="20">
        <v>43898</v>
      </c>
      <c r="D152" s="21">
        <v>50</v>
      </c>
      <c r="E152" s="22" t="s">
        <v>140</v>
      </c>
      <c r="F152" s="19">
        <v>14</v>
      </c>
      <c r="G152" s="23">
        <v>35</v>
      </c>
      <c r="H152" s="24">
        <v>102</v>
      </c>
      <c r="I152" s="25">
        <v>3570</v>
      </c>
      <c r="J152" s="26">
        <v>0.09</v>
      </c>
      <c r="K152" s="25"/>
      <c r="L152" s="25">
        <v>3248.7</v>
      </c>
      <c r="M152" s="27">
        <v>43913</v>
      </c>
      <c r="N152" s="28"/>
      <c r="O152" s="29">
        <v>124</v>
      </c>
      <c r="P152" s="30">
        <v>7</v>
      </c>
      <c r="Q152" s="19" t="s">
        <v>83</v>
      </c>
      <c r="R152" s="26">
        <v>0.09</v>
      </c>
      <c r="S152" s="31">
        <v>292.38299999999998</v>
      </c>
      <c r="T152">
        <v>5</v>
      </c>
    </row>
    <row r="153" spans="2:20" x14ac:dyDescent="0.3">
      <c r="B153" s="19">
        <v>125</v>
      </c>
      <c r="C153" s="20">
        <v>43899</v>
      </c>
      <c r="D153" s="21">
        <v>46</v>
      </c>
      <c r="E153" s="22" t="s">
        <v>153</v>
      </c>
      <c r="F153" s="19">
        <v>4</v>
      </c>
      <c r="G153" s="23">
        <v>19</v>
      </c>
      <c r="H153" s="24">
        <v>104</v>
      </c>
      <c r="I153" s="25">
        <v>1976</v>
      </c>
      <c r="J153" s="26">
        <v>0.09</v>
      </c>
      <c r="K153" s="25"/>
      <c r="L153" s="25">
        <v>1798.16</v>
      </c>
      <c r="M153" s="27">
        <v>43928</v>
      </c>
      <c r="N153" s="28">
        <v>43928</v>
      </c>
      <c r="O153" s="29">
        <v>125</v>
      </c>
      <c r="P153" s="30">
        <v>5</v>
      </c>
      <c r="Q153" s="19" t="s">
        <v>113</v>
      </c>
      <c r="R153" s="26">
        <v>0.09</v>
      </c>
      <c r="S153" s="31">
        <v>161.83439999999999</v>
      </c>
      <c r="T153">
        <v>6</v>
      </c>
    </row>
    <row r="154" spans="2:20" x14ac:dyDescent="0.3">
      <c r="B154" s="19">
        <v>126</v>
      </c>
      <c r="C154" s="20">
        <v>43899</v>
      </c>
      <c r="D154" s="21">
        <v>26</v>
      </c>
      <c r="E154" s="22" t="s">
        <v>154</v>
      </c>
      <c r="F154" s="19">
        <v>9</v>
      </c>
      <c r="G154" s="23">
        <v>15</v>
      </c>
      <c r="H154" s="24">
        <v>119</v>
      </c>
      <c r="I154" s="25">
        <v>1785</v>
      </c>
      <c r="J154" s="26">
        <v>0.15</v>
      </c>
      <c r="K154" s="25"/>
      <c r="L154" s="25">
        <v>1517.25</v>
      </c>
      <c r="M154" s="27">
        <v>43912</v>
      </c>
      <c r="N154" s="28">
        <v>43912</v>
      </c>
      <c r="O154" s="29">
        <v>126</v>
      </c>
      <c r="P154" s="30">
        <v>7</v>
      </c>
      <c r="Q154" s="19" t="s">
        <v>95</v>
      </c>
      <c r="R154" s="26">
        <v>0.05</v>
      </c>
      <c r="S154" s="31">
        <v>75.862499999999997</v>
      </c>
      <c r="T154">
        <v>7</v>
      </c>
    </row>
    <row r="155" spans="2:20" x14ac:dyDescent="0.3">
      <c r="B155" s="19">
        <v>127</v>
      </c>
      <c r="C155" s="20">
        <v>43901</v>
      </c>
      <c r="D155" s="21">
        <v>48</v>
      </c>
      <c r="E155" s="22" t="s">
        <v>120</v>
      </c>
      <c r="F155" s="19">
        <v>10</v>
      </c>
      <c r="G155" s="23">
        <v>13</v>
      </c>
      <c r="H155" s="24">
        <v>99</v>
      </c>
      <c r="I155" s="25">
        <v>1287</v>
      </c>
      <c r="J155" s="26">
        <v>0.15</v>
      </c>
      <c r="K155" s="25"/>
      <c r="L155" s="25">
        <v>1093.95</v>
      </c>
      <c r="M155" s="27">
        <v>43929</v>
      </c>
      <c r="N155" s="28">
        <v>43929</v>
      </c>
      <c r="O155" s="29">
        <v>127</v>
      </c>
      <c r="P155" s="30">
        <v>6</v>
      </c>
      <c r="Q155" s="19" t="s">
        <v>95</v>
      </c>
      <c r="R155" s="26">
        <v>0.08</v>
      </c>
      <c r="S155" s="31">
        <v>87.516000000000005</v>
      </c>
      <c r="T155">
        <v>1</v>
      </c>
    </row>
    <row r="156" spans="2:20" x14ac:dyDescent="0.3">
      <c r="B156" s="19">
        <v>128</v>
      </c>
      <c r="C156" s="20">
        <v>43901</v>
      </c>
      <c r="D156" s="21">
        <v>22</v>
      </c>
      <c r="E156" s="22" t="s">
        <v>112</v>
      </c>
      <c r="F156" s="19">
        <v>15</v>
      </c>
      <c r="G156" s="23">
        <v>31</v>
      </c>
      <c r="H156" s="24">
        <v>104</v>
      </c>
      <c r="I156" s="25">
        <v>3224</v>
      </c>
      <c r="J156" s="26">
        <v>0.13</v>
      </c>
      <c r="K156" s="25"/>
      <c r="L156" s="25">
        <v>2804.88</v>
      </c>
      <c r="M156" s="27">
        <v>43919</v>
      </c>
      <c r="N156" s="28">
        <v>43919</v>
      </c>
      <c r="O156" s="29">
        <v>128</v>
      </c>
      <c r="P156" s="30">
        <v>6</v>
      </c>
      <c r="Q156" s="19" t="s">
        <v>128</v>
      </c>
      <c r="R156" s="26">
        <v>0.06</v>
      </c>
      <c r="S156" s="31">
        <v>168.2928</v>
      </c>
      <c r="T156">
        <v>2</v>
      </c>
    </row>
    <row r="157" spans="2:20" x14ac:dyDescent="0.3">
      <c r="B157" s="19">
        <v>129</v>
      </c>
      <c r="C157" s="20">
        <v>43902</v>
      </c>
      <c r="D157" s="21">
        <v>30</v>
      </c>
      <c r="E157" s="22" t="s">
        <v>155</v>
      </c>
      <c r="F157" s="19">
        <v>8</v>
      </c>
      <c r="G157" s="23">
        <v>36</v>
      </c>
      <c r="H157" s="24">
        <v>109</v>
      </c>
      <c r="I157" s="25">
        <v>3924</v>
      </c>
      <c r="J157" s="26">
        <v>7.0000000000000007E-2</v>
      </c>
      <c r="K157" s="25"/>
      <c r="L157" s="25">
        <v>3649.32</v>
      </c>
      <c r="M157" s="27">
        <v>43904</v>
      </c>
      <c r="N157" s="28">
        <v>43904</v>
      </c>
      <c r="O157" s="29">
        <v>129</v>
      </c>
      <c r="P157" s="30">
        <v>3</v>
      </c>
      <c r="Q157" s="19" t="s">
        <v>92</v>
      </c>
      <c r="R157" s="26">
        <v>0.08</v>
      </c>
      <c r="S157" s="31">
        <v>291.94560000000001</v>
      </c>
      <c r="T157">
        <v>3</v>
      </c>
    </row>
    <row r="158" spans="2:20" x14ac:dyDescent="0.3">
      <c r="B158" s="19">
        <v>130</v>
      </c>
      <c r="C158" s="20">
        <v>43902</v>
      </c>
      <c r="D158" s="21">
        <v>97</v>
      </c>
      <c r="E158" s="22" t="s">
        <v>125</v>
      </c>
      <c r="F158" s="19">
        <v>2</v>
      </c>
      <c r="G158" s="23">
        <v>24</v>
      </c>
      <c r="H158" s="24">
        <v>105</v>
      </c>
      <c r="I158" s="25">
        <v>2520</v>
      </c>
      <c r="J158" s="26">
        <v>0.03</v>
      </c>
      <c r="K158" s="25"/>
      <c r="L158" s="25">
        <v>2444.4</v>
      </c>
      <c r="M158" s="27">
        <v>43906</v>
      </c>
      <c r="N158" s="28">
        <v>43906</v>
      </c>
      <c r="O158" s="29">
        <v>130</v>
      </c>
      <c r="P158" s="30">
        <v>1</v>
      </c>
      <c r="Q158" s="19" t="s">
        <v>105</v>
      </c>
      <c r="R158" s="26">
        <v>0.09</v>
      </c>
      <c r="S158" s="31">
        <v>219.99600000000001</v>
      </c>
      <c r="T158">
        <v>4</v>
      </c>
    </row>
    <row r="159" spans="2:20" x14ac:dyDescent="0.3">
      <c r="B159" s="19">
        <v>131</v>
      </c>
      <c r="C159" s="20">
        <v>43902</v>
      </c>
      <c r="D159" s="21">
        <v>64</v>
      </c>
      <c r="E159" s="22" t="s">
        <v>137</v>
      </c>
      <c r="F159" s="19">
        <v>9</v>
      </c>
      <c r="G159" s="23">
        <v>24</v>
      </c>
      <c r="H159" s="24">
        <v>118</v>
      </c>
      <c r="I159" s="25">
        <v>2832</v>
      </c>
      <c r="J159" s="26">
        <v>0.13</v>
      </c>
      <c r="K159" s="25"/>
      <c r="L159" s="25">
        <v>2463.84</v>
      </c>
      <c r="M159" s="27">
        <v>43930</v>
      </c>
      <c r="N159" s="28">
        <v>43930</v>
      </c>
      <c r="O159" s="29">
        <v>131</v>
      </c>
      <c r="P159" s="30">
        <v>5</v>
      </c>
      <c r="Q159" s="19" t="s">
        <v>113</v>
      </c>
      <c r="R159" s="26">
        <v>7.0000000000000007E-2</v>
      </c>
      <c r="S159" s="31">
        <v>172.46880000000002</v>
      </c>
      <c r="T159">
        <v>5</v>
      </c>
    </row>
    <row r="160" spans="2:20" x14ac:dyDescent="0.3">
      <c r="B160" s="19">
        <v>132</v>
      </c>
      <c r="C160" s="20">
        <v>43903</v>
      </c>
      <c r="D160" s="21">
        <v>98</v>
      </c>
      <c r="E160" s="22" t="s">
        <v>84</v>
      </c>
      <c r="F160" s="19">
        <v>14</v>
      </c>
      <c r="G160" s="23">
        <v>48</v>
      </c>
      <c r="H160" s="24">
        <v>119</v>
      </c>
      <c r="I160" s="25">
        <v>5712</v>
      </c>
      <c r="J160" s="26">
        <v>0</v>
      </c>
      <c r="K160" s="25"/>
      <c r="L160" s="25">
        <v>5712</v>
      </c>
      <c r="M160" s="27">
        <v>43931</v>
      </c>
      <c r="N160" s="28">
        <v>43931</v>
      </c>
      <c r="O160" s="29">
        <v>132</v>
      </c>
      <c r="P160" s="30">
        <v>1</v>
      </c>
      <c r="Q160" s="19" t="s">
        <v>109</v>
      </c>
      <c r="R160" s="26">
        <v>0.08</v>
      </c>
      <c r="S160" s="31">
        <v>456.96000000000004</v>
      </c>
      <c r="T160">
        <v>6</v>
      </c>
    </row>
    <row r="161" spans="2:20" x14ac:dyDescent="0.3">
      <c r="B161" s="19">
        <v>133</v>
      </c>
      <c r="C161" s="20">
        <v>43903</v>
      </c>
      <c r="D161" s="21">
        <v>37</v>
      </c>
      <c r="E161" s="22" t="s">
        <v>110</v>
      </c>
      <c r="F161" s="19">
        <v>9</v>
      </c>
      <c r="G161" s="23">
        <v>13</v>
      </c>
      <c r="H161" s="24">
        <v>120</v>
      </c>
      <c r="I161" s="25">
        <v>1560</v>
      </c>
      <c r="J161" s="26">
        <v>0.14000000000000001</v>
      </c>
      <c r="K161" s="25"/>
      <c r="L161" s="25">
        <v>1341.6</v>
      </c>
      <c r="M161" s="27">
        <v>43927</v>
      </c>
      <c r="N161" s="28">
        <v>43927</v>
      </c>
      <c r="O161" s="29">
        <v>133</v>
      </c>
      <c r="P161" s="30">
        <v>4</v>
      </c>
      <c r="Q161" s="19" t="s">
        <v>80</v>
      </c>
      <c r="R161" s="26">
        <v>0.06</v>
      </c>
      <c r="S161" s="31">
        <v>80.495999999999995</v>
      </c>
      <c r="T161">
        <v>7</v>
      </c>
    </row>
    <row r="162" spans="2:20" x14ac:dyDescent="0.3">
      <c r="B162" s="19">
        <v>134</v>
      </c>
      <c r="C162" s="20">
        <v>43903</v>
      </c>
      <c r="D162" s="21">
        <v>15</v>
      </c>
      <c r="E162" s="22" t="s">
        <v>136</v>
      </c>
      <c r="F162" s="19">
        <v>9</v>
      </c>
      <c r="G162" s="23">
        <v>11</v>
      </c>
      <c r="H162" s="24">
        <v>113</v>
      </c>
      <c r="I162" s="25">
        <v>1243</v>
      </c>
      <c r="J162" s="26">
        <v>0.12</v>
      </c>
      <c r="K162" s="25"/>
      <c r="L162" s="25">
        <v>1093.8399999999999</v>
      </c>
      <c r="M162" s="27">
        <v>43924</v>
      </c>
      <c r="N162" s="28">
        <v>43924</v>
      </c>
      <c r="O162" s="29">
        <v>134</v>
      </c>
      <c r="P162" s="30">
        <v>7</v>
      </c>
      <c r="Q162" s="19" t="s">
        <v>105</v>
      </c>
      <c r="R162" s="26">
        <v>0.1</v>
      </c>
      <c r="S162" s="31">
        <v>109.384</v>
      </c>
      <c r="T162">
        <v>1</v>
      </c>
    </row>
    <row r="163" spans="2:20" x14ac:dyDescent="0.3">
      <c r="B163" s="19">
        <v>135</v>
      </c>
      <c r="C163" s="20">
        <v>43905</v>
      </c>
      <c r="D163" s="21">
        <v>6</v>
      </c>
      <c r="E163" s="22" t="s">
        <v>147</v>
      </c>
      <c r="F163" s="19">
        <v>8</v>
      </c>
      <c r="G163" s="23">
        <v>18</v>
      </c>
      <c r="H163" s="24">
        <v>104</v>
      </c>
      <c r="I163" s="25">
        <v>1872</v>
      </c>
      <c r="J163" s="26">
        <v>0.01</v>
      </c>
      <c r="K163" s="25"/>
      <c r="L163" s="25">
        <v>1853.28</v>
      </c>
      <c r="M163" s="27">
        <v>43928</v>
      </c>
      <c r="N163" s="28">
        <v>43928</v>
      </c>
      <c r="O163" s="29">
        <v>135</v>
      </c>
      <c r="P163" s="30">
        <v>1</v>
      </c>
      <c r="Q163" s="19" t="s">
        <v>109</v>
      </c>
      <c r="R163" s="26">
        <v>0.1</v>
      </c>
      <c r="S163" s="31">
        <v>185.328</v>
      </c>
      <c r="T163">
        <v>2</v>
      </c>
    </row>
    <row r="164" spans="2:20" x14ac:dyDescent="0.3">
      <c r="B164" s="19">
        <v>136</v>
      </c>
      <c r="C164" s="20">
        <v>43906</v>
      </c>
      <c r="D164" s="21">
        <v>94</v>
      </c>
      <c r="E164" s="22" t="s">
        <v>111</v>
      </c>
      <c r="F164" s="19">
        <v>1</v>
      </c>
      <c r="G164" s="23">
        <v>25</v>
      </c>
      <c r="H164" s="24">
        <v>115</v>
      </c>
      <c r="I164" s="25">
        <v>2875</v>
      </c>
      <c r="J164" s="26">
        <v>7.0000000000000007E-2</v>
      </c>
      <c r="K164" s="25"/>
      <c r="L164" s="25">
        <v>2673.75</v>
      </c>
      <c r="M164" s="27">
        <v>43930</v>
      </c>
      <c r="N164" s="28">
        <v>43930</v>
      </c>
      <c r="O164" s="29">
        <v>136</v>
      </c>
      <c r="P164" s="30">
        <v>1</v>
      </c>
      <c r="Q164" s="19" t="s">
        <v>105</v>
      </c>
      <c r="R164" s="26">
        <v>7.0000000000000007E-2</v>
      </c>
      <c r="S164" s="31">
        <v>187.16250000000002</v>
      </c>
      <c r="T164">
        <v>3</v>
      </c>
    </row>
    <row r="165" spans="2:20" x14ac:dyDescent="0.3">
      <c r="B165" s="19">
        <v>137</v>
      </c>
      <c r="C165" s="20">
        <v>43907</v>
      </c>
      <c r="D165" s="21">
        <v>80</v>
      </c>
      <c r="E165" s="22" t="s">
        <v>96</v>
      </c>
      <c r="F165" s="19">
        <v>13</v>
      </c>
      <c r="G165" s="23">
        <v>49</v>
      </c>
      <c r="H165" s="24">
        <v>107</v>
      </c>
      <c r="I165" s="25">
        <v>5243</v>
      </c>
      <c r="J165" s="26">
        <v>0.04</v>
      </c>
      <c r="K165" s="25"/>
      <c r="L165" s="25">
        <v>5033.28</v>
      </c>
      <c r="M165" s="27">
        <v>43930</v>
      </c>
      <c r="N165" s="28">
        <v>43930</v>
      </c>
      <c r="O165" s="29">
        <v>137</v>
      </c>
      <c r="P165" s="30">
        <v>3</v>
      </c>
      <c r="Q165" s="19" t="s">
        <v>90</v>
      </c>
      <c r="R165" s="26">
        <v>0.06</v>
      </c>
      <c r="S165" s="31">
        <v>301.99679999999995</v>
      </c>
      <c r="T165">
        <v>4</v>
      </c>
    </row>
    <row r="166" spans="2:20" x14ac:dyDescent="0.3">
      <c r="B166" s="19">
        <v>138</v>
      </c>
      <c r="C166" s="20">
        <v>43907</v>
      </c>
      <c r="D166" s="21">
        <v>94</v>
      </c>
      <c r="E166" s="22" t="s">
        <v>111</v>
      </c>
      <c r="F166" s="19">
        <v>6</v>
      </c>
      <c r="G166" s="23">
        <v>16</v>
      </c>
      <c r="H166" s="24">
        <v>106</v>
      </c>
      <c r="I166" s="25">
        <v>1696</v>
      </c>
      <c r="J166" s="26">
        <v>0.11</v>
      </c>
      <c r="K166" s="25"/>
      <c r="L166" s="25">
        <v>1509.44</v>
      </c>
      <c r="M166" s="27">
        <v>43924</v>
      </c>
      <c r="N166" s="28">
        <v>43924</v>
      </c>
      <c r="O166" s="29">
        <v>138</v>
      </c>
      <c r="P166" s="30">
        <v>7</v>
      </c>
      <c r="Q166" s="19" t="s">
        <v>128</v>
      </c>
      <c r="R166" s="26">
        <v>0.05</v>
      </c>
      <c r="S166" s="31">
        <v>75.472000000000008</v>
      </c>
      <c r="T166">
        <v>5</v>
      </c>
    </row>
    <row r="167" spans="2:20" x14ac:dyDescent="0.3">
      <c r="B167" s="19">
        <v>139</v>
      </c>
      <c r="C167" s="20">
        <v>43908</v>
      </c>
      <c r="D167" s="21">
        <v>80</v>
      </c>
      <c r="E167" s="22" t="s">
        <v>96</v>
      </c>
      <c r="F167" s="19">
        <v>2</v>
      </c>
      <c r="G167" s="23">
        <v>50</v>
      </c>
      <c r="H167" s="24">
        <v>119</v>
      </c>
      <c r="I167" s="25">
        <v>5950</v>
      </c>
      <c r="J167" s="26">
        <v>0.1</v>
      </c>
      <c r="K167" s="25"/>
      <c r="L167" s="25">
        <v>5355</v>
      </c>
      <c r="M167" s="27">
        <v>43911</v>
      </c>
      <c r="N167" s="28">
        <v>43911</v>
      </c>
      <c r="O167" s="29">
        <v>139</v>
      </c>
      <c r="P167" s="30">
        <v>3</v>
      </c>
      <c r="Q167" s="19" t="s">
        <v>95</v>
      </c>
      <c r="R167" s="26">
        <v>0.1</v>
      </c>
      <c r="S167" s="31">
        <v>535.5</v>
      </c>
      <c r="T167">
        <v>6</v>
      </c>
    </row>
    <row r="168" spans="2:20" x14ac:dyDescent="0.3">
      <c r="B168" s="19">
        <v>140</v>
      </c>
      <c r="C168" s="20">
        <v>43909</v>
      </c>
      <c r="D168" s="21">
        <v>73</v>
      </c>
      <c r="E168" s="22" t="s">
        <v>96</v>
      </c>
      <c r="F168" s="19">
        <v>5</v>
      </c>
      <c r="G168" s="23">
        <v>36</v>
      </c>
      <c r="H168" s="24">
        <v>111</v>
      </c>
      <c r="I168" s="25">
        <v>3996</v>
      </c>
      <c r="J168" s="26">
        <v>0.08</v>
      </c>
      <c r="K168" s="25"/>
      <c r="L168" s="25">
        <v>3676.32</v>
      </c>
      <c r="M168" s="27">
        <v>43931</v>
      </c>
      <c r="N168" s="28">
        <v>43931</v>
      </c>
      <c r="O168" s="29">
        <v>140</v>
      </c>
      <c r="P168" s="30">
        <v>1</v>
      </c>
      <c r="Q168" s="19" t="s">
        <v>95</v>
      </c>
      <c r="R168" s="26">
        <v>0.1</v>
      </c>
      <c r="S168" s="31">
        <v>367.63200000000006</v>
      </c>
      <c r="T168">
        <v>7</v>
      </c>
    </row>
    <row r="169" spans="2:20" x14ac:dyDescent="0.3">
      <c r="B169" s="19">
        <v>141</v>
      </c>
      <c r="C169" s="20">
        <v>43909</v>
      </c>
      <c r="D169" s="21">
        <v>17</v>
      </c>
      <c r="E169" s="22" t="s">
        <v>126</v>
      </c>
      <c r="F169" s="19">
        <v>2</v>
      </c>
      <c r="G169" s="23">
        <v>10</v>
      </c>
      <c r="H169" s="24">
        <v>96</v>
      </c>
      <c r="I169" s="25">
        <v>960</v>
      </c>
      <c r="J169" s="26">
        <v>0.1</v>
      </c>
      <c r="K169" s="25"/>
      <c r="L169" s="25">
        <v>864</v>
      </c>
      <c r="M169" s="27">
        <v>43922</v>
      </c>
      <c r="N169" s="28">
        <v>43922</v>
      </c>
      <c r="O169" s="29">
        <v>141</v>
      </c>
      <c r="P169" s="30">
        <v>2</v>
      </c>
      <c r="Q169" s="19" t="s">
        <v>90</v>
      </c>
      <c r="R169" s="26">
        <v>0.05</v>
      </c>
      <c r="S169" s="31">
        <v>43.2</v>
      </c>
      <c r="T169">
        <v>1</v>
      </c>
    </row>
    <row r="170" spans="2:20" x14ac:dyDescent="0.3">
      <c r="B170" s="19">
        <v>142</v>
      </c>
      <c r="C170" s="20">
        <v>43911</v>
      </c>
      <c r="D170" s="21">
        <v>14</v>
      </c>
      <c r="E170" s="22" t="s">
        <v>86</v>
      </c>
      <c r="F170" s="19">
        <v>11</v>
      </c>
      <c r="G170" s="23">
        <v>20</v>
      </c>
      <c r="H170" s="24">
        <v>113</v>
      </c>
      <c r="I170" s="25">
        <v>2260</v>
      </c>
      <c r="J170" s="26">
        <v>0.09</v>
      </c>
      <c r="K170" s="25"/>
      <c r="L170" s="25">
        <v>2056.6</v>
      </c>
      <c r="M170" s="27">
        <v>43913</v>
      </c>
      <c r="N170" s="28">
        <v>43913</v>
      </c>
      <c r="O170" s="29">
        <v>142</v>
      </c>
      <c r="P170" s="30">
        <v>6</v>
      </c>
      <c r="Q170" s="19" t="s">
        <v>83</v>
      </c>
      <c r="R170" s="26">
        <v>7.0000000000000007E-2</v>
      </c>
      <c r="S170" s="31">
        <v>143.96200000000002</v>
      </c>
      <c r="T170">
        <v>2</v>
      </c>
    </row>
    <row r="171" spans="2:20" x14ac:dyDescent="0.3">
      <c r="B171" s="19">
        <v>143</v>
      </c>
      <c r="C171" s="20">
        <v>43911</v>
      </c>
      <c r="D171" s="21">
        <v>16</v>
      </c>
      <c r="E171" s="22" t="s">
        <v>86</v>
      </c>
      <c r="F171" s="19">
        <v>13</v>
      </c>
      <c r="G171" s="23">
        <v>46</v>
      </c>
      <c r="H171" s="24">
        <v>98</v>
      </c>
      <c r="I171" s="25">
        <v>4508</v>
      </c>
      <c r="J171" s="26">
        <v>0</v>
      </c>
      <c r="K171" s="25"/>
      <c r="L171" s="25">
        <v>4508</v>
      </c>
      <c r="M171" s="27">
        <v>43932</v>
      </c>
      <c r="N171" s="28">
        <v>43932</v>
      </c>
      <c r="O171" s="29">
        <v>143</v>
      </c>
      <c r="P171" s="30">
        <v>1</v>
      </c>
      <c r="Q171" s="19" t="s">
        <v>92</v>
      </c>
      <c r="R171" s="26">
        <v>0.06</v>
      </c>
      <c r="S171" s="31">
        <v>270.48</v>
      </c>
      <c r="T171">
        <v>3</v>
      </c>
    </row>
    <row r="172" spans="2:20" x14ac:dyDescent="0.3">
      <c r="B172" s="19">
        <v>144</v>
      </c>
      <c r="C172" s="20">
        <v>43911</v>
      </c>
      <c r="D172" s="21">
        <v>41</v>
      </c>
      <c r="E172" s="22" t="s">
        <v>127</v>
      </c>
      <c r="F172" s="19">
        <v>5</v>
      </c>
      <c r="G172" s="23">
        <v>14</v>
      </c>
      <c r="H172" s="24">
        <v>92</v>
      </c>
      <c r="I172" s="25">
        <v>1288</v>
      </c>
      <c r="J172" s="26">
        <v>7.0000000000000007E-2</v>
      </c>
      <c r="K172" s="25"/>
      <c r="L172" s="25">
        <v>1197.8399999999999</v>
      </c>
      <c r="M172" s="27">
        <v>43927</v>
      </c>
      <c r="N172" s="28">
        <v>43927</v>
      </c>
      <c r="O172" s="29">
        <v>144</v>
      </c>
      <c r="P172" s="30">
        <v>7</v>
      </c>
      <c r="Q172" s="19" t="s">
        <v>92</v>
      </c>
      <c r="R172" s="26">
        <v>7.0000000000000007E-2</v>
      </c>
      <c r="S172" s="31">
        <v>83.848799999999997</v>
      </c>
      <c r="T172">
        <v>4</v>
      </c>
    </row>
    <row r="173" spans="2:20" x14ac:dyDescent="0.3">
      <c r="B173" s="19">
        <v>145</v>
      </c>
      <c r="C173" s="20">
        <v>43912</v>
      </c>
      <c r="D173" s="21">
        <v>34</v>
      </c>
      <c r="E173" s="22" t="s">
        <v>118</v>
      </c>
      <c r="F173" s="19">
        <v>6</v>
      </c>
      <c r="G173" s="23">
        <v>42</v>
      </c>
      <c r="H173" s="24">
        <v>91</v>
      </c>
      <c r="I173" s="25">
        <v>3822</v>
      </c>
      <c r="J173" s="26">
        <v>0.14000000000000001</v>
      </c>
      <c r="K173" s="25"/>
      <c r="L173" s="25">
        <v>3286.92</v>
      </c>
      <c r="M173" s="27">
        <v>43921</v>
      </c>
      <c r="N173" s="28">
        <v>43921</v>
      </c>
      <c r="O173" s="29">
        <v>145</v>
      </c>
      <c r="P173" s="30">
        <v>1</v>
      </c>
      <c r="Q173" s="19" t="s">
        <v>109</v>
      </c>
      <c r="R173" s="26">
        <v>0.06</v>
      </c>
      <c r="S173" s="31">
        <v>197.21520000000001</v>
      </c>
      <c r="T173">
        <v>5</v>
      </c>
    </row>
    <row r="174" spans="2:20" x14ac:dyDescent="0.3">
      <c r="B174" s="19">
        <v>146</v>
      </c>
      <c r="C174" s="20">
        <v>43912</v>
      </c>
      <c r="D174" s="21">
        <v>88</v>
      </c>
      <c r="E174" s="22" t="s">
        <v>96</v>
      </c>
      <c r="F174" s="19">
        <v>15</v>
      </c>
      <c r="G174" s="23">
        <v>49</v>
      </c>
      <c r="H174" s="24">
        <v>113</v>
      </c>
      <c r="I174" s="25">
        <v>5537</v>
      </c>
      <c r="J174" s="26">
        <v>0.02</v>
      </c>
      <c r="K174" s="25"/>
      <c r="L174" s="25">
        <v>5426.26</v>
      </c>
      <c r="M174" s="27">
        <v>43931</v>
      </c>
      <c r="N174" s="28">
        <v>43931</v>
      </c>
      <c r="O174" s="29">
        <v>146</v>
      </c>
      <c r="P174" s="30">
        <v>7</v>
      </c>
      <c r="Q174" s="19" t="s">
        <v>113</v>
      </c>
      <c r="R174" s="26">
        <v>0.08</v>
      </c>
      <c r="S174" s="31">
        <v>434.10080000000005</v>
      </c>
      <c r="T174">
        <v>6</v>
      </c>
    </row>
    <row r="175" spans="2:20" x14ac:dyDescent="0.3">
      <c r="B175" s="19">
        <v>147</v>
      </c>
      <c r="C175" s="20">
        <v>43912</v>
      </c>
      <c r="D175" s="21">
        <v>59</v>
      </c>
      <c r="E175" s="22" t="s">
        <v>156</v>
      </c>
      <c r="F175" s="19">
        <v>11</v>
      </c>
      <c r="G175" s="23">
        <v>50</v>
      </c>
      <c r="H175" s="24">
        <v>103</v>
      </c>
      <c r="I175" s="25">
        <v>5150</v>
      </c>
      <c r="J175" s="26">
        <v>0.02</v>
      </c>
      <c r="K175" s="25"/>
      <c r="L175" s="25">
        <v>5047</v>
      </c>
      <c r="M175" s="27">
        <v>43914</v>
      </c>
      <c r="N175" s="28">
        <v>43914</v>
      </c>
      <c r="O175" s="29">
        <v>147</v>
      </c>
      <c r="P175" s="30">
        <v>3</v>
      </c>
      <c r="Q175" s="19" t="s">
        <v>95</v>
      </c>
      <c r="R175" s="26">
        <v>0.06</v>
      </c>
      <c r="S175" s="31">
        <v>302.82</v>
      </c>
      <c r="T175">
        <v>7</v>
      </c>
    </row>
    <row r="176" spans="2:20" x14ac:dyDescent="0.3">
      <c r="B176" s="19">
        <v>148</v>
      </c>
      <c r="C176" s="20">
        <v>43912</v>
      </c>
      <c r="D176" s="21">
        <v>91</v>
      </c>
      <c r="E176" s="22" t="s">
        <v>121</v>
      </c>
      <c r="F176" s="19">
        <v>14</v>
      </c>
      <c r="G176" s="23">
        <v>34</v>
      </c>
      <c r="H176" s="24">
        <v>117</v>
      </c>
      <c r="I176" s="25">
        <v>3978</v>
      </c>
      <c r="J176" s="26">
        <v>0.14000000000000001</v>
      </c>
      <c r="K176" s="25"/>
      <c r="L176" s="25">
        <v>3421.08</v>
      </c>
      <c r="M176" s="27">
        <v>43913</v>
      </c>
      <c r="N176" s="28">
        <v>43913</v>
      </c>
      <c r="O176" s="29">
        <v>148</v>
      </c>
      <c r="P176" s="30">
        <v>6</v>
      </c>
      <c r="Q176" s="19" t="s">
        <v>128</v>
      </c>
      <c r="R176" s="26">
        <v>0.06</v>
      </c>
      <c r="S176" s="31">
        <v>205.26479999999998</v>
      </c>
      <c r="T176">
        <v>1</v>
      </c>
    </row>
    <row r="177" spans="2:20" x14ac:dyDescent="0.3">
      <c r="B177" s="19">
        <v>149</v>
      </c>
      <c r="C177" s="20">
        <v>43912</v>
      </c>
      <c r="D177" s="21">
        <v>54</v>
      </c>
      <c r="E177" s="22" t="s">
        <v>138</v>
      </c>
      <c r="F177" s="19">
        <v>9</v>
      </c>
      <c r="G177" s="23">
        <v>35</v>
      </c>
      <c r="H177" s="24">
        <v>93</v>
      </c>
      <c r="I177" s="25">
        <v>3255</v>
      </c>
      <c r="J177" s="26">
        <v>0.02</v>
      </c>
      <c r="K177" s="25"/>
      <c r="L177" s="25">
        <v>3189.9</v>
      </c>
      <c r="M177" s="27">
        <v>43934</v>
      </c>
      <c r="N177" s="28">
        <v>43934</v>
      </c>
      <c r="O177" s="29">
        <v>149</v>
      </c>
      <c r="P177" s="30">
        <v>6</v>
      </c>
      <c r="Q177" s="19" t="s">
        <v>80</v>
      </c>
      <c r="R177" s="26">
        <v>0.05</v>
      </c>
      <c r="S177" s="31">
        <v>159.495</v>
      </c>
      <c r="T177">
        <v>2</v>
      </c>
    </row>
    <row r="178" spans="2:20" x14ac:dyDescent="0.3">
      <c r="B178" s="19">
        <v>150</v>
      </c>
      <c r="C178" s="20">
        <v>43913</v>
      </c>
      <c r="D178" s="21">
        <v>71</v>
      </c>
      <c r="E178" s="22" t="s">
        <v>78</v>
      </c>
      <c r="F178" s="19">
        <v>9</v>
      </c>
      <c r="G178" s="23">
        <v>40</v>
      </c>
      <c r="H178" s="24">
        <v>113</v>
      </c>
      <c r="I178" s="25">
        <v>4520</v>
      </c>
      <c r="J178" s="26">
        <v>0</v>
      </c>
      <c r="K178" s="25"/>
      <c r="L178" s="25">
        <v>4520</v>
      </c>
      <c r="M178" s="27">
        <v>43942</v>
      </c>
      <c r="N178" s="28">
        <v>43942</v>
      </c>
      <c r="O178" s="29">
        <v>150</v>
      </c>
      <c r="P178" s="30">
        <v>6</v>
      </c>
      <c r="Q178" s="19" t="s">
        <v>128</v>
      </c>
      <c r="R178" s="26">
        <v>0.08</v>
      </c>
      <c r="S178" s="31">
        <v>361.6</v>
      </c>
      <c r="T178">
        <v>3</v>
      </c>
    </row>
    <row r="179" spans="2:20" x14ac:dyDescent="0.3">
      <c r="B179" s="19">
        <v>151</v>
      </c>
      <c r="C179" s="20">
        <v>43915</v>
      </c>
      <c r="D179" s="21">
        <v>29</v>
      </c>
      <c r="E179" s="22" t="s">
        <v>157</v>
      </c>
      <c r="F179" s="19">
        <v>4</v>
      </c>
      <c r="G179" s="23">
        <v>14</v>
      </c>
      <c r="H179" s="24">
        <v>119</v>
      </c>
      <c r="I179" s="25">
        <v>1666</v>
      </c>
      <c r="J179" s="26">
        <v>7.0000000000000007E-2</v>
      </c>
      <c r="K179" s="25"/>
      <c r="L179" s="25">
        <v>1549.38</v>
      </c>
      <c r="M179" s="27">
        <v>43933</v>
      </c>
      <c r="N179" s="28">
        <v>43933</v>
      </c>
      <c r="O179" s="29">
        <v>151</v>
      </c>
      <c r="P179" s="30">
        <v>3</v>
      </c>
      <c r="Q179" s="19" t="s">
        <v>88</v>
      </c>
      <c r="R179" s="26">
        <v>0.05</v>
      </c>
      <c r="S179" s="31">
        <v>77.469000000000008</v>
      </c>
      <c r="T179">
        <v>4</v>
      </c>
    </row>
    <row r="180" spans="2:20" x14ac:dyDescent="0.3">
      <c r="B180" s="19">
        <v>152</v>
      </c>
      <c r="C180" s="20">
        <v>43915</v>
      </c>
      <c r="D180" s="21">
        <v>91</v>
      </c>
      <c r="E180" s="22" t="s">
        <v>121</v>
      </c>
      <c r="F180" s="19">
        <v>2</v>
      </c>
      <c r="G180" s="23">
        <v>11</v>
      </c>
      <c r="H180" s="24">
        <v>109</v>
      </c>
      <c r="I180" s="25">
        <v>1199</v>
      </c>
      <c r="J180" s="26">
        <v>0.06</v>
      </c>
      <c r="K180" s="25"/>
      <c r="L180" s="25">
        <v>1127.06</v>
      </c>
      <c r="M180" s="27">
        <v>43922</v>
      </c>
      <c r="N180" s="28">
        <v>43922</v>
      </c>
      <c r="O180" s="29">
        <v>152</v>
      </c>
      <c r="P180" s="30">
        <v>1</v>
      </c>
      <c r="Q180" s="19" t="s">
        <v>109</v>
      </c>
      <c r="R180" s="26">
        <v>0.08</v>
      </c>
      <c r="S180" s="31">
        <v>90.1648</v>
      </c>
      <c r="T180">
        <v>5</v>
      </c>
    </row>
    <row r="181" spans="2:20" x14ac:dyDescent="0.3">
      <c r="B181" s="19">
        <v>153</v>
      </c>
      <c r="C181" s="20">
        <v>43915</v>
      </c>
      <c r="D181" s="21">
        <v>36</v>
      </c>
      <c r="E181" s="22" t="s">
        <v>129</v>
      </c>
      <c r="F181" s="19">
        <v>8</v>
      </c>
      <c r="G181" s="23">
        <v>34</v>
      </c>
      <c r="H181" s="24">
        <v>112</v>
      </c>
      <c r="I181" s="25">
        <v>3808</v>
      </c>
      <c r="J181" s="26">
        <v>0.12</v>
      </c>
      <c r="K181" s="25"/>
      <c r="L181" s="25">
        <v>3351.04</v>
      </c>
      <c r="M181" s="27">
        <v>43929</v>
      </c>
      <c r="N181" s="28">
        <v>43929</v>
      </c>
      <c r="O181" s="29">
        <v>153</v>
      </c>
      <c r="P181" s="30">
        <v>1</v>
      </c>
      <c r="Q181" s="19" t="s">
        <v>92</v>
      </c>
      <c r="R181" s="26">
        <v>0.05</v>
      </c>
      <c r="S181" s="31">
        <v>167.55200000000002</v>
      </c>
      <c r="T181">
        <v>6</v>
      </c>
    </row>
    <row r="182" spans="2:20" x14ac:dyDescent="0.3">
      <c r="B182" s="19">
        <v>154</v>
      </c>
      <c r="C182" s="20">
        <v>43915</v>
      </c>
      <c r="D182" s="21">
        <v>71</v>
      </c>
      <c r="E182" s="22" t="s">
        <v>78</v>
      </c>
      <c r="F182" s="19">
        <v>6</v>
      </c>
      <c r="G182" s="23">
        <v>23</v>
      </c>
      <c r="H182" s="24">
        <v>117</v>
      </c>
      <c r="I182" s="25">
        <v>2691</v>
      </c>
      <c r="J182" s="26">
        <v>0.03</v>
      </c>
      <c r="K182" s="25"/>
      <c r="L182" s="25">
        <v>2610.27</v>
      </c>
      <c r="M182" s="27">
        <v>43945</v>
      </c>
      <c r="N182" s="28">
        <v>43945</v>
      </c>
      <c r="O182" s="29">
        <v>154</v>
      </c>
      <c r="P182" s="30">
        <v>4</v>
      </c>
      <c r="Q182" s="19" t="s">
        <v>88</v>
      </c>
      <c r="R182" s="26">
        <v>0.08</v>
      </c>
      <c r="S182" s="31">
        <v>208.82159999999999</v>
      </c>
      <c r="T182">
        <v>7</v>
      </c>
    </row>
    <row r="183" spans="2:20" x14ac:dyDescent="0.3">
      <c r="B183" s="19">
        <v>155</v>
      </c>
      <c r="C183" s="20">
        <v>43915</v>
      </c>
      <c r="D183" s="21">
        <v>4</v>
      </c>
      <c r="E183" s="22" t="s">
        <v>145</v>
      </c>
      <c r="F183" s="19">
        <v>5</v>
      </c>
      <c r="G183" s="23">
        <v>31</v>
      </c>
      <c r="H183" s="24">
        <v>94</v>
      </c>
      <c r="I183" s="25">
        <v>2914</v>
      </c>
      <c r="J183" s="26">
        <v>0.11</v>
      </c>
      <c r="K183" s="25"/>
      <c r="L183" s="25">
        <v>2593.46</v>
      </c>
      <c r="M183" s="27">
        <v>43926</v>
      </c>
      <c r="N183" s="28">
        <v>43926</v>
      </c>
      <c r="O183" s="29">
        <v>155</v>
      </c>
      <c r="P183" s="30">
        <v>3</v>
      </c>
      <c r="Q183" s="19" t="s">
        <v>80</v>
      </c>
      <c r="R183" s="26">
        <v>0.1</v>
      </c>
      <c r="S183" s="31">
        <v>259.346</v>
      </c>
      <c r="T183">
        <v>1</v>
      </c>
    </row>
    <row r="184" spans="2:20" x14ac:dyDescent="0.3">
      <c r="B184" s="19">
        <v>156</v>
      </c>
      <c r="C184" s="20">
        <v>43915</v>
      </c>
      <c r="D184" s="21">
        <v>75</v>
      </c>
      <c r="E184" s="22" t="s">
        <v>96</v>
      </c>
      <c r="F184" s="19">
        <v>2</v>
      </c>
      <c r="G184" s="23">
        <v>42</v>
      </c>
      <c r="H184" s="24">
        <v>98</v>
      </c>
      <c r="I184" s="25">
        <v>4116</v>
      </c>
      <c r="J184" s="26">
        <v>0.15</v>
      </c>
      <c r="K184" s="25"/>
      <c r="L184" s="25">
        <v>3498.6</v>
      </c>
      <c r="M184" s="27">
        <v>43917</v>
      </c>
      <c r="N184" s="28">
        <v>43917</v>
      </c>
      <c r="O184" s="29">
        <v>156</v>
      </c>
      <c r="P184" s="30">
        <v>6</v>
      </c>
      <c r="Q184" s="19" t="s">
        <v>92</v>
      </c>
      <c r="R184" s="26">
        <v>0.08</v>
      </c>
      <c r="S184" s="31">
        <v>279.88799999999998</v>
      </c>
      <c r="T184">
        <v>2</v>
      </c>
    </row>
    <row r="185" spans="2:20" x14ac:dyDescent="0.3">
      <c r="B185" s="19">
        <v>157</v>
      </c>
      <c r="C185" s="20">
        <v>43917</v>
      </c>
      <c r="D185" s="21">
        <v>12</v>
      </c>
      <c r="E185" s="22" t="s">
        <v>107</v>
      </c>
      <c r="F185" s="19">
        <v>13</v>
      </c>
      <c r="G185" s="23">
        <v>48</v>
      </c>
      <c r="H185" s="24">
        <v>109</v>
      </c>
      <c r="I185" s="25">
        <v>5232</v>
      </c>
      <c r="J185" s="26">
        <v>0.04</v>
      </c>
      <c r="K185" s="25"/>
      <c r="L185" s="25">
        <v>5022.72</v>
      </c>
      <c r="M185" s="27">
        <v>43945</v>
      </c>
      <c r="N185" s="28">
        <v>43945</v>
      </c>
      <c r="O185" s="29">
        <v>157</v>
      </c>
      <c r="P185" s="30">
        <v>1</v>
      </c>
      <c r="Q185" s="19" t="s">
        <v>80</v>
      </c>
      <c r="R185" s="26">
        <v>0.08</v>
      </c>
      <c r="S185" s="31">
        <v>401.81760000000003</v>
      </c>
      <c r="T185">
        <v>3</v>
      </c>
    </row>
    <row r="186" spans="2:20" x14ac:dyDescent="0.3">
      <c r="B186" s="19">
        <v>158</v>
      </c>
      <c r="C186" s="20">
        <v>43918</v>
      </c>
      <c r="D186" s="21">
        <v>97</v>
      </c>
      <c r="E186" s="22" t="s">
        <v>125</v>
      </c>
      <c r="F186" s="19">
        <v>14</v>
      </c>
      <c r="G186" s="23">
        <v>16</v>
      </c>
      <c r="H186" s="24">
        <v>97</v>
      </c>
      <c r="I186" s="25">
        <v>1552</v>
      </c>
      <c r="J186" s="26">
        <v>0.09</v>
      </c>
      <c r="K186" s="25"/>
      <c r="L186" s="25">
        <v>1412.32</v>
      </c>
      <c r="M186" s="27">
        <v>43942</v>
      </c>
      <c r="N186" s="28">
        <v>43942</v>
      </c>
      <c r="O186" s="29">
        <v>158</v>
      </c>
      <c r="P186" s="30">
        <v>6</v>
      </c>
      <c r="Q186" s="19" t="s">
        <v>80</v>
      </c>
      <c r="R186" s="26">
        <v>0.06</v>
      </c>
      <c r="S186" s="31">
        <v>84.739199999999997</v>
      </c>
      <c r="T186">
        <v>4</v>
      </c>
    </row>
    <row r="187" spans="2:20" x14ac:dyDescent="0.3">
      <c r="B187" s="19">
        <v>159</v>
      </c>
      <c r="C187" s="20">
        <v>43918</v>
      </c>
      <c r="D187" s="21">
        <v>38</v>
      </c>
      <c r="E187" s="22" t="s">
        <v>132</v>
      </c>
      <c r="F187" s="19">
        <v>11</v>
      </c>
      <c r="G187" s="23">
        <v>50</v>
      </c>
      <c r="H187" s="24">
        <v>111</v>
      </c>
      <c r="I187" s="25">
        <v>5550</v>
      </c>
      <c r="J187" s="26">
        <v>0.1</v>
      </c>
      <c r="K187" s="25"/>
      <c r="L187" s="25">
        <v>4995</v>
      </c>
      <c r="M187" s="27">
        <v>43946</v>
      </c>
      <c r="N187" s="28">
        <v>43946</v>
      </c>
      <c r="O187" s="29">
        <v>159</v>
      </c>
      <c r="P187" s="30">
        <v>1</v>
      </c>
      <c r="Q187" s="19" t="s">
        <v>83</v>
      </c>
      <c r="R187" s="26">
        <v>0.05</v>
      </c>
      <c r="S187" s="31">
        <v>249.75</v>
      </c>
      <c r="T187">
        <v>5</v>
      </c>
    </row>
    <row r="188" spans="2:20" x14ac:dyDescent="0.3">
      <c r="B188" s="19">
        <v>160</v>
      </c>
      <c r="C188" s="20">
        <v>43918</v>
      </c>
      <c r="D188" s="21">
        <v>16</v>
      </c>
      <c r="E188" s="22" t="s">
        <v>86</v>
      </c>
      <c r="F188" s="19">
        <v>11</v>
      </c>
      <c r="G188" s="23">
        <v>45</v>
      </c>
      <c r="H188" s="24">
        <v>90</v>
      </c>
      <c r="I188" s="25">
        <v>4050</v>
      </c>
      <c r="J188" s="26">
        <v>0.04</v>
      </c>
      <c r="K188" s="25"/>
      <c r="L188" s="25">
        <v>3888</v>
      </c>
      <c r="M188" s="27">
        <v>43927</v>
      </c>
      <c r="N188" s="28">
        <v>43927</v>
      </c>
      <c r="O188" s="29">
        <v>160</v>
      </c>
      <c r="P188" s="30">
        <v>6</v>
      </c>
      <c r="Q188" s="19" t="s">
        <v>90</v>
      </c>
      <c r="R188" s="26">
        <v>7.0000000000000007E-2</v>
      </c>
      <c r="S188" s="31">
        <v>272.16000000000003</v>
      </c>
      <c r="T188">
        <v>6</v>
      </c>
    </row>
    <row r="189" spans="2:20" x14ac:dyDescent="0.3">
      <c r="B189" s="19">
        <v>161</v>
      </c>
      <c r="C189" s="20">
        <v>43918</v>
      </c>
      <c r="D189" s="21">
        <v>90</v>
      </c>
      <c r="E189" s="22" t="s">
        <v>119</v>
      </c>
      <c r="F189" s="19">
        <v>11</v>
      </c>
      <c r="G189" s="23">
        <v>28</v>
      </c>
      <c r="H189" s="24">
        <v>91</v>
      </c>
      <c r="I189" s="25">
        <v>2548</v>
      </c>
      <c r="J189" s="26">
        <v>0.13</v>
      </c>
      <c r="K189" s="25"/>
      <c r="L189" s="25">
        <v>2216.7600000000002</v>
      </c>
      <c r="M189" s="27">
        <v>43924</v>
      </c>
      <c r="N189" s="28">
        <v>43924</v>
      </c>
      <c r="O189" s="29">
        <v>161</v>
      </c>
      <c r="P189" s="30">
        <v>7</v>
      </c>
      <c r="Q189" s="19" t="s">
        <v>83</v>
      </c>
      <c r="R189" s="26">
        <v>7.0000000000000007E-2</v>
      </c>
      <c r="S189" s="31">
        <v>155.17320000000004</v>
      </c>
      <c r="T189">
        <v>7</v>
      </c>
    </row>
    <row r="190" spans="2:20" x14ac:dyDescent="0.3">
      <c r="B190" s="19">
        <v>162</v>
      </c>
      <c r="C190" s="20">
        <v>43919</v>
      </c>
      <c r="D190" s="21">
        <v>73</v>
      </c>
      <c r="E190" s="22" t="s">
        <v>96</v>
      </c>
      <c r="F190" s="19">
        <v>7</v>
      </c>
      <c r="G190" s="23">
        <v>25</v>
      </c>
      <c r="H190" s="24">
        <v>115</v>
      </c>
      <c r="I190" s="25">
        <v>2875</v>
      </c>
      <c r="J190" s="26">
        <v>0.13</v>
      </c>
      <c r="K190" s="25"/>
      <c r="L190" s="25">
        <v>2501.25</v>
      </c>
      <c r="M190" s="27">
        <v>43940</v>
      </c>
      <c r="N190" s="28">
        <v>43940</v>
      </c>
      <c r="O190" s="29">
        <v>162</v>
      </c>
      <c r="P190" s="30">
        <v>4</v>
      </c>
      <c r="Q190" s="19" t="s">
        <v>90</v>
      </c>
      <c r="R190" s="26">
        <v>0.09</v>
      </c>
      <c r="S190" s="31">
        <v>225.11249999999998</v>
      </c>
      <c r="T190">
        <v>1</v>
      </c>
    </row>
    <row r="191" spans="2:20" x14ac:dyDescent="0.3">
      <c r="B191" s="19">
        <v>163</v>
      </c>
      <c r="C191" s="20">
        <v>43920</v>
      </c>
      <c r="D191" s="21">
        <v>34</v>
      </c>
      <c r="E191" s="22" t="s">
        <v>118</v>
      </c>
      <c r="F191" s="19">
        <v>10</v>
      </c>
      <c r="G191" s="23">
        <v>39</v>
      </c>
      <c r="H191" s="24">
        <v>106</v>
      </c>
      <c r="I191" s="25">
        <v>4134</v>
      </c>
      <c r="J191" s="26">
        <v>0.05</v>
      </c>
      <c r="K191" s="25"/>
      <c r="L191" s="25">
        <v>3927.3</v>
      </c>
      <c r="M191" s="27">
        <v>43944</v>
      </c>
      <c r="N191" s="28">
        <v>43944</v>
      </c>
      <c r="O191" s="29">
        <v>163</v>
      </c>
      <c r="P191" s="30">
        <v>3</v>
      </c>
      <c r="Q191" s="19" t="s">
        <v>113</v>
      </c>
      <c r="R191" s="26">
        <v>0.1</v>
      </c>
      <c r="S191" s="31">
        <v>392.73</v>
      </c>
      <c r="T191">
        <v>2</v>
      </c>
    </row>
    <row r="192" spans="2:20" x14ac:dyDescent="0.3">
      <c r="B192" s="19">
        <v>164</v>
      </c>
      <c r="C192" s="20">
        <v>43920</v>
      </c>
      <c r="D192" s="21">
        <v>79</v>
      </c>
      <c r="E192" s="22" t="s">
        <v>91</v>
      </c>
      <c r="F192" s="19">
        <v>2</v>
      </c>
      <c r="G192" s="23">
        <v>15</v>
      </c>
      <c r="H192" s="24">
        <v>100</v>
      </c>
      <c r="I192" s="25">
        <v>1500</v>
      </c>
      <c r="J192" s="26">
        <v>7.0000000000000007E-2</v>
      </c>
      <c r="K192" s="25"/>
      <c r="L192" s="25">
        <v>1395</v>
      </c>
      <c r="M192" s="27">
        <v>43946</v>
      </c>
      <c r="N192" s="28">
        <v>43946</v>
      </c>
      <c r="O192" s="29">
        <v>164</v>
      </c>
      <c r="P192" s="30">
        <v>4</v>
      </c>
      <c r="Q192" s="19" t="s">
        <v>109</v>
      </c>
      <c r="R192" s="26">
        <v>0.09</v>
      </c>
      <c r="S192" s="31">
        <v>125.55</v>
      </c>
      <c r="T192">
        <v>3</v>
      </c>
    </row>
    <row r="193" spans="2:20" x14ac:dyDescent="0.3">
      <c r="B193" s="19">
        <v>165</v>
      </c>
      <c r="C193" s="20">
        <v>43921</v>
      </c>
      <c r="D193" s="21">
        <v>78</v>
      </c>
      <c r="E193" s="22" t="s">
        <v>94</v>
      </c>
      <c r="F193" s="19">
        <v>9</v>
      </c>
      <c r="G193" s="23">
        <v>21</v>
      </c>
      <c r="H193" s="24">
        <v>119</v>
      </c>
      <c r="I193" s="24">
        <v>2499</v>
      </c>
      <c r="J193" s="32">
        <v>0.02</v>
      </c>
      <c r="K193" s="24"/>
      <c r="L193" s="24">
        <v>2449.02</v>
      </c>
      <c r="M193" s="27">
        <v>43942</v>
      </c>
      <c r="N193" s="27">
        <v>43942</v>
      </c>
      <c r="O193" s="29">
        <v>165</v>
      </c>
      <c r="P193" s="30">
        <v>4</v>
      </c>
      <c r="Q193" s="19" t="s">
        <v>128</v>
      </c>
      <c r="R193" s="32">
        <v>0.06</v>
      </c>
      <c r="S193" s="31">
        <v>146.94119999999998</v>
      </c>
      <c r="T193">
        <v>4</v>
      </c>
    </row>
    <row r="194" spans="2:20" x14ac:dyDescent="0.3">
      <c r="B194" s="19">
        <v>166</v>
      </c>
      <c r="C194" s="20">
        <v>43921</v>
      </c>
      <c r="D194" s="21">
        <v>19</v>
      </c>
      <c r="E194" s="22" t="s">
        <v>96</v>
      </c>
      <c r="F194" s="19">
        <v>15</v>
      </c>
      <c r="G194" s="23">
        <v>14</v>
      </c>
      <c r="H194" s="24">
        <v>116</v>
      </c>
      <c r="I194" s="25">
        <v>1624</v>
      </c>
      <c r="J194" s="26">
        <v>7.0000000000000007E-2</v>
      </c>
      <c r="K194" s="25"/>
      <c r="L194" s="25">
        <v>1510.32</v>
      </c>
      <c r="M194" s="27">
        <v>43929</v>
      </c>
      <c r="N194" s="28">
        <v>43929</v>
      </c>
      <c r="O194" s="29">
        <v>166</v>
      </c>
      <c r="P194" s="30">
        <v>3</v>
      </c>
      <c r="Q194" s="19" t="s">
        <v>109</v>
      </c>
      <c r="R194" s="26">
        <v>7.0000000000000007E-2</v>
      </c>
      <c r="S194" s="31">
        <v>105.72240000000001</v>
      </c>
      <c r="T194">
        <v>5</v>
      </c>
    </row>
    <row r="195" spans="2:20" x14ac:dyDescent="0.3">
      <c r="B195" s="19">
        <v>167</v>
      </c>
      <c r="C195" s="20">
        <v>43921</v>
      </c>
      <c r="D195" s="21">
        <v>72</v>
      </c>
      <c r="E195" s="22" t="s">
        <v>96</v>
      </c>
      <c r="F195" s="19">
        <v>5</v>
      </c>
      <c r="G195" s="23">
        <v>24</v>
      </c>
      <c r="H195" s="24">
        <v>98</v>
      </c>
      <c r="I195" s="25">
        <v>2352</v>
      </c>
      <c r="J195" s="26">
        <v>0.1</v>
      </c>
      <c r="K195" s="25"/>
      <c r="L195" s="25">
        <v>2116.8000000000002</v>
      </c>
      <c r="M195" s="27">
        <v>43931</v>
      </c>
      <c r="N195" s="28">
        <v>43931</v>
      </c>
      <c r="O195" s="29">
        <v>167</v>
      </c>
      <c r="P195" s="30">
        <v>6</v>
      </c>
      <c r="Q195" s="19" t="s">
        <v>90</v>
      </c>
      <c r="R195" s="26">
        <v>0.09</v>
      </c>
      <c r="S195" s="31">
        <v>190.512</v>
      </c>
      <c r="T195">
        <v>6</v>
      </c>
    </row>
    <row r="196" spans="2:20" x14ac:dyDescent="0.3">
      <c r="B196" s="19">
        <v>168</v>
      </c>
      <c r="C196" s="20">
        <v>43921</v>
      </c>
      <c r="D196" s="21">
        <v>63</v>
      </c>
      <c r="E196" s="22" t="s">
        <v>139</v>
      </c>
      <c r="F196" s="19">
        <v>10</v>
      </c>
      <c r="G196" s="23">
        <v>27</v>
      </c>
      <c r="H196" s="24">
        <v>116</v>
      </c>
      <c r="I196" s="25">
        <v>3132</v>
      </c>
      <c r="J196" s="26">
        <v>0</v>
      </c>
      <c r="K196" s="25"/>
      <c r="L196" s="25">
        <v>3132</v>
      </c>
      <c r="M196" s="27">
        <v>43937</v>
      </c>
      <c r="N196" s="28">
        <v>43937</v>
      </c>
      <c r="O196" s="29">
        <v>168</v>
      </c>
      <c r="P196" s="30">
        <v>6</v>
      </c>
      <c r="Q196" s="19" t="s">
        <v>80</v>
      </c>
      <c r="R196" s="26">
        <v>0.05</v>
      </c>
      <c r="S196" s="31">
        <v>156.60000000000002</v>
      </c>
      <c r="T196">
        <v>7</v>
      </c>
    </row>
    <row r="197" spans="2:20" x14ac:dyDescent="0.3">
      <c r="B197" s="19">
        <v>169</v>
      </c>
      <c r="C197" s="20">
        <v>43922</v>
      </c>
      <c r="D197" s="21">
        <v>90</v>
      </c>
      <c r="E197" s="22" t="s">
        <v>119</v>
      </c>
      <c r="F197" s="19">
        <v>9</v>
      </c>
      <c r="G197" s="23">
        <v>31</v>
      </c>
      <c r="H197" s="24">
        <v>103</v>
      </c>
      <c r="I197" s="25">
        <v>3193</v>
      </c>
      <c r="J197" s="26">
        <v>0.11</v>
      </c>
      <c r="K197" s="25"/>
      <c r="L197" s="25">
        <v>2841.77</v>
      </c>
      <c r="M197" s="27">
        <v>43922</v>
      </c>
      <c r="N197" s="28">
        <v>43922</v>
      </c>
      <c r="O197" s="29">
        <v>169</v>
      </c>
      <c r="P197" s="30">
        <v>5</v>
      </c>
      <c r="Q197" s="19" t="s">
        <v>88</v>
      </c>
      <c r="R197" s="26">
        <v>0.1</v>
      </c>
      <c r="S197" s="31">
        <v>284.17700000000002</v>
      </c>
      <c r="T197">
        <v>1</v>
      </c>
    </row>
    <row r="198" spans="2:20" x14ac:dyDescent="0.3">
      <c r="B198" s="19">
        <v>170</v>
      </c>
      <c r="C198" s="20">
        <v>43922</v>
      </c>
      <c r="D198" s="21">
        <v>26</v>
      </c>
      <c r="E198" s="22" t="s">
        <v>154</v>
      </c>
      <c r="F198" s="19">
        <v>11</v>
      </c>
      <c r="G198" s="23">
        <v>44</v>
      </c>
      <c r="H198" s="24">
        <v>114</v>
      </c>
      <c r="I198" s="25">
        <v>5016</v>
      </c>
      <c r="J198" s="26">
        <v>0.01</v>
      </c>
      <c r="K198" s="25"/>
      <c r="L198" s="25">
        <v>4965.84</v>
      </c>
      <c r="M198" s="27">
        <v>43944</v>
      </c>
      <c r="N198" s="28">
        <v>43944</v>
      </c>
      <c r="O198" s="29">
        <v>170</v>
      </c>
      <c r="P198" s="30">
        <v>4</v>
      </c>
      <c r="Q198" s="19" t="s">
        <v>95</v>
      </c>
      <c r="R198" s="26">
        <v>0.05</v>
      </c>
      <c r="S198" s="31">
        <v>248.29200000000003</v>
      </c>
      <c r="T198">
        <v>2</v>
      </c>
    </row>
    <row r="199" spans="2:20" x14ac:dyDescent="0.3">
      <c r="B199" s="19">
        <v>171</v>
      </c>
      <c r="C199" s="20">
        <v>43922</v>
      </c>
      <c r="D199" s="21">
        <v>86</v>
      </c>
      <c r="E199" s="22" t="s">
        <v>149</v>
      </c>
      <c r="F199" s="19">
        <v>3</v>
      </c>
      <c r="G199" s="23">
        <v>10</v>
      </c>
      <c r="H199" s="24">
        <v>93</v>
      </c>
      <c r="I199" s="25">
        <v>930</v>
      </c>
      <c r="J199" s="26">
        <v>0.1</v>
      </c>
      <c r="K199" s="25"/>
      <c r="L199" s="25">
        <v>837</v>
      </c>
      <c r="M199" s="27">
        <v>43927</v>
      </c>
      <c r="N199" s="28">
        <v>43927</v>
      </c>
      <c r="O199" s="29">
        <v>171</v>
      </c>
      <c r="P199" s="30">
        <v>7</v>
      </c>
      <c r="Q199" s="19" t="s">
        <v>88</v>
      </c>
      <c r="R199" s="26">
        <v>7.0000000000000007E-2</v>
      </c>
      <c r="S199" s="31">
        <v>58.59</v>
      </c>
      <c r="T199">
        <v>3</v>
      </c>
    </row>
    <row r="200" spans="2:20" x14ac:dyDescent="0.3">
      <c r="B200" s="19">
        <v>172</v>
      </c>
      <c r="C200" s="20">
        <v>43922</v>
      </c>
      <c r="D200" s="21">
        <v>4</v>
      </c>
      <c r="E200" s="22" t="s">
        <v>145</v>
      </c>
      <c r="F200" s="19">
        <v>3</v>
      </c>
      <c r="G200" s="23">
        <v>22</v>
      </c>
      <c r="H200" s="24">
        <v>116</v>
      </c>
      <c r="I200" s="25">
        <v>2552</v>
      </c>
      <c r="J200" s="26">
        <v>0.03</v>
      </c>
      <c r="K200" s="25"/>
      <c r="L200" s="25">
        <v>2475.44</v>
      </c>
      <c r="M200" s="27">
        <v>43938</v>
      </c>
      <c r="N200" s="28">
        <v>43938</v>
      </c>
      <c r="O200" s="29">
        <v>172</v>
      </c>
      <c r="P200" s="30">
        <v>3</v>
      </c>
      <c r="Q200" s="19" t="s">
        <v>90</v>
      </c>
      <c r="R200" s="26">
        <v>0.06</v>
      </c>
      <c r="S200" s="31">
        <v>148.5264</v>
      </c>
      <c r="T200">
        <v>4</v>
      </c>
    </row>
    <row r="201" spans="2:20" x14ac:dyDescent="0.3">
      <c r="B201" s="19">
        <v>173</v>
      </c>
      <c r="C201" s="20">
        <v>43922</v>
      </c>
      <c r="D201" s="21">
        <v>88</v>
      </c>
      <c r="E201" s="22" t="s">
        <v>96</v>
      </c>
      <c r="F201" s="19">
        <v>9</v>
      </c>
      <c r="G201" s="23">
        <v>49</v>
      </c>
      <c r="H201" s="24">
        <v>109</v>
      </c>
      <c r="I201" s="25">
        <v>5341</v>
      </c>
      <c r="J201" s="26">
        <v>0.01</v>
      </c>
      <c r="K201" s="25"/>
      <c r="L201" s="25">
        <v>5287.59</v>
      </c>
      <c r="M201" s="27">
        <v>43922</v>
      </c>
      <c r="N201" s="28">
        <v>43922</v>
      </c>
      <c r="O201" s="29">
        <v>173</v>
      </c>
      <c r="P201" s="30">
        <v>3</v>
      </c>
      <c r="Q201" s="19" t="s">
        <v>83</v>
      </c>
      <c r="R201" s="26">
        <v>0.09</v>
      </c>
      <c r="S201" s="31">
        <v>475.88310000000001</v>
      </c>
      <c r="T201">
        <v>5</v>
      </c>
    </row>
    <row r="202" spans="2:20" x14ac:dyDescent="0.3">
      <c r="B202" s="19">
        <v>174</v>
      </c>
      <c r="C202" s="20">
        <v>43923</v>
      </c>
      <c r="D202" s="21">
        <v>64</v>
      </c>
      <c r="E202" s="22" t="s">
        <v>137</v>
      </c>
      <c r="F202" s="19">
        <v>4</v>
      </c>
      <c r="G202" s="23">
        <v>47</v>
      </c>
      <c r="H202" s="24">
        <v>107</v>
      </c>
      <c r="I202" s="25">
        <v>5029</v>
      </c>
      <c r="J202" s="26">
        <v>0.09</v>
      </c>
      <c r="K202" s="25"/>
      <c r="L202" s="25">
        <v>4576.3900000000003</v>
      </c>
      <c r="M202" s="27">
        <v>43951</v>
      </c>
      <c r="N202" s="28">
        <v>43951</v>
      </c>
      <c r="O202" s="29">
        <v>174</v>
      </c>
      <c r="P202" s="30">
        <v>6</v>
      </c>
      <c r="Q202" s="19" t="s">
        <v>109</v>
      </c>
      <c r="R202" s="26">
        <v>0.06</v>
      </c>
      <c r="S202" s="31">
        <v>274.58339999999998</v>
      </c>
      <c r="T202">
        <v>6</v>
      </c>
    </row>
    <row r="203" spans="2:20" x14ac:dyDescent="0.3">
      <c r="B203" s="19">
        <v>175</v>
      </c>
      <c r="C203" s="20">
        <v>43924</v>
      </c>
      <c r="D203" s="21">
        <v>52</v>
      </c>
      <c r="E203" s="22" t="s">
        <v>81</v>
      </c>
      <c r="F203" s="19">
        <v>13</v>
      </c>
      <c r="G203" s="23">
        <v>44</v>
      </c>
      <c r="H203" s="24">
        <v>104</v>
      </c>
      <c r="I203" s="25">
        <v>4576</v>
      </c>
      <c r="J203" s="26">
        <v>0</v>
      </c>
      <c r="K203" s="25"/>
      <c r="L203" s="25">
        <v>4576</v>
      </c>
      <c r="M203" s="27">
        <v>43942</v>
      </c>
      <c r="N203" s="28">
        <v>43942</v>
      </c>
      <c r="O203" s="29">
        <v>175</v>
      </c>
      <c r="P203" s="30">
        <v>5</v>
      </c>
      <c r="Q203" s="19" t="s">
        <v>92</v>
      </c>
      <c r="R203" s="26">
        <v>0.06</v>
      </c>
      <c r="S203" s="31">
        <v>274.56</v>
      </c>
      <c r="T203">
        <v>7</v>
      </c>
    </row>
    <row r="204" spans="2:20" x14ac:dyDescent="0.3">
      <c r="B204" s="19">
        <v>176</v>
      </c>
      <c r="C204" s="20">
        <v>43926</v>
      </c>
      <c r="D204" s="21">
        <v>70</v>
      </c>
      <c r="E204" s="22" t="s">
        <v>126</v>
      </c>
      <c r="F204" s="19">
        <v>13</v>
      </c>
      <c r="G204" s="23">
        <v>15</v>
      </c>
      <c r="H204" s="24">
        <v>101</v>
      </c>
      <c r="I204" s="25">
        <v>1515</v>
      </c>
      <c r="J204" s="26">
        <v>0.1</v>
      </c>
      <c r="K204" s="25"/>
      <c r="L204" s="25">
        <v>1363.5</v>
      </c>
      <c r="M204" s="27">
        <v>43937</v>
      </c>
      <c r="N204" s="28">
        <v>43937</v>
      </c>
      <c r="O204" s="29">
        <v>176</v>
      </c>
      <c r="P204" s="30">
        <v>6</v>
      </c>
      <c r="Q204" s="19" t="s">
        <v>113</v>
      </c>
      <c r="R204" s="26">
        <v>7.0000000000000007E-2</v>
      </c>
      <c r="S204" s="31">
        <v>95.445000000000007</v>
      </c>
      <c r="T204">
        <v>1</v>
      </c>
    </row>
    <row r="205" spans="2:20" x14ac:dyDescent="0.3">
      <c r="B205" s="19">
        <v>177</v>
      </c>
      <c r="C205" s="20">
        <v>43927</v>
      </c>
      <c r="D205" s="21">
        <v>74</v>
      </c>
      <c r="E205" s="22" t="s">
        <v>96</v>
      </c>
      <c r="F205" s="19">
        <v>9</v>
      </c>
      <c r="G205" s="23">
        <v>28</v>
      </c>
      <c r="H205" s="24">
        <v>98</v>
      </c>
      <c r="I205" s="25">
        <v>2744</v>
      </c>
      <c r="J205" s="26">
        <v>0.08</v>
      </c>
      <c r="K205" s="25"/>
      <c r="L205" s="25">
        <v>2524.48</v>
      </c>
      <c r="M205" s="27">
        <v>43942</v>
      </c>
      <c r="N205" s="28">
        <v>43942</v>
      </c>
      <c r="O205" s="29">
        <v>177</v>
      </c>
      <c r="P205" s="30">
        <v>4</v>
      </c>
      <c r="Q205" s="19" t="s">
        <v>95</v>
      </c>
      <c r="R205" s="26">
        <v>0.1</v>
      </c>
      <c r="S205" s="31">
        <v>252.44800000000001</v>
      </c>
      <c r="T205">
        <v>2</v>
      </c>
    </row>
    <row r="206" spans="2:20" x14ac:dyDescent="0.3">
      <c r="B206" s="19">
        <v>178</v>
      </c>
      <c r="C206" s="20">
        <v>43928</v>
      </c>
      <c r="D206" s="21">
        <v>1</v>
      </c>
      <c r="E206" s="22" t="s">
        <v>152</v>
      </c>
      <c r="F206" s="19">
        <v>5</v>
      </c>
      <c r="G206" s="23">
        <v>34</v>
      </c>
      <c r="H206" s="24">
        <v>92</v>
      </c>
      <c r="I206" s="25">
        <v>3128</v>
      </c>
      <c r="J206" s="26">
        <v>0.03</v>
      </c>
      <c r="K206" s="25"/>
      <c r="L206" s="25">
        <v>3034.16</v>
      </c>
      <c r="M206" s="27">
        <v>43943</v>
      </c>
      <c r="N206" s="28">
        <v>43943</v>
      </c>
      <c r="O206" s="29">
        <v>178</v>
      </c>
      <c r="P206" s="30">
        <v>1</v>
      </c>
      <c r="Q206" s="19" t="s">
        <v>90</v>
      </c>
      <c r="R206" s="26">
        <v>0.06</v>
      </c>
      <c r="S206" s="31">
        <v>182.0496</v>
      </c>
      <c r="T206">
        <v>3</v>
      </c>
    </row>
    <row r="207" spans="2:20" x14ac:dyDescent="0.3">
      <c r="B207" s="19">
        <v>179</v>
      </c>
      <c r="C207" s="20">
        <v>43930</v>
      </c>
      <c r="D207" s="21">
        <v>87</v>
      </c>
      <c r="E207" s="22" t="s">
        <v>101</v>
      </c>
      <c r="F207" s="19">
        <v>12</v>
      </c>
      <c r="G207" s="23">
        <v>44</v>
      </c>
      <c r="H207" s="24">
        <v>97</v>
      </c>
      <c r="I207" s="25">
        <v>4268</v>
      </c>
      <c r="J207" s="26">
        <v>0.06</v>
      </c>
      <c r="K207" s="25"/>
      <c r="L207" s="25">
        <v>4011.92</v>
      </c>
      <c r="M207" s="27">
        <v>43943</v>
      </c>
      <c r="N207" s="28">
        <v>43943</v>
      </c>
      <c r="O207" s="29">
        <v>179</v>
      </c>
      <c r="P207" s="30">
        <v>5</v>
      </c>
      <c r="Q207" s="19" t="s">
        <v>113</v>
      </c>
      <c r="R207" s="26">
        <v>0.09</v>
      </c>
      <c r="S207" s="31">
        <v>361.07279999999997</v>
      </c>
      <c r="T207">
        <v>4</v>
      </c>
    </row>
    <row r="208" spans="2:20" x14ac:dyDescent="0.3">
      <c r="B208" s="19">
        <v>180</v>
      </c>
      <c r="C208" s="20">
        <v>43930</v>
      </c>
      <c r="D208" s="21">
        <v>2</v>
      </c>
      <c r="E208" s="22" t="s">
        <v>93</v>
      </c>
      <c r="F208" s="19">
        <v>2</v>
      </c>
      <c r="G208" s="23">
        <v>30</v>
      </c>
      <c r="H208" s="24">
        <v>96</v>
      </c>
      <c r="I208" s="25">
        <v>2880</v>
      </c>
      <c r="J208" s="26">
        <v>0.15</v>
      </c>
      <c r="K208" s="25"/>
      <c r="L208" s="25">
        <v>2448</v>
      </c>
      <c r="M208" s="27">
        <v>43947</v>
      </c>
      <c r="N208" s="28">
        <v>43947</v>
      </c>
      <c r="O208" s="29">
        <v>180</v>
      </c>
      <c r="P208" s="30">
        <v>3</v>
      </c>
      <c r="Q208" s="19" t="s">
        <v>95</v>
      </c>
      <c r="R208" s="26">
        <v>0.06</v>
      </c>
      <c r="S208" s="31">
        <v>146.88</v>
      </c>
      <c r="T208">
        <v>5</v>
      </c>
    </row>
    <row r="209" spans="2:20" x14ac:dyDescent="0.3">
      <c r="B209" s="19">
        <v>181</v>
      </c>
      <c r="C209" s="20">
        <v>43931</v>
      </c>
      <c r="D209" s="21">
        <v>11</v>
      </c>
      <c r="E209" s="22" t="s">
        <v>119</v>
      </c>
      <c r="F209" s="19">
        <v>3</v>
      </c>
      <c r="G209" s="23">
        <v>35</v>
      </c>
      <c r="H209" s="24">
        <v>93</v>
      </c>
      <c r="I209" s="25">
        <v>3255</v>
      </c>
      <c r="J209" s="26">
        <v>0.06</v>
      </c>
      <c r="K209" s="25"/>
      <c r="L209" s="25">
        <v>3059.7</v>
      </c>
      <c r="M209" s="27">
        <v>43955</v>
      </c>
      <c r="N209" s="28">
        <v>43955</v>
      </c>
      <c r="O209" s="29">
        <v>181</v>
      </c>
      <c r="P209" s="30">
        <v>3</v>
      </c>
      <c r="Q209" s="19" t="s">
        <v>128</v>
      </c>
      <c r="R209" s="26">
        <v>7.0000000000000007E-2</v>
      </c>
      <c r="S209" s="31">
        <v>214.179</v>
      </c>
      <c r="T209">
        <v>6</v>
      </c>
    </row>
    <row r="210" spans="2:20" x14ac:dyDescent="0.3">
      <c r="B210" s="19">
        <v>182</v>
      </c>
      <c r="C210" s="20">
        <v>43931</v>
      </c>
      <c r="D210" s="21">
        <v>22</v>
      </c>
      <c r="E210" s="22" t="s">
        <v>112</v>
      </c>
      <c r="F210" s="19">
        <v>15</v>
      </c>
      <c r="G210" s="23">
        <v>12</v>
      </c>
      <c r="H210" s="24">
        <v>98</v>
      </c>
      <c r="I210" s="25">
        <v>1176</v>
      </c>
      <c r="J210" s="26">
        <v>0.02</v>
      </c>
      <c r="K210" s="25"/>
      <c r="L210" s="25">
        <v>1152.48</v>
      </c>
      <c r="M210" s="27">
        <v>43960</v>
      </c>
      <c r="N210" s="28">
        <v>43960</v>
      </c>
      <c r="O210" s="29">
        <v>182</v>
      </c>
      <c r="P210" s="30">
        <v>7</v>
      </c>
      <c r="Q210" s="19" t="s">
        <v>113</v>
      </c>
      <c r="R210" s="26">
        <v>0.09</v>
      </c>
      <c r="S210" s="31">
        <v>103.72319999999999</v>
      </c>
      <c r="T210">
        <v>7</v>
      </c>
    </row>
    <row r="211" spans="2:20" x14ac:dyDescent="0.3">
      <c r="B211" s="19">
        <v>183</v>
      </c>
      <c r="C211" s="20">
        <v>43931</v>
      </c>
      <c r="D211" s="21">
        <v>82</v>
      </c>
      <c r="E211" s="22" t="s">
        <v>126</v>
      </c>
      <c r="F211" s="19">
        <v>12</v>
      </c>
      <c r="G211" s="23">
        <v>27</v>
      </c>
      <c r="H211" s="24">
        <v>98</v>
      </c>
      <c r="I211" s="25">
        <v>2646</v>
      </c>
      <c r="J211" s="26">
        <v>0.04</v>
      </c>
      <c r="K211" s="25"/>
      <c r="L211" s="25">
        <v>2540.16</v>
      </c>
      <c r="M211" s="27">
        <v>43957</v>
      </c>
      <c r="N211" s="28">
        <v>43957</v>
      </c>
      <c r="O211" s="29">
        <v>183</v>
      </c>
      <c r="P211" s="30">
        <v>3</v>
      </c>
      <c r="Q211" s="19" t="s">
        <v>90</v>
      </c>
      <c r="R211" s="26">
        <v>0.06</v>
      </c>
      <c r="S211" s="31">
        <v>152.40959999999998</v>
      </c>
      <c r="T211">
        <v>1</v>
      </c>
    </row>
    <row r="212" spans="2:20" x14ac:dyDescent="0.3">
      <c r="B212" s="19">
        <v>184</v>
      </c>
      <c r="C212" s="20">
        <v>43932</v>
      </c>
      <c r="D212" s="21">
        <v>43</v>
      </c>
      <c r="E212" s="22" t="s">
        <v>158</v>
      </c>
      <c r="F212" s="19">
        <v>9</v>
      </c>
      <c r="G212" s="23">
        <v>26</v>
      </c>
      <c r="H212" s="24">
        <v>96</v>
      </c>
      <c r="I212" s="25">
        <v>2496</v>
      </c>
      <c r="J212" s="26">
        <v>0.05</v>
      </c>
      <c r="K212" s="25"/>
      <c r="L212" s="25">
        <v>2371.1999999999998</v>
      </c>
      <c r="M212" s="27">
        <v>43941</v>
      </c>
      <c r="N212" s="28">
        <v>43941</v>
      </c>
      <c r="O212" s="29">
        <v>184</v>
      </c>
      <c r="P212" s="30">
        <v>5</v>
      </c>
      <c r="Q212" s="19" t="s">
        <v>113</v>
      </c>
      <c r="R212" s="26">
        <v>0.09</v>
      </c>
      <c r="S212" s="31">
        <v>213.40799999999999</v>
      </c>
      <c r="T212">
        <v>2</v>
      </c>
    </row>
    <row r="213" spans="2:20" x14ac:dyDescent="0.3">
      <c r="B213" s="19">
        <v>185</v>
      </c>
      <c r="C213" s="20">
        <v>43932</v>
      </c>
      <c r="D213" s="21">
        <v>56</v>
      </c>
      <c r="E213" s="22" t="s">
        <v>126</v>
      </c>
      <c r="F213" s="19">
        <v>15</v>
      </c>
      <c r="G213" s="23">
        <v>21</v>
      </c>
      <c r="H213" s="24">
        <v>105</v>
      </c>
      <c r="I213" s="25">
        <v>2205</v>
      </c>
      <c r="J213" s="26">
        <v>0.04</v>
      </c>
      <c r="K213" s="25"/>
      <c r="L213" s="25">
        <v>2116.8000000000002</v>
      </c>
      <c r="M213" s="27">
        <v>43960</v>
      </c>
      <c r="N213" s="28">
        <v>43960</v>
      </c>
      <c r="O213" s="29">
        <v>185</v>
      </c>
      <c r="P213" s="30">
        <v>2</v>
      </c>
      <c r="Q213" s="19" t="s">
        <v>92</v>
      </c>
      <c r="R213" s="26">
        <v>0.09</v>
      </c>
      <c r="S213" s="31">
        <v>190.512</v>
      </c>
      <c r="T213">
        <v>3</v>
      </c>
    </row>
    <row r="214" spans="2:20" x14ac:dyDescent="0.3">
      <c r="B214" s="19">
        <v>186</v>
      </c>
      <c r="C214" s="20">
        <v>43933</v>
      </c>
      <c r="D214" s="21">
        <v>70</v>
      </c>
      <c r="E214" s="22" t="s">
        <v>126</v>
      </c>
      <c r="F214" s="19">
        <v>2</v>
      </c>
      <c r="G214" s="23">
        <v>28</v>
      </c>
      <c r="H214" s="24">
        <v>105</v>
      </c>
      <c r="I214" s="25">
        <v>2940</v>
      </c>
      <c r="J214" s="26">
        <v>0.05</v>
      </c>
      <c r="K214" s="25"/>
      <c r="L214" s="25">
        <v>2793</v>
      </c>
      <c r="M214" s="27">
        <v>43960</v>
      </c>
      <c r="N214" s="28">
        <v>43960</v>
      </c>
      <c r="O214" s="29">
        <v>186</v>
      </c>
      <c r="P214" s="30">
        <v>1</v>
      </c>
      <c r="Q214" s="19" t="s">
        <v>113</v>
      </c>
      <c r="R214" s="26">
        <v>7.0000000000000007E-2</v>
      </c>
      <c r="S214" s="31">
        <v>195.51000000000002</v>
      </c>
      <c r="T214">
        <v>4</v>
      </c>
    </row>
    <row r="215" spans="2:20" x14ac:dyDescent="0.3">
      <c r="B215" s="19">
        <v>187</v>
      </c>
      <c r="C215" s="20">
        <v>43934</v>
      </c>
      <c r="D215" s="21">
        <v>44</v>
      </c>
      <c r="E215" s="22" t="s">
        <v>130</v>
      </c>
      <c r="F215" s="19">
        <v>4</v>
      </c>
      <c r="G215" s="23">
        <v>29</v>
      </c>
      <c r="H215" s="24">
        <v>97</v>
      </c>
      <c r="I215" s="25">
        <v>2813</v>
      </c>
      <c r="J215" s="26">
        <v>0.02</v>
      </c>
      <c r="K215" s="25"/>
      <c r="L215" s="25">
        <v>2756.74</v>
      </c>
      <c r="M215" s="27">
        <v>43963</v>
      </c>
      <c r="N215" s="28">
        <v>43963</v>
      </c>
      <c r="O215" s="29">
        <v>187</v>
      </c>
      <c r="P215" s="30">
        <v>5</v>
      </c>
      <c r="Q215" s="19" t="s">
        <v>113</v>
      </c>
      <c r="R215" s="26">
        <v>0.09</v>
      </c>
      <c r="S215" s="31">
        <v>248.10659999999996</v>
      </c>
      <c r="T215">
        <v>5</v>
      </c>
    </row>
    <row r="216" spans="2:20" x14ac:dyDescent="0.3">
      <c r="B216" s="19">
        <v>188</v>
      </c>
      <c r="C216" s="20">
        <v>43934</v>
      </c>
      <c r="D216" s="21">
        <v>83</v>
      </c>
      <c r="E216" s="22" t="s">
        <v>159</v>
      </c>
      <c r="F216" s="19">
        <v>11</v>
      </c>
      <c r="G216" s="23">
        <v>16</v>
      </c>
      <c r="H216" s="24">
        <v>110</v>
      </c>
      <c r="I216" s="25">
        <v>1760</v>
      </c>
      <c r="J216" s="26">
        <v>0.05</v>
      </c>
      <c r="K216" s="25"/>
      <c r="L216" s="25">
        <v>1672</v>
      </c>
      <c r="M216" s="27">
        <v>43955</v>
      </c>
      <c r="N216" s="28">
        <v>43955</v>
      </c>
      <c r="O216" s="29">
        <v>188</v>
      </c>
      <c r="P216" s="30">
        <v>4</v>
      </c>
      <c r="Q216" s="19" t="s">
        <v>105</v>
      </c>
      <c r="R216" s="26">
        <v>0.06</v>
      </c>
      <c r="S216" s="31">
        <v>100.32</v>
      </c>
      <c r="T216">
        <v>6</v>
      </c>
    </row>
    <row r="217" spans="2:20" x14ac:dyDescent="0.3">
      <c r="B217" s="19">
        <v>189</v>
      </c>
      <c r="C217" s="20">
        <v>43935</v>
      </c>
      <c r="D217" s="21">
        <v>48</v>
      </c>
      <c r="E217" s="22" t="s">
        <v>120</v>
      </c>
      <c r="F217" s="19">
        <v>2</v>
      </c>
      <c r="G217" s="23">
        <v>47</v>
      </c>
      <c r="H217" s="24">
        <v>117</v>
      </c>
      <c r="I217" s="25">
        <v>5499</v>
      </c>
      <c r="J217" s="26">
        <v>0.11</v>
      </c>
      <c r="K217" s="25"/>
      <c r="L217" s="25">
        <v>4894.1099999999997</v>
      </c>
      <c r="M217" s="27">
        <v>43956</v>
      </c>
      <c r="N217" s="28">
        <v>43956</v>
      </c>
      <c r="O217" s="29">
        <v>189</v>
      </c>
      <c r="P217" s="30">
        <v>2</v>
      </c>
      <c r="Q217" s="19" t="s">
        <v>90</v>
      </c>
      <c r="R217" s="26">
        <v>0.09</v>
      </c>
      <c r="S217" s="31">
        <v>440.46989999999994</v>
      </c>
      <c r="T217">
        <v>7</v>
      </c>
    </row>
    <row r="218" spans="2:20" x14ac:dyDescent="0.3">
      <c r="B218" s="19">
        <v>190</v>
      </c>
      <c r="C218" s="20">
        <v>43935</v>
      </c>
      <c r="D218" s="21">
        <v>2</v>
      </c>
      <c r="E218" s="22" t="s">
        <v>93</v>
      </c>
      <c r="F218" s="19">
        <v>1</v>
      </c>
      <c r="G218" s="23">
        <v>40</v>
      </c>
      <c r="H218" s="24">
        <v>110</v>
      </c>
      <c r="I218" s="25">
        <v>4400</v>
      </c>
      <c r="J218" s="26">
        <v>0</v>
      </c>
      <c r="K218" s="25"/>
      <c r="L218" s="25">
        <v>4400</v>
      </c>
      <c r="M218" s="27">
        <v>43941</v>
      </c>
      <c r="N218" s="28">
        <v>43941</v>
      </c>
      <c r="O218" s="29">
        <v>190</v>
      </c>
      <c r="P218" s="30">
        <v>1</v>
      </c>
      <c r="Q218" s="19" t="s">
        <v>105</v>
      </c>
      <c r="R218" s="26">
        <v>0.09</v>
      </c>
      <c r="S218" s="31">
        <v>396</v>
      </c>
      <c r="T218">
        <v>1</v>
      </c>
    </row>
    <row r="219" spans="2:20" x14ac:dyDescent="0.3">
      <c r="B219" s="19">
        <v>191</v>
      </c>
      <c r="C219" s="20">
        <v>43935</v>
      </c>
      <c r="D219" s="21">
        <v>89</v>
      </c>
      <c r="E219" s="22" t="s">
        <v>111</v>
      </c>
      <c r="F219" s="19">
        <v>5</v>
      </c>
      <c r="G219" s="23">
        <v>37</v>
      </c>
      <c r="H219" s="24">
        <v>106</v>
      </c>
      <c r="I219" s="25">
        <v>3922</v>
      </c>
      <c r="J219" s="26">
        <v>0.04</v>
      </c>
      <c r="K219" s="25"/>
      <c r="L219" s="25">
        <v>3765.12</v>
      </c>
      <c r="M219" s="27">
        <v>43961</v>
      </c>
      <c r="N219" s="28">
        <v>43961</v>
      </c>
      <c r="O219" s="29">
        <v>191</v>
      </c>
      <c r="P219" s="30">
        <v>6</v>
      </c>
      <c r="Q219" s="19" t="s">
        <v>88</v>
      </c>
      <c r="R219" s="26">
        <v>0.06</v>
      </c>
      <c r="S219" s="31">
        <v>225.90719999999999</v>
      </c>
      <c r="T219">
        <v>2</v>
      </c>
    </row>
    <row r="220" spans="2:20" x14ac:dyDescent="0.3">
      <c r="B220" s="19">
        <v>192</v>
      </c>
      <c r="C220" s="20">
        <v>43936</v>
      </c>
      <c r="D220" s="21">
        <v>35</v>
      </c>
      <c r="E220" s="22" t="s">
        <v>96</v>
      </c>
      <c r="F220" s="19">
        <v>8</v>
      </c>
      <c r="G220" s="23">
        <v>44</v>
      </c>
      <c r="H220" s="24">
        <v>115</v>
      </c>
      <c r="I220" s="25">
        <v>5060</v>
      </c>
      <c r="J220" s="26">
        <v>0.13</v>
      </c>
      <c r="K220" s="25"/>
      <c r="L220" s="25">
        <v>4402.2</v>
      </c>
      <c r="M220" s="27">
        <v>43965</v>
      </c>
      <c r="N220" s="28">
        <v>43965</v>
      </c>
      <c r="O220" s="29">
        <v>192</v>
      </c>
      <c r="P220" s="30">
        <v>2</v>
      </c>
      <c r="Q220" s="19" t="s">
        <v>105</v>
      </c>
      <c r="R220" s="26">
        <v>0.1</v>
      </c>
      <c r="S220" s="31">
        <v>440.22</v>
      </c>
      <c r="T220">
        <v>3</v>
      </c>
    </row>
    <row r="221" spans="2:20" x14ac:dyDescent="0.3">
      <c r="B221" s="19">
        <v>193</v>
      </c>
      <c r="C221" s="20">
        <v>43938</v>
      </c>
      <c r="D221" s="21">
        <v>62</v>
      </c>
      <c r="E221" s="22" t="s">
        <v>96</v>
      </c>
      <c r="F221" s="19">
        <v>2</v>
      </c>
      <c r="G221" s="23">
        <v>26</v>
      </c>
      <c r="H221" s="24">
        <v>110</v>
      </c>
      <c r="I221" s="25">
        <v>2860</v>
      </c>
      <c r="J221" s="26">
        <v>0.15</v>
      </c>
      <c r="K221" s="25"/>
      <c r="L221" s="25">
        <v>2431</v>
      </c>
      <c r="M221" s="27">
        <v>43950</v>
      </c>
      <c r="N221" s="28">
        <v>43950</v>
      </c>
      <c r="O221" s="29">
        <v>193</v>
      </c>
      <c r="P221" s="30">
        <v>5</v>
      </c>
      <c r="Q221" s="19" t="s">
        <v>109</v>
      </c>
      <c r="R221" s="26">
        <v>0.1</v>
      </c>
      <c r="S221" s="31">
        <v>243.10000000000002</v>
      </c>
      <c r="T221">
        <v>4</v>
      </c>
    </row>
    <row r="222" spans="2:20" x14ac:dyDescent="0.3">
      <c r="B222" s="19">
        <v>194</v>
      </c>
      <c r="C222" s="20">
        <v>43939</v>
      </c>
      <c r="D222" s="21">
        <v>69</v>
      </c>
      <c r="E222" s="22" t="s">
        <v>126</v>
      </c>
      <c r="F222" s="19">
        <v>6</v>
      </c>
      <c r="G222" s="23">
        <v>28</v>
      </c>
      <c r="H222" s="24">
        <v>90</v>
      </c>
      <c r="I222" s="25">
        <v>2520</v>
      </c>
      <c r="J222" s="26">
        <v>0.01</v>
      </c>
      <c r="K222" s="25"/>
      <c r="L222" s="25">
        <v>2494.8000000000002</v>
      </c>
      <c r="M222" s="27">
        <v>43956</v>
      </c>
      <c r="N222" s="28">
        <v>43956</v>
      </c>
      <c r="O222" s="29">
        <v>194</v>
      </c>
      <c r="P222" s="30">
        <v>6</v>
      </c>
      <c r="Q222" s="19" t="s">
        <v>113</v>
      </c>
      <c r="R222" s="26">
        <v>0.08</v>
      </c>
      <c r="S222" s="31">
        <v>199.58400000000003</v>
      </c>
      <c r="T222">
        <v>5</v>
      </c>
    </row>
    <row r="223" spans="2:20" x14ac:dyDescent="0.3">
      <c r="B223" s="19">
        <v>195</v>
      </c>
      <c r="C223" s="20">
        <v>43939</v>
      </c>
      <c r="D223" s="21">
        <v>88</v>
      </c>
      <c r="E223" s="22" t="s">
        <v>96</v>
      </c>
      <c r="F223" s="19">
        <v>1</v>
      </c>
      <c r="G223" s="23">
        <v>15</v>
      </c>
      <c r="H223" s="24">
        <v>90</v>
      </c>
      <c r="I223" s="25">
        <v>1350</v>
      </c>
      <c r="J223" s="26">
        <v>0.14000000000000001</v>
      </c>
      <c r="K223" s="25"/>
      <c r="L223" s="25">
        <v>1161</v>
      </c>
      <c r="M223" s="27">
        <v>43968</v>
      </c>
      <c r="N223" s="28">
        <v>43968</v>
      </c>
      <c r="O223" s="29">
        <v>195</v>
      </c>
      <c r="P223" s="30">
        <v>6</v>
      </c>
      <c r="Q223" s="19" t="s">
        <v>83</v>
      </c>
      <c r="R223" s="26">
        <v>0.08</v>
      </c>
      <c r="S223" s="31">
        <v>92.88</v>
      </c>
      <c r="T223">
        <v>6</v>
      </c>
    </row>
    <row r="224" spans="2:20" x14ac:dyDescent="0.3">
      <c r="B224" s="19">
        <v>196</v>
      </c>
      <c r="C224" s="20">
        <v>43940</v>
      </c>
      <c r="D224" s="21">
        <v>10</v>
      </c>
      <c r="E224" s="22" t="s">
        <v>148</v>
      </c>
      <c r="F224" s="19">
        <v>12</v>
      </c>
      <c r="G224" s="23">
        <v>37</v>
      </c>
      <c r="H224" s="24">
        <v>118</v>
      </c>
      <c r="I224" s="25">
        <v>4366</v>
      </c>
      <c r="J224" s="26">
        <v>0.06</v>
      </c>
      <c r="K224" s="25"/>
      <c r="L224" s="25">
        <v>4104.04</v>
      </c>
      <c r="M224" s="27">
        <v>43962</v>
      </c>
      <c r="N224" s="28">
        <v>43962</v>
      </c>
      <c r="O224" s="29">
        <v>196</v>
      </c>
      <c r="P224" s="30">
        <v>3</v>
      </c>
      <c r="Q224" s="19" t="s">
        <v>128</v>
      </c>
      <c r="R224" s="26">
        <v>0.1</v>
      </c>
      <c r="S224" s="31">
        <v>410.404</v>
      </c>
      <c r="T224">
        <v>7</v>
      </c>
    </row>
    <row r="225" spans="2:20" x14ac:dyDescent="0.3">
      <c r="B225" s="19">
        <v>197</v>
      </c>
      <c r="C225" s="20">
        <v>43940</v>
      </c>
      <c r="D225" s="21">
        <v>48</v>
      </c>
      <c r="E225" s="22" t="s">
        <v>120</v>
      </c>
      <c r="F225" s="19">
        <v>9</v>
      </c>
      <c r="G225" s="23">
        <v>33</v>
      </c>
      <c r="H225" s="24">
        <v>108</v>
      </c>
      <c r="I225" s="25">
        <v>3564</v>
      </c>
      <c r="J225" s="26">
        <v>0.12</v>
      </c>
      <c r="K225" s="25"/>
      <c r="L225" s="25">
        <v>3136.32</v>
      </c>
      <c r="M225" s="27">
        <v>43952</v>
      </c>
      <c r="N225" s="28">
        <v>43952</v>
      </c>
      <c r="O225" s="29">
        <v>197</v>
      </c>
      <c r="P225" s="30">
        <v>7</v>
      </c>
      <c r="Q225" s="19" t="s">
        <v>109</v>
      </c>
      <c r="R225" s="26">
        <v>7.0000000000000007E-2</v>
      </c>
      <c r="S225" s="31">
        <v>219.54240000000004</v>
      </c>
      <c r="T225">
        <v>1</v>
      </c>
    </row>
    <row r="226" spans="2:20" x14ac:dyDescent="0.3">
      <c r="B226" s="19">
        <v>198</v>
      </c>
      <c r="C226" s="20">
        <v>43942</v>
      </c>
      <c r="D226" s="21">
        <v>48</v>
      </c>
      <c r="E226" s="22" t="s">
        <v>120</v>
      </c>
      <c r="F226" s="19">
        <v>12</v>
      </c>
      <c r="G226" s="23">
        <v>16</v>
      </c>
      <c r="H226" s="24">
        <v>114</v>
      </c>
      <c r="I226" s="25">
        <v>1824</v>
      </c>
      <c r="J226" s="26">
        <v>0.12</v>
      </c>
      <c r="K226" s="25"/>
      <c r="L226" s="25">
        <v>1605.12</v>
      </c>
      <c r="M226" s="27">
        <v>43963</v>
      </c>
      <c r="N226" s="28">
        <v>43963</v>
      </c>
      <c r="O226" s="29">
        <v>198</v>
      </c>
      <c r="P226" s="30">
        <v>6</v>
      </c>
      <c r="Q226" s="19" t="s">
        <v>83</v>
      </c>
      <c r="R226" s="26">
        <v>0.05</v>
      </c>
      <c r="S226" s="31">
        <v>80.256</v>
      </c>
      <c r="T226">
        <v>2</v>
      </c>
    </row>
    <row r="227" spans="2:20" x14ac:dyDescent="0.3">
      <c r="B227" s="19">
        <v>199</v>
      </c>
      <c r="C227" s="20">
        <v>43942</v>
      </c>
      <c r="D227" s="21">
        <v>91</v>
      </c>
      <c r="E227" s="22" t="s">
        <v>121</v>
      </c>
      <c r="F227" s="19">
        <v>1</v>
      </c>
      <c r="G227" s="23">
        <v>48</v>
      </c>
      <c r="H227" s="24">
        <v>109</v>
      </c>
      <c r="I227" s="25">
        <v>5232</v>
      </c>
      <c r="J227" s="26">
        <v>0.01</v>
      </c>
      <c r="K227" s="25"/>
      <c r="L227" s="25">
        <v>5179.68</v>
      </c>
      <c r="M227" s="27">
        <v>43955</v>
      </c>
      <c r="N227" s="28">
        <v>43955</v>
      </c>
      <c r="O227" s="29">
        <v>199</v>
      </c>
      <c r="P227" s="30">
        <v>6</v>
      </c>
      <c r="Q227" s="19" t="s">
        <v>88</v>
      </c>
      <c r="R227" s="26">
        <v>0.09</v>
      </c>
      <c r="S227" s="31">
        <v>466.1712</v>
      </c>
      <c r="T227">
        <v>3</v>
      </c>
    </row>
    <row r="228" spans="2:20" x14ac:dyDescent="0.3">
      <c r="B228" s="19">
        <v>200</v>
      </c>
      <c r="C228" s="20">
        <v>43942</v>
      </c>
      <c r="D228" s="21">
        <v>91</v>
      </c>
      <c r="E228" s="22" t="s">
        <v>121</v>
      </c>
      <c r="F228" s="19">
        <v>3</v>
      </c>
      <c r="G228" s="23">
        <v>41</v>
      </c>
      <c r="H228" s="24">
        <v>95</v>
      </c>
      <c r="I228" s="25">
        <v>3895</v>
      </c>
      <c r="J228" s="26">
        <v>0.15</v>
      </c>
      <c r="K228" s="25"/>
      <c r="L228" s="25">
        <v>3310.75</v>
      </c>
      <c r="M228" s="27">
        <v>43957</v>
      </c>
      <c r="N228" s="28">
        <v>43957</v>
      </c>
      <c r="O228" s="29">
        <v>200</v>
      </c>
      <c r="P228" s="30">
        <v>3</v>
      </c>
      <c r="Q228" s="19" t="s">
        <v>80</v>
      </c>
      <c r="R228" s="26">
        <v>0.08</v>
      </c>
      <c r="S228" s="31">
        <v>264.86</v>
      </c>
      <c r="T228">
        <v>4</v>
      </c>
    </row>
    <row r="229" spans="2:20" x14ac:dyDescent="0.3">
      <c r="B229" s="19">
        <v>201</v>
      </c>
      <c r="C229" s="20">
        <v>43943</v>
      </c>
      <c r="D229" s="21">
        <v>65</v>
      </c>
      <c r="E229" s="22" t="s">
        <v>123</v>
      </c>
      <c r="F229" s="19">
        <v>15</v>
      </c>
      <c r="G229" s="23">
        <v>13</v>
      </c>
      <c r="H229" s="24">
        <v>111</v>
      </c>
      <c r="I229" s="25">
        <v>1443</v>
      </c>
      <c r="J229" s="26">
        <v>0.06</v>
      </c>
      <c r="K229" s="25"/>
      <c r="L229" s="25">
        <v>1356.42</v>
      </c>
      <c r="M229" s="27">
        <v>43956</v>
      </c>
      <c r="N229" s="28">
        <v>43956</v>
      </c>
      <c r="O229" s="29">
        <v>201</v>
      </c>
      <c r="P229" s="30">
        <v>5</v>
      </c>
      <c r="Q229" s="19" t="s">
        <v>83</v>
      </c>
      <c r="R229" s="26">
        <v>7.0000000000000007E-2</v>
      </c>
      <c r="S229" s="31">
        <v>94.949400000000011</v>
      </c>
      <c r="T229">
        <v>5</v>
      </c>
    </row>
    <row r="230" spans="2:20" x14ac:dyDescent="0.3">
      <c r="B230" s="19">
        <v>202</v>
      </c>
      <c r="C230" s="20">
        <v>43943</v>
      </c>
      <c r="D230" s="21">
        <v>100</v>
      </c>
      <c r="E230" s="22" t="s">
        <v>96</v>
      </c>
      <c r="F230" s="19">
        <v>4</v>
      </c>
      <c r="G230" s="23">
        <v>35</v>
      </c>
      <c r="H230" s="24">
        <v>92</v>
      </c>
      <c r="I230" s="25">
        <v>3220</v>
      </c>
      <c r="J230" s="26">
        <v>0.02</v>
      </c>
      <c r="K230" s="25"/>
      <c r="L230" s="25">
        <v>3155.6</v>
      </c>
      <c r="M230" s="27">
        <v>43966</v>
      </c>
      <c r="N230" s="28">
        <v>43966</v>
      </c>
      <c r="O230" s="29">
        <v>202</v>
      </c>
      <c r="P230" s="30">
        <v>6</v>
      </c>
      <c r="Q230" s="19" t="s">
        <v>113</v>
      </c>
      <c r="R230" s="26">
        <v>7.0000000000000007E-2</v>
      </c>
      <c r="S230" s="31">
        <v>220.89200000000002</v>
      </c>
      <c r="T230">
        <v>6</v>
      </c>
    </row>
    <row r="231" spans="2:20" x14ac:dyDescent="0.3">
      <c r="B231" s="19">
        <v>203</v>
      </c>
      <c r="C231" s="20">
        <v>43945</v>
      </c>
      <c r="D231" s="21">
        <v>93</v>
      </c>
      <c r="E231" s="22" t="s">
        <v>91</v>
      </c>
      <c r="F231" s="19">
        <v>11</v>
      </c>
      <c r="G231" s="23">
        <v>20</v>
      </c>
      <c r="H231" s="24">
        <v>111</v>
      </c>
      <c r="I231" s="25">
        <v>2220</v>
      </c>
      <c r="J231" s="26">
        <v>0.14000000000000001</v>
      </c>
      <c r="K231" s="25"/>
      <c r="L231" s="25">
        <v>1909.2</v>
      </c>
      <c r="M231" s="27">
        <v>43975</v>
      </c>
      <c r="N231" s="28">
        <v>43975</v>
      </c>
      <c r="O231" s="29">
        <v>203</v>
      </c>
      <c r="P231" s="30">
        <v>3</v>
      </c>
      <c r="Q231" s="19" t="s">
        <v>128</v>
      </c>
      <c r="R231" s="26">
        <v>7.0000000000000007E-2</v>
      </c>
      <c r="S231" s="31">
        <v>133.64400000000001</v>
      </c>
      <c r="T231">
        <v>7</v>
      </c>
    </row>
    <row r="232" spans="2:20" x14ac:dyDescent="0.3">
      <c r="B232" s="19">
        <v>204</v>
      </c>
      <c r="C232" s="20">
        <v>43948</v>
      </c>
      <c r="D232" s="21">
        <v>37</v>
      </c>
      <c r="E232" s="22" t="s">
        <v>110</v>
      </c>
      <c r="F232" s="19">
        <v>3</v>
      </c>
      <c r="G232" s="23">
        <v>14</v>
      </c>
      <c r="H232" s="24">
        <v>114</v>
      </c>
      <c r="I232" s="24">
        <v>1596</v>
      </c>
      <c r="J232" s="32">
        <v>0.05</v>
      </c>
      <c r="K232" s="24"/>
      <c r="L232" s="24">
        <v>1516.2</v>
      </c>
      <c r="M232" s="27">
        <v>43958</v>
      </c>
      <c r="N232" s="27">
        <v>43958</v>
      </c>
      <c r="O232" s="29">
        <v>204</v>
      </c>
      <c r="P232" s="30">
        <v>6</v>
      </c>
      <c r="Q232" s="19" t="s">
        <v>109</v>
      </c>
      <c r="R232" s="32">
        <v>7.0000000000000007E-2</v>
      </c>
      <c r="S232" s="31">
        <v>106.13400000000001</v>
      </c>
      <c r="T232">
        <v>1</v>
      </c>
    </row>
    <row r="233" spans="2:20" x14ac:dyDescent="0.3">
      <c r="B233" s="19">
        <v>205</v>
      </c>
      <c r="C233" s="20">
        <v>43948</v>
      </c>
      <c r="D233" s="21">
        <v>72</v>
      </c>
      <c r="E233" s="22" t="s">
        <v>96</v>
      </c>
      <c r="F233" s="19">
        <v>8</v>
      </c>
      <c r="G233" s="23">
        <v>13</v>
      </c>
      <c r="H233" s="24">
        <v>91</v>
      </c>
      <c r="I233" s="25">
        <v>1183</v>
      </c>
      <c r="J233" s="26">
        <v>0.06</v>
      </c>
      <c r="K233" s="25"/>
      <c r="L233" s="25">
        <v>1112.02</v>
      </c>
      <c r="M233" s="27">
        <v>43977</v>
      </c>
      <c r="N233" s="28">
        <v>43977</v>
      </c>
      <c r="O233" s="29">
        <v>205</v>
      </c>
      <c r="P233" s="30">
        <v>1</v>
      </c>
      <c r="Q233" s="19" t="s">
        <v>105</v>
      </c>
      <c r="R233" s="26">
        <v>0.09</v>
      </c>
      <c r="S233" s="31">
        <v>100.0818</v>
      </c>
      <c r="T233">
        <v>2</v>
      </c>
    </row>
    <row r="234" spans="2:20" x14ac:dyDescent="0.3">
      <c r="B234" s="19">
        <v>206</v>
      </c>
      <c r="C234" s="20">
        <v>43949</v>
      </c>
      <c r="D234" s="21">
        <v>16</v>
      </c>
      <c r="E234" s="22" t="s">
        <v>86</v>
      </c>
      <c r="F234" s="19">
        <v>5</v>
      </c>
      <c r="G234" s="23">
        <v>34</v>
      </c>
      <c r="H234" s="24">
        <v>113</v>
      </c>
      <c r="I234" s="25">
        <v>3842</v>
      </c>
      <c r="J234" s="26">
        <v>0.09</v>
      </c>
      <c r="K234" s="25"/>
      <c r="L234" s="25">
        <v>3496.2200000000003</v>
      </c>
      <c r="M234" s="27">
        <v>43966</v>
      </c>
      <c r="N234" s="28">
        <v>43966</v>
      </c>
      <c r="O234" s="29">
        <v>206</v>
      </c>
      <c r="P234" s="30">
        <v>5</v>
      </c>
      <c r="Q234" s="19" t="s">
        <v>113</v>
      </c>
      <c r="R234" s="26">
        <v>0.08</v>
      </c>
      <c r="S234" s="31">
        <v>279.69760000000002</v>
      </c>
      <c r="T234">
        <v>3</v>
      </c>
    </row>
    <row r="235" spans="2:20" x14ac:dyDescent="0.3">
      <c r="B235" s="19">
        <v>207</v>
      </c>
      <c r="C235" s="20">
        <v>43949</v>
      </c>
      <c r="D235" s="21">
        <v>57</v>
      </c>
      <c r="E235" s="22" t="s">
        <v>148</v>
      </c>
      <c r="F235" s="19">
        <v>13</v>
      </c>
      <c r="G235" s="23">
        <v>26</v>
      </c>
      <c r="H235" s="24">
        <v>103</v>
      </c>
      <c r="I235" s="25">
        <v>2678</v>
      </c>
      <c r="J235" s="26">
        <v>0.05</v>
      </c>
      <c r="K235" s="25"/>
      <c r="L235" s="25">
        <v>2544.1</v>
      </c>
      <c r="M235" s="27">
        <v>43971</v>
      </c>
      <c r="N235" s="28">
        <v>43971</v>
      </c>
      <c r="O235" s="29">
        <v>207</v>
      </c>
      <c r="P235" s="30">
        <v>3</v>
      </c>
      <c r="Q235" s="19" t="s">
        <v>128</v>
      </c>
      <c r="R235" s="26">
        <v>0.06</v>
      </c>
      <c r="S235" s="31">
        <v>152.64599999999999</v>
      </c>
      <c r="T235">
        <v>4</v>
      </c>
    </row>
    <row r="236" spans="2:20" x14ac:dyDescent="0.3">
      <c r="B236" s="19">
        <v>208</v>
      </c>
      <c r="C236" s="20">
        <v>43950</v>
      </c>
      <c r="D236" s="21">
        <v>13</v>
      </c>
      <c r="E236" s="22" t="s">
        <v>134</v>
      </c>
      <c r="F236" s="19">
        <v>1</v>
      </c>
      <c r="G236" s="23">
        <v>26</v>
      </c>
      <c r="H236" s="24">
        <v>112</v>
      </c>
      <c r="I236" s="25">
        <v>2912</v>
      </c>
      <c r="J236" s="26">
        <v>0.08</v>
      </c>
      <c r="K236" s="25"/>
      <c r="L236" s="25">
        <v>2679.04</v>
      </c>
      <c r="M236" s="27">
        <v>43978</v>
      </c>
      <c r="N236" s="28">
        <v>43978</v>
      </c>
      <c r="O236" s="29">
        <v>208</v>
      </c>
      <c r="P236" s="30">
        <v>6</v>
      </c>
      <c r="Q236" s="19" t="s">
        <v>88</v>
      </c>
      <c r="R236" s="26">
        <v>7.0000000000000007E-2</v>
      </c>
      <c r="S236" s="31">
        <v>187.53280000000001</v>
      </c>
      <c r="T236">
        <v>5</v>
      </c>
    </row>
    <row r="237" spans="2:20" x14ac:dyDescent="0.3">
      <c r="B237" s="19">
        <v>209</v>
      </c>
      <c r="C237" s="20">
        <v>43950</v>
      </c>
      <c r="D237" s="21">
        <v>4</v>
      </c>
      <c r="E237" s="22" t="s">
        <v>145</v>
      </c>
      <c r="F237" s="19">
        <v>7</v>
      </c>
      <c r="G237" s="23">
        <v>13</v>
      </c>
      <c r="H237" s="24">
        <v>90</v>
      </c>
      <c r="I237" s="25">
        <v>1170</v>
      </c>
      <c r="J237" s="26">
        <v>7.0000000000000007E-2</v>
      </c>
      <c r="K237" s="25"/>
      <c r="L237" s="25">
        <v>1088.0999999999999</v>
      </c>
      <c r="M237" s="27">
        <v>43954</v>
      </c>
      <c r="N237" s="28">
        <v>43954</v>
      </c>
      <c r="O237" s="29">
        <v>209</v>
      </c>
      <c r="P237" s="30">
        <v>1</v>
      </c>
      <c r="Q237" s="19" t="s">
        <v>105</v>
      </c>
      <c r="R237" s="26">
        <v>7.0000000000000007E-2</v>
      </c>
      <c r="S237" s="31">
        <v>76.167000000000002</v>
      </c>
      <c r="T237">
        <v>6</v>
      </c>
    </row>
    <row r="238" spans="2:20" x14ac:dyDescent="0.3">
      <c r="B238" s="19">
        <v>210</v>
      </c>
      <c r="C238" s="20">
        <v>43951</v>
      </c>
      <c r="D238" s="21">
        <v>51</v>
      </c>
      <c r="E238" s="22" t="s">
        <v>114</v>
      </c>
      <c r="F238" s="19">
        <v>12</v>
      </c>
      <c r="G238" s="23">
        <v>44</v>
      </c>
      <c r="H238" s="24">
        <v>113</v>
      </c>
      <c r="I238" s="25">
        <v>4972</v>
      </c>
      <c r="J238" s="26">
        <v>0.15</v>
      </c>
      <c r="K238" s="25"/>
      <c r="L238" s="25">
        <v>4226.2</v>
      </c>
      <c r="M238" s="27">
        <v>43958</v>
      </c>
      <c r="N238" s="28">
        <v>43958</v>
      </c>
      <c r="O238" s="29">
        <v>210</v>
      </c>
      <c r="P238" s="30">
        <v>5</v>
      </c>
      <c r="Q238" s="19" t="s">
        <v>128</v>
      </c>
      <c r="R238" s="26">
        <v>7.0000000000000007E-2</v>
      </c>
      <c r="S238" s="31">
        <v>295.834</v>
      </c>
      <c r="T238">
        <v>7</v>
      </c>
    </row>
    <row r="239" spans="2:20" x14ac:dyDescent="0.3">
      <c r="B239" s="19">
        <v>211</v>
      </c>
      <c r="C239" s="20">
        <v>43952</v>
      </c>
      <c r="D239" s="21">
        <v>22</v>
      </c>
      <c r="E239" s="22" t="s">
        <v>112</v>
      </c>
      <c r="F239" s="19">
        <v>4</v>
      </c>
      <c r="G239" s="23">
        <v>21</v>
      </c>
      <c r="H239" s="24">
        <v>113</v>
      </c>
      <c r="I239" s="25">
        <v>2373</v>
      </c>
      <c r="J239" s="26">
        <v>0.06</v>
      </c>
      <c r="K239" s="25"/>
      <c r="L239" s="25">
        <v>2230.62</v>
      </c>
      <c r="M239" s="27">
        <v>43972</v>
      </c>
      <c r="N239" s="28">
        <v>43972</v>
      </c>
      <c r="O239" s="29">
        <v>211</v>
      </c>
      <c r="P239" s="30">
        <v>5</v>
      </c>
      <c r="Q239" s="19" t="s">
        <v>95</v>
      </c>
      <c r="R239" s="26">
        <v>0.09</v>
      </c>
      <c r="S239" s="31">
        <v>200.75579999999999</v>
      </c>
      <c r="T239">
        <v>1</v>
      </c>
    </row>
    <row r="240" spans="2:20" x14ac:dyDescent="0.3">
      <c r="B240" s="19">
        <v>212</v>
      </c>
      <c r="C240" s="20">
        <v>43952</v>
      </c>
      <c r="D240" s="21">
        <v>27</v>
      </c>
      <c r="E240" s="22" t="s">
        <v>160</v>
      </c>
      <c r="F240" s="19">
        <v>1</v>
      </c>
      <c r="G240" s="23">
        <v>17</v>
      </c>
      <c r="H240" s="24">
        <v>90</v>
      </c>
      <c r="I240" s="25">
        <v>1530</v>
      </c>
      <c r="J240" s="26">
        <v>0.09</v>
      </c>
      <c r="K240" s="25"/>
      <c r="L240" s="25">
        <v>1392.3</v>
      </c>
      <c r="M240" s="27">
        <v>43968</v>
      </c>
      <c r="N240" s="28">
        <v>43968</v>
      </c>
      <c r="O240" s="29">
        <v>212</v>
      </c>
      <c r="P240" s="30">
        <v>3</v>
      </c>
      <c r="Q240" s="19" t="s">
        <v>80</v>
      </c>
      <c r="R240" s="26">
        <v>0.1</v>
      </c>
      <c r="S240" s="31">
        <v>139.22999999999999</v>
      </c>
      <c r="T240">
        <v>2</v>
      </c>
    </row>
    <row r="241" spans="2:20" x14ac:dyDescent="0.3">
      <c r="B241" s="19">
        <v>213</v>
      </c>
      <c r="C241" s="20">
        <v>43952</v>
      </c>
      <c r="D241" s="21">
        <v>83</v>
      </c>
      <c r="E241" s="22" t="s">
        <v>159</v>
      </c>
      <c r="F241" s="19">
        <v>6</v>
      </c>
      <c r="G241" s="23">
        <v>18</v>
      </c>
      <c r="H241" s="24">
        <v>105</v>
      </c>
      <c r="I241" s="25">
        <v>1890</v>
      </c>
      <c r="J241" s="26">
        <v>0.13</v>
      </c>
      <c r="K241" s="25"/>
      <c r="L241" s="25">
        <v>1644.3</v>
      </c>
      <c r="M241" s="27">
        <v>43964</v>
      </c>
      <c r="N241" s="28">
        <v>43964</v>
      </c>
      <c r="O241" s="29">
        <v>213</v>
      </c>
      <c r="P241" s="30">
        <v>1</v>
      </c>
      <c r="Q241" s="19" t="s">
        <v>90</v>
      </c>
      <c r="R241" s="26">
        <v>0.05</v>
      </c>
      <c r="S241" s="31">
        <v>82.215000000000003</v>
      </c>
      <c r="T241">
        <v>3</v>
      </c>
    </row>
    <row r="242" spans="2:20" x14ac:dyDescent="0.3">
      <c r="B242" s="19">
        <v>214</v>
      </c>
      <c r="C242" s="20">
        <v>43953</v>
      </c>
      <c r="D242" s="21">
        <v>38</v>
      </c>
      <c r="E242" s="22" t="s">
        <v>132</v>
      </c>
      <c r="F242" s="19">
        <v>5</v>
      </c>
      <c r="G242" s="23">
        <v>40</v>
      </c>
      <c r="H242" s="24">
        <v>98</v>
      </c>
      <c r="I242" s="25">
        <v>3920</v>
      </c>
      <c r="J242" s="26">
        <v>0.1</v>
      </c>
      <c r="K242" s="25"/>
      <c r="L242" s="25">
        <v>3528</v>
      </c>
      <c r="M242" s="27">
        <v>43978</v>
      </c>
      <c r="N242" s="28">
        <v>43978</v>
      </c>
      <c r="O242" s="29">
        <v>214</v>
      </c>
      <c r="P242" s="30">
        <v>7</v>
      </c>
      <c r="Q242" s="19" t="s">
        <v>109</v>
      </c>
      <c r="R242" s="26">
        <v>7.0000000000000007E-2</v>
      </c>
      <c r="S242" s="31">
        <v>246.96000000000004</v>
      </c>
      <c r="T242">
        <v>4</v>
      </c>
    </row>
    <row r="243" spans="2:20" x14ac:dyDescent="0.3">
      <c r="B243" s="19">
        <v>215</v>
      </c>
      <c r="C243" s="20">
        <v>43955</v>
      </c>
      <c r="D243" s="21">
        <v>35</v>
      </c>
      <c r="E243" s="22" t="s">
        <v>96</v>
      </c>
      <c r="F243" s="19">
        <v>13</v>
      </c>
      <c r="G243" s="23">
        <v>13</v>
      </c>
      <c r="H243" s="24">
        <v>99</v>
      </c>
      <c r="I243" s="25">
        <v>1287</v>
      </c>
      <c r="J243" s="26">
        <v>0.04</v>
      </c>
      <c r="K243" s="25"/>
      <c r="L243" s="25">
        <v>1235.52</v>
      </c>
      <c r="M243" s="27">
        <v>43966</v>
      </c>
      <c r="N243" s="28">
        <v>43966</v>
      </c>
      <c r="O243" s="29">
        <v>215</v>
      </c>
      <c r="P243" s="30">
        <v>1</v>
      </c>
      <c r="Q243" s="19" t="s">
        <v>95</v>
      </c>
      <c r="R243" s="26">
        <v>0.1</v>
      </c>
      <c r="S243" s="31">
        <v>123.55200000000001</v>
      </c>
      <c r="T243">
        <v>5</v>
      </c>
    </row>
    <row r="244" spans="2:20" x14ac:dyDescent="0.3">
      <c r="B244" s="19">
        <v>216</v>
      </c>
      <c r="C244" s="20">
        <v>43955</v>
      </c>
      <c r="D244" s="21">
        <v>3</v>
      </c>
      <c r="E244" s="22" t="s">
        <v>150</v>
      </c>
      <c r="F244" s="19">
        <v>8</v>
      </c>
      <c r="G244" s="23">
        <v>31</v>
      </c>
      <c r="H244" s="24">
        <v>105</v>
      </c>
      <c r="I244" s="25">
        <v>3255</v>
      </c>
      <c r="J244" s="26">
        <v>0.08</v>
      </c>
      <c r="K244" s="25"/>
      <c r="L244" s="25">
        <v>2994.6</v>
      </c>
      <c r="M244" s="27">
        <v>43973</v>
      </c>
      <c r="N244" s="28">
        <v>43973</v>
      </c>
      <c r="O244" s="29">
        <v>216</v>
      </c>
      <c r="P244" s="30">
        <v>2</v>
      </c>
      <c r="Q244" s="19" t="s">
        <v>90</v>
      </c>
      <c r="R244" s="26">
        <v>0.09</v>
      </c>
      <c r="S244" s="31">
        <v>269.51400000000001</v>
      </c>
      <c r="T244">
        <v>6</v>
      </c>
    </row>
    <row r="245" spans="2:20" x14ac:dyDescent="0.3">
      <c r="B245" s="19">
        <v>217</v>
      </c>
      <c r="C245" s="20">
        <v>43956</v>
      </c>
      <c r="D245" s="21">
        <v>25</v>
      </c>
      <c r="E245" s="22" t="s">
        <v>122</v>
      </c>
      <c r="F245" s="19">
        <v>15</v>
      </c>
      <c r="G245" s="23">
        <v>48</v>
      </c>
      <c r="H245" s="24">
        <v>108</v>
      </c>
      <c r="I245" s="25">
        <v>5184</v>
      </c>
      <c r="J245" s="26">
        <v>0.13</v>
      </c>
      <c r="K245" s="25"/>
      <c r="L245" s="25">
        <v>4510.08</v>
      </c>
      <c r="M245" s="27">
        <v>43974</v>
      </c>
      <c r="N245" s="28">
        <v>43974</v>
      </c>
      <c r="O245" s="29">
        <v>217</v>
      </c>
      <c r="P245" s="30">
        <v>7</v>
      </c>
      <c r="Q245" s="19" t="s">
        <v>90</v>
      </c>
      <c r="R245" s="26">
        <v>0.1</v>
      </c>
      <c r="S245" s="31">
        <v>451.00800000000004</v>
      </c>
      <c r="T245">
        <v>7</v>
      </c>
    </row>
    <row r="246" spans="2:20" x14ac:dyDescent="0.3">
      <c r="B246" s="19">
        <v>218</v>
      </c>
      <c r="C246" s="20">
        <v>43956</v>
      </c>
      <c r="D246" s="21">
        <v>8</v>
      </c>
      <c r="E246" s="22" t="s">
        <v>96</v>
      </c>
      <c r="F246" s="19">
        <v>6</v>
      </c>
      <c r="G246" s="23">
        <v>18</v>
      </c>
      <c r="H246" s="24">
        <v>90</v>
      </c>
      <c r="I246" s="25">
        <v>1620</v>
      </c>
      <c r="J246" s="26">
        <v>0.15</v>
      </c>
      <c r="K246" s="25"/>
      <c r="L246" s="25">
        <v>1377</v>
      </c>
      <c r="M246" s="27">
        <v>43959</v>
      </c>
      <c r="N246" s="28">
        <v>43959</v>
      </c>
      <c r="O246" s="29">
        <v>218</v>
      </c>
      <c r="P246" s="30">
        <v>6</v>
      </c>
      <c r="Q246" s="19" t="s">
        <v>128</v>
      </c>
      <c r="R246" s="26">
        <v>0.08</v>
      </c>
      <c r="S246" s="31">
        <v>110.16</v>
      </c>
      <c r="T246">
        <v>1</v>
      </c>
    </row>
    <row r="247" spans="2:20" x14ac:dyDescent="0.3">
      <c r="B247" s="19">
        <v>219</v>
      </c>
      <c r="C247" s="20">
        <v>43957</v>
      </c>
      <c r="D247" s="21">
        <v>20</v>
      </c>
      <c r="E247" s="22" t="s">
        <v>99</v>
      </c>
      <c r="F247" s="19">
        <v>2</v>
      </c>
      <c r="G247" s="23">
        <v>48</v>
      </c>
      <c r="H247" s="24">
        <v>120</v>
      </c>
      <c r="I247" s="25">
        <v>5760</v>
      </c>
      <c r="J247" s="26">
        <v>0.05</v>
      </c>
      <c r="K247" s="25"/>
      <c r="L247" s="25">
        <v>5472</v>
      </c>
      <c r="M247" s="27">
        <v>43957</v>
      </c>
      <c r="N247" s="28">
        <v>43957</v>
      </c>
      <c r="O247" s="29">
        <v>219</v>
      </c>
      <c r="P247" s="30">
        <v>5</v>
      </c>
      <c r="Q247" s="19" t="s">
        <v>105</v>
      </c>
      <c r="R247" s="26">
        <v>7.0000000000000007E-2</v>
      </c>
      <c r="S247" s="31">
        <v>383.04</v>
      </c>
      <c r="T247">
        <v>2</v>
      </c>
    </row>
    <row r="248" spans="2:20" x14ac:dyDescent="0.3">
      <c r="B248" s="19">
        <v>220</v>
      </c>
      <c r="C248" s="20">
        <v>43958</v>
      </c>
      <c r="D248" s="21">
        <v>78</v>
      </c>
      <c r="E248" s="22" t="s">
        <v>94</v>
      </c>
      <c r="F248" s="19">
        <v>10</v>
      </c>
      <c r="G248" s="23">
        <v>42</v>
      </c>
      <c r="H248" s="24">
        <v>104</v>
      </c>
      <c r="I248" s="25">
        <v>4368</v>
      </c>
      <c r="J248" s="26">
        <v>0.12</v>
      </c>
      <c r="K248" s="25"/>
      <c r="L248" s="25">
        <v>3843.84</v>
      </c>
      <c r="M248" s="27">
        <v>43965</v>
      </c>
      <c r="N248" s="28">
        <v>43965</v>
      </c>
      <c r="O248" s="29">
        <v>220</v>
      </c>
      <c r="P248" s="30">
        <v>3</v>
      </c>
      <c r="Q248" s="19" t="s">
        <v>83</v>
      </c>
      <c r="R248" s="26">
        <v>0.06</v>
      </c>
      <c r="S248" s="31">
        <v>230.63040000000001</v>
      </c>
      <c r="T248">
        <v>3</v>
      </c>
    </row>
    <row r="249" spans="2:20" x14ac:dyDescent="0.3">
      <c r="B249" s="19">
        <v>221</v>
      </c>
      <c r="C249" s="20">
        <v>43958</v>
      </c>
      <c r="D249" s="21">
        <v>99</v>
      </c>
      <c r="E249" s="22" t="s">
        <v>143</v>
      </c>
      <c r="F249" s="19">
        <v>4</v>
      </c>
      <c r="G249" s="23">
        <v>38</v>
      </c>
      <c r="H249" s="24">
        <v>113</v>
      </c>
      <c r="I249" s="25">
        <v>4294</v>
      </c>
      <c r="J249" s="26">
        <v>0.1</v>
      </c>
      <c r="K249" s="25"/>
      <c r="L249" s="25">
        <v>3864.6</v>
      </c>
      <c r="M249" s="27">
        <v>43976</v>
      </c>
      <c r="N249" s="28">
        <v>43976</v>
      </c>
      <c r="O249" s="29">
        <v>221</v>
      </c>
      <c r="P249" s="30">
        <v>7</v>
      </c>
      <c r="Q249" s="19" t="s">
        <v>83</v>
      </c>
      <c r="R249" s="26">
        <v>7.0000000000000007E-2</v>
      </c>
      <c r="S249" s="31">
        <v>270.52199999999999</v>
      </c>
      <c r="T249">
        <v>4</v>
      </c>
    </row>
    <row r="250" spans="2:20" x14ac:dyDescent="0.3">
      <c r="B250" s="19">
        <v>222</v>
      </c>
      <c r="C250" s="20">
        <v>43958</v>
      </c>
      <c r="D250" s="21">
        <v>98</v>
      </c>
      <c r="E250" s="22" t="s">
        <v>84</v>
      </c>
      <c r="F250" s="19">
        <v>2</v>
      </c>
      <c r="G250" s="23">
        <v>17</v>
      </c>
      <c r="H250" s="24">
        <v>120</v>
      </c>
      <c r="I250" s="25">
        <v>2040</v>
      </c>
      <c r="J250" s="26">
        <v>0.08</v>
      </c>
      <c r="K250" s="25"/>
      <c r="L250" s="25">
        <v>1876.8</v>
      </c>
      <c r="M250" s="27">
        <v>43967</v>
      </c>
      <c r="N250" s="28">
        <v>43967</v>
      </c>
      <c r="O250" s="29">
        <v>222</v>
      </c>
      <c r="P250" s="30">
        <v>2</v>
      </c>
      <c r="Q250" s="19" t="s">
        <v>92</v>
      </c>
      <c r="R250" s="26">
        <v>0.08</v>
      </c>
      <c r="S250" s="31">
        <v>150.14400000000001</v>
      </c>
      <c r="T250">
        <v>5</v>
      </c>
    </row>
    <row r="251" spans="2:20" x14ac:dyDescent="0.3">
      <c r="B251" s="19">
        <v>223</v>
      </c>
      <c r="C251" s="20">
        <v>43958</v>
      </c>
      <c r="D251" s="21">
        <v>97</v>
      </c>
      <c r="E251" s="22" t="s">
        <v>125</v>
      </c>
      <c r="F251" s="19">
        <v>12</v>
      </c>
      <c r="G251" s="23">
        <v>25</v>
      </c>
      <c r="H251" s="24">
        <v>117</v>
      </c>
      <c r="I251" s="25">
        <v>2925</v>
      </c>
      <c r="J251" s="26">
        <v>0.01</v>
      </c>
      <c r="K251" s="25"/>
      <c r="L251" s="25">
        <v>2895.75</v>
      </c>
      <c r="M251" s="27">
        <v>43976</v>
      </c>
      <c r="N251" s="28">
        <v>43976</v>
      </c>
      <c r="O251" s="29">
        <v>223</v>
      </c>
      <c r="P251" s="30">
        <v>5</v>
      </c>
      <c r="Q251" s="19" t="s">
        <v>95</v>
      </c>
      <c r="R251" s="26">
        <v>0.1</v>
      </c>
      <c r="S251" s="31">
        <v>289.57499999999999</v>
      </c>
      <c r="T251">
        <v>6</v>
      </c>
    </row>
    <row r="252" spans="2:20" x14ac:dyDescent="0.3">
      <c r="B252" s="19">
        <v>224</v>
      </c>
      <c r="C252" s="20">
        <v>43959</v>
      </c>
      <c r="D252" s="21">
        <v>61</v>
      </c>
      <c r="E252" s="22" t="s">
        <v>116</v>
      </c>
      <c r="F252" s="19">
        <v>14</v>
      </c>
      <c r="G252" s="23">
        <v>35</v>
      </c>
      <c r="H252" s="24">
        <v>104</v>
      </c>
      <c r="I252" s="25">
        <v>3640</v>
      </c>
      <c r="J252" s="26">
        <v>0.08</v>
      </c>
      <c r="K252" s="25"/>
      <c r="L252" s="25">
        <v>3348.8</v>
      </c>
      <c r="M252" s="27">
        <v>43976</v>
      </c>
      <c r="N252" s="28">
        <v>43976</v>
      </c>
      <c r="O252" s="29">
        <v>224</v>
      </c>
      <c r="P252" s="30">
        <v>3</v>
      </c>
      <c r="Q252" s="19" t="s">
        <v>83</v>
      </c>
      <c r="R252" s="26">
        <v>0.05</v>
      </c>
      <c r="S252" s="31">
        <v>167.44000000000003</v>
      </c>
      <c r="T252">
        <v>7</v>
      </c>
    </row>
    <row r="253" spans="2:20" x14ac:dyDescent="0.3">
      <c r="B253" s="19">
        <v>225</v>
      </c>
      <c r="C253" s="20">
        <v>43959</v>
      </c>
      <c r="D253" s="21">
        <v>46</v>
      </c>
      <c r="E253" s="22" t="s">
        <v>153</v>
      </c>
      <c r="F253" s="19">
        <v>15</v>
      </c>
      <c r="G253" s="23">
        <v>12</v>
      </c>
      <c r="H253" s="24">
        <v>107</v>
      </c>
      <c r="I253" s="25">
        <v>1284</v>
      </c>
      <c r="J253" s="26">
        <v>0.08</v>
      </c>
      <c r="K253" s="25"/>
      <c r="L253" s="25">
        <v>1181.28</v>
      </c>
      <c r="M253" s="27">
        <v>43974</v>
      </c>
      <c r="N253" s="28">
        <v>43974</v>
      </c>
      <c r="O253" s="29">
        <v>225</v>
      </c>
      <c r="P253" s="30">
        <v>5</v>
      </c>
      <c r="Q253" s="19" t="s">
        <v>92</v>
      </c>
      <c r="R253" s="26">
        <v>0.09</v>
      </c>
      <c r="S253" s="31">
        <v>106.31519999999999</v>
      </c>
      <c r="T253">
        <v>1</v>
      </c>
    </row>
    <row r="254" spans="2:20" x14ac:dyDescent="0.3">
      <c r="B254" s="19">
        <v>226</v>
      </c>
      <c r="C254" s="20">
        <v>43960</v>
      </c>
      <c r="D254" s="21">
        <v>8</v>
      </c>
      <c r="E254" s="22" t="s">
        <v>96</v>
      </c>
      <c r="F254" s="19">
        <v>7</v>
      </c>
      <c r="G254" s="23">
        <v>33</v>
      </c>
      <c r="H254" s="24">
        <v>107</v>
      </c>
      <c r="I254" s="25">
        <v>3531</v>
      </c>
      <c r="J254" s="26">
        <v>7.0000000000000007E-2</v>
      </c>
      <c r="K254" s="25"/>
      <c r="L254" s="25">
        <v>3283.83</v>
      </c>
      <c r="M254" s="27">
        <v>43972</v>
      </c>
      <c r="N254" s="28">
        <v>43972</v>
      </c>
      <c r="O254" s="29">
        <v>226</v>
      </c>
      <c r="P254" s="30">
        <v>2</v>
      </c>
      <c r="Q254" s="19" t="s">
        <v>128</v>
      </c>
      <c r="R254" s="26">
        <v>0.08</v>
      </c>
      <c r="S254" s="31">
        <v>262.70639999999997</v>
      </c>
      <c r="T254">
        <v>2</v>
      </c>
    </row>
    <row r="255" spans="2:20" x14ac:dyDescent="0.3">
      <c r="B255" s="19">
        <v>227</v>
      </c>
      <c r="C255" s="20">
        <v>43960</v>
      </c>
      <c r="D255" s="21">
        <v>93</v>
      </c>
      <c r="E255" s="22" t="s">
        <v>91</v>
      </c>
      <c r="F255" s="19">
        <v>3</v>
      </c>
      <c r="G255" s="23">
        <v>16</v>
      </c>
      <c r="H255" s="24">
        <v>92</v>
      </c>
      <c r="I255" s="25">
        <v>1472</v>
      </c>
      <c r="J255" s="26">
        <v>0.01</v>
      </c>
      <c r="K255" s="25"/>
      <c r="L255" s="25">
        <v>1457.28</v>
      </c>
      <c r="M255" s="27">
        <v>43982</v>
      </c>
      <c r="N255" s="28">
        <v>43982</v>
      </c>
      <c r="O255" s="29">
        <v>227</v>
      </c>
      <c r="P255" s="30">
        <v>1</v>
      </c>
      <c r="Q255" s="19" t="s">
        <v>88</v>
      </c>
      <c r="R255" s="26">
        <v>0.05</v>
      </c>
      <c r="S255" s="31">
        <v>72.864000000000004</v>
      </c>
      <c r="T255">
        <v>3</v>
      </c>
    </row>
    <row r="256" spans="2:20" x14ac:dyDescent="0.3">
      <c r="B256" s="19">
        <v>228</v>
      </c>
      <c r="C256" s="20">
        <v>43961</v>
      </c>
      <c r="D256" s="21">
        <v>72</v>
      </c>
      <c r="E256" s="22" t="s">
        <v>96</v>
      </c>
      <c r="F256" s="19">
        <v>3</v>
      </c>
      <c r="G256" s="23">
        <v>35</v>
      </c>
      <c r="H256" s="24">
        <v>91</v>
      </c>
      <c r="I256" s="25">
        <v>3185</v>
      </c>
      <c r="J256" s="26">
        <v>0.05</v>
      </c>
      <c r="K256" s="25"/>
      <c r="L256" s="25">
        <v>3025.75</v>
      </c>
      <c r="M256" s="27">
        <v>43974</v>
      </c>
      <c r="N256" s="28">
        <v>43974</v>
      </c>
      <c r="O256" s="29">
        <v>228</v>
      </c>
      <c r="P256" s="30">
        <v>3</v>
      </c>
      <c r="Q256" s="19" t="s">
        <v>95</v>
      </c>
      <c r="R256" s="26">
        <v>0.1</v>
      </c>
      <c r="S256" s="31">
        <v>302.57499999999999</v>
      </c>
      <c r="T256">
        <v>4</v>
      </c>
    </row>
    <row r="257" spans="2:20" x14ac:dyDescent="0.3">
      <c r="B257" s="19">
        <v>229</v>
      </c>
      <c r="C257" s="20">
        <v>43961</v>
      </c>
      <c r="D257" s="21">
        <v>13</v>
      </c>
      <c r="E257" s="22" t="s">
        <v>134</v>
      </c>
      <c r="F257" s="19">
        <v>10</v>
      </c>
      <c r="G257" s="23">
        <v>10</v>
      </c>
      <c r="H257" s="24">
        <v>97</v>
      </c>
      <c r="I257" s="25">
        <v>970</v>
      </c>
      <c r="J257" s="26">
        <v>0.11</v>
      </c>
      <c r="K257" s="25"/>
      <c r="L257" s="25">
        <v>863.3</v>
      </c>
      <c r="M257" s="27">
        <v>43983</v>
      </c>
      <c r="N257" s="28">
        <v>43983</v>
      </c>
      <c r="O257" s="29">
        <v>229</v>
      </c>
      <c r="P257" s="30">
        <v>4</v>
      </c>
      <c r="Q257" s="19" t="s">
        <v>105</v>
      </c>
      <c r="R257" s="26">
        <v>0.05</v>
      </c>
      <c r="S257" s="31">
        <v>43.164999999999999</v>
      </c>
      <c r="T257">
        <v>5</v>
      </c>
    </row>
    <row r="258" spans="2:20" x14ac:dyDescent="0.3">
      <c r="B258" s="19">
        <v>230</v>
      </c>
      <c r="C258" s="20">
        <v>43961</v>
      </c>
      <c r="D258" s="21">
        <v>39</v>
      </c>
      <c r="E258" s="22" t="s">
        <v>96</v>
      </c>
      <c r="F258" s="19">
        <v>7</v>
      </c>
      <c r="G258" s="23">
        <v>50</v>
      </c>
      <c r="H258" s="24">
        <v>114</v>
      </c>
      <c r="I258" s="25">
        <v>5700</v>
      </c>
      <c r="J258" s="26">
        <v>0.08</v>
      </c>
      <c r="K258" s="25"/>
      <c r="L258" s="25">
        <v>5244</v>
      </c>
      <c r="M258" s="27">
        <v>43971</v>
      </c>
      <c r="N258" s="28">
        <v>43971</v>
      </c>
      <c r="O258" s="29">
        <v>230</v>
      </c>
      <c r="P258" s="30">
        <v>4</v>
      </c>
      <c r="Q258" s="19" t="s">
        <v>88</v>
      </c>
      <c r="R258" s="26">
        <v>0.09</v>
      </c>
      <c r="S258" s="31">
        <v>471.96</v>
      </c>
      <c r="T258">
        <v>6</v>
      </c>
    </row>
    <row r="259" spans="2:20" x14ac:dyDescent="0.3">
      <c r="B259" s="19">
        <v>231</v>
      </c>
      <c r="C259" s="20">
        <v>43961</v>
      </c>
      <c r="D259" s="21">
        <v>72</v>
      </c>
      <c r="E259" s="22" t="s">
        <v>96</v>
      </c>
      <c r="F259" s="19">
        <v>10</v>
      </c>
      <c r="G259" s="23">
        <v>41</v>
      </c>
      <c r="H259" s="24">
        <v>118</v>
      </c>
      <c r="I259" s="25">
        <v>4838</v>
      </c>
      <c r="J259" s="26">
        <v>0.13</v>
      </c>
      <c r="K259" s="25"/>
      <c r="L259" s="25">
        <v>4209.0599999999995</v>
      </c>
      <c r="M259" s="27">
        <v>43981</v>
      </c>
      <c r="N259" s="28">
        <v>43981</v>
      </c>
      <c r="O259" s="29">
        <v>231</v>
      </c>
      <c r="P259" s="30">
        <v>3</v>
      </c>
      <c r="Q259" s="19" t="s">
        <v>88</v>
      </c>
      <c r="R259" s="26">
        <v>0.06</v>
      </c>
      <c r="S259" s="31">
        <v>252.54359999999997</v>
      </c>
      <c r="T259">
        <v>7</v>
      </c>
    </row>
    <row r="260" spans="2:20" x14ac:dyDescent="0.3">
      <c r="B260" s="19">
        <v>232</v>
      </c>
      <c r="C260" s="20">
        <v>43962</v>
      </c>
      <c r="D260" s="21">
        <v>3</v>
      </c>
      <c r="E260" s="22" t="s">
        <v>150</v>
      </c>
      <c r="F260" s="19">
        <v>2</v>
      </c>
      <c r="G260" s="23">
        <v>35</v>
      </c>
      <c r="H260" s="24">
        <v>91</v>
      </c>
      <c r="I260" s="25">
        <v>3185</v>
      </c>
      <c r="J260" s="26">
        <v>0.09</v>
      </c>
      <c r="K260" s="25"/>
      <c r="L260" s="25">
        <v>2898.35</v>
      </c>
      <c r="M260" s="27">
        <v>43987</v>
      </c>
      <c r="N260" s="28">
        <v>43987</v>
      </c>
      <c r="O260" s="29">
        <v>232</v>
      </c>
      <c r="P260" s="30">
        <v>1</v>
      </c>
      <c r="Q260" s="19" t="s">
        <v>88</v>
      </c>
      <c r="R260" s="26">
        <v>0.06</v>
      </c>
      <c r="S260" s="31">
        <v>173.90099999999998</v>
      </c>
      <c r="T260">
        <v>1</v>
      </c>
    </row>
    <row r="261" spans="2:20" x14ac:dyDescent="0.3">
      <c r="B261" s="19">
        <v>233</v>
      </c>
      <c r="C261" s="20">
        <v>43962</v>
      </c>
      <c r="D261" s="21">
        <v>44</v>
      </c>
      <c r="E261" s="22" t="s">
        <v>130</v>
      </c>
      <c r="F261" s="19">
        <v>9</v>
      </c>
      <c r="G261" s="23">
        <v>15</v>
      </c>
      <c r="H261" s="24">
        <v>106</v>
      </c>
      <c r="I261" s="25">
        <v>1590</v>
      </c>
      <c r="J261" s="26">
        <v>0.1</v>
      </c>
      <c r="K261" s="25"/>
      <c r="L261" s="25">
        <v>1431</v>
      </c>
      <c r="M261" s="27">
        <v>43977</v>
      </c>
      <c r="N261" s="28">
        <v>43977</v>
      </c>
      <c r="O261" s="29">
        <v>233</v>
      </c>
      <c r="P261" s="30">
        <v>4</v>
      </c>
      <c r="Q261" s="19" t="s">
        <v>105</v>
      </c>
      <c r="R261" s="26">
        <v>0.05</v>
      </c>
      <c r="S261" s="31">
        <v>71.55</v>
      </c>
      <c r="T261">
        <v>2</v>
      </c>
    </row>
    <row r="262" spans="2:20" x14ac:dyDescent="0.3">
      <c r="B262" s="19">
        <v>234</v>
      </c>
      <c r="C262" s="20">
        <v>43963</v>
      </c>
      <c r="D262" s="21">
        <v>32</v>
      </c>
      <c r="E262" s="22" t="s">
        <v>136</v>
      </c>
      <c r="F262" s="19">
        <v>14</v>
      </c>
      <c r="G262" s="23">
        <v>31</v>
      </c>
      <c r="H262" s="24">
        <v>118</v>
      </c>
      <c r="I262" s="25">
        <v>3658</v>
      </c>
      <c r="J262" s="26">
        <v>7.0000000000000007E-2</v>
      </c>
      <c r="K262" s="25"/>
      <c r="L262" s="25">
        <v>3401.94</v>
      </c>
      <c r="M262" s="27">
        <v>43990</v>
      </c>
      <c r="N262" s="28">
        <v>43990</v>
      </c>
      <c r="O262" s="29">
        <v>234</v>
      </c>
      <c r="P262" s="30">
        <v>3</v>
      </c>
      <c r="Q262" s="19" t="s">
        <v>109</v>
      </c>
      <c r="R262" s="26">
        <v>0.1</v>
      </c>
      <c r="S262" s="31">
        <v>340.19400000000002</v>
      </c>
      <c r="T262">
        <v>3</v>
      </c>
    </row>
    <row r="263" spans="2:20" x14ac:dyDescent="0.3">
      <c r="B263" s="19">
        <v>235</v>
      </c>
      <c r="C263" s="20">
        <v>43963</v>
      </c>
      <c r="D263" s="21">
        <v>47</v>
      </c>
      <c r="E263" s="22" t="s">
        <v>101</v>
      </c>
      <c r="F263" s="19">
        <v>5</v>
      </c>
      <c r="G263" s="23">
        <v>35</v>
      </c>
      <c r="H263" s="24">
        <v>103</v>
      </c>
      <c r="I263" s="25">
        <v>3605</v>
      </c>
      <c r="J263" s="26">
        <v>7.0000000000000007E-2</v>
      </c>
      <c r="K263" s="25"/>
      <c r="L263" s="25">
        <v>3352.65</v>
      </c>
      <c r="M263" s="27">
        <v>43981</v>
      </c>
      <c r="N263" s="28">
        <v>43981</v>
      </c>
      <c r="O263" s="29">
        <v>235</v>
      </c>
      <c r="P263" s="30">
        <v>1</v>
      </c>
      <c r="Q263" s="19" t="s">
        <v>95</v>
      </c>
      <c r="R263" s="26">
        <v>0.08</v>
      </c>
      <c r="S263" s="31">
        <v>268.21199999999999</v>
      </c>
      <c r="T263">
        <v>4</v>
      </c>
    </row>
    <row r="264" spans="2:20" x14ac:dyDescent="0.3">
      <c r="B264" s="19">
        <v>236</v>
      </c>
      <c r="C264" s="20">
        <v>43964</v>
      </c>
      <c r="D264" s="21">
        <v>29</v>
      </c>
      <c r="E264" s="22" t="s">
        <v>157</v>
      </c>
      <c r="F264" s="19">
        <v>11</v>
      </c>
      <c r="G264" s="23">
        <v>17</v>
      </c>
      <c r="H264" s="24">
        <v>100</v>
      </c>
      <c r="I264" s="25">
        <v>1700</v>
      </c>
      <c r="J264" s="26">
        <v>0.11</v>
      </c>
      <c r="K264" s="25"/>
      <c r="L264" s="25">
        <v>1513</v>
      </c>
      <c r="M264" s="27">
        <v>43964</v>
      </c>
      <c r="N264" s="28">
        <v>43964</v>
      </c>
      <c r="O264" s="29">
        <v>236</v>
      </c>
      <c r="P264" s="30">
        <v>1</v>
      </c>
      <c r="Q264" s="19" t="s">
        <v>113</v>
      </c>
      <c r="R264" s="26">
        <v>7.0000000000000007E-2</v>
      </c>
      <c r="S264" s="31">
        <v>105.91000000000001</v>
      </c>
      <c r="T264">
        <v>5</v>
      </c>
    </row>
    <row r="265" spans="2:20" x14ac:dyDescent="0.3">
      <c r="B265" s="19">
        <v>237</v>
      </c>
      <c r="C265" s="20">
        <v>43964</v>
      </c>
      <c r="D265" s="21">
        <v>11</v>
      </c>
      <c r="E265" s="22" t="s">
        <v>119</v>
      </c>
      <c r="F265" s="19">
        <v>9</v>
      </c>
      <c r="G265" s="23">
        <v>40</v>
      </c>
      <c r="H265" s="24">
        <v>116</v>
      </c>
      <c r="I265" s="25">
        <v>4640</v>
      </c>
      <c r="J265" s="26">
        <v>0.02</v>
      </c>
      <c r="K265" s="25"/>
      <c r="L265" s="25">
        <v>4547.2</v>
      </c>
      <c r="M265" s="27">
        <v>43973</v>
      </c>
      <c r="N265" s="28">
        <v>43973</v>
      </c>
      <c r="O265" s="29">
        <v>237</v>
      </c>
      <c r="P265" s="30">
        <v>6</v>
      </c>
      <c r="Q265" s="19" t="s">
        <v>90</v>
      </c>
      <c r="R265" s="26">
        <v>0.05</v>
      </c>
      <c r="S265" s="31">
        <v>227.36</v>
      </c>
      <c r="T265">
        <v>6</v>
      </c>
    </row>
    <row r="266" spans="2:20" x14ac:dyDescent="0.3">
      <c r="B266" s="19">
        <v>238</v>
      </c>
      <c r="C266" s="20">
        <v>43964</v>
      </c>
      <c r="D266" s="21">
        <v>66</v>
      </c>
      <c r="E266" s="22" t="s">
        <v>89</v>
      </c>
      <c r="F266" s="19">
        <v>12</v>
      </c>
      <c r="G266" s="23">
        <v>46</v>
      </c>
      <c r="H266" s="24">
        <v>113</v>
      </c>
      <c r="I266" s="25">
        <v>5198</v>
      </c>
      <c r="J266" s="26">
        <v>0.01</v>
      </c>
      <c r="K266" s="25"/>
      <c r="L266" s="25">
        <v>5146.0200000000004</v>
      </c>
      <c r="M266" s="27">
        <v>43974</v>
      </c>
      <c r="N266" s="28">
        <v>43974</v>
      </c>
      <c r="O266" s="29">
        <v>238</v>
      </c>
      <c r="P266" s="30">
        <v>7</v>
      </c>
      <c r="Q266" s="19" t="s">
        <v>88</v>
      </c>
      <c r="R266" s="26">
        <v>7.0000000000000007E-2</v>
      </c>
      <c r="S266" s="31">
        <v>360.22140000000007</v>
      </c>
      <c r="T266">
        <v>7</v>
      </c>
    </row>
    <row r="267" spans="2:20" x14ac:dyDescent="0.3">
      <c r="B267" s="19">
        <v>239</v>
      </c>
      <c r="C267" s="20">
        <v>43965</v>
      </c>
      <c r="D267" s="21">
        <v>17</v>
      </c>
      <c r="E267" s="22" t="s">
        <v>126</v>
      </c>
      <c r="F267" s="19">
        <v>3</v>
      </c>
      <c r="G267" s="23">
        <v>31</v>
      </c>
      <c r="H267" s="24">
        <v>96</v>
      </c>
      <c r="I267" s="25">
        <v>2976</v>
      </c>
      <c r="J267" s="26">
        <v>0.11</v>
      </c>
      <c r="K267" s="25"/>
      <c r="L267" s="25">
        <v>2648.64</v>
      </c>
      <c r="M267" s="27">
        <v>43987</v>
      </c>
      <c r="N267" s="28">
        <v>43987</v>
      </c>
      <c r="O267" s="29">
        <v>239</v>
      </c>
      <c r="P267" s="30">
        <v>4</v>
      </c>
      <c r="Q267" s="19" t="s">
        <v>90</v>
      </c>
      <c r="R267" s="26">
        <v>0.1</v>
      </c>
      <c r="S267" s="31">
        <v>264.86399999999998</v>
      </c>
      <c r="T267">
        <v>1</v>
      </c>
    </row>
    <row r="268" spans="2:20" x14ac:dyDescent="0.3">
      <c r="B268" s="19">
        <v>240</v>
      </c>
      <c r="C268" s="20">
        <v>43965</v>
      </c>
      <c r="D268" s="21">
        <v>12</v>
      </c>
      <c r="E268" s="22" t="s">
        <v>107</v>
      </c>
      <c r="F268" s="19">
        <v>11</v>
      </c>
      <c r="G268" s="23">
        <v>45</v>
      </c>
      <c r="H268" s="24">
        <v>119</v>
      </c>
      <c r="I268" s="25">
        <v>5355</v>
      </c>
      <c r="J268" s="26">
        <v>0.05</v>
      </c>
      <c r="K268" s="25"/>
      <c r="L268" s="25">
        <v>5087.25</v>
      </c>
      <c r="M268" s="27">
        <v>43982</v>
      </c>
      <c r="N268" s="28">
        <v>43982</v>
      </c>
      <c r="O268" s="29">
        <v>240</v>
      </c>
      <c r="P268" s="30">
        <v>7</v>
      </c>
      <c r="Q268" s="19" t="s">
        <v>109</v>
      </c>
      <c r="R268" s="26">
        <v>0.05</v>
      </c>
      <c r="S268" s="31">
        <v>254.36250000000001</v>
      </c>
      <c r="T268">
        <v>2</v>
      </c>
    </row>
    <row r="269" spans="2:20" x14ac:dyDescent="0.3">
      <c r="B269" s="19">
        <v>241</v>
      </c>
      <c r="C269" s="20">
        <v>43965</v>
      </c>
      <c r="D269" s="21">
        <v>94</v>
      </c>
      <c r="E269" s="22" t="s">
        <v>111</v>
      </c>
      <c r="F269" s="19">
        <v>10</v>
      </c>
      <c r="G269" s="23">
        <v>41</v>
      </c>
      <c r="H269" s="24">
        <v>91</v>
      </c>
      <c r="I269" s="25">
        <v>3731</v>
      </c>
      <c r="J269" s="26">
        <v>0.11</v>
      </c>
      <c r="K269" s="25"/>
      <c r="L269" s="25">
        <v>3320.59</v>
      </c>
      <c r="M269" s="27">
        <v>43983</v>
      </c>
      <c r="N269" s="28">
        <v>43983</v>
      </c>
      <c r="O269" s="29">
        <v>241</v>
      </c>
      <c r="P269" s="30">
        <v>5</v>
      </c>
      <c r="Q269" s="19" t="s">
        <v>88</v>
      </c>
      <c r="R269" s="26">
        <v>0.05</v>
      </c>
      <c r="S269" s="31">
        <v>166.02950000000001</v>
      </c>
      <c r="T269">
        <v>3</v>
      </c>
    </row>
    <row r="270" spans="2:20" x14ac:dyDescent="0.3">
      <c r="B270" s="19">
        <v>242</v>
      </c>
      <c r="C270" s="20">
        <v>43966</v>
      </c>
      <c r="D270" s="21">
        <v>60</v>
      </c>
      <c r="E270" s="22" t="s">
        <v>141</v>
      </c>
      <c r="F270" s="19">
        <v>4</v>
      </c>
      <c r="G270" s="23">
        <v>21</v>
      </c>
      <c r="H270" s="24">
        <v>107</v>
      </c>
      <c r="I270" s="25">
        <v>2247</v>
      </c>
      <c r="J270" s="26">
        <v>0.09</v>
      </c>
      <c r="K270" s="25"/>
      <c r="L270" s="25">
        <v>2044.77</v>
      </c>
      <c r="M270" s="27">
        <v>43989</v>
      </c>
      <c r="N270" s="28">
        <v>43989</v>
      </c>
      <c r="O270" s="29">
        <v>242</v>
      </c>
      <c r="P270" s="30">
        <v>7</v>
      </c>
      <c r="Q270" s="19" t="s">
        <v>128</v>
      </c>
      <c r="R270" s="26">
        <v>0.1</v>
      </c>
      <c r="S270" s="31">
        <v>204.477</v>
      </c>
      <c r="T270">
        <v>4</v>
      </c>
    </row>
    <row r="271" spans="2:20" x14ac:dyDescent="0.3">
      <c r="B271" s="19">
        <v>243</v>
      </c>
      <c r="C271" s="20">
        <v>43966</v>
      </c>
      <c r="D271" s="21">
        <v>70</v>
      </c>
      <c r="E271" s="22" t="s">
        <v>126</v>
      </c>
      <c r="F271" s="19">
        <v>4</v>
      </c>
      <c r="G271" s="23">
        <v>50</v>
      </c>
      <c r="H271" s="24">
        <v>98</v>
      </c>
      <c r="I271" s="25">
        <v>4900</v>
      </c>
      <c r="J271" s="26">
        <v>0.13</v>
      </c>
      <c r="K271" s="25"/>
      <c r="L271" s="25">
        <v>4263</v>
      </c>
      <c r="M271" s="27">
        <v>43978</v>
      </c>
      <c r="N271" s="28">
        <v>43978</v>
      </c>
      <c r="O271" s="29">
        <v>243</v>
      </c>
      <c r="P271" s="30">
        <v>3</v>
      </c>
      <c r="Q271" s="19" t="s">
        <v>80</v>
      </c>
      <c r="R271" s="26">
        <v>0.1</v>
      </c>
      <c r="S271" s="31">
        <v>426.3</v>
      </c>
      <c r="T271">
        <v>5</v>
      </c>
    </row>
    <row r="272" spans="2:20" x14ac:dyDescent="0.3">
      <c r="B272" s="19">
        <v>244</v>
      </c>
      <c r="C272" s="20">
        <v>43966</v>
      </c>
      <c r="D272" s="21">
        <v>41</v>
      </c>
      <c r="E272" s="22" t="s">
        <v>127</v>
      </c>
      <c r="F272" s="19">
        <v>10</v>
      </c>
      <c r="G272" s="23">
        <v>16</v>
      </c>
      <c r="H272" s="24">
        <v>107</v>
      </c>
      <c r="I272" s="25">
        <v>1712</v>
      </c>
      <c r="J272" s="26">
        <v>0.04</v>
      </c>
      <c r="K272" s="25"/>
      <c r="L272" s="25">
        <v>1643.52</v>
      </c>
      <c r="M272" s="27">
        <v>43988</v>
      </c>
      <c r="N272" s="28">
        <v>43988</v>
      </c>
      <c r="O272" s="29">
        <v>244</v>
      </c>
      <c r="P272" s="30">
        <v>4</v>
      </c>
      <c r="Q272" s="19" t="s">
        <v>109</v>
      </c>
      <c r="R272" s="26">
        <v>0.08</v>
      </c>
      <c r="S272" s="31">
        <v>131.48160000000001</v>
      </c>
      <c r="T272">
        <v>6</v>
      </c>
    </row>
    <row r="273" spans="2:20" x14ac:dyDescent="0.3">
      <c r="B273" s="19">
        <v>245</v>
      </c>
      <c r="C273" s="20">
        <v>43967</v>
      </c>
      <c r="D273" s="21">
        <v>46</v>
      </c>
      <c r="E273" s="22" t="s">
        <v>153</v>
      </c>
      <c r="F273" s="19">
        <v>12</v>
      </c>
      <c r="G273" s="23">
        <v>38</v>
      </c>
      <c r="H273" s="24">
        <v>113</v>
      </c>
      <c r="I273" s="25">
        <v>4294</v>
      </c>
      <c r="J273" s="26">
        <v>0.11</v>
      </c>
      <c r="K273" s="25"/>
      <c r="L273" s="25">
        <v>3821.66</v>
      </c>
      <c r="M273" s="27">
        <v>43970</v>
      </c>
      <c r="N273" s="28">
        <v>43970</v>
      </c>
      <c r="O273" s="29">
        <v>245</v>
      </c>
      <c r="P273" s="30">
        <v>6</v>
      </c>
      <c r="Q273" s="19" t="s">
        <v>90</v>
      </c>
      <c r="R273" s="26">
        <v>0.05</v>
      </c>
      <c r="S273" s="31">
        <v>191.083</v>
      </c>
      <c r="T273">
        <v>7</v>
      </c>
    </row>
    <row r="274" spans="2:20" x14ac:dyDescent="0.3">
      <c r="B274" s="19">
        <v>246</v>
      </c>
      <c r="C274" s="20">
        <v>43967</v>
      </c>
      <c r="D274" s="21">
        <v>61</v>
      </c>
      <c r="E274" s="22" t="s">
        <v>116</v>
      </c>
      <c r="F274" s="19">
        <v>13</v>
      </c>
      <c r="G274" s="23">
        <v>32</v>
      </c>
      <c r="H274" s="24">
        <v>98</v>
      </c>
      <c r="I274" s="25">
        <v>3136</v>
      </c>
      <c r="J274" s="26">
        <v>0.13</v>
      </c>
      <c r="K274" s="25"/>
      <c r="L274" s="25">
        <v>2728.32</v>
      </c>
      <c r="M274" s="27">
        <v>43976</v>
      </c>
      <c r="N274" s="28">
        <v>43976</v>
      </c>
      <c r="O274" s="29">
        <v>246</v>
      </c>
      <c r="P274" s="30">
        <v>7</v>
      </c>
      <c r="Q274" s="19" t="s">
        <v>83</v>
      </c>
      <c r="R274" s="26">
        <v>7.0000000000000007E-2</v>
      </c>
      <c r="S274" s="31">
        <v>190.98240000000004</v>
      </c>
      <c r="T274">
        <v>1</v>
      </c>
    </row>
    <row r="275" spans="2:20" x14ac:dyDescent="0.3">
      <c r="B275" s="19">
        <v>247</v>
      </c>
      <c r="C275" s="20">
        <v>43968</v>
      </c>
      <c r="D275" s="21">
        <v>14</v>
      </c>
      <c r="E275" s="22" t="s">
        <v>86</v>
      </c>
      <c r="F275" s="19">
        <v>2</v>
      </c>
      <c r="G275" s="23">
        <v>11</v>
      </c>
      <c r="H275" s="24">
        <v>100</v>
      </c>
      <c r="I275" s="25">
        <v>1100</v>
      </c>
      <c r="J275" s="26">
        <v>0.12</v>
      </c>
      <c r="K275" s="25"/>
      <c r="L275" s="25">
        <v>968</v>
      </c>
      <c r="M275" s="27">
        <v>43991</v>
      </c>
      <c r="N275" s="28">
        <v>43991</v>
      </c>
      <c r="O275" s="29">
        <v>247</v>
      </c>
      <c r="P275" s="30">
        <v>4</v>
      </c>
      <c r="Q275" s="19" t="s">
        <v>83</v>
      </c>
      <c r="R275" s="26">
        <v>0.09</v>
      </c>
      <c r="S275" s="31">
        <v>87.11999999999999</v>
      </c>
      <c r="T275">
        <v>2</v>
      </c>
    </row>
    <row r="276" spans="2:20" x14ac:dyDescent="0.3">
      <c r="B276" s="19">
        <v>248</v>
      </c>
      <c r="C276" s="20">
        <v>43968</v>
      </c>
      <c r="D276" s="21">
        <v>77</v>
      </c>
      <c r="E276" s="22" t="s">
        <v>124</v>
      </c>
      <c r="F276" s="19">
        <v>4</v>
      </c>
      <c r="G276" s="23">
        <v>33</v>
      </c>
      <c r="H276" s="24">
        <v>117</v>
      </c>
      <c r="I276" s="25">
        <v>3861</v>
      </c>
      <c r="J276" s="26">
        <v>0.04</v>
      </c>
      <c r="K276" s="25"/>
      <c r="L276" s="25">
        <v>3706.56</v>
      </c>
      <c r="M276" s="27">
        <v>43996</v>
      </c>
      <c r="N276" s="28">
        <v>43996</v>
      </c>
      <c r="O276" s="29">
        <v>248</v>
      </c>
      <c r="P276" s="30">
        <v>7</v>
      </c>
      <c r="Q276" s="19" t="s">
        <v>92</v>
      </c>
      <c r="R276" s="26">
        <v>0.05</v>
      </c>
      <c r="S276" s="31">
        <v>185.328</v>
      </c>
      <c r="T276">
        <v>3</v>
      </c>
    </row>
    <row r="277" spans="2:20" x14ac:dyDescent="0.3">
      <c r="B277" s="19">
        <v>249</v>
      </c>
      <c r="C277" s="20">
        <v>43970</v>
      </c>
      <c r="D277" s="21">
        <v>69</v>
      </c>
      <c r="E277" s="22" t="s">
        <v>126</v>
      </c>
      <c r="F277" s="19">
        <v>15</v>
      </c>
      <c r="G277" s="23">
        <v>37</v>
      </c>
      <c r="H277" s="24">
        <v>102</v>
      </c>
      <c r="I277" s="25">
        <v>3774</v>
      </c>
      <c r="J277" s="26">
        <v>0.13</v>
      </c>
      <c r="K277" s="25"/>
      <c r="L277" s="25">
        <v>3283.38</v>
      </c>
      <c r="M277" s="27">
        <v>43972</v>
      </c>
      <c r="N277" s="28">
        <v>43972</v>
      </c>
      <c r="O277" s="29">
        <v>249</v>
      </c>
      <c r="P277" s="30">
        <v>1</v>
      </c>
      <c r="Q277" s="19" t="s">
        <v>95</v>
      </c>
      <c r="R277" s="26">
        <v>0.05</v>
      </c>
      <c r="S277" s="31">
        <v>164.16900000000001</v>
      </c>
      <c r="T277">
        <v>4</v>
      </c>
    </row>
    <row r="278" spans="2:20" x14ac:dyDescent="0.3">
      <c r="B278" s="19">
        <v>250</v>
      </c>
      <c r="C278" s="20">
        <v>43970</v>
      </c>
      <c r="D278" s="21">
        <v>36</v>
      </c>
      <c r="E278" s="22" t="s">
        <v>129</v>
      </c>
      <c r="F278" s="19">
        <v>15</v>
      </c>
      <c r="G278" s="23">
        <v>25</v>
      </c>
      <c r="H278" s="24">
        <v>109</v>
      </c>
      <c r="I278" s="25">
        <v>2725</v>
      </c>
      <c r="J278" s="26">
        <v>0.1</v>
      </c>
      <c r="K278" s="25"/>
      <c r="L278" s="25">
        <v>2452.5</v>
      </c>
      <c r="M278" s="27">
        <v>43997</v>
      </c>
      <c r="N278" s="28">
        <v>43997</v>
      </c>
      <c r="O278" s="29">
        <v>250</v>
      </c>
      <c r="P278" s="30">
        <v>7</v>
      </c>
      <c r="Q278" s="19" t="s">
        <v>113</v>
      </c>
      <c r="R278" s="26">
        <v>7.0000000000000007E-2</v>
      </c>
      <c r="S278" s="31">
        <v>171.67500000000001</v>
      </c>
      <c r="T278">
        <v>5</v>
      </c>
    </row>
    <row r="279" spans="2:20" x14ac:dyDescent="0.3">
      <c r="B279" s="19">
        <v>251</v>
      </c>
      <c r="C279" s="20">
        <v>43970</v>
      </c>
      <c r="D279" s="21">
        <v>61</v>
      </c>
      <c r="E279" s="22" t="s">
        <v>116</v>
      </c>
      <c r="F279" s="19">
        <v>14</v>
      </c>
      <c r="G279" s="23">
        <v>25</v>
      </c>
      <c r="H279" s="24">
        <v>114</v>
      </c>
      <c r="I279" s="25">
        <v>2850</v>
      </c>
      <c r="J279" s="26">
        <v>0.12</v>
      </c>
      <c r="K279" s="25"/>
      <c r="L279" s="25">
        <v>2508</v>
      </c>
      <c r="M279" s="27">
        <v>43971</v>
      </c>
      <c r="N279" s="28">
        <v>43971</v>
      </c>
      <c r="O279" s="29">
        <v>251</v>
      </c>
      <c r="P279" s="30">
        <v>5</v>
      </c>
      <c r="Q279" s="19" t="s">
        <v>92</v>
      </c>
      <c r="R279" s="26">
        <v>0.08</v>
      </c>
      <c r="S279" s="31">
        <v>200.64000000000001</v>
      </c>
      <c r="T279">
        <v>6</v>
      </c>
    </row>
    <row r="280" spans="2:20" x14ac:dyDescent="0.3">
      <c r="B280" s="19">
        <v>252</v>
      </c>
      <c r="C280" s="20">
        <v>43970</v>
      </c>
      <c r="D280" s="21">
        <v>24</v>
      </c>
      <c r="E280" s="22" t="s">
        <v>133</v>
      </c>
      <c r="F280" s="19">
        <v>2</v>
      </c>
      <c r="G280" s="23">
        <v>36</v>
      </c>
      <c r="H280" s="24">
        <v>103</v>
      </c>
      <c r="I280" s="25">
        <v>3708</v>
      </c>
      <c r="J280" s="26">
        <v>0</v>
      </c>
      <c r="K280" s="25"/>
      <c r="L280" s="25">
        <v>3708</v>
      </c>
      <c r="M280" s="27">
        <v>43972</v>
      </c>
      <c r="N280" s="28">
        <v>43972</v>
      </c>
      <c r="O280" s="29">
        <v>252</v>
      </c>
      <c r="P280" s="30">
        <v>7</v>
      </c>
      <c r="Q280" s="19" t="s">
        <v>109</v>
      </c>
      <c r="R280" s="26">
        <v>7.0000000000000007E-2</v>
      </c>
      <c r="S280" s="31">
        <v>259.56</v>
      </c>
      <c r="T280">
        <v>7</v>
      </c>
    </row>
    <row r="281" spans="2:20" x14ac:dyDescent="0.3">
      <c r="B281" s="19">
        <v>253</v>
      </c>
      <c r="C281" s="20">
        <v>43971</v>
      </c>
      <c r="D281" s="21">
        <v>72</v>
      </c>
      <c r="E281" s="22" t="s">
        <v>96</v>
      </c>
      <c r="F281" s="19">
        <v>5</v>
      </c>
      <c r="G281" s="23">
        <v>35</v>
      </c>
      <c r="H281" s="24">
        <v>120</v>
      </c>
      <c r="I281" s="25">
        <v>4200</v>
      </c>
      <c r="J281" s="26">
        <v>0.15</v>
      </c>
      <c r="K281" s="25"/>
      <c r="L281" s="25">
        <v>3570</v>
      </c>
      <c r="M281" s="27">
        <v>43999</v>
      </c>
      <c r="N281" s="28">
        <v>43999</v>
      </c>
      <c r="O281" s="29">
        <v>253</v>
      </c>
      <c r="P281" s="30">
        <v>7</v>
      </c>
      <c r="Q281" s="19" t="s">
        <v>128</v>
      </c>
      <c r="R281" s="26">
        <v>7.0000000000000007E-2</v>
      </c>
      <c r="S281" s="31">
        <v>249.90000000000003</v>
      </c>
      <c r="T281">
        <v>1</v>
      </c>
    </row>
    <row r="282" spans="2:20" x14ac:dyDescent="0.3">
      <c r="B282" s="19">
        <v>254</v>
      </c>
      <c r="C282" s="20">
        <v>43971</v>
      </c>
      <c r="D282" s="21">
        <v>30</v>
      </c>
      <c r="E282" s="22" t="s">
        <v>155</v>
      </c>
      <c r="F282" s="19">
        <v>9</v>
      </c>
      <c r="G282" s="23">
        <v>37</v>
      </c>
      <c r="H282" s="24">
        <v>115</v>
      </c>
      <c r="I282" s="25">
        <v>4255</v>
      </c>
      <c r="J282" s="26">
        <v>0.15</v>
      </c>
      <c r="K282" s="25"/>
      <c r="L282" s="25">
        <v>3616.75</v>
      </c>
      <c r="M282" s="27">
        <v>43988</v>
      </c>
      <c r="N282" s="28">
        <v>43988</v>
      </c>
      <c r="O282" s="29">
        <v>254</v>
      </c>
      <c r="P282" s="30">
        <v>1</v>
      </c>
      <c r="Q282" s="19" t="s">
        <v>88</v>
      </c>
      <c r="R282" s="26">
        <v>0.1</v>
      </c>
      <c r="S282" s="31">
        <v>361.67500000000001</v>
      </c>
      <c r="T282">
        <v>2</v>
      </c>
    </row>
    <row r="283" spans="2:20" x14ac:dyDescent="0.3">
      <c r="B283" s="19">
        <v>255</v>
      </c>
      <c r="C283" s="20">
        <v>43972</v>
      </c>
      <c r="D283" s="21">
        <v>43</v>
      </c>
      <c r="E283" s="22" t="s">
        <v>158</v>
      </c>
      <c r="F283" s="19">
        <v>9</v>
      </c>
      <c r="G283" s="23">
        <v>47</v>
      </c>
      <c r="H283" s="24">
        <v>98</v>
      </c>
      <c r="I283" s="25">
        <v>4606</v>
      </c>
      <c r="J283" s="26">
        <v>0.15</v>
      </c>
      <c r="K283" s="25"/>
      <c r="L283" s="25">
        <v>3915.1</v>
      </c>
      <c r="M283" s="27">
        <v>43977</v>
      </c>
      <c r="N283" s="28">
        <v>43977</v>
      </c>
      <c r="O283" s="29">
        <v>255</v>
      </c>
      <c r="P283" s="30">
        <v>5</v>
      </c>
      <c r="Q283" s="19" t="s">
        <v>92</v>
      </c>
      <c r="R283" s="26">
        <v>0.1</v>
      </c>
      <c r="S283" s="31">
        <v>391.51</v>
      </c>
      <c r="T283">
        <v>3</v>
      </c>
    </row>
    <row r="284" spans="2:20" x14ac:dyDescent="0.3">
      <c r="B284" s="19">
        <v>256</v>
      </c>
      <c r="C284" s="20">
        <v>43972</v>
      </c>
      <c r="D284" s="21">
        <v>46</v>
      </c>
      <c r="E284" s="22" t="s">
        <v>153</v>
      </c>
      <c r="F284" s="19">
        <v>11</v>
      </c>
      <c r="G284" s="23">
        <v>30</v>
      </c>
      <c r="H284" s="24">
        <v>114</v>
      </c>
      <c r="I284" s="25">
        <v>3420</v>
      </c>
      <c r="J284" s="26">
        <v>0.12</v>
      </c>
      <c r="K284" s="25"/>
      <c r="L284" s="25">
        <v>3009.6</v>
      </c>
      <c r="M284" s="27">
        <v>43978</v>
      </c>
      <c r="N284" s="28">
        <v>43978</v>
      </c>
      <c r="O284" s="29">
        <v>256</v>
      </c>
      <c r="P284" s="30">
        <v>6</v>
      </c>
      <c r="Q284" s="19" t="s">
        <v>113</v>
      </c>
      <c r="R284" s="26">
        <v>0.06</v>
      </c>
      <c r="S284" s="31">
        <v>180.57599999999999</v>
      </c>
      <c r="T284">
        <v>4</v>
      </c>
    </row>
    <row r="285" spans="2:20" x14ac:dyDescent="0.3">
      <c r="B285" s="19">
        <v>257</v>
      </c>
      <c r="C285" s="20">
        <v>43972</v>
      </c>
      <c r="D285" s="21">
        <v>31</v>
      </c>
      <c r="E285" s="22" t="s">
        <v>144</v>
      </c>
      <c r="F285" s="19">
        <v>10</v>
      </c>
      <c r="G285" s="23">
        <v>23</v>
      </c>
      <c r="H285" s="24">
        <v>95</v>
      </c>
      <c r="I285" s="25">
        <v>2185</v>
      </c>
      <c r="J285" s="26">
        <v>0.13</v>
      </c>
      <c r="K285" s="25"/>
      <c r="L285" s="25">
        <v>1900.95</v>
      </c>
      <c r="M285" s="27">
        <v>43982</v>
      </c>
      <c r="N285" s="28">
        <v>43982</v>
      </c>
      <c r="O285" s="29">
        <v>257</v>
      </c>
      <c r="P285" s="30">
        <v>7</v>
      </c>
      <c r="Q285" s="19" t="s">
        <v>83</v>
      </c>
      <c r="R285" s="26">
        <v>0.05</v>
      </c>
      <c r="S285" s="31">
        <v>95.047500000000014</v>
      </c>
      <c r="T285">
        <v>5</v>
      </c>
    </row>
    <row r="286" spans="2:20" x14ac:dyDescent="0.3">
      <c r="B286" s="19">
        <v>258</v>
      </c>
      <c r="C286" s="20">
        <v>43973</v>
      </c>
      <c r="D286" s="21">
        <v>53</v>
      </c>
      <c r="E286" s="22" t="s">
        <v>147</v>
      </c>
      <c r="F286" s="19">
        <v>6</v>
      </c>
      <c r="G286" s="23">
        <v>11</v>
      </c>
      <c r="H286" s="24">
        <v>92</v>
      </c>
      <c r="I286" s="25">
        <v>1012</v>
      </c>
      <c r="J286" s="26">
        <v>0.02</v>
      </c>
      <c r="K286" s="25"/>
      <c r="L286" s="25">
        <v>991.76</v>
      </c>
      <c r="M286" s="27">
        <v>43978</v>
      </c>
      <c r="N286" s="28">
        <v>43978</v>
      </c>
      <c r="O286" s="29">
        <v>258</v>
      </c>
      <c r="P286" s="30">
        <v>5</v>
      </c>
      <c r="Q286" s="19" t="s">
        <v>95</v>
      </c>
      <c r="R286" s="26">
        <v>0.08</v>
      </c>
      <c r="S286" s="31">
        <v>79.340800000000002</v>
      </c>
      <c r="T286">
        <v>6</v>
      </c>
    </row>
    <row r="287" spans="2:20" x14ac:dyDescent="0.3">
      <c r="B287" s="19">
        <v>259</v>
      </c>
      <c r="C287" s="20">
        <v>43974</v>
      </c>
      <c r="D287" s="21">
        <v>75</v>
      </c>
      <c r="E287" s="22" t="s">
        <v>96</v>
      </c>
      <c r="F287" s="19">
        <v>10</v>
      </c>
      <c r="G287" s="23">
        <v>30</v>
      </c>
      <c r="H287" s="24">
        <v>108</v>
      </c>
      <c r="I287" s="25">
        <v>3240</v>
      </c>
      <c r="J287" s="26">
        <v>0.15</v>
      </c>
      <c r="K287" s="25"/>
      <c r="L287" s="25">
        <v>2754</v>
      </c>
      <c r="M287" s="27">
        <v>43993</v>
      </c>
      <c r="N287" s="28">
        <v>43993</v>
      </c>
      <c r="O287" s="29">
        <v>259</v>
      </c>
      <c r="P287" s="30">
        <v>6</v>
      </c>
      <c r="Q287" s="19" t="s">
        <v>128</v>
      </c>
      <c r="R287" s="26">
        <v>0.1</v>
      </c>
      <c r="S287" s="31">
        <v>275.40000000000003</v>
      </c>
      <c r="T287">
        <v>7</v>
      </c>
    </row>
    <row r="288" spans="2:20" x14ac:dyDescent="0.3">
      <c r="B288" s="19">
        <v>260</v>
      </c>
      <c r="C288" s="20">
        <v>43974</v>
      </c>
      <c r="D288" s="21">
        <v>49</v>
      </c>
      <c r="E288" s="22" t="s">
        <v>96</v>
      </c>
      <c r="F288" s="19">
        <v>1</v>
      </c>
      <c r="G288" s="23">
        <v>45</v>
      </c>
      <c r="H288" s="24">
        <v>95</v>
      </c>
      <c r="I288" s="25">
        <v>4275</v>
      </c>
      <c r="J288" s="26">
        <v>0.01</v>
      </c>
      <c r="K288" s="25"/>
      <c r="L288" s="25">
        <v>4232.25</v>
      </c>
      <c r="M288" s="27">
        <v>43987</v>
      </c>
      <c r="N288" s="28">
        <v>43987</v>
      </c>
      <c r="O288" s="29">
        <v>260</v>
      </c>
      <c r="P288" s="30">
        <v>3</v>
      </c>
      <c r="Q288" s="19" t="s">
        <v>80</v>
      </c>
      <c r="R288" s="26">
        <v>7.0000000000000007E-2</v>
      </c>
      <c r="S288" s="31">
        <v>296.25750000000005</v>
      </c>
      <c r="T288">
        <v>1</v>
      </c>
    </row>
    <row r="289" spans="2:20" x14ac:dyDescent="0.3">
      <c r="B289" s="19">
        <v>261</v>
      </c>
      <c r="C289" s="20">
        <v>43974</v>
      </c>
      <c r="D289" s="21">
        <v>48</v>
      </c>
      <c r="E289" s="22" t="s">
        <v>120</v>
      </c>
      <c r="F289" s="19">
        <v>15</v>
      </c>
      <c r="G289" s="23">
        <v>17</v>
      </c>
      <c r="H289" s="24">
        <v>113</v>
      </c>
      <c r="I289" s="25">
        <v>1921</v>
      </c>
      <c r="J289" s="26">
        <v>0.09</v>
      </c>
      <c r="K289" s="25"/>
      <c r="L289" s="25">
        <v>1748.1100000000001</v>
      </c>
      <c r="M289" s="27">
        <v>44000</v>
      </c>
      <c r="N289" s="28">
        <v>44000</v>
      </c>
      <c r="O289" s="29">
        <v>261</v>
      </c>
      <c r="P289" s="30">
        <v>2</v>
      </c>
      <c r="Q289" s="19" t="s">
        <v>128</v>
      </c>
      <c r="R289" s="26">
        <v>7.0000000000000007E-2</v>
      </c>
      <c r="S289" s="31">
        <v>122.36770000000001</v>
      </c>
      <c r="T289">
        <v>2</v>
      </c>
    </row>
    <row r="290" spans="2:20" x14ac:dyDescent="0.3">
      <c r="B290" s="19">
        <v>262</v>
      </c>
      <c r="C290" s="20">
        <v>43974</v>
      </c>
      <c r="D290" s="21">
        <v>47</v>
      </c>
      <c r="E290" s="22" t="s">
        <v>101</v>
      </c>
      <c r="F290" s="19">
        <v>3</v>
      </c>
      <c r="G290" s="23">
        <v>25</v>
      </c>
      <c r="H290" s="24">
        <v>110</v>
      </c>
      <c r="I290" s="25">
        <v>2750</v>
      </c>
      <c r="J290" s="26">
        <v>0.04</v>
      </c>
      <c r="K290" s="25"/>
      <c r="L290" s="25">
        <v>2640</v>
      </c>
      <c r="M290" s="27">
        <v>43980</v>
      </c>
      <c r="N290" s="28">
        <v>43980</v>
      </c>
      <c r="O290" s="29">
        <v>262</v>
      </c>
      <c r="P290" s="30">
        <v>5</v>
      </c>
      <c r="Q290" s="19" t="s">
        <v>113</v>
      </c>
      <c r="R290" s="26">
        <v>0.09</v>
      </c>
      <c r="S290" s="31">
        <v>237.6</v>
      </c>
      <c r="T290">
        <v>3</v>
      </c>
    </row>
    <row r="291" spans="2:20" x14ac:dyDescent="0.3">
      <c r="B291" s="19">
        <v>263</v>
      </c>
      <c r="C291" s="20">
        <v>43975</v>
      </c>
      <c r="D291" s="21">
        <v>6</v>
      </c>
      <c r="E291" s="22" t="s">
        <v>147</v>
      </c>
      <c r="F291" s="19">
        <v>9</v>
      </c>
      <c r="G291" s="23">
        <v>21</v>
      </c>
      <c r="H291" s="24">
        <v>111</v>
      </c>
      <c r="I291" s="25">
        <v>2331</v>
      </c>
      <c r="J291" s="26">
        <v>0.06</v>
      </c>
      <c r="K291" s="25"/>
      <c r="L291" s="25">
        <v>2191.14</v>
      </c>
      <c r="M291" s="27">
        <v>43992</v>
      </c>
      <c r="N291" s="28">
        <v>43992</v>
      </c>
      <c r="O291" s="29">
        <v>263</v>
      </c>
      <c r="P291" s="30">
        <v>1</v>
      </c>
      <c r="Q291" s="19" t="s">
        <v>95</v>
      </c>
      <c r="R291" s="26">
        <v>0.06</v>
      </c>
      <c r="S291" s="31">
        <v>131.46839999999997</v>
      </c>
      <c r="T291">
        <v>4</v>
      </c>
    </row>
    <row r="292" spans="2:20" x14ac:dyDescent="0.3">
      <c r="B292" s="19">
        <v>264</v>
      </c>
      <c r="C292" s="20">
        <v>43975</v>
      </c>
      <c r="D292" s="21">
        <v>53</v>
      </c>
      <c r="E292" s="22" t="s">
        <v>147</v>
      </c>
      <c r="F292" s="19">
        <v>11</v>
      </c>
      <c r="G292" s="23">
        <v>26</v>
      </c>
      <c r="H292" s="24">
        <v>100</v>
      </c>
      <c r="I292" s="25">
        <v>2600</v>
      </c>
      <c r="J292" s="26">
        <v>0.15</v>
      </c>
      <c r="K292" s="25"/>
      <c r="L292" s="25">
        <v>2210</v>
      </c>
      <c r="M292" s="27">
        <v>43985</v>
      </c>
      <c r="N292" s="28">
        <v>43985</v>
      </c>
      <c r="O292" s="29">
        <v>264</v>
      </c>
      <c r="P292" s="30">
        <v>2</v>
      </c>
      <c r="Q292" s="19" t="s">
        <v>90</v>
      </c>
      <c r="R292" s="26">
        <v>7.0000000000000007E-2</v>
      </c>
      <c r="S292" s="31">
        <v>154.70000000000002</v>
      </c>
      <c r="T292">
        <v>5</v>
      </c>
    </row>
    <row r="293" spans="2:20" x14ac:dyDescent="0.3">
      <c r="B293" s="19">
        <v>265</v>
      </c>
      <c r="C293" s="20">
        <v>43975</v>
      </c>
      <c r="D293" s="21">
        <v>62</v>
      </c>
      <c r="E293" s="22" t="s">
        <v>96</v>
      </c>
      <c r="F293" s="19">
        <v>14</v>
      </c>
      <c r="G293" s="23">
        <v>39</v>
      </c>
      <c r="H293" s="24">
        <v>96</v>
      </c>
      <c r="I293" s="25">
        <v>3744</v>
      </c>
      <c r="J293" s="26">
        <v>0.08</v>
      </c>
      <c r="K293" s="25"/>
      <c r="L293" s="25">
        <v>3444.48</v>
      </c>
      <c r="M293" s="27">
        <v>44004</v>
      </c>
      <c r="N293" s="28">
        <v>44004</v>
      </c>
      <c r="O293" s="29">
        <v>265</v>
      </c>
      <c r="P293" s="30">
        <v>7</v>
      </c>
      <c r="Q293" s="19" t="s">
        <v>80</v>
      </c>
      <c r="R293" s="26">
        <v>0.1</v>
      </c>
      <c r="S293" s="31">
        <v>344.44800000000004</v>
      </c>
      <c r="T293">
        <v>6</v>
      </c>
    </row>
    <row r="294" spans="2:20" x14ac:dyDescent="0.3">
      <c r="B294" s="19">
        <v>266</v>
      </c>
      <c r="C294" s="20">
        <v>43975</v>
      </c>
      <c r="D294" s="21">
        <v>63</v>
      </c>
      <c r="E294" s="22" t="s">
        <v>139</v>
      </c>
      <c r="F294" s="19">
        <v>5</v>
      </c>
      <c r="G294" s="23">
        <v>25</v>
      </c>
      <c r="H294" s="24">
        <v>117</v>
      </c>
      <c r="I294" s="25">
        <v>2925</v>
      </c>
      <c r="J294" s="26">
        <v>0.14000000000000001</v>
      </c>
      <c r="K294" s="25"/>
      <c r="L294" s="25">
        <v>2515.5</v>
      </c>
      <c r="M294" s="27">
        <v>43977</v>
      </c>
      <c r="N294" s="28">
        <v>43977</v>
      </c>
      <c r="O294" s="29">
        <v>266</v>
      </c>
      <c r="P294" s="30">
        <v>1</v>
      </c>
      <c r="Q294" s="19" t="s">
        <v>88</v>
      </c>
      <c r="R294" s="26">
        <v>0.09</v>
      </c>
      <c r="S294" s="31">
        <v>226.39499999999998</v>
      </c>
      <c r="T294">
        <v>7</v>
      </c>
    </row>
    <row r="295" spans="2:20" x14ac:dyDescent="0.3">
      <c r="B295" s="19">
        <v>267</v>
      </c>
      <c r="C295" s="20">
        <v>43975</v>
      </c>
      <c r="D295" s="21">
        <v>61</v>
      </c>
      <c r="E295" s="22" t="s">
        <v>116</v>
      </c>
      <c r="F295" s="19">
        <v>14</v>
      </c>
      <c r="G295" s="23">
        <v>44</v>
      </c>
      <c r="H295" s="24">
        <v>106</v>
      </c>
      <c r="I295" s="25">
        <v>4664</v>
      </c>
      <c r="J295" s="26">
        <v>0.03</v>
      </c>
      <c r="K295" s="25"/>
      <c r="L295" s="25">
        <v>4524.08</v>
      </c>
      <c r="M295" s="27">
        <v>43981</v>
      </c>
      <c r="N295" s="28">
        <v>43981</v>
      </c>
      <c r="O295" s="29">
        <v>267</v>
      </c>
      <c r="P295" s="30">
        <v>5</v>
      </c>
      <c r="Q295" s="19" t="s">
        <v>80</v>
      </c>
      <c r="R295" s="26">
        <v>0.06</v>
      </c>
      <c r="S295" s="31">
        <v>271.44479999999999</v>
      </c>
      <c r="T295">
        <v>1</v>
      </c>
    </row>
    <row r="296" spans="2:20" x14ac:dyDescent="0.3">
      <c r="B296" s="19">
        <v>268</v>
      </c>
      <c r="C296" s="20">
        <v>43975</v>
      </c>
      <c r="D296" s="21">
        <v>6</v>
      </c>
      <c r="E296" s="22" t="s">
        <v>147</v>
      </c>
      <c r="F296" s="19">
        <v>14</v>
      </c>
      <c r="G296" s="23">
        <v>29</v>
      </c>
      <c r="H296" s="24">
        <v>100</v>
      </c>
      <c r="I296" s="25">
        <v>2900</v>
      </c>
      <c r="J296" s="26">
        <v>0.08</v>
      </c>
      <c r="K296" s="25"/>
      <c r="L296" s="25">
        <v>2668</v>
      </c>
      <c r="M296" s="27">
        <v>43997</v>
      </c>
      <c r="N296" s="28">
        <v>43997</v>
      </c>
      <c r="O296" s="29">
        <v>268</v>
      </c>
      <c r="P296" s="30">
        <v>2</v>
      </c>
      <c r="Q296" s="19" t="s">
        <v>95</v>
      </c>
      <c r="R296" s="26">
        <v>0.1</v>
      </c>
      <c r="S296" s="31">
        <v>266.8</v>
      </c>
      <c r="T296">
        <v>2</v>
      </c>
    </row>
    <row r="297" spans="2:20" x14ac:dyDescent="0.3">
      <c r="B297" s="19">
        <v>269</v>
      </c>
      <c r="C297" s="20">
        <v>43978</v>
      </c>
      <c r="D297" s="21">
        <v>28</v>
      </c>
      <c r="E297" s="22" t="s">
        <v>145</v>
      </c>
      <c r="F297" s="19">
        <v>2</v>
      </c>
      <c r="G297" s="23">
        <v>17</v>
      </c>
      <c r="H297" s="24">
        <v>93</v>
      </c>
      <c r="I297" s="25">
        <v>1581</v>
      </c>
      <c r="J297" s="26">
        <v>0</v>
      </c>
      <c r="K297" s="25"/>
      <c r="L297" s="25">
        <v>1581</v>
      </c>
      <c r="M297" s="27">
        <v>44000</v>
      </c>
      <c r="N297" s="28">
        <v>44000</v>
      </c>
      <c r="O297" s="29">
        <v>269</v>
      </c>
      <c r="P297" s="30">
        <v>7</v>
      </c>
      <c r="Q297" s="19" t="s">
        <v>92</v>
      </c>
      <c r="R297" s="26">
        <v>0.1</v>
      </c>
      <c r="S297" s="31">
        <v>158.10000000000002</v>
      </c>
      <c r="T297">
        <v>3</v>
      </c>
    </row>
    <row r="298" spans="2:20" x14ac:dyDescent="0.3">
      <c r="B298" s="19">
        <v>270</v>
      </c>
      <c r="C298" s="20">
        <v>43978</v>
      </c>
      <c r="D298" s="21">
        <v>35</v>
      </c>
      <c r="E298" s="22" t="s">
        <v>96</v>
      </c>
      <c r="F298" s="19">
        <v>11</v>
      </c>
      <c r="G298" s="23">
        <v>23</v>
      </c>
      <c r="H298" s="24">
        <v>96</v>
      </c>
      <c r="I298" s="25">
        <v>2208</v>
      </c>
      <c r="J298" s="26">
        <v>0.13</v>
      </c>
      <c r="K298" s="25"/>
      <c r="L298" s="25">
        <v>1920.96</v>
      </c>
      <c r="M298" s="27">
        <v>44000</v>
      </c>
      <c r="N298" s="28">
        <v>44000</v>
      </c>
      <c r="O298" s="29">
        <v>270</v>
      </c>
      <c r="P298" s="30">
        <v>7</v>
      </c>
      <c r="Q298" s="19" t="s">
        <v>128</v>
      </c>
      <c r="R298" s="26">
        <v>0.09</v>
      </c>
      <c r="S298" s="31">
        <v>172.88640000000001</v>
      </c>
      <c r="T298">
        <v>4</v>
      </c>
    </row>
    <row r="299" spans="2:20" x14ac:dyDescent="0.3">
      <c r="B299" s="19">
        <v>271</v>
      </c>
      <c r="C299" s="20">
        <v>43978</v>
      </c>
      <c r="D299" s="21">
        <v>98</v>
      </c>
      <c r="E299" s="22" t="s">
        <v>84</v>
      </c>
      <c r="F299" s="19">
        <v>15</v>
      </c>
      <c r="G299" s="23">
        <v>30</v>
      </c>
      <c r="H299" s="24">
        <v>108</v>
      </c>
      <c r="I299" s="25">
        <v>3240</v>
      </c>
      <c r="J299" s="26">
        <v>0.04</v>
      </c>
      <c r="K299" s="25"/>
      <c r="L299" s="25">
        <v>3110.4</v>
      </c>
      <c r="M299" s="27">
        <v>43988</v>
      </c>
      <c r="N299" s="28">
        <v>43988</v>
      </c>
      <c r="O299" s="29">
        <v>271</v>
      </c>
      <c r="P299" s="30">
        <v>3</v>
      </c>
      <c r="Q299" s="19" t="s">
        <v>83</v>
      </c>
      <c r="R299" s="26">
        <v>0.1</v>
      </c>
      <c r="S299" s="31">
        <v>311.04000000000002</v>
      </c>
      <c r="T299">
        <v>5</v>
      </c>
    </row>
    <row r="300" spans="2:20" x14ac:dyDescent="0.3">
      <c r="B300" s="19">
        <v>272</v>
      </c>
      <c r="C300" s="20">
        <v>43978</v>
      </c>
      <c r="D300" s="21">
        <v>77</v>
      </c>
      <c r="E300" s="22" t="s">
        <v>124</v>
      </c>
      <c r="F300" s="19">
        <v>10</v>
      </c>
      <c r="G300" s="23">
        <v>28</v>
      </c>
      <c r="H300" s="24">
        <v>97</v>
      </c>
      <c r="I300" s="25">
        <v>2716</v>
      </c>
      <c r="J300" s="26">
        <v>0.12</v>
      </c>
      <c r="K300" s="25"/>
      <c r="L300" s="25">
        <v>2390.08</v>
      </c>
      <c r="M300" s="27">
        <v>43979</v>
      </c>
      <c r="N300" s="28">
        <v>43979</v>
      </c>
      <c r="O300" s="29">
        <v>272</v>
      </c>
      <c r="P300" s="30">
        <v>5</v>
      </c>
      <c r="Q300" s="19" t="s">
        <v>105</v>
      </c>
      <c r="R300" s="26">
        <v>0.06</v>
      </c>
      <c r="S300" s="31">
        <v>143.40479999999999</v>
      </c>
      <c r="T300">
        <v>6</v>
      </c>
    </row>
    <row r="301" spans="2:20" x14ac:dyDescent="0.3">
      <c r="B301" s="19">
        <v>273</v>
      </c>
      <c r="C301" s="20">
        <v>43979</v>
      </c>
      <c r="D301" s="21">
        <v>73</v>
      </c>
      <c r="E301" s="22" t="s">
        <v>96</v>
      </c>
      <c r="F301" s="19">
        <v>1</v>
      </c>
      <c r="G301" s="23">
        <v>24</v>
      </c>
      <c r="H301" s="24">
        <v>102</v>
      </c>
      <c r="I301" s="25">
        <v>2448</v>
      </c>
      <c r="J301" s="26">
        <v>0.09</v>
      </c>
      <c r="K301" s="25"/>
      <c r="L301" s="25">
        <v>2227.6799999999998</v>
      </c>
      <c r="M301" s="27">
        <v>44004</v>
      </c>
      <c r="N301" s="28">
        <v>44004</v>
      </c>
      <c r="O301" s="29">
        <v>273</v>
      </c>
      <c r="P301" s="30">
        <v>4</v>
      </c>
      <c r="Q301" s="19" t="s">
        <v>83</v>
      </c>
      <c r="R301" s="26">
        <v>0.06</v>
      </c>
      <c r="S301" s="31">
        <v>133.66079999999999</v>
      </c>
      <c r="T301">
        <v>7</v>
      </c>
    </row>
    <row r="302" spans="2:20" x14ac:dyDescent="0.3">
      <c r="B302" s="19">
        <v>274</v>
      </c>
      <c r="C302" s="20">
        <v>43980</v>
      </c>
      <c r="D302" s="21">
        <v>94</v>
      </c>
      <c r="E302" s="22" t="s">
        <v>111</v>
      </c>
      <c r="F302" s="19">
        <v>10</v>
      </c>
      <c r="G302" s="23">
        <v>47</v>
      </c>
      <c r="H302" s="24">
        <v>110</v>
      </c>
      <c r="I302" s="25">
        <v>5170</v>
      </c>
      <c r="J302" s="26">
        <v>0.06</v>
      </c>
      <c r="K302" s="25"/>
      <c r="L302" s="25">
        <v>4859.8</v>
      </c>
      <c r="M302" s="27">
        <v>43988</v>
      </c>
      <c r="N302" s="28">
        <v>43988</v>
      </c>
      <c r="O302" s="29">
        <v>274</v>
      </c>
      <c r="P302" s="30">
        <v>4</v>
      </c>
      <c r="Q302" s="19" t="s">
        <v>95</v>
      </c>
      <c r="R302" s="26">
        <v>7.0000000000000007E-2</v>
      </c>
      <c r="S302" s="31">
        <v>340.18600000000004</v>
      </c>
      <c r="T302">
        <v>1</v>
      </c>
    </row>
    <row r="303" spans="2:20" x14ac:dyDescent="0.3">
      <c r="B303" s="19">
        <v>275</v>
      </c>
      <c r="C303" s="20">
        <v>43980</v>
      </c>
      <c r="D303" s="21">
        <v>42</v>
      </c>
      <c r="E303" s="22" t="s">
        <v>151</v>
      </c>
      <c r="F303" s="19">
        <v>13</v>
      </c>
      <c r="G303" s="23">
        <v>22</v>
      </c>
      <c r="H303" s="24">
        <v>119</v>
      </c>
      <c r="I303" s="25">
        <v>2618</v>
      </c>
      <c r="J303" s="26">
        <v>0.05</v>
      </c>
      <c r="K303" s="25"/>
      <c r="L303" s="25">
        <v>2487.1</v>
      </c>
      <c r="M303" s="27">
        <v>44003</v>
      </c>
      <c r="N303" s="28">
        <v>44003</v>
      </c>
      <c r="O303" s="29">
        <v>275</v>
      </c>
      <c r="P303" s="30">
        <v>3</v>
      </c>
      <c r="Q303" s="19" t="s">
        <v>80</v>
      </c>
      <c r="R303" s="26">
        <v>0.09</v>
      </c>
      <c r="S303" s="31">
        <v>223.83899999999997</v>
      </c>
      <c r="T303">
        <v>2</v>
      </c>
    </row>
    <row r="304" spans="2:20" x14ac:dyDescent="0.3">
      <c r="B304" s="19">
        <v>276</v>
      </c>
      <c r="C304" s="20">
        <v>43980</v>
      </c>
      <c r="D304" s="21">
        <v>1</v>
      </c>
      <c r="E304" s="22" t="s">
        <v>152</v>
      </c>
      <c r="F304" s="19">
        <v>4</v>
      </c>
      <c r="G304" s="23">
        <v>47</v>
      </c>
      <c r="H304" s="24">
        <v>99</v>
      </c>
      <c r="I304" s="25">
        <v>4653</v>
      </c>
      <c r="J304" s="26">
        <v>0.12</v>
      </c>
      <c r="K304" s="25"/>
      <c r="L304" s="25">
        <v>4094.64</v>
      </c>
      <c r="M304" s="27">
        <v>43989</v>
      </c>
      <c r="N304" s="28">
        <v>43989</v>
      </c>
      <c r="O304" s="29">
        <v>276</v>
      </c>
      <c r="P304" s="30">
        <v>1</v>
      </c>
      <c r="Q304" s="19" t="s">
        <v>105</v>
      </c>
      <c r="R304" s="26">
        <v>0.06</v>
      </c>
      <c r="S304" s="31">
        <v>245.67839999999998</v>
      </c>
      <c r="T304">
        <v>3</v>
      </c>
    </row>
    <row r="305" spans="2:20" x14ac:dyDescent="0.3">
      <c r="B305" s="19">
        <v>277</v>
      </c>
      <c r="C305" s="20">
        <v>43981</v>
      </c>
      <c r="D305" s="21">
        <v>63</v>
      </c>
      <c r="E305" s="22" t="s">
        <v>139</v>
      </c>
      <c r="F305" s="19">
        <v>7</v>
      </c>
      <c r="G305" s="23">
        <v>16</v>
      </c>
      <c r="H305" s="24">
        <v>92</v>
      </c>
      <c r="I305" s="25">
        <v>1472</v>
      </c>
      <c r="J305" s="26">
        <v>0.03</v>
      </c>
      <c r="K305" s="25"/>
      <c r="L305" s="25">
        <v>1427.84</v>
      </c>
      <c r="M305" s="27">
        <v>44010</v>
      </c>
      <c r="N305" s="28">
        <v>44010</v>
      </c>
      <c r="O305" s="29">
        <v>277</v>
      </c>
      <c r="P305" s="30">
        <v>5</v>
      </c>
      <c r="Q305" s="19" t="s">
        <v>95</v>
      </c>
      <c r="R305" s="26">
        <v>0.1</v>
      </c>
      <c r="S305" s="31">
        <v>142.78399999999999</v>
      </c>
      <c r="T305">
        <v>4</v>
      </c>
    </row>
    <row r="306" spans="2:20" x14ac:dyDescent="0.3">
      <c r="B306" s="19">
        <v>278</v>
      </c>
      <c r="C306" s="20">
        <v>43981</v>
      </c>
      <c r="D306" s="21">
        <v>37</v>
      </c>
      <c r="E306" s="22" t="s">
        <v>110</v>
      </c>
      <c r="F306" s="19">
        <v>12</v>
      </c>
      <c r="G306" s="23">
        <v>40</v>
      </c>
      <c r="H306" s="24">
        <v>97</v>
      </c>
      <c r="I306" s="25">
        <v>3880</v>
      </c>
      <c r="J306" s="26">
        <v>0.04</v>
      </c>
      <c r="K306" s="25"/>
      <c r="L306" s="25">
        <v>3724.8</v>
      </c>
      <c r="M306" s="27">
        <v>43988</v>
      </c>
      <c r="N306" s="28">
        <v>43988</v>
      </c>
      <c r="O306" s="29">
        <v>278</v>
      </c>
      <c r="P306" s="30">
        <v>2</v>
      </c>
      <c r="Q306" s="19" t="s">
        <v>90</v>
      </c>
      <c r="R306" s="26">
        <v>0.05</v>
      </c>
      <c r="S306" s="31">
        <v>186.24</v>
      </c>
      <c r="T306">
        <v>5</v>
      </c>
    </row>
    <row r="307" spans="2:20" x14ac:dyDescent="0.3">
      <c r="B307" s="19">
        <v>279</v>
      </c>
      <c r="C307" s="20">
        <v>43981</v>
      </c>
      <c r="D307" s="21">
        <v>10</v>
      </c>
      <c r="E307" s="22" t="s">
        <v>148</v>
      </c>
      <c r="F307" s="19">
        <v>2</v>
      </c>
      <c r="G307" s="23">
        <v>17</v>
      </c>
      <c r="H307" s="24">
        <v>118</v>
      </c>
      <c r="I307" s="25">
        <v>2006</v>
      </c>
      <c r="J307" s="26">
        <v>0.15</v>
      </c>
      <c r="K307" s="25"/>
      <c r="L307" s="25">
        <v>1705.1</v>
      </c>
      <c r="M307" s="27">
        <v>43985</v>
      </c>
      <c r="N307" s="28">
        <v>43985</v>
      </c>
      <c r="O307" s="29">
        <v>279</v>
      </c>
      <c r="P307" s="30">
        <v>3</v>
      </c>
      <c r="Q307" s="19" t="s">
        <v>113</v>
      </c>
      <c r="R307" s="26">
        <v>0.09</v>
      </c>
      <c r="S307" s="31">
        <v>153.45899999999997</v>
      </c>
      <c r="T307">
        <v>6</v>
      </c>
    </row>
    <row r="308" spans="2:20" x14ac:dyDescent="0.3">
      <c r="B308" s="19">
        <v>280</v>
      </c>
      <c r="C308" s="20">
        <v>43982</v>
      </c>
      <c r="D308" s="21">
        <v>4</v>
      </c>
      <c r="E308" s="22" t="s">
        <v>145</v>
      </c>
      <c r="F308" s="19">
        <v>15</v>
      </c>
      <c r="G308" s="23">
        <v>18</v>
      </c>
      <c r="H308" s="24">
        <v>104</v>
      </c>
      <c r="I308" s="25">
        <v>1872</v>
      </c>
      <c r="J308" s="26">
        <v>0.13</v>
      </c>
      <c r="K308" s="25"/>
      <c r="L308" s="25">
        <v>1628.6399999999999</v>
      </c>
      <c r="M308" s="27">
        <v>44008</v>
      </c>
      <c r="N308" s="28">
        <v>44008</v>
      </c>
      <c r="O308" s="29">
        <v>280</v>
      </c>
      <c r="P308" s="30">
        <v>5</v>
      </c>
      <c r="Q308" s="19" t="s">
        <v>105</v>
      </c>
      <c r="R308" s="26">
        <v>0.05</v>
      </c>
      <c r="S308" s="31">
        <v>81.432000000000002</v>
      </c>
      <c r="T308">
        <v>7</v>
      </c>
    </row>
    <row r="309" spans="2:20" x14ac:dyDescent="0.3">
      <c r="B309" s="19">
        <v>281</v>
      </c>
      <c r="C309" s="20">
        <v>43982</v>
      </c>
      <c r="D309" s="21">
        <v>59</v>
      </c>
      <c r="E309" s="22" t="s">
        <v>156</v>
      </c>
      <c r="F309" s="19">
        <v>15</v>
      </c>
      <c r="G309" s="23">
        <v>38</v>
      </c>
      <c r="H309" s="24">
        <v>110</v>
      </c>
      <c r="I309" s="25">
        <v>4180</v>
      </c>
      <c r="J309" s="26">
        <v>0.13</v>
      </c>
      <c r="K309" s="25"/>
      <c r="L309" s="25">
        <v>3636.6</v>
      </c>
      <c r="M309" s="27">
        <v>43993</v>
      </c>
      <c r="N309" s="28">
        <v>43993</v>
      </c>
      <c r="O309" s="29">
        <v>281</v>
      </c>
      <c r="P309" s="30">
        <v>7</v>
      </c>
      <c r="Q309" s="19" t="s">
        <v>128</v>
      </c>
      <c r="R309" s="26">
        <v>0.08</v>
      </c>
      <c r="S309" s="31">
        <v>290.928</v>
      </c>
      <c r="T309">
        <v>1</v>
      </c>
    </row>
    <row r="310" spans="2:20" x14ac:dyDescent="0.3">
      <c r="B310" s="19">
        <v>282</v>
      </c>
      <c r="C310" s="20">
        <v>43983</v>
      </c>
      <c r="D310" s="21">
        <v>55</v>
      </c>
      <c r="E310" s="22" t="s">
        <v>106</v>
      </c>
      <c r="F310" s="19">
        <v>3</v>
      </c>
      <c r="G310" s="23">
        <v>30</v>
      </c>
      <c r="H310" s="24">
        <v>108</v>
      </c>
      <c r="I310" s="25">
        <v>3240</v>
      </c>
      <c r="J310" s="26">
        <v>0</v>
      </c>
      <c r="K310" s="25"/>
      <c r="L310" s="25">
        <v>3240</v>
      </c>
      <c r="M310" s="27">
        <v>43997</v>
      </c>
      <c r="N310" s="28">
        <v>43997</v>
      </c>
      <c r="O310" s="29">
        <v>282</v>
      </c>
      <c r="P310" s="30">
        <v>3</v>
      </c>
      <c r="Q310" s="19" t="s">
        <v>95</v>
      </c>
      <c r="R310" s="26">
        <v>0.05</v>
      </c>
      <c r="S310" s="31">
        <v>162</v>
      </c>
      <c r="T310">
        <v>2</v>
      </c>
    </row>
    <row r="311" spans="2:20" x14ac:dyDescent="0.3">
      <c r="B311" s="19">
        <v>283</v>
      </c>
      <c r="C311" s="20">
        <v>43983</v>
      </c>
      <c r="D311" s="21">
        <v>18</v>
      </c>
      <c r="E311" s="22" t="s">
        <v>142</v>
      </c>
      <c r="F311" s="19">
        <v>14</v>
      </c>
      <c r="G311" s="23">
        <v>35</v>
      </c>
      <c r="H311" s="24">
        <v>102</v>
      </c>
      <c r="I311" s="25">
        <v>3570</v>
      </c>
      <c r="J311" s="26">
        <v>0.03</v>
      </c>
      <c r="K311" s="25"/>
      <c r="L311" s="25">
        <v>3462.9</v>
      </c>
      <c r="M311" s="27">
        <v>44004</v>
      </c>
      <c r="N311" s="28">
        <v>44004</v>
      </c>
      <c r="O311" s="29">
        <v>283</v>
      </c>
      <c r="P311" s="30">
        <v>7</v>
      </c>
      <c r="Q311" s="19" t="s">
        <v>128</v>
      </c>
      <c r="R311" s="26">
        <v>0.08</v>
      </c>
      <c r="S311" s="31">
        <v>277.03200000000004</v>
      </c>
      <c r="T311">
        <v>3</v>
      </c>
    </row>
    <row r="312" spans="2:20" x14ac:dyDescent="0.3">
      <c r="B312" s="19">
        <v>284</v>
      </c>
      <c r="C312" s="20">
        <v>43983</v>
      </c>
      <c r="D312" s="21">
        <v>98</v>
      </c>
      <c r="E312" s="22" t="s">
        <v>84</v>
      </c>
      <c r="F312" s="19">
        <v>8</v>
      </c>
      <c r="G312" s="23">
        <v>18</v>
      </c>
      <c r="H312" s="24">
        <v>94</v>
      </c>
      <c r="I312" s="25">
        <v>1692</v>
      </c>
      <c r="J312" s="26">
        <v>0.05</v>
      </c>
      <c r="K312" s="25"/>
      <c r="L312" s="25">
        <v>1607.4</v>
      </c>
      <c r="M312" s="27">
        <v>43996</v>
      </c>
      <c r="N312" s="28">
        <v>43996</v>
      </c>
      <c r="O312" s="29">
        <v>284</v>
      </c>
      <c r="P312" s="30">
        <v>3</v>
      </c>
      <c r="Q312" s="19" t="s">
        <v>88</v>
      </c>
      <c r="R312" s="26">
        <v>0.1</v>
      </c>
      <c r="S312" s="31">
        <v>160.74</v>
      </c>
      <c r="T312">
        <v>4</v>
      </c>
    </row>
    <row r="313" spans="2:20" x14ac:dyDescent="0.3">
      <c r="B313" s="19">
        <v>285</v>
      </c>
      <c r="C313" s="20">
        <v>43984</v>
      </c>
      <c r="D313" s="21">
        <v>83</v>
      </c>
      <c r="E313" s="22" t="s">
        <v>159</v>
      </c>
      <c r="F313" s="19">
        <v>9</v>
      </c>
      <c r="G313" s="23">
        <v>19</v>
      </c>
      <c r="H313" s="24">
        <v>117</v>
      </c>
      <c r="I313" s="25">
        <v>2223</v>
      </c>
      <c r="J313" s="26">
        <v>0.13</v>
      </c>
      <c r="K313" s="25"/>
      <c r="L313" s="25">
        <v>1934.01</v>
      </c>
      <c r="M313" s="27">
        <v>43997</v>
      </c>
      <c r="N313" s="28">
        <v>43997</v>
      </c>
      <c r="O313" s="29">
        <v>285</v>
      </c>
      <c r="P313" s="30">
        <v>3</v>
      </c>
      <c r="Q313" s="19" t="s">
        <v>80</v>
      </c>
      <c r="R313" s="26">
        <v>0.08</v>
      </c>
      <c r="S313" s="31">
        <v>154.7208</v>
      </c>
      <c r="T313">
        <v>5</v>
      </c>
    </row>
    <row r="314" spans="2:20" x14ac:dyDescent="0.3">
      <c r="B314" s="19">
        <v>286</v>
      </c>
      <c r="C314" s="20">
        <v>43986</v>
      </c>
      <c r="D314" s="21">
        <v>75</v>
      </c>
      <c r="E314" s="22" t="s">
        <v>96</v>
      </c>
      <c r="F314" s="19">
        <v>7</v>
      </c>
      <c r="G314" s="23">
        <v>17</v>
      </c>
      <c r="H314" s="24">
        <v>118</v>
      </c>
      <c r="I314" s="25">
        <v>2006</v>
      </c>
      <c r="J314" s="26">
        <v>0.04</v>
      </c>
      <c r="K314" s="25"/>
      <c r="L314" s="25">
        <v>1925.76</v>
      </c>
      <c r="M314" s="27">
        <v>44013</v>
      </c>
      <c r="N314" s="28">
        <v>44013</v>
      </c>
      <c r="O314" s="29">
        <v>286</v>
      </c>
      <c r="P314" s="30">
        <v>7</v>
      </c>
      <c r="Q314" s="19" t="s">
        <v>128</v>
      </c>
      <c r="R314" s="26">
        <v>7.0000000000000007E-2</v>
      </c>
      <c r="S314" s="31">
        <v>134.8032</v>
      </c>
      <c r="T314">
        <v>6</v>
      </c>
    </row>
    <row r="315" spans="2:20" x14ac:dyDescent="0.3">
      <c r="B315" s="19">
        <v>287</v>
      </c>
      <c r="C315" s="20">
        <v>43986</v>
      </c>
      <c r="D315" s="21">
        <v>70</v>
      </c>
      <c r="E315" s="22" t="s">
        <v>126</v>
      </c>
      <c r="F315" s="19">
        <v>1</v>
      </c>
      <c r="G315" s="23">
        <v>22</v>
      </c>
      <c r="H315" s="24">
        <v>115</v>
      </c>
      <c r="I315" s="25">
        <v>2530</v>
      </c>
      <c r="J315" s="26">
        <v>0.06</v>
      </c>
      <c r="K315" s="25"/>
      <c r="L315" s="25">
        <v>2378.1999999999998</v>
      </c>
      <c r="M315" s="27">
        <v>44004</v>
      </c>
      <c r="N315" s="28">
        <v>44004</v>
      </c>
      <c r="O315" s="29">
        <v>287</v>
      </c>
      <c r="P315" s="30">
        <v>6</v>
      </c>
      <c r="Q315" s="19" t="s">
        <v>88</v>
      </c>
      <c r="R315" s="26">
        <v>0.06</v>
      </c>
      <c r="S315" s="31">
        <v>142.69199999999998</v>
      </c>
      <c r="T315">
        <v>7</v>
      </c>
    </row>
    <row r="316" spans="2:20" x14ac:dyDescent="0.3">
      <c r="B316" s="19">
        <v>288</v>
      </c>
      <c r="C316" s="20">
        <v>43987</v>
      </c>
      <c r="D316" s="21">
        <v>48</v>
      </c>
      <c r="E316" s="22" t="s">
        <v>120</v>
      </c>
      <c r="F316" s="19">
        <v>10</v>
      </c>
      <c r="G316" s="23">
        <v>16</v>
      </c>
      <c r="H316" s="24">
        <v>112</v>
      </c>
      <c r="I316" s="25">
        <v>1792</v>
      </c>
      <c r="J316" s="26">
        <v>0.04</v>
      </c>
      <c r="K316" s="25"/>
      <c r="L316" s="25">
        <v>1720.32</v>
      </c>
      <c r="M316" s="27">
        <v>44009</v>
      </c>
      <c r="N316" s="28">
        <v>44009</v>
      </c>
      <c r="O316" s="29">
        <v>288</v>
      </c>
      <c r="P316" s="30">
        <v>6</v>
      </c>
      <c r="Q316" s="19" t="s">
        <v>95</v>
      </c>
      <c r="R316" s="26">
        <v>0.08</v>
      </c>
      <c r="S316" s="31">
        <v>137.62559999999999</v>
      </c>
      <c r="T316">
        <v>1</v>
      </c>
    </row>
    <row r="317" spans="2:20" x14ac:dyDescent="0.3">
      <c r="B317" s="19">
        <v>289</v>
      </c>
      <c r="C317" s="20">
        <v>43988</v>
      </c>
      <c r="D317" s="21">
        <v>25</v>
      </c>
      <c r="E317" s="22" t="s">
        <v>122</v>
      </c>
      <c r="F317" s="19">
        <v>2</v>
      </c>
      <c r="G317" s="23">
        <v>37</v>
      </c>
      <c r="H317" s="24">
        <v>99</v>
      </c>
      <c r="I317" s="25">
        <v>3663</v>
      </c>
      <c r="J317" s="26">
        <v>0.03</v>
      </c>
      <c r="K317" s="25"/>
      <c r="L317" s="25">
        <v>3553.11</v>
      </c>
      <c r="M317" s="27">
        <v>44015</v>
      </c>
      <c r="N317" s="28">
        <v>44015</v>
      </c>
      <c r="O317" s="29">
        <v>289</v>
      </c>
      <c r="P317" s="30">
        <v>6</v>
      </c>
      <c r="Q317" s="19" t="s">
        <v>128</v>
      </c>
      <c r="R317" s="26">
        <v>7.0000000000000007E-2</v>
      </c>
      <c r="S317" s="31">
        <v>248.71770000000004</v>
      </c>
      <c r="T317">
        <v>2</v>
      </c>
    </row>
    <row r="318" spans="2:20" x14ac:dyDescent="0.3">
      <c r="B318" s="19">
        <v>290</v>
      </c>
      <c r="C318" s="20">
        <v>43988</v>
      </c>
      <c r="D318" s="21">
        <v>62</v>
      </c>
      <c r="E318" s="22" t="s">
        <v>96</v>
      </c>
      <c r="F318" s="19">
        <v>1</v>
      </c>
      <c r="G318" s="23">
        <v>29</v>
      </c>
      <c r="H318" s="24">
        <v>120</v>
      </c>
      <c r="I318" s="25">
        <v>3480</v>
      </c>
      <c r="J318" s="26">
        <v>7.0000000000000007E-2</v>
      </c>
      <c r="K318" s="25"/>
      <c r="L318" s="25">
        <v>3236.4</v>
      </c>
      <c r="M318" s="27">
        <v>43995</v>
      </c>
      <c r="N318" s="28">
        <v>43995</v>
      </c>
      <c r="O318" s="29">
        <v>290</v>
      </c>
      <c r="P318" s="30">
        <v>5</v>
      </c>
      <c r="Q318" s="19" t="s">
        <v>92</v>
      </c>
      <c r="R318" s="26">
        <v>0.1</v>
      </c>
      <c r="S318" s="31">
        <v>323.64000000000004</v>
      </c>
      <c r="T318">
        <v>3</v>
      </c>
    </row>
    <row r="319" spans="2:20" x14ac:dyDescent="0.3">
      <c r="B319" s="19">
        <v>291</v>
      </c>
      <c r="C319" s="20">
        <v>43988</v>
      </c>
      <c r="D319" s="21">
        <v>89</v>
      </c>
      <c r="E319" s="22" t="s">
        <v>111</v>
      </c>
      <c r="F319" s="19">
        <v>3</v>
      </c>
      <c r="G319" s="23">
        <v>26</v>
      </c>
      <c r="H319" s="24">
        <v>105</v>
      </c>
      <c r="I319" s="25">
        <v>2730</v>
      </c>
      <c r="J319" s="26">
        <v>0.05</v>
      </c>
      <c r="K319" s="25"/>
      <c r="L319" s="25">
        <v>2593.5</v>
      </c>
      <c r="M319" s="27">
        <v>44018</v>
      </c>
      <c r="N319" s="28"/>
      <c r="O319" s="29">
        <v>291</v>
      </c>
      <c r="P319" s="30">
        <v>1</v>
      </c>
      <c r="Q319" s="19" t="s">
        <v>83</v>
      </c>
      <c r="R319" s="26">
        <v>0.1</v>
      </c>
      <c r="S319" s="31">
        <v>259.35000000000002</v>
      </c>
      <c r="T319">
        <v>4</v>
      </c>
    </row>
    <row r="320" spans="2:20" x14ac:dyDescent="0.3">
      <c r="B320" s="19">
        <v>292</v>
      </c>
      <c r="C320" s="20">
        <v>43988</v>
      </c>
      <c r="D320" s="21">
        <v>16</v>
      </c>
      <c r="E320" s="22" t="s">
        <v>86</v>
      </c>
      <c r="F320" s="19">
        <v>14</v>
      </c>
      <c r="G320" s="23">
        <v>36</v>
      </c>
      <c r="H320" s="24">
        <v>119</v>
      </c>
      <c r="I320" s="25">
        <v>4284</v>
      </c>
      <c r="J320" s="26">
        <v>0.02</v>
      </c>
      <c r="K320" s="25"/>
      <c r="L320" s="25">
        <v>4198.32</v>
      </c>
      <c r="M320" s="27">
        <v>44009</v>
      </c>
      <c r="N320" s="28">
        <v>44009</v>
      </c>
      <c r="O320" s="29">
        <v>292</v>
      </c>
      <c r="P320" s="30">
        <v>6</v>
      </c>
      <c r="Q320" s="19" t="s">
        <v>105</v>
      </c>
      <c r="R320" s="26">
        <v>0.05</v>
      </c>
      <c r="S320" s="31">
        <v>209.916</v>
      </c>
      <c r="T320">
        <v>5</v>
      </c>
    </row>
    <row r="321" spans="2:20" x14ac:dyDescent="0.3">
      <c r="B321" s="19">
        <v>293</v>
      </c>
      <c r="C321" s="20">
        <v>43989</v>
      </c>
      <c r="D321" s="21">
        <v>85</v>
      </c>
      <c r="E321" s="22" t="s">
        <v>117</v>
      </c>
      <c r="F321" s="19">
        <v>6</v>
      </c>
      <c r="G321" s="23">
        <v>46</v>
      </c>
      <c r="H321" s="24">
        <v>117</v>
      </c>
      <c r="I321" s="25">
        <v>5382</v>
      </c>
      <c r="J321" s="26">
        <v>0.14000000000000001</v>
      </c>
      <c r="K321" s="25"/>
      <c r="L321" s="25">
        <v>4628.5200000000004</v>
      </c>
      <c r="M321" s="27">
        <v>44010</v>
      </c>
      <c r="N321" s="28">
        <v>44010</v>
      </c>
      <c r="O321" s="29">
        <v>293</v>
      </c>
      <c r="P321" s="30">
        <v>1</v>
      </c>
      <c r="Q321" s="19" t="s">
        <v>92</v>
      </c>
      <c r="R321" s="26">
        <v>0.05</v>
      </c>
      <c r="S321" s="31">
        <v>231.42600000000004</v>
      </c>
      <c r="T321">
        <v>6</v>
      </c>
    </row>
    <row r="322" spans="2:20" x14ac:dyDescent="0.3">
      <c r="B322" s="19">
        <v>294</v>
      </c>
      <c r="C322" s="20">
        <v>43989</v>
      </c>
      <c r="D322" s="21">
        <v>90</v>
      </c>
      <c r="E322" s="22" t="s">
        <v>119</v>
      </c>
      <c r="F322" s="19">
        <v>11</v>
      </c>
      <c r="G322" s="23">
        <v>29</v>
      </c>
      <c r="H322" s="24">
        <v>101</v>
      </c>
      <c r="I322" s="25">
        <v>2929</v>
      </c>
      <c r="J322" s="26">
        <v>0.11</v>
      </c>
      <c r="K322" s="25"/>
      <c r="L322" s="25">
        <v>2606.81</v>
      </c>
      <c r="M322" s="27">
        <v>44018</v>
      </c>
      <c r="N322" s="28">
        <v>44018</v>
      </c>
      <c r="O322" s="29">
        <v>294</v>
      </c>
      <c r="P322" s="30">
        <v>3</v>
      </c>
      <c r="Q322" s="19" t="s">
        <v>92</v>
      </c>
      <c r="R322" s="26">
        <v>7.0000000000000007E-2</v>
      </c>
      <c r="S322" s="31">
        <v>182.47670000000002</v>
      </c>
      <c r="T322">
        <v>7</v>
      </c>
    </row>
    <row r="323" spans="2:20" x14ac:dyDescent="0.3">
      <c r="B323" s="19">
        <v>295</v>
      </c>
      <c r="C323" s="20">
        <v>43991</v>
      </c>
      <c r="D323" s="21">
        <v>36</v>
      </c>
      <c r="E323" s="22" t="s">
        <v>129</v>
      </c>
      <c r="F323" s="19">
        <v>15</v>
      </c>
      <c r="G323" s="23">
        <v>18</v>
      </c>
      <c r="H323" s="24">
        <v>95</v>
      </c>
      <c r="I323" s="25">
        <v>1710</v>
      </c>
      <c r="J323" s="26">
        <v>0.12</v>
      </c>
      <c r="K323" s="25"/>
      <c r="L323" s="25">
        <v>1504.8</v>
      </c>
      <c r="M323" s="27">
        <v>44016</v>
      </c>
      <c r="N323" s="28">
        <v>44016</v>
      </c>
      <c r="O323" s="29">
        <v>295</v>
      </c>
      <c r="P323" s="30">
        <v>6</v>
      </c>
      <c r="Q323" s="19" t="s">
        <v>80</v>
      </c>
      <c r="R323" s="26">
        <v>0.1</v>
      </c>
      <c r="S323" s="31">
        <v>150.47999999999999</v>
      </c>
      <c r="T323">
        <v>1</v>
      </c>
    </row>
    <row r="324" spans="2:20" x14ac:dyDescent="0.3">
      <c r="B324" s="19">
        <v>296</v>
      </c>
      <c r="C324" s="20">
        <v>43992</v>
      </c>
      <c r="D324" s="21">
        <v>79</v>
      </c>
      <c r="E324" s="22" t="s">
        <v>91</v>
      </c>
      <c r="F324" s="19">
        <v>14</v>
      </c>
      <c r="G324" s="23">
        <v>41</v>
      </c>
      <c r="H324" s="24">
        <v>112</v>
      </c>
      <c r="I324" s="25">
        <v>4592</v>
      </c>
      <c r="J324" s="26">
        <v>0.1</v>
      </c>
      <c r="K324" s="25"/>
      <c r="L324" s="25">
        <v>4132.8</v>
      </c>
      <c r="M324" s="27">
        <v>44019</v>
      </c>
      <c r="N324" s="28">
        <v>44019</v>
      </c>
      <c r="O324" s="29">
        <v>296</v>
      </c>
      <c r="P324" s="30">
        <v>1</v>
      </c>
      <c r="Q324" s="19" t="s">
        <v>80</v>
      </c>
      <c r="R324" s="26">
        <v>0.1</v>
      </c>
      <c r="S324" s="31">
        <v>413.28000000000003</v>
      </c>
      <c r="T324">
        <v>2</v>
      </c>
    </row>
    <row r="325" spans="2:20" x14ac:dyDescent="0.3">
      <c r="B325" s="19">
        <v>297</v>
      </c>
      <c r="C325" s="20">
        <v>43992</v>
      </c>
      <c r="D325" s="21">
        <v>95</v>
      </c>
      <c r="E325" s="22" t="s">
        <v>96</v>
      </c>
      <c r="F325" s="19">
        <v>5</v>
      </c>
      <c r="G325" s="23">
        <v>37</v>
      </c>
      <c r="H325" s="24">
        <v>96</v>
      </c>
      <c r="I325" s="25">
        <v>3552</v>
      </c>
      <c r="J325" s="26">
        <v>0.1</v>
      </c>
      <c r="K325" s="25"/>
      <c r="L325" s="25">
        <v>3196.8</v>
      </c>
      <c r="M325" s="27">
        <v>44004</v>
      </c>
      <c r="N325" s="28">
        <v>44004</v>
      </c>
      <c r="O325" s="29">
        <v>297</v>
      </c>
      <c r="P325" s="30">
        <v>7</v>
      </c>
      <c r="Q325" s="19" t="s">
        <v>80</v>
      </c>
      <c r="R325" s="26">
        <v>0.06</v>
      </c>
      <c r="S325" s="31">
        <v>191.80799999999999</v>
      </c>
      <c r="T325">
        <v>3</v>
      </c>
    </row>
    <row r="326" spans="2:20" x14ac:dyDescent="0.3">
      <c r="B326" s="19">
        <v>298</v>
      </c>
      <c r="C326" s="20">
        <v>43992</v>
      </c>
      <c r="D326" s="21">
        <v>7</v>
      </c>
      <c r="E326" s="22" t="s">
        <v>161</v>
      </c>
      <c r="F326" s="19">
        <v>6</v>
      </c>
      <c r="G326" s="23">
        <v>12</v>
      </c>
      <c r="H326" s="24">
        <v>110</v>
      </c>
      <c r="I326" s="25">
        <v>1320</v>
      </c>
      <c r="J326" s="26">
        <v>0.1</v>
      </c>
      <c r="K326" s="25"/>
      <c r="L326" s="25">
        <v>1188</v>
      </c>
      <c r="M326" s="27">
        <v>43996</v>
      </c>
      <c r="N326" s="28">
        <v>43996</v>
      </c>
      <c r="O326" s="29">
        <v>298</v>
      </c>
      <c r="P326" s="30">
        <v>6</v>
      </c>
      <c r="Q326" s="19" t="s">
        <v>95</v>
      </c>
      <c r="R326" s="26">
        <v>7.0000000000000007E-2</v>
      </c>
      <c r="S326" s="31">
        <v>83.160000000000011</v>
      </c>
      <c r="T326">
        <v>4</v>
      </c>
    </row>
    <row r="327" spans="2:20" x14ac:dyDescent="0.3">
      <c r="B327" s="19">
        <v>299</v>
      </c>
      <c r="C327" s="20">
        <v>43993</v>
      </c>
      <c r="D327" s="21">
        <v>30</v>
      </c>
      <c r="E327" s="22" t="s">
        <v>155</v>
      </c>
      <c r="F327" s="19">
        <v>12</v>
      </c>
      <c r="G327" s="23">
        <v>17</v>
      </c>
      <c r="H327" s="24">
        <v>104</v>
      </c>
      <c r="I327" s="25">
        <v>1768</v>
      </c>
      <c r="J327" s="26">
        <v>0.09</v>
      </c>
      <c r="K327" s="25"/>
      <c r="L327" s="25">
        <v>1608.88</v>
      </c>
      <c r="M327" s="27">
        <v>44021</v>
      </c>
      <c r="N327" s="28">
        <v>44021</v>
      </c>
      <c r="O327" s="29">
        <v>299</v>
      </c>
      <c r="P327" s="30">
        <v>5</v>
      </c>
      <c r="Q327" s="19" t="s">
        <v>90</v>
      </c>
      <c r="R327" s="26">
        <v>0.05</v>
      </c>
      <c r="S327" s="31">
        <v>80.444000000000017</v>
      </c>
      <c r="T327">
        <v>5</v>
      </c>
    </row>
    <row r="328" spans="2:20" x14ac:dyDescent="0.3">
      <c r="B328" s="19">
        <v>300</v>
      </c>
      <c r="C328" s="20">
        <v>43993</v>
      </c>
      <c r="D328" s="21">
        <v>51</v>
      </c>
      <c r="E328" s="22" t="s">
        <v>114</v>
      </c>
      <c r="F328" s="19">
        <v>13</v>
      </c>
      <c r="G328" s="23">
        <v>45</v>
      </c>
      <c r="H328" s="24">
        <v>109</v>
      </c>
      <c r="I328" s="25">
        <v>4905</v>
      </c>
      <c r="J328" s="26">
        <v>0.1</v>
      </c>
      <c r="K328" s="25"/>
      <c r="L328" s="25">
        <v>4414.5</v>
      </c>
      <c r="M328" s="27">
        <v>44000</v>
      </c>
      <c r="N328" s="28">
        <v>44000</v>
      </c>
      <c r="O328" s="29">
        <v>300</v>
      </c>
      <c r="P328" s="30">
        <v>2</v>
      </c>
      <c r="Q328" s="19" t="s">
        <v>109</v>
      </c>
      <c r="R328" s="26">
        <v>0.06</v>
      </c>
      <c r="S328" s="31">
        <v>264.87</v>
      </c>
      <c r="T328">
        <v>6</v>
      </c>
    </row>
    <row r="329" spans="2:20" x14ac:dyDescent="0.3">
      <c r="B329" s="19">
        <v>301</v>
      </c>
      <c r="C329" s="20">
        <v>43994</v>
      </c>
      <c r="D329" s="21">
        <v>78</v>
      </c>
      <c r="E329" s="22" t="s">
        <v>94</v>
      </c>
      <c r="F329" s="19">
        <v>5</v>
      </c>
      <c r="G329" s="23">
        <v>37</v>
      </c>
      <c r="H329" s="24">
        <v>101</v>
      </c>
      <c r="I329" s="25">
        <v>3737</v>
      </c>
      <c r="J329" s="26">
        <v>0.14000000000000001</v>
      </c>
      <c r="K329" s="25"/>
      <c r="L329" s="25">
        <v>3213.8199999999997</v>
      </c>
      <c r="M329" s="27">
        <v>44001</v>
      </c>
      <c r="N329" s="28">
        <v>44001</v>
      </c>
      <c r="O329" s="29">
        <v>301</v>
      </c>
      <c r="P329" s="30">
        <v>1</v>
      </c>
      <c r="Q329" s="19" t="s">
        <v>88</v>
      </c>
      <c r="R329" s="26">
        <v>0.09</v>
      </c>
      <c r="S329" s="31">
        <v>289.24379999999996</v>
      </c>
      <c r="T329">
        <v>7</v>
      </c>
    </row>
    <row r="330" spans="2:20" x14ac:dyDescent="0.3">
      <c r="B330" s="19">
        <v>302</v>
      </c>
      <c r="C330" s="20">
        <v>43994</v>
      </c>
      <c r="D330" s="21">
        <v>5</v>
      </c>
      <c r="E330" s="22" t="s">
        <v>96</v>
      </c>
      <c r="F330" s="19">
        <v>2</v>
      </c>
      <c r="G330" s="23">
        <v>48</v>
      </c>
      <c r="H330" s="24">
        <v>107</v>
      </c>
      <c r="I330" s="25">
        <v>5136</v>
      </c>
      <c r="J330" s="26">
        <v>0.04</v>
      </c>
      <c r="K330" s="25"/>
      <c r="L330" s="25">
        <v>4930.5600000000004</v>
      </c>
      <c r="M330" s="27">
        <v>44000</v>
      </c>
      <c r="N330" s="28"/>
      <c r="O330" s="29">
        <v>302</v>
      </c>
      <c r="P330" s="30">
        <v>1</v>
      </c>
      <c r="Q330" s="19" t="s">
        <v>80</v>
      </c>
      <c r="R330" s="26">
        <v>0.05</v>
      </c>
      <c r="S330" s="31">
        <v>246.52800000000002</v>
      </c>
      <c r="T330">
        <v>1</v>
      </c>
    </row>
    <row r="331" spans="2:20" x14ac:dyDescent="0.3">
      <c r="B331" s="19">
        <v>303</v>
      </c>
      <c r="C331" s="20">
        <v>43994</v>
      </c>
      <c r="D331" s="21">
        <v>33</v>
      </c>
      <c r="E331" s="22" t="s">
        <v>135</v>
      </c>
      <c r="F331" s="19">
        <v>3</v>
      </c>
      <c r="G331" s="23">
        <v>28</v>
      </c>
      <c r="H331" s="24">
        <v>104</v>
      </c>
      <c r="I331" s="25">
        <v>2912</v>
      </c>
      <c r="J331" s="26">
        <v>0.09</v>
      </c>
      <c r="K331" s="25"/>
      <c r="L331" s="25">
        <v>2649.92</v>
      </c>
      <c r="M331" s="27">
        <v>44009</v>
      </c>
      <c r="N331" s="28">
        <v>44009</v>
      </c>
      <c r="O331" s="29">
        <v>303</v>
      </c>
      <c r="P331" s="30">
        <v>4</v>
      </c>
      <c r="Q331" s="19" t="s">
        <v>92</v>
      </c>
      <c r="R331" s="26">
        <v>0.1</v>
      </c>
      <c r="S331" s="31">
        <v>264.99200000000002</v>
      </c>
      <c r="T331">
        <v>2</v>
      </c>
    </row>
    <row r="332" spans="2:20" x14ac:dyDescent="0.3">
      <c r="B332" s="19">
        <v>304</v>
      </c>
      <c r="C332" s="20">
        <v>43996</v>
      </c>
      <c r="D332" s="21">
        <v>6</v>
      </c>
      <c r="E332" s="22" t="s">
        <v>147</v>
      </c>
      <c r="F332" s="19">
        <v>4</v>
      </c>
      <c r="G332" s="23">
        <v>45</v>
      </c>
      <c r="H332" s="24">
        <v>107</v>
      </c>
      <c r="I332" s="25">
        <v>4815</v>
      </c>
      <c r="J332" s="26">
        <v>0.06</v>
      </c>
      <c r="K332" s="25"/>
      <c r="L332" s="25">
        <v>4526.1000000000004</v>
      </c>
      <c r="M332" s="27">
        <v>44009</v>
      </c>
      <c r="N332" s="28">
        <v>44009</v>
      </c>
      <c r="O332" s="29">
        <v>304</v>
      </c>
      <c r="P332" s="30">
        <v>7</v>
      </c>
      <c r="Q332" s="19" t="s">
        <v>109</v>
      </c>
      <c r="R332" s="26">
        <v>0.1</v>
      </c>
      <c r="S332" s="31">
        <v>452.61000000000007</v>
      </c>
      <c r="T332">
        <v>3</v>
      </c>
    </row>
    <row r="333" spans="2:20" x14ac:dyDescent="0.3">
      <c r="B333" s="19">
        <v>305</v>
      </c>
      <c r="C333" s="20">
        <v>43996</v>
      </c>
      <c r="D333" s="21">
        <v>4</v>
      </c>
      <c r="E333" s="22" t="s">
        <v>145</v>
      </c>
      <c r="F333" s="19">
        <v>14</v>
      </c>
      <c r="G333" s="23">
        <v>15</v>
      </c>
      <c r="H333" s="24">
        <v>110</v>
      </c>
      <c r="I333" s="25">
        <v>1650</v>
      </c>
      <c r="J333" s="26">
        <v>0.03</v>
      </c>
      <c r="K333" s="25"/>
      <c r="L333" s="25">
        <v>1600.5</v>
      </c>
      <c r="M333" s="27">
        <v>44017</v>
      </c>
      <c r="N333" s="28">
        <v>44017</v>
      </c>
      <c r="O333" s="29">
        <v>305</v>
      </c>
      <c r="P333" s="30">
        <v>2</v>
      </c>
      <c r="Q333" s="19" t="s">
        <v>88</v>
      </c>
      <c r="R333" s="26">
        <v>0.08</v>
      </c>
      <c r="S333" s="31">
        <v>128.04</v>
      </c>
      <c r="T333">
        <v>4</v>
      </c>
    </row>
    <row r="334" spans="2:20" x14ac:dyDescent="0.3">
      <c r="B334" s="19">
        <v>306</v>
      </c>
      <c r="C334" s="20">
        <v>43996</v>
      </c>
      <c r="D334" s="21">
        <v>11</v>
      </c>
      <c r="E334" s="22" t="s">
        <v>119</v>
      </c>
      <c r="F334" s="19">
        <v>11</v>
      </c>
      <c r="G334" s="23">
        <v>18</v>
      </c>
      <c r="H334" s="24">
        <v>111</v>
      </c>
      <c r="I334" s="25">
        <v>1998</v>
      </c>
      <c r="J334" s="26">
        <v>0.04</v>
      </c>
      <c r="K334" s="25"/>
      <c r="L334" s="25">
        <v>1918.08</v>
      </c>
      <c r="M334" s="27">
        <v>44019</v>
      </c>
      <c r="N334" s="28">
        <v>44019</v>
      </c>
      <c r="O334" s="29">
        <v>306</v>
      </c>
      <c r="P334" s="30">
        <v>1</v>
      </c>
      <c r="Q334" s="19" t="s">
        <v>92</v>
      </c>
      <c r="R334" s="26">
        <v>0.09</v>
      </c>
      <c r="S334" s="31">
        <v>172.62719999999999</v>
      </c>
      <c r="T334">
        <v>5</v>
      </c>
    </row>
    <row r="335" spans="2:20" x14ac:dyDescent="0.3">
      <c r="B335" s="19">
        <v>307</v>
      </c>
      <c r="C335" s="20">
        <v>43997</v>
      </c>
      <c r="D335" s="21">
        <v>72</v>
      </c>
      <c r="E335" s="22" t="s">
        <v>96</v>
      </c>
      <c r="F335" s="19">
        <v>7</v>
      </c>
      <c r="G335" s="23">
        <v>30</v>
      </c>
      <c r="H335" s="24">
        <v>96</v>
      </c>
      <c r="I335" s="25">
        <v>2880</v>
      </c>
      <c r="J335" s="26">
        <v>0.03</v>
      </c>
      <c r="K335" s="25"/>
      <c r="L335" s="25">
        <v>2793.6</v>
      </c>
      <c r="M335" s="27">
        <v>44022</v>
      </c>
      <c r="N335" s="28">
        <v>44022</v>
      </c>
      <c r="O335" s="29">
        <v>307</v>
      </c>
      <c r="P335" s="30">
        <v>1</v>
      </c>
      <c r="Q335" s="19" t="s">
        <v>83</v>
      </c>
      <c r="R335" s="26">
        <v>0.1</v>
      </c>
      <c r="S335" s="31">
        <v>279.36</v>
      </c>
      <c r="T335">
        <v>6</v>
      </c>
    </row>
    <row r="336" spans="2:20" x14ac:dyDescent="0.3">
      <c r="B336" s="19">
        <v>308</v>
      </c>
      <c r="C336" s="20">
        <v>43997</v>
      </c>
      <c r="D336" s="21">
        <v>86</v>
      </c>
      <c r="E336" s="22" t="s">
        <v>149</v>
      </c>
      <c r="F336" s="19">
        <v>11</v>
      </c>
      <c r="G336" s="23">
        <v>28</v>
      </c>
      <c r="H336" s="24">
        <v>110</v>
      </c>
      <c r="I336" s="25">
        <v>3080</v>
      </c>
      <c r="J336" s="26">
        <v>7.0000000000000007E-2</v>
      </c>
      <c r="K336" s="25"/>
      <c r="L336" s="25">
        <v>2864.4</v>
      </c>
      <c r="M336" s="27">
        <v>44024</v>
      </c>
      <c r="N336" s="28">
        <v>44024</v>
      </c>
      <c r="O336" s="29">
        <v>308</v>
      </c>
      <c r="P336" s="30">
        <v>4</v>
      </c>
      <c r="Q336" s="19" t="s">
        <v>109</v>
      </c>
      <c r="R336" s="26">
        <v>0.09</v>
      </c>
      <c r="S336" s="31">
        <v>257.79599999999999</v>
      </c>
      <c r="T336">
        <v>7</v>
      </c>
    </row>
    <row r="337" spans="2:20" x14ac:dyDescent="0.3">
      <c r="B337" s="19">
        <v>309</v>
      </c>
      <c r="C337" s="20">
        <v>43998</v>
      </c>
      <c r="D337" s="21">
        <v>46</v>
      </c>
      <c r="E337" s="22" t="s">
        <v>153</v>
      </c>
      <c r="F337" s="19">
        <v>12</v>
      </c>
      <c r="G337" s="23">
        <v>26</v>
      </c>
      <c r="H337" s="24">
        <v>101</v>
      </c>
      <c r="I337" s="25">
        <v>2626</v>
      </c>
      <c r="J337" s="26">
        <v>7.0000000000000007E-2</v>
      </c>
      <c r="K337" s="25"/>
      <c r="L337" s="25">
        <v>2442.1799999999998</v>
      </c>
      <c r="M337" s="27">
        <v>44016</v>
      </c>
      <c r="N337" s="28">
        <v>44016</v>
      </c>
      <c r="O337" s="29">
        <v>309</v>
      </c>
      <c r="P337" s="30">
        <v>2</v>
      </c>
      <c r="Q337" s="19" t="s">
        <v>109</v>
      </c>
      <c r="R337" s="26">
        <v>0.1</v>
      </c>
      <c r="S337" s="31">
        <v>244.21799999999999</v>
      </c>
      <c r="T337">
        <v>1</v>
      </c>
    </row>
    <row r="338" spans="2:20" x14ac:dyDescent="0.3">
      <c r="B338" s="19">
        <v>310</v>
      </c>
      <c r="C338" s="20">
        <v>43998</v>
      </c>
      <c r="D338" s="21">
        <v>52</v>
      </c>
      <c r="E338" s="22" t="s">
        <v>81</v>
      </c>
      <c r="F338" s="19">
        <v>1</v>
      </c>
      <c r="G338" s="23">
        <v>41</v>
      </c>
      <c r="H338" s="24">
        <v>98</v>
      </c>
      <c r="I338" s="25">
        <v>4018</v>
      </c>
      <c r="J338" s="26">
        <v>0.14000000000000001</v>
      </c>
      <c r="K338" s="25"/>
      <c r="L338" s="25">
        <v>3455.48</v>
      </c>
      <c r="M338" s="27">
        <v>44021</v>
      </c>
      <c r="N338" s="28">
        <v>44021</v>
      </c>
      <c r="O338" s="29">
        <v>310</v>
      </c>
      <c r="P338" s="30">
        <v>2</v>
      </c>
      <c r="Q338" s="19" t="s">
        <v>80</v>
      </c>
      <c r="R338" s="26">
        <v>0.08</v>
      </c>
      <c r="S338" s="31">
        <v>276.4384</v>
      </c>
      <c r="T338">
        <v>2</v>
      </c>
    </row>
    <row r="339" spans="2:20" x14ac:dyDescent="0.3">
      <c r="B339" s="19">
        <v>311</v>
      </c>
      <c r="C339" s="20">
        <v>43999</v>
      </c>
      <c r="D339" s="21">
        <v>31</v>
      </c>
      <c r="E339" s="22" t="s">
        <v>144</v>
      </c>
      <c r="F339" s="19">
        <v>4</v>
      </c>
      <c r="G339" s="23">
        <v>32</v>
      </c>
      <c r="H339" s="24">
        <v>109</v>
      </c>
      <c r="I339" s="25">
        <v>3488</v>
      </c>
      <c r="J339" s="26">
        <v>0.08</v>
      </c>
      <c r="K339" s="25"/>
      <c r="L339" s="25">
        <v>3208.96</v>
      </c>
      <c r="M339" s="27">
        <v>44004</v>
      </c>
      <c r="N339" s="28">
        <v>44004</v>
      </c>
      <c r="O339" s="29">
        <v>311</v>
      </c>
      <c r="P339" s="30">
        <v>4</v>
      </c>
      <c r="Q339" s="19" t="s">
        <v>80</v>
      </c>
      <c r="R339" s="26">
        <v>7.0000000000000007E-2</v>
      </c>
      <c r="S339" s="31">
        <v>224.62720000000002</v>
      </c>
      <c r="T339">
        <v>3</v>
      </c>
    </row>
    <row r="340" spans="2:20" x14ac:dyDescent="0.3">
      <c r="B340" s="19">
        <v>312</v>
      </c>
      <c r="C340" s="20">
        <v>43999</v>
      </c>
      <c r="D340" s="21">
        <v>57</v>
      </c>
      <c r="E340" s="22" t="s">
        <v>148</v>
      </c>
      <c r="F340" s="19">
        <v>7</v>
      </c>
      <c r="G340" s="23">
        <v>16</v>
      </c>
      <c r="H340" s="24">
        <v>103</v>
      </c>
      <c r="I340" s="25">
        <v>1648</v>
      </c>
      <c r="J340" s="26">
        <v>0.03</v>
      </c>
      <c r="K340" s="25"/>
      <c r="L340" s="25">
        <v>1598.56</v>
      </c>
      <c r="M340" s="27">
        <v>44000</v>
      </c>
      <c r="N340" s="28">
        <v>44000</v>
      </c>
      <c r="O340" s="29">
        <v>312</v>
      </c>
      <c r="P340" s="30">
        <v>2</v>
      </c>
      <c r="Q340" s="19" t="s">
        <v>80</v>
      </c>
      <c r="R340" s="26">
        <v>7.0000000000000007E-2</v>
      </c>
      <c r="S340" s="31">
        <v>111.89920000000001</v>
      </c>
      <c r="T340">
        <v>4</v>
      </c>
    </row>
    <row r="341" spans="2:20" x14ac:dyDescent="0.3">
      <c r="B341" s="19">
        <v>313</v>
      </c>
      <c r="C341" s="20">
        <v>43999</v>
      </c>
      <c r="D341" s="21">
        <v>18</v>
      </c>
      <c r="E341" s="22" t="s">
        <v>142</v>
      </c>
      <c r="F341" s="19">
        <v>6</v>
      </c>
      <c r="G341" s="23">
        <v>50</v>
      </c>
      <c r="H341" s="24">
        <v>97</v>
      </c>
      <c r="I341" s="25">
        <v>4850</v>
      </c>
      <c r="J341" s="26">
        <v>0.02</v>
      </c>
      <c r="K341" s="25"/>
      <c r="L341" s="25">
        <v>4753</v>
      </c>
      <c r="M341" s="27">
        <v>44013</v>
      </c>
      <c r="N341" s="28">
        <v>44013</v>
      </c>
      <c r="O341" s="29">
        <v>313</v>
      </c>
      <c r="P341" s="30">
        <v>7</v>
      </c>
      <c r="Q341" s="19" t="s">
        <v>83</v>
      </c>
      <c r="R341" s="26">
        <v>0.08</v>
      </c>
      <c r="S341" s="31">
        <v>380.24</v>
      </c>
      <c r="T341">
        <v>5</v>
      </c>
    </row>
    <row r="342" spans="2:20" x14ac:dyDescent="0.3">
      <c r="B342" s="19">
        <v>314</v>
      </c>
      <c r="C342" s="20">
        <v>43999</v>
      </c>
      <c r="D342" s="21">
        <v>18</v>
      </c>
      <c r="E342" s="22" t="s">
        <v>142</v>
      </c>
      <c r="F342" s="19">
        <v>2</v>
      </c>
      <c r="G342" s="23">
        <v>18</v>
      </c>
      <c r="H342" s="24">
        <v>100</v>
      </c>
      <c r="I342" s="25">
        <v>1800</v>
      </c>
      <c r="J342" s="26">
        <v>0.14000000000000001</v>
      </c>
      <c r="K342" s="25"/>
      <c r="L342" s="25">
        <v>1548</v>
      </c>
      <c r="M342" s="27">
        <v>44011</v>
      </c>
      <c r="N342" s="28">
        <v>44011</v>
      </c>
      <c r="O342" s="29">
        <v>314</v>
      </c>
      <c r="P342" s="30">
        <v>2</v>
      </c>
      <c r="Q342" s="19" t="s">
        <v>90</v>
      </c>
      <c r="R342" s="26">
        <v>7.0000000000000007E-2</v>
      </c>
      <c r="S342" s="31">
        <v>108.36000000000001</v>
      </c>
      <c r="T342">
        <v>6</v>
      </c>
    </row>
    <row r="343" spans="2:20" x14ac:dyDescent="0.3">
      <c r="B343" s="19">
        <v>315</v>
      </c>
      <c r="C343" s="20">
        <v>44000</v>
      </c>
      <c r="D343" s="21">
        <v>6</v>
      </c>
      <c r="E343" s="22" t="s">
        <v>147</v>
      </c>
      <c r="F343" s="19">
        <v>2</v>
      </c>
      <c r="G343" s="23">
        <v>47</v>
      </c>
      <c r="H343" s="24">
        <v>108</v>
      </c>
      <c r="I343" s="25">
        <v>5076</v>
      </c>
      <c r="J343" s="26">
        <v>0.05</v>
      </c>
      <c r="K343" s="25"/>
      <c r="L343" s="25">
        <v>4822.2</v>
      </c>
      <c r="M343" s="27">
        <v>44002</v>
      </c>
      <c r="N343" s="28">
        <v>44002</v>
      </c>
      <c r="O343" s="29">
        <v>315</v>
      </c>
      <c r="P343" s="30">
        <v>5</v>
      </c>
      <c r="Q343" s="19" t="s">
        <v>109</v>
      </c>
      <c r="R343" s="26">
        <v>0.05</v>
      </c>
      <c r="S343" s="31">
        <v>241.11</v>
      </c>
      <c r="T343">
        <v>7</v>
      </c>
    </row>
    <row r="344" spans="2:20" x14ac:dyDescent="0.3">
      <c r="B344" s="19">
        <v>316</v>
      </c>
      <c r="C344" s="20">
        <v>44000</v>
      </c>
      <c r="D344" s="21">
        <v>74</v>
      </c>
      <c r="E344" s="22" t="s">
        <v>96</v>
      </c>
      <c r="F344" s="19">
        <v>1</v>
      </c>
      <c r="G344" s="23">
        <v>34</v>
      </c>
      <c r="H344" s="24">
        <v>98</v>
      </c>
      <c r="I344" s="25">
        <v>3332</v>
      </c>
      <c r="J344" s="26">
        <v>0.02</v>
      </c>
      <c r="K344" s="25"/>
      <c r="L344" s="25">
        <v>3265.36</v>
      </c>
      <c r="M344" s="27">
        <v>44021</v>
      </c>
      <c r="N344" s="28">
        <v>44021</v>
      </c>
      <c r="O344" s="29">
        <v>316</v>
      </c>
      <c r="P344" s="30">
        <v>2</v>
      </c>
      <c r="Q344" s="19" t="s">
        <v>113</v>
      </c>
      <c r="R344" s="26">
        <v>0.1</v>
      </c>
      <c r="S344" s="31">
        <v>326.53600000000006</v>
      </c>
      <c r="T344">
        <v>1</v>
      </c>
    </row>
    <row r="345" spans="2:20" x14ac:dyDescent="0.3">
      <c r="B345" s="19">
        <v>317</v>
      </c>
      <c r="C345" s="20">
        <v>44000</v>
      </c>
      <c r="D345" s="21">
        <v>32</v>
      </c>
      <c r="E345" s="22" t="s">
        <v>136</v>
      </c>
      <c r="F345" s="19">
        <v>7</v>
      </c>
      <c r="G345" s="23">
        <v>26</v>
      </c>
      <c r="H345" s="24">
        <v>112</v>
      </c>
      <c r="I345" s="25">
        <v>2912</v>
      </c>
      <c r="J345" s="26">
        <v>0.12</v>
      </c>
      <c r="K345" s="25"/>
      <c r="L345" s="25">
        <v>2562.56</v>
      </c>
      <c r="M345" s="27">
        <v>44007</v>
      </c>
      <c r="N345" s="28">
        <v>44007</v>
      </c>
      <c r="O345" s="29">
        <v>317</v>
      </c>
      <c r="P345" s="30">
        <v>4</v>
      </c>
      <c r="Q345" s="19" t="s">
        <v>105</v>
      </c>
      <c r="R345" s="26">
        <v>0.09</v>
      </c>
      <c r="S345" s="31">
        <v>230.63039999999998</v>
      </c>
      <c r="T345">
        <v>2</v>
      </c>
    </row>
    <row r="346" spans="2:20" x14ac:dyDescent="0.3">
      <c r="B346" s="19">
        <v>318</v>
      </c>
      <c r="C346" s="20">
        <v>44001</v>
      </c>
      <c r="D346" s="21">
        <v>84</v>
      </c>
      <c r="E346" s="22" t="s">
        <v>106</v>
      </c>
      <c r="F346" s="19">
        <v>1</v>
      </c>
      <c r="G346" s="23">
        <v>46</v>
      </c>
      <c r="H346" s="24">
        <v>107</v>
      </c>
      <c r="I346" s="25">
        <v>4922</v>
      </c>
      <c r="J346" s="26">
        <v>0.02</v>
      </c>
      <c r="K346" s="25"/>
      <c r="L346" s="25">
        <v>4823.5600000000004</v>
      </c>
      <c r="M346" s="27">
        <v>44023</v>
      </c>
      <c r="N346" s="28">
        <v>44023</v>
      </c>
      <c r="O346" s="29">
        <v>318</v>
      </c>
      <c r="P346" s="30">
        <v>3</v>
      </c>
      <c r="Q346" s="19" t="s">
        <v>105</v>
      </c>
      <c r="R346" s="26">
        <v>0.05</v>
      </c>
      <c r="S346" s="31">
        <v>241.17800000000003</v>
      </c>
      <c r="T346">
        <v>3</v>
      </c>
    </row>
    <row r="347" spans="2:20" x14ac:dyDescent="0.3">
      <c r="B347" s="19">
        <v>319</v>
      </c>
      <c r="C347" s="20">
        <v>44001</v>
      </c>
      <c r="D347" s="21">
        <v>41</v>
      </c>
      <c r="E347" s="22" t="s">
        <v>127</v>
      </c>
      <c r="F347" s="19">
        <v>2</v>
      </c>
      <c r="G347" s="23">
        <v>25</v>
      </c>
      <c r="H347" s="24">
        <v>94</v>
      </c>
      <c r="I347" s="25">
        <v>2350</v>
      </c>
      <c r="J347" s="26">
        <v>0.15</v>
      </c>
      <c r="K347" s="25"/>
      <c r="L347" s="25">
        <v>1997.5</v>
      </c>
      <c r="M347" s="27">
        <v>44024</v>
      </c>
      <c r="N347" s="28">
        <v>44024</v>
      </c>
      <c r="O347" s="29">
        <v>319</v>
      </c>
      <c r="P347" s="30">
        <v>4</v>
      </c>
      <c r="Q347" s="19" t="s">
        <v>95</v>
      </c>
      <c r="R347" s="26">
        <v>0.05</v>
      </c>
      <c r="S347" s="31">
        <v>99.875</v>
      </c>
      <c r="T347">
        <v>4</v>
      </c>
    </row>
    <row r="348" spans="2:20" x14ac:dyDescent="0.3">
      <c r="B348" s="19">
        <v>320</v>
      </c>
      <c r="C348" s="20">
        <v>44001</v>
      </c>
      <c r="D348" s="21">
        <v>7</v>
      </c>
      <c r="E348" s="22" t="s">
        <v>161</v>
      </c>
      <c r="F348" s="19">
        <v>3</v>
      </c>
      <c r="G348" s="23">
        <v>34</v>
      </c>
      <c r="H348" s="24">
        <v>114</v>
      </c>
      <c r="I348" s="25">
        <v>3876</v>
      </c>
      <c r="J348" s="26">
        <v>0.06</v>
      </c>
      <c r="K348" s="25"/>
      <c r="L348" s="25">
        <v>3643.44</v>
      </c>
      <c r="M348" s="27">
        <v>44011</v>
      </c>
      <c r="N348" s="28">
        <v>44011</v>
      </c>
      <c r="O348" s="29">
        <v>320</v>
      </c>
      <c r="P348" s="30">
        <v>5</v>
      </c>
      <c r="Q348" s="19" t="s">
        <v>88</v>
      </c>
      <c r="R348" s="26">
        <v>0.08</v>
      </c>
      <c r="S348" s="31">
        <v>291.47520000000003</v>
      </c>
      <c r="T348">
        <v>5</v>
      </c>
    </row>
    <row r="349" spans="2:20" x14ac:dyDescent="0.3">
      <c r="B349" s="19">
        <v>321</v>
      </c>
      <c r="C349" s="20">
        <v>44001</v>
      </c>
      <c r="D349" s="21">
        <v>16</v>
      </c>
      <c r="E349" s="22" t="s">
        <v>86</v>
      </c>
      <c r="F349" s="19">
        <v>7</v>
      </c>
      <c r="G349" s="23">
        <v>22</v>
      </c>
      <c r="H349" s="24">
        <v>115</v>
      </c>
      <c r="I349" s="25">
        <v>2530</v>
      </c>
      <c r="J349" s="26">
        <v>0.15</v>
      </c>
      <c r="K349" s="25"/>
      <c r="L349" s="25">
        <v>2150.5</v>
      </c>
      <c r="M349" s="27">
        <v>44020</v>
      </c>
      <c r="N349" s="28">
        <v>44020</v>
      </c>
      <c r="O349" s="29">
        <v>321</v>
      </c>
      <c r="P349" s="30">
        <v>2</v>
      </c>
      <c r="Q349" s="19" t="s">
        <v>109</v>
      </c>
      <c r="R349" s="26">
        <v>0.05</v>
      </c>
      <c r="S349" s="31">
        <v>107.52500000000001</v>
      </c>
      <c r="T349">
        <v>6</v>
      </c>
    </row>
    <row r="350" spans="2:20" x14ac:dyDescent="0.3">
      <c r="B350" s="19">
        <v>322</v>
      </c>
      <c r="C350" s="20">
        <v>44002</v>
      </c>
      <c r="D350" s="21">
        <v>31</v>
      </c>
      <c r="E350" s="22" t="s">
        <v>144</v>
      </c>
      <c r="F350" s="19">
        <v>3</v>
      </c>
      <c r="G350" s="23">
        <v>22</v>
      </c>
      <c r="H350" s="24">
        <v>92</v>
      </c>
      <c r="I350" s="25">
        <v>2024</v>
      </c>
      <c r="J350" s="26">
        <v>0.14000000000000001</v>
      </c>
      <c r="K350" s="25"/>
      <c r="L350" s="25">
        <v>1740.6399999999999</v>
      </c>
      <c r="M350" s="27">
        <v>44008</v>
      </c>
      <c r="N350" s="28">
        <v>44008</v>
      </c>
      <c r="O350" s="29">
        <v>322</v>
      </c>
      <c r="P350" s="30">
        <v>1</v>
      </c>
      <c r="Q350" s="19" t="s">
        <v>95</v>
      </c>
      <c r="R350" s="26">
        <v>7.0000000000000007E-2</v>
      </c>
      <c r="S350" s="31">
        <v>121.84480000000001</v>
      </c>
      <c r="T350">
        <v>7</v>
      </c>
    </row>
    <row r="351" spans="2:20" x14ac:dyDescent="0.3">
      <c r="B351" s="19">
        <v>323</v>
      </c>
      <c r="C351" s="20">
        <v>44002</v>
      </c>
      <c r="D351" s="21">
        <v>32</v>
      </c>
      <c r="E351" s="22" t="s">
        <v>136</v>
      </c>
      <c r="F351" s="19">
        <v>7</v>
      </c>
      <c r="G351" s="23">
        <v>14</v>
      </c>
      <c r="H351" s="24">
        <v>94</v>
      </c>
      <c r="I351" s="25">
        <v>1316</v>
      </c>
      <c r="J351" s="26">
        <v>0.11</v>
      </c>
      <c r="K351" s="25"/>
      <c r="L351" s="25">
        <v>1171.24</v>
      </c>
      <c r="M351" s="27">
        <v>44003</v>
      </c>
      <c r="N351" s="28">
        <v>44003</v>
      </c>
      <c r="O351" s="29">
        <v>323</v>
      </c>
      <c r="P351" s="30">
        <v>7</v>
      </c>
      <c r="Q351" s="19" t="s">
        <v>128</v>
      </c>
      <c r="R351" s="26">
        <v>0.08</v>
      </c>
      <c r="S351" s="31">
        <v>93.699200000000005</v>
      </c>
      <c r="T351">
        <v>1</v>
      </c>
    </row>
    <row r="352" spans="2:20" x14ac:dyDescent="0.3">
      <c r="B352" s="19">
        <v>324</v>
      </c>
      <c r="C352" s="20">
        <v>44003</v>
      </c>
      <c r="D352" s="21">
        <v>98</v>
      </c>
      <c r="E352" s="22" t="s">
        <v>84</v>
      </c>
      <c r="F352" s="19">
        <v>6</v>
      </c>
      <c r="G352" s="23">
        <v>34</v>
      </c>
      <c r="H352" s="24">
        <v>108</v>
      </c>
      <c r="I352" s="25">
        <v>3672</v>
      </c>
      <c r="J352" s="26">
        <v>0.12</v>
      </c>
      <c r="K352" s="25"/>
      <c r="L352" s="25">
        <v>3231.36</v>
      </c>
      <c r="M352" s="27">
        <v>44008</v>
      </c>
      <c r="N352" s="28">
        <v>44008</v>
      </c>
      <c r="O352" s="29">
        <v>324</v>
      </c>
      <c r="P352" s="30">
        <v>6</v>
      </c>
      <c r="Q352" s="19" t="s">
        <v>90</v>
      </c>
      <c r="R352" s="26">
        <v>0.1</v>
      </c>
      <c r="S352" s="31">
        <v>323.13600000000002</v>
      </c>
      <c r="T352">
        <v>2</v>
      </c>
    </row>
    <row r="353" spans="2:20" x14ac:dyDescent="0.3">
      <c r="B353" s="19">
        <v>325</v>
      </c>
      <c r="C353" s="20">
        <v>44004</v>
      </c>
      <c r="D353" s="21">
        <v>60</v>
      </c>
      <c r="E353" s="22" t="s">
        <v>141</v>
      </c>
      <c r="F353" s="19">
        <v>5</v>
      </c>
      <c r="G353" s="23">
        <v>21</v>
      </c>
      <c r="H353" s="24">
        <v>110</v>
      </c>
      <c r="I353" s="25">
        <v>2310</v>
      </c>
      <c r="J353" s="26">
        <v>0.02</v>
      </c>
      <c r="K353" s="25"/>
      <c r="L353" s="25">
        <v>2263.8000000000002</v>
      </c>
      <c r="M353" s="27">
        <v>44008</v>
      </c>
      <c r="N353" s="28">
        <v>44008</v>
      </c>
      <c r="O353" s="29">
        <v>325</v>
      </c>
      <c r="P353" s="30">
        <v>5</v>
      </c>
      <c r="Q353" s="19" t="s">
        <v>109</v>
      </c>
      <c r="R353" s="26">
        <v>0.1</v>
      </c>
      <c r="S353" s="31">
        <v>226.38000000000002</v>
      </c>
      <c r="T353">
        <v>3</v>
      </c>
    </row>
    <row r="354" spans="2:20" x14ac:dyDescent="0.3">
      <c r="B354" s="19">
        <v>326</v>
      </c>
      <c r="C354" s="20">
        <v>44004</v>
      </c>
      <c r="D354" s="21">
        <v>43</v>
      </c>
      <c r="E354" s="22" t="s">
        <v>158</v>
      </c>
      <c r="F354" s="19">
        <v>10</v>
      </c>
      <c r="G354" s="23">
        <v>43</v>
      </c>
      <c r="H354" s="24">
        <v>109</v>
      </c>
      <c r="I354" s="25">
        <v>4687</v>
      </c>
      <c r="J354" s="26">
        <v>0.06</v>
      </c>
      <c r="K354" s="25"/>
      <c r="L354" s="25">
        <v>4405.78</v>
      </c>
      <c r="M354" s="27">
        <v>44008</v>
      </c>
      <c r="N354" s="28">
        <v>44008</v>
      </c>
      <c r="O354" s="29">
        <v>326</v>
      </c>
      <c r="P354" s="30">
        <v>6</v>
      </c>
      <c r="Q354" s="19" t="s">
        <v>92</v>
      </c>
      <c r="R354" s="26">
        <v>0.08</v>
      </c>
      <c r="S354" s="31">
        <v>352.4624</v>
      </c>
      <c r="T354">
        <v>4</v>
      </c>
    </row>
    <row r="355" spans="2:20" x14ac:dyDescent="0.3">
      <c r="B355" s="19">
        <v>327</v>
      </c>
      <c r="C355" s="20">
        <v>44004</v>
      </c>
      <c r="D355" s="21">
        <v>3</v>
      </c>
      <c r="E355" s="22" t="s">
        <v>150</v>
      </c>
      <c r="F355" s="19">
        <v>9</v>
      </c>
      <c r="G355" s="23">
        <v>47</v>
      </c>
      <c r="H355" s="24">
        <v>92</v>
      </c>
      <c r="I355" s="25">
        <v>4324</v>
      </c>
      <c r="J355" s="26">
        <v>0.09</v>
      </c>
      <c r="K355" s="25"/>
      <c r="L355" s="25">
        <v>3934.84</v>
      </c>
      <c r="M355" s="27">
        <v>44018</v>
      </c>
      <c r="N355" s="28">
        <v>44018</v>
      </c>
      <c r="O355" s="29">
        <v>327</v>
      </c>
      <c r="P355" s="30">
        <v>6</v>
      </c>
      <c r="Q355" s="19" t="s">
        <v>80</v>
      </c>
      <c r="R355" s="26">
        <v>0.06</v>
      </c>
      <c r="S355" s="31">
        <v>236.09039999999999</v>
      </c>
      <c r="T355">
        <v>5</v>
      </c>
    </row>
    <row r="356" spans="2:20" x14ac:dyDescent="0.3">
      <c r="B356" s="19">
        <v>328</v>
      </c>
      <c r="C356" s="20">
        <v>44005</v>
      </c>
      <c r="D356" s="21">
        <v>77</v>
      </c>
      <c r="E356" s="22" t="s">
        <v>124</v>
      </c>
      <c r="F356" s="19">
        <v>6</v>
      </c>
      <c r="G356" s="23">
        <v>48</v>
      </c>
      <c r="H356" s="24">
        <v>99</v>
      </c>
      <c r="I356" s="24">
        <v>4752</v>
      </c>
      <c r="J356" s="32">
        <v>0.12</v>
      </c>
      <c r="K356" s="24"/>
      <c r="L356" s="24">
        <v>4181.76</v>
      </c>
      <c r="M356" s="27">
        <v>44032</v>
      </c>
      <c r="N356" s="27">
        <v>44032</v>
      </c>
      <c r="O356" s="29">
        <v>328</v>
      </c>
      <c r="P356" s="30">
        <v>6</v>
      </c>
      <c r="Q356" s="19" t="s">
        <v>95</v>
      </c>
      <c r="R356" s="32">
        <v>0.09</v>
      </c>
      <c r="S356" s="31">
        <v>376.35840000000002</v>
      </c>
      <c r="T356">
        <v>6</v>
      </c>
    </row>
    <row r="357" spans="2:20" x14ac:dyDescent="0.3">
      <c r="B357" s="19">
        <v>329</v>
      </c>
      <c r="C357" s="20">
        <v>44005</v>
      </c>
      <c r="D357" s="21">
        <v>30</v>
      </c>
      <c r="E357" s="22" t="s">
        <v>155</v>
      </c>
      <c r="F357" s="19">
        <v>11</v>
      </c>
      <c r="G357" s="23">
        <v>42</v>
      </c>
      <c r="H357" s="24">
        <v>116</v>
      </c>
      <c r="I357" s="25">
        <v>4872</v>
      </c>
      <c r="J357" s="26">
        <v>0.15</v>
      </c>
      <c r="K357" s="25"/>
      <c r="L357" s="25">
        <v>4141.2</v>
      </c>
      <c r="M357" s="27">
        <v>44023</v>
      </c>
      <c r="N357" s="28">
        <v>44023</v>
      </c>
      <c r="O357" s="29">
        <v>329</v>
      </c>
      <c r="P357" s="30">
        <v>5</v>
      </c>
      <c r="Q357" s="19" t="s">
        <v>92</v>
      </c>
      <c r="R357" s="26">
        <v>0.1</v>
      </c>
      <c r="S357" s="31">
        <v>414.12</v>
      </c>
      <c r="T357">
        <v>7</v>
      </c>
    </row>
    <row r="358" spans="2:20" x14ac:dyDescent="0.3">
      <c r="B358" s="19">
        <v>330</v>
      </c>
      <c r="C358" s="20">
        <v>44006</v>
      </c>
      <c r="D358" s="21">
        <v>2</v>
      </c>
      <c r="E358" s="22" t="s">
        <v>93</v>
      </c>
      <c r="F358" s="19">
        <v>7</v>
      </c>
      <c r="G358" s="23">
        <v>20</v>
      </c>
      <c r="H358" s="24">
        <v>91</v>
      </c>
      <c r="I358" s="25">
        <v>1820</v>
      </c>
      <c r="J358" s="26">
        <v>0.14000000000000001</v>
      </c>
      <c r="K358" s="25"/>
      <c r="L358" s="25">
        <v>1565.2</v>
      </c>
      <c r="M358" s="27">
        <v>44008</v>
      </c>
      <c r="N358" s="28">
        <v>44008</v>
      </c>
      <c r="O358" s="29">
        <v>330</v>
      </c>
      <c r="P358" s="30">
        <v>3</v>
      </c>
      <c r="Q358" s="19" t="s">
        <v>88</v>
      </c>
      <c r="R358" s="26">
        <v>0.08</v>
      </c>
      <c r="S358" s="31">
        <v>125.21600000000001</v>
      </c>
      <c r="T358">
        <v>1</v>
      </c>
    </row>
    <row r="359" spans="2:20" x14ac:dyDescent="0.3">
      <c r="B359" s="19">
        <v>331</v>
      </c>
      <c r="C359" s="20">
        <v>44006</v>
      </c>
      <c r="D359" s="21">
        <v>28</v>
      </c>
      <c r="E359" s="22" t="s">
        <v>145</v>
      </c>
      <c r="F359" s="19">
        <v>14</v>
      </c>
      <c r="G359" s="23">
        <v>10</v>
      </c>
      <c r="H359" s="24">
        <v>91</v>
      </c>
      <c r="I359" s="25">
        <v>910</v>
      </c>
      <c r="J359" s="26">
        <v>7.0000000000000007E-2</v>
      </c>
      <c r="K359" s="25"/>
      <c r="L359" s="25">
        <v>846.3</v>
      </c>
      <c r="M359" s="27">
        <v>44024</v>
      </c>
      <c r="N359" s="28">
        <v>44024</v>
      </c>
      <c r="O359" s="29">
        <v>331</v>
      </c>
      <c r="P359" s="30">
        <v>1</v>
      </c>
      <c r="Q359" s="19" t="s">
        <v>95</v>
      </c>
      <c r="R359" s="26">
        <v>7.0000000000000007E-2</v>
      </c>
      <c r="S359" s="31">
        <v>59.241</v>
      </c>
      <c r="T359">
        <v>2</v>
      </c>
    </row>
    <row r="360" spans="2:20" x14ac:dyDescent="0.3">
      <c r="B360" s="19">
        <v>332</v>
      </c>
      <c r="C360" s="20">
        <v>44006</v>
      </c>
      <c r="D360" s="21">
        <v>69</v>
      </c>
      <c r="E360" s="22" t="s">
        <v>126</v>
      </c>
      <c r="F360" s="19">
        <v>5</v>
      </c>
      <c r="G360" s="23">
        <v>13</v>
      </c>
      <c r="H360" s="24">
        <v>107</v>
      </c>
      <c r="I360" s="25">
        <v>1391</v>
      </c>
      <c r="J360" s="26">
        <v>0.04</v>
      </c>
      <c r="K360" s="25"/>
      <c r="L360" s="25">
        <v>1335.36</v>
      </c>
      <c r="M360" s="27">
        <v>44027</v>
      </c>
      <c r="N360" s="28">
        <v>44027</v>
      </c>
      <c r="O360" s="29">
        <v>332</v>
      </c>
      <c r="P360" s="30">
        <v>1</v>
      </c>
      <c r="Q360" s="19" t="s">
        <v>113</v>
      </c>
      <c r="R360" s="26">
        <v>0.05</v>
      </c>
      <c r="S360" s="31">
        <v>66.768000000000001</v>
      </c>
      <c r="T360">
        <v>3</v>
      </c>
    </row>
    <row r="361" spans="2:20" x14ac:dyDescent="0.3">
      <c r="B361" s="19">
        <v>333</v>
      </c>
      <c r="C361" s="20">
        <v>44006</v>
      </c>
      <c r="D361" s="21">
        <v>20</v>
      </c>
      <c r="E361" s="22" t="s">
        <v>99</v>
      </c>
      <c r="F361" s="19">
        <v>2</v>
      </c>
      <c r="G361" s="23">
        <v>32</v>
      </c>
      <c r="H361" s="24">
        <v>98</v>
      </c>
      <c r="I361" s="25">
        <v>3136</v>
      </c>
      <c r="J361" s="26">
        <v>0</v>
      </c>
      <c r="K361" s="25"/>
      <c r="L361" s="25">
        <v>3136</v>
      </c>
      <c r="M361" s="27">
        <v>44011</v>
      </c>
      <c r="N361" s="28">
        <v>44011</v>
      </c>
      <c r="O361" s="29">
        <v>333</v>
      </c>
      <c r="P361" s="30">
        <v>6</v>
      </c>
      <c r="Q361" s="19" t="s">
        <v>113</v>
      </c>
      <c r="R361" s="26">
        <v>0.08</v>
      </c>
      <c r="S361" s="31">
        <v>250.88</v>
      </c>
      <c r="T361">
        <v>4</v>
      </c>
    </row>
    <row r="362" spans="2:20" x14ac:dyDescent="0.3">
      <c r="B362" s="19">
        <v>334</v>
      </c>
      <c r="C362" s="20">
        <v>44006</v>
      </c>
      <c r="D362" s="21">
        <v>13</v>
      </c>
      <c r="E362" s="22" t="s">
        <v>134</v>
      </c>
      <c r="F362" s="19">
        <v>3</v>
      </c>
      <c r="G362" s="23">
        <v>16</v>
      </c>
      <c r="H362" s="24">
        <v>98</v>
      </c>
      <c r="I362" s="25">
        <v>1568</v>
      </c>
      <c r="J362" s="26">
        <v>0.02</v>
      </c>
      <c r="K362" s="25"/>
      <c r="L362" s="25">
        <v>1536.64</v>
      </c>
      <c r="M362" s="27">
        <v>44030</v>
      </c>
      <c r="N362" s="28">
        <v>44030</v>
      </c>
      <c r="O362" s="29">
        <v>334</v>
      </c>
      <c r="P362" s="30">
        <v>6</v>
      </c>
      <c r="Q362" s="19" t="s">
        <v>80</v>
      </c>
      <c r="R362" s="26">
        <v>7.0000000000000007E-2</v>
      </c>
      <c r="S362" s="31">
        <v>107.56480000000002</v>
      </c>
      <c r="T362">
        <v>5</v>
      </c>
    </row>
    <row r="363" spans="2:20" x14ac:dyDescent="0.3">
      <c r="B363" s="19">
        <v>335</v>
      </c>
      <c r="C363" s="20">
        <v>44008</v>
      </c>
      <c r="D363" s="21">
        <v>22</v>
      </c>
      <c r="E363" s="22" t="s">
        <v>112</v>
      </c>
      <c r="F363" s="19">
        <v>11</v>
      </c>
      <c r="G363" s="23">
        <v>45</v>
      </c>
      <c r="H363" s="24">
        <v>94</v>
      </c>
      <c r="I363" s="25">
        <v>4230</v>
      </c>
      <c r="J363" s="26">
        <v>0.15</v>
      </c>
      <c r="K363" s="25"/>
      <c r="L363" s="25">
        <v>3595.5</v>
      </c>
      <c r="M363" s="27">
        <v>44034</v>
      </c>
      <c r="N363" s="28">
        <v>44034</v>
      </c>
      <c r="O363" s="29">
        <v>335</v>
      </c>
      <c r="P363" s="30">
        <v>3</v>
      </c>
      <c r="Q363" s="19" t="s">
        <v>90</v>
      </c>
      <c r="R363" s="26">
        <v>7.0000000000000007E-2</v>
      </c>
      <c r="S363" s="31">
        <v>251.68500000000003</v>
      </c>
      <c r="T363">
        <v>6</v>
      </c>
    </row>
    <row r="364" spans="2:20" x14ac:dyDescent="0.3">
      <c r="B364" s="19">
        <v>336</v>
      </c>
      <c r="C364" s="20">
        <v>44008</v>
      </c>
      <c r="D364" s="21">
        <v>53</v>
      </c>
      <c r="E364" s="22" t="s">
        <v>147</v>
      </c>
      <c r="F364" s="19">
        <v>9</v>
      </c>
      <c r="G364" s="23">
        <v>42</v>
      </c>
      <c r="H364" s="24">
        <v>98</v>
      </c>
      <c r="I364" s="25">
        <v>4116</v>
      </c>
      <c r="J364" s="26">
        <v>0.14000000000000001</v>
      </c>
      <c r="K364" s="25"/>
      <c r="L364" s="25">
        <v>3539.76</v>
      </c>
      <c r="M364" s="27">
        <v>44036</v>
      </c>
      <c r="N364" s="28">
        <v>44036</v>
      </c>
      <c r="O364" s="29">
        <v>336</v>
      </c>
      <c r="P364" s="30">
        <v>6</v>
      </c>
      <c r="Q364" s="19" t="s">
        <v>90</v>
      </c>
      <c r="R364" s="26">
        <v>0.09</v>
      </c>
      <c r="S364" s="31">
        <v>318.57839999999999</v>
      </c>
      <c r="T364">
        <v>7</v>
      </c>
    </row>
    <row r="365" spans="2:20" x14ac:dyDescent="0.3">
      <c r="B365" s="19">
        <v>337</v>
      </c>
      <c r="C365" s="20">
        <v>44009</v>
      </c>
      <c r="D365" s="21">
        <v>47</v>
      </c>
      <c r="E365" s="22" t="s">
        <v>101</v>
      </c>
      <c r="F365" s="19">
        <v>2</v>
      </c>
      <c r="G365" s="23">
        <v>26</v>
      </c>
      <c r="H365" s="24">
        <v>117</v>
      </c>
      <c r="I365" s="25">
        <v>3042</v>
      </c>
      <c r="J365" s="26">
        <v>0.1</v>
      </c>
      <c r="K365" s="25"/>
      <c r="L365" s="25">
        <v>2737.8</v>
      </c>
      <c r="M365" s="27">
        <v>44032</v>
      </c>
      <c r="N365" s="28">
        <v>44032</v>
      </c>
      <c r="O365" s="29">
        <v>337</v>
      </c>
      <c r="P365" s="30">
        <v>5</v>
      </c>
      <c r="Q365" s="19" t="s">
        <v>109</v>
      </c>
      <c r="R365" s="26">
        <v>7.0000000000000007E-2</v>
      </c>
      <c r="S365" s="31">
        <v>191.64600000000004</v>
      </c>
      <c r="T365">
        <v>1</v>
      </c>
    </row>
    <row r="366" spans="2:20" x14ac:dyDescent="0.3">
      <c r="B366" s="19">
        <v>338</v>
      </c>
      <c r="C366" s="20">
        <v>44009</v>
      </c>
      <c r="D366" s="21">
        <v>2</v>
      </c>
      <c r="E366" s="22" t="s">
        <v>93</v>
      </c>
      <c r="F366" s="19">
        <v>10</v>
      </c>
      <c r="G366" s="23">
        <v>43</v>
      </c>
      <c r="H366" s="24">
        <v>101</v>
      </c>
      <c r="I366" s="25">
        <v>4343</v>
      </c>
      <c r="J366" s="26">
        <v>0.12</v>
      </c>
      <c r="K366" s="25"/>
      <c r="L366" s="25">
        <v>3821.84</v>
      </c>
      <c r="M366" s="27">
        <v>44027</v>
      </c>
      <c r="N366" s="28">
        <v>44027</v>
      </c>
      <c r="O366" s="29">
        <v>338</v>
      </c>
      <c r="P366" s="30">
        <v>2</v>
      </c>
      <c r="Q366" s="19" t="s">
        <v>105</v>
      </c>
      <c r="R366" s="26">
        <v>0.08</v>
      </c>
      <c r="S366" s="31">
        <v>305.74720000000002</v>
      </c>
      <c r="T366">
        <v>2</v>
      </c>
    </row>
    <row r="367" spans="2:20" x14ac:dyDescent="0.3">
      <c r="B367" s="19">
        <v>339</v>
      </c>
      <c r="C367" s="20">
        <v>44009</v>
      </c>
      <c r="D367" s="21">
        <v>80</v>
      </c>
      <c r="E367" s="22" t="s">
        <v>96</v>
      </c>
      <c r="F367" s="19">
        <v>1</v>
      </c>
      <c r="G367" s="23">
        <v>37</v>
      </c>
      <c r="H367" s="24">
        <v>92</v>
      </c>
      <c r="I367" s="25">
        <v>3404</v>
      </c>
      <c r="J367" s="26">
        <v>0.09</v>
      </c>
      <c r="K367" s="25"/>
      <c r="L367" s="25">
        <v>3097.64</v>
      </c>
      <c r="M367" s="27">
        <v>44018</v>
      </c>
      <c r="N367" s="28">
        <v>44018</v>
      </c>
      <c r="O367" s="29">
        <v>339</v>
      </c>
      <c r="P367" s="30">
        <v>2</v>
      </c>
      <c r="Q367" s="19" t="s">
        <v>95</v>
      </c>
      <c r="R367" s="26">
        <v>0.06</v>
      </c>
      <c r="S367" s="31">
        <v>185.85839999999999</v>
      </c>
      <c r="T367">
        <v>3</v>
      </c>
    </row>
    <row r="368" spans="2:20" x14ac:dyDescent="0.3">
      <c r="B368" s="19">
        <v>340</v>
      </c>
      <c r="C368" s="20">
        <v>44010</v>
      </c>
      <c r="D368" s="21">
        <v>77</v>
      </c>
      <c r="E368" s="22" t="s">
        <v>124</v>
      </c>
      <c r="F368" s="19">
        <v>9</v>
      </c>
      <c r="G368" s="23">
        <v>43</v>
      </c>
      <c r="H368" s="24">
        <v>110</v>
      </c>
      <c r="I368" s="25">
        <v>4730</v>
      </c>
      <c r="J368" s="26">
        <v>0.06</v>
      </c>
      <c r="K368" s="25"/>
      <c r="L368" s="25">
        <v>4446.2</v>
      </c>
      <c r="M368" s="27">
        <v>44037</v>
      </c>
      <c r="N368" s="28">
        <v>44037</v>
      </c>
      <c r="O368" s="29">
        <v>340</v>
      </c>
      <c r="P368" s="30">
        <v>4</v>
      </c>
      <c r="Q368" s="19" t="s">
        <v>88</v>
      </c>
      <c r="R368" s="26">
        <v>0.05</v>
      </c>
      <c r="S368" s="31">
        <v>222.31</v>
      </c>
      <c r="T368">
        <v>4</v>
      </c>
    </row>
    <row r="369" spans="2:20" x14ac:dyDescent="0.3">
      <c r="B369" s="19">
        <v>341</v>
      </c>
      <c r="C369" s="20">
        <v>44010</v>
      </c>
      <c r="D369" s="21">
        <v>13</v>
      </c>
      <c r="E369" s="22" t="s">
        <v>134</v>
      </c>
      <c r="F369" s="19">
        <v>15</v>
      </c>
      <c r="G369" s="23">
        <v>37</v>
      </c>
      <c r="H369" s="24">
        <v>92</v>
      </c>
      <c r="I369" s="25">
        <v>3404</v>
      </c>
      <c r="J369" s="26">
        <v>0.12</v>
      </c>
      <c r="K369" s="25"/>
      <c r="L369" s="25">
        <v>2995.52</v>
      </c>
      <c r="M369" s="27">
        <v>44028</v>
      </c>
      <c r="N369" s="28">
        <v>44028</v>
      </c>
      <c r="O369" s="29">
        <v>341</v>
      </c>
      <c r="P369" s="30">
        <v>1</v>
      </c>
      <c r="Q369" s="19" t="s">
        <v>105</v>
      </c>
      <c r="R369" s="26">
        <v>0.1</v>
      </c>
      <c r="S369" s="31">
        <v>299.55200000000002</v>
      </c>
      <c r="T369">
        <v>5</v>
      </c>
    </row>
    <row r="370" spans="2:20" x14ac:dyDescent="0.3">
      <c r="B370" s="19">
        <v>342</v>
      </c>
      <c r="C370" s="20">
        <v>44011</v>
      </c>
      <c r="D370" s="21">
        <v>16</v>
      </c>
      <c r="E370" s="22" t="s">
        <v>86</v>
      </c>
      <c r="F370" s="19">
        <v>13</v>
      </c>
      <c r="G370" s="23">
        <v>27</v>
      </c>
      <c r="H370" s="24">
        <v>104</v>
      </c>
      <c r="I370" s="25">
        <v>2808</v>
      </c>
      <c r="J370" s="26">
        <v>7.0000000000000007E-2</v>
      </c>
      <c r="K370" s="25"/>
      <c r="L370" s="25">
        <v>2611.44</v>
      </c>
      <c r="M370" s="27">
        <v>44016</v>
      </c>
      <c r="N370" s="28">
        <v>44016</v>
      </c>
      <c r="O370" s="29">
        <v>342</v>
      </c>
      <c r="P370" s="30">
        <v>2</v>
      </c>
      <c r="Q370" s="19" t="s">
        <v>83</v>
      </c>
      <c r="R370" s="26">
        <v>7.0000000000000007E-2</v>
      </c>
      <c r="S370" s="31">
        <v>182.80080000000001</v>
      </c>
      <c r="T370">
        <v>6</v>
      </c>
    </row>
    <row r="371" spans="2:20" x14ac:dyDescent="0.3">
      <c r="B371" s="19">
        <v>343</v>
      </c>
      <c r="C371" s="20">
        <v>44012</v>
      </c>
      <c r="D371" s="21">
        <v>68</v>
      </c>
      <c r="E371" s="22" t="s">
        <v>111</v>
      </c>
      <c r="F371" s="19">
        <v>10</v>
      </c>
      <c r="G371" s="23">
        <v>18</v>
      </c>
      <c r="H371" s="24">
        <v>90</v>
      </c>
      <c r="I371" s="25">
        <v>1620</v>
      </c>
      <c r="J371" s="26">
        <v>0.06</v>
      </c>
      <c r="K371" s="25"/>
      <c r="L371" s="25">
        <v>1522.8</v>
      </c>
      <c r="M371" s="27">
        <v>44036</v>
      </c>
      <c r="N371" s="28">
        <v>44036</v>
      </c>
      <c r="O371" s="29">
        <v>343</v>
      </c>
      <c r="P371" s="30">
        <v>4</v>
      </c>
      <c r="Q371" s="19" t="s">
        <v>128</v>
      </c>
      <c r="R371" s="26">
        <v>0.09</v>
      </c>
      <c r="S371" s="31">
        <v>137.05199999999999</v>
      </c>
      <c r="T371">
        <v>7</v>
      </c>
    </row>
    <row r="372" spans="2:20" x14ac:dyDescent="0.3">
      <c r="B372" s="19">
        <v>344</v>
      </c>
      <c r="C372" s="20">
        <v>44012</v>
      </c>
      <c r="D372" s="21">
        <v>16</v>
      </c>
      <c r="E372" s="22" t="s">
        <v>86</v>
      </c>
      <c r="F372" s="19">
        <v>2</v>
      </c>
      <c r="G372" s="23">
        <v>38</v>
      </c>
      <c r="H372" s="24">
        <v>107</v>
      </c>
      <c r="I372" s="25">
        <v>4066</v>
      </c>
      <c r="J372" s="26">
        <v>0</v>
      </c>
      <c r="K372" s="25"/>
      <c r="L372" s="25">
        <v>4066</v>
      </c>
      <c r="M372" s="27">
        <v>44031</v>
      </c>
      <c r="N372" s="28">
        <v>44031</v>
      </c>
      <c r="O372" s="29">
        <v>344</v>
      </c>
      <c r="P372" s="30">
        <v>5</v>
      </c>
      <c r="Q372" s="19" t="s">
        <v>128</v>
      </c>
      <c r="R372" s="26">
        <v>7.0000000000000007E-2</v>
      </c>
      <c r="S372" s="31">
        <v>284.62</v>
      </c>
      <c r="T372">
        <v>1</v>
      </c>
    </row>
    <row r="373" spans="2:20" x14ac:dyDescent="0.3">
      <c r="B373" s="19">
        <v>345</v>
      </c>
      <c r="C373" s="20">
        <v>44014</v>
      </c>
      <c r="D373" s="21">
        <v>30</v>
      </c>
      <c r="E373" s="22" t="s">
        <v>155</v>
      </c>
      <c r="F373" s="19">
        <v>9</v>
      </c>
      <c r="G373" s="23">
        <v>48</v>
      </c>
      <c r="H373" s="24">
        <v>98</v>
      </c>
      <c r="I373" s="25">
        <v>4704</v>
      </c>
      <c r="J373" s="26">
        <v>0.04</v>
      </c>
      <c r="K373" s="25"/>
      <c r="L373" s="25">
        <v>4515.84</v>
      </c>
      <c r="M373" s="27">
        <v>44017</v>
      </c>
      <c r="N373" s="28">
        <v>44017</v>
      </c>
      <c r="O373" s="29">
        <v>345</v>
      </c>
      <c r="P373" s="30">
        <v>5</v>
      </c>
      <c r="Q373" s="19" t="s">
        <v>128</v>
      </c>
      <c r="R373" s="26">
        <v>7.0000000000000007E-2</v>
      </c>
      <c r="S373" s="31">
        <v>316.10880000000003</v>
      </c>
      <c r="T373">
        <v>2</v>
      </c>
    </row>
    <row r="374" spans="2:20" x14ac:dyDescent="0.3">
      <c r="B374" s="19">
        <v>346</v>
      </c>
      <c r="C374" s="20">
        <v>44014</v>
      </c>
      <c r="D374" s="21">
        <v>51</v>
      </c>
      <c r="E374" s="22" t="s">
        <v>114</v>
      </c>
      <c r="F374" s="19">
        <v>4</v>
      </c>
      <c r="G374" s="23">
        <v>22</v>
      </c>
      <c r="H374" s="24">
        <v>115</v>
      </c>
      <c r="I374" s="25">
        <v>2530</v>
      </c>
      <c r="J374" s="26">
        <v>7.0000000000000007E-2</v>
      </c>
      <c r="K374" s="25"/>
      <c r="L374" s="25">
        <v>2352.9</v>
      </c>
      <c r="M374" s="27">
        <v>44019</v>
      </c>
      <c r="N374" s="28">
        <v>44019</v>
      </c>
      <c r="O374" s="29">
        <v>346</v>
      </c>
      <c r="P374" s="30">
        <v>4</v>
      </c>
      <c r="Q374" s="19" t="s">
        <v>113</v>
      </c>
      <c r="R374" s="26">
        <v>0.05</v>
      </c>
      <c r="S374" s="31">
        <v>117.64500000000001</v>
      </c>
      <c r="T374">
        <v>3</v>
      </c>
    </row>
    <row r="375" spans="2:20" x14ac:dyDescent="0.3">
      <c r="B375" s="19">
        <v>347</v>
      </c>
      <c r="C375" s="20">
        <v>44014</v>
      </c>
      <c r="D375" s="21">
        <v>31</v>
      </c>
      <c r="E375" s="22" t="s">
        <v>144</v>
      </c>
      <c r="F375" s="19">
        <v>14</v>
      </c>
      <c r="G375" s="23">
        <v>12</v>
      </c>
      <c r="H375" s="24">
        <v>119</v>
      </c>
      <c r="I375" s="25">
        <v>1428</v>
      </c>
      <c r="J375" s="26">
        <v>0.13</v>
      </c>
      <c r="K375" s="25"/>
      <c r="L375" s="25">
        <v>1242.3599999999999</v>
      </c>
      <c r="M375" s="27">
        <v>44031</v>
      </c>
      <c r="N375" s="28">
        <v>44031</v>
      </c>
      <c r="O375" s="29">
        <v>347</v>
      </c>
      <c r="P375" s="30">
        <v>5</v>
      </c>
      <c r="Q375" s="19" t="s">
        <v>83</v>
      </c>
      <c r="R375" s="26">
        <v>7.0000000000000007E-2</v>
      </c>
      <c r="S375" s="31">
        <v>86.965199999999996</v>
      </c>
      <c r="T375">
        <v>4</v>
      </c>
    </row>
    <row r="376" spans="2:20" x14ac:dyDescent="0.3">
      <c r="B376" s="19">
        <v>348</v>
      </c>
      <c r="C376" s="20">
        <v>44015</v>
      </c>
      <c r="D376" s="21">
        <v>8</v>
      </c>
      <c r="E376" s="22" t="s">
        <v>96</v>
      </c>
      <c r="F376" s="19">
        <v>5</v>
      </c>
      <c r="G376" s="23">
        <v>29</v>
      </c>
      <c r="H376" s="24">
        <v>107</v>
      </c>
      <c r="I376" s="25">
        <v>3103</v>
      </c>
      <c r="J376" s="26">
        <v>0.02</v>
      </c>
      <c r="K376" s="25"/>
      <c r="L376" s="25">
        <v>3040.94</v>
      </c>
      <c r="M376" s="27">
        <v>44033</v>
      </c>
      <c r="N376" s="28"/>
      <c r="O376" s="29">
        <v>348</v>
      </c>
      <c r="P376" s="30">
        <v>4</v>
      </c>
      <c r="Q376" s="19" t="s">
        <v>113</v>
      </c>
      <c r="R376" s="26">
        <v>0.08</v>
      </c>
      <c r="S376" s="31">
        <v>243.27520000000001</v>
      </c>
      <c r="T376">
        <v>5</v>
      </c>
    </row>
    <row r="377" spans="2:20" x14ac:dyDescent="0.3">
      <c r="B377" s="19">
        <v>349</v>
      </c>
      <c r="C377" s="20">
        <v>44016</v>
      </c>
      <c r="D377" s="21">
        <v>20</v>
      </c>
      <c r="E377" s="22" t="s">
        <v>99</v>
      </c>
      <c r="F377" s="19">
        <v>12</v>
      </c>
      <c r="G377" s="23">
        <v>48</v>
      </c>
      <c r="H377" s="24">
        <v>109</v>
      </c>
      <c r="I377" s="25">
        <v>5232</v>
      </c>
      <c r="J377" s="26">
        <v>7.0000000000000007E-2</v>
      </c>
      <c r="K377" s="25"/>
      <c r="L377" s="25">
        <v>4865.76</v>
      </c>
      <c r="M377" s="27">
        <v>44036</v>
      </c>
      <c r="N377" s="28">
        <v>44036</v>
      </c>
      <c r="O377" s="29">
        <v>349</v>
      </c>
      <c r="P377" s="30">
        <v>4</v>
      </c>
      <c r="Q377" s="19" t="s">
        <v>88</v>
      </c>
      <c r="R377" s="26">
        <v>0.09</v>
      </c>
      <c r="S377" s="31">
        <v>437.91840000000002</v>
      </c>
      <c r="T377">
        <v>6</v>
      </c>
    </row>
    <row r="378" spans="2:20" x14ac:dyDescent="0.3">
      <c r="B378" s="19">
        <v>350</v>
      </c>
      <c r="C378" s="20">
        <v>44017</v>
      </c>
      <c r="D378" s="21">
        <v>37</v>
      </c>
      <c r="E378" s="22" t="s">
        <v>110</v>
      </c>
      <c r="F378" s="19">
        <v>2</v>
      </c>
      <c r="G378" s="23">
        <v>23</v>
      </c>
      <c r="H378" s="24">
        <v>97</v>
      </c>
      <c r="I378" s="25">
        <v>2231</v>
      </c>
      <c r="J378" s="26">
        <v>0.15</v>
      </c>
      <c r="K378" s="25"/>
      <c r="L378" s="25">
        <v>1896.35</v>
      </c>
      <c r="M378" s="27">
        <v>44036</v>
      </c>
      <c r="N378" s="28">
        <v>44036</v>
      </c>
      <c r="O378" s="29">
        <v>350</v>
      </c>
      <c r="P378" s="30">
        <v>3</v>
      </c>
      <c r="Q378" s="19" t="s">
        <v>113</v>
      </c>
      <c r="R378" s="26">
        <v>0.1</v>
      </c>
      <c r="S378" s="31">
        <v>189.63499999999999</v>
      </c>
      <c r="T378">
        <v>7</v>
      </c>
    </row>
    <row r="379" spans="2:20" x14ac:dyDescent="0.3">
      <c r="B379" s="19">
        <v>351</v>
      </c>
      <c r="C379" s="20">
        <v>44017</v>
      </c>
      <c r="D379" s="21">
        <v>20</v>
      </c>
      <c r="E379" s="22" t="s">
        <v>99</v>
      </c>
      <c r="F379" s="19">
        <v>13</v>
      </c>
      <c r="G379" s="23">
        <v>42</v>
      </c>
      <c r="H379" s="24">
        <v>94</v>
      </c>
      <c r="I379" s="25">
        <v>3948</v>
      </c>
      <c r="J379" s="26">
        <v>0.06</v>
      </c>
      <c r="K379" s="25"/>
      <c r="L379" s="25">
        <v>3711.12</v>
      </c>
      <c r="M379" s="27">
        <v>44047</v>
      </c>
      <c r="N379" s="28">
        <v>44047</v>
      </c>
      <c r="O379" s="29">
        <v>351</v>
      </c>
      <c r="P379" s="30">
        <v>1</v>
      </c>
      <c r="Q379" s="19" t="s">
        <v>80</v>
      </c>
      <c r="R379" s="26">
        <v>0.1</v>
      </c>
      <c r="S379" s="31">
        <v>371.11200000000002</v>
      </c>
      <c r="T379">
        <v>1</v>
      </c>
    </row>
    <row r="380" spans="2:20" x14ac:dyDescent="0.3">
      <c r="B380" s="19">
        <v>352</v>
      </c>
      <c r="C380" s="20">
        <v>44018</v>
      </c>
      <c r="D380" s="21">
        <v>6</v>
      </c>
      <c r="E380" s="22" t="s">
        <v>147</v>
      </c>
      <c r="F380" s="19">
        <v>1</v>
      </c>
      <c r="G380" s="23">
        <v>40</v>
      </c>
      <c r="H380" s="24">
        <v>103</v>
      </c>
      <c r="I380" s="25">
        <v>4120</v>
      </c>
      <c r="J380" s="26">
        <v>7.0000000000000007E-2</v>
      </c>
      <c r="K380" s="25"/>
      <c r="L380" s="25">
        <v>3831.6</v>
      </c>
      <c r="M380" s="27">
        <v>44019</v>
      </c>
      <c r="N380" s="28">
        <v>44019</v>
      </c>
      <c r="O380" s="29">
        <v>352</v>
      </c>
      <c r="P380" s="30">
        <v>5</v>
      </c>
      <c r="Q380" s="19" t="s">
        <v>128</v>
      </c>
      <c r="R380" s="26">
        <v>0.09</v>
      </c>
      <c r="S380" s="31">
        <v>344.84399999999999</v>
      </c>
      <c r="T380">
        <v>2</v>
      </c>
    </row>
    <row r="381" spans="2:20" x14ac:dyDescent="0.3">
      <c r="B381" s="19">
        <v>353</v>
      </c>
      <c r="C381" s="20">
        <v>44018</v>
      </c>
      <c r="D381" s="21">
        <v>44</v>
      </c>
      <c r="E381" s="22" t="s">
        <v>130</v>
      </c>
      <c r="F381" s="19">
        <v>5</v>
      </c>
      <c r="G381" s="23">
        <v>48</v>
      </c>
      <c r="H381" s="24">
        <v>115</v>
      </c>
      <c r="I381" s="25">
        <v>5520</v>
      </c>
      <c r="J381" s="26">
        <v>0.09</v>
      </c>
      <c r="K381" s="25"/>
      <c r="L381" s="25">
        <v>5023.2</v>
      </c>
      <c r="M381" s="27">
        <v>44038</v>
      </c>
      <c r="N381" s="28">
        <v>44038</v>
      </c>
      <c r="O381" s="29">
        <v>353</v>
      </c>
      <c r="P381" s="30">
        <v>1</v>
      </c>
      <c r="Q381" s="19" t="s">
        <v>92</v>
      </c>
      <c r="R381" s="26">
        <v>0.1</v>
      </c>
      <c r="S381" s="31">
        <v>502.32</v>
      </c>
      <c r="T381">
        <v>3</v>
      </c>
    </row>
    <row r="382" spans="2:20" x14ac:dyDescent="0.3">
      <c r="B382" s="19">
        <v>354</v>
      </c>
      <c r="C382" s="20">
        <v>44019</v>
      </c>
      <c r="D382" s="21">
        <v>32</v>
      </c>
      <c r="E382" s="22" t="s">
        <v>136</v>
      </c>
      <c r="F382" s="19">
        <v>15</v>
      </c>
      <c r="G382" s="23">
        <v>48</v>
      </c>
      <c r="H382" s="24">
        <v>112</v>
      </c>
      <c r="I382" s="25">
        <v>5376</v>
      </c>
      <c r="J382" s="26">
        <v>0.1</v>
      </c>
      <c r="K382" s="25"/>
      <c r="L382" s="25">
        <v>4838.3999999999996</v>
      </c>
      <c r="M382" s="27">
        <v>44021</v>
      </c>
      <c r="N382" s="28">
        <v>44021</v>
      </c>
      <c r="O382" s="29">
        <v>354</v>
      </c>
      <c r="P382" s="30">
        <v>3</v>
      </c>
      <c r="Q382" s="19" t="s">
        <v>105</v>
      </c>
      <c r="R382" s="26">
        <v>0.08</v>
      </c>
      <c r="S382" s="31">
        <v>387.072</v>
      </c>
      <c r="T382">
        <v>4</v>
      </c>
    </row>
    <row r="383" spans="2:20" x14ac:dyDescent="0.3">
      <c r="B383" s="19">
        <v>355</v>
      </c>
      <c r="C383" s="20">
        <v>44020</v>
      </c>
      <c r="D383" s="21">
        <v>73</v>
      </c>
      <c r="E383" s="22" t="s">
        <v>96</v>
      </c>
      <c r="F383" s="19">
        <v>12</v>
      </c>
      <c r="G383" s="23">
        <v>17</v>
      </c>
      <c r="H383" s="24">
        <v>93</v>
      </c>
      <c r="I383" s="25">
        <v>1581</v>
      </c>
      <c r="J383" s="26">
        <v>0.12</v>
      </c>
      <c r="K383" s="25"/>
      <c r="L383" s="25">
        <v>1391.28</v>
      </c>
      <c r="M383" s="27">
        <v>44038</v>
      </c>
      <c r="N383" s="28">
        <v>44038</v>
      </c>
      <c r="O383" s="29">
        <v>355</v>
      </c>
      <c r="P383" s="30">
        <v>4</v>
      </c>
      <c r="Q383" s="19" t="s">
        <v>113</v>
      </c>
      <c r="R383" s="26">
        <v>0.08</v>
      </c>
      <c r="S383" s="31">
        <v>111.30240000000001</v>
      </c>
      <c r="T383">
        <v>5</v>
      </c>
    </row>
    <row r="384" spans="2:20" x14ac:dyDescent="0.3">
      <c r="B384" s="19">
        <v>356</v>
      </c>
      <c r="C384" s="20">
        <v>44021</v>
      </c>
      <c r="D384" s="21">
        <v>14</v>
      </c>
      <c r="E384" s="22" t="s">
        <v>86</v>
      </c>
      <c r="F384" s="19">
        <v>3</v>
      </c>
      <c r="G384" s="23">
        <v>11</v>
      </c>
      <c r="H384" s="24">
        <v>114</v>
      </c>
      <c r="I384" s="25">
        <v>1254</v>
      </c>
      <c r="J384" s="26">
        <v>0.09</v>
      </c>
      <c r="K384" s="25"/>
      <c r="L384" s="25">
        <v>1141.1400000000001</v>
      </c>
      <c r="M384" s="27">
        <v>44039</v>
      </c>
      <c r="N384" s="28">
        <v>44039</v>
      </c>
      <c r="O384" s="29">
        <v>356</v>
      </c>
      <c r="P384" s="30">
        <v>5</v>
      </c>
      <c r="Q384" s="19" t="s">
        <v>128</v>
      </c>
      <c r="R384" s="26">
        <v>0.08</v>
      </c>
      <c r="S384" s="31">
        <v>91.291200000000003</v>
      </c>
      <c r="T384">
        <v>6</v>
      </c>
    </row>
    <row r="385" spans="2:20" x14ac:dyDescent="0.3">
      <c r="B385" s="19">
        <v>357</v>
      </c>
      <c r="C385" s="20">
        <v>44022</v>
      </c>
      <c r="D385" s="21">
        <v>30</v>
      </c>
      <c r="E385" s="22" t="s">
        <v>155</v>
      </c>
      <c r="F385" s="19">
        <v>12</v>
      </c>
      <c r="G385" s="23">
        <v>43</v>
      </c>
      <c r="H385" s="24">
        <v>120</v>
      </c>
      <c r="I385" s="25">
        <v>5160</v>
      </c>
      <c r="J385" s="26">
        <v>0.1</v>
      </c>
      <c r="K385" s="25"/>
      <c r="L385" s="25">
        <v>4644</v>
      </c>
      <c r="M385" s="27">
        <v>44034</v>
      </c>
      <c r="N385" s="28">
        <v>44034</v>
      </c>
      <c r="O385" s="29">
        <v>357</v>
      </c>
      <c r="P385" s="30">
        <v>4</v>
      </c>
      <c r="Q385" s="19" t="s">
        <v>105</v>
      </c>
      <c r="R385" s="26">
        <v>0.09</v>
      </c>
      <c r="S385" s="31">
        <v>417.96</v>
      </c>
      <c r="T385">
        <v>7</v>
      </c>
    </row>
    <row r="386" spans="2:20" x14ac:dyDescent="0.3">
      <c r="B386" s="19">
        <v>358</v>
      </c>
      <c r="C386" s="20">
        <v>44023</v>
      </c>
      <c r="D386" s="21">
        <v>42</v>
      </c>
      <c r="E386" s="22" t="s">
        <v>151</v>
      </c>
      <c r="F386" s="19">
        <v>3</v>
      </c>
      <c r="G386" s="23">
        <v>36</v>
      </c>
      <c r="H386" s="24">
        <v>94</v>
      </c>
      <c r="I386" s="25">
        <v>3384</v>
      </c>
      <c r="J386" s="26">
        <v>0.04</v>
      </c>
      <c r="K386" s="25"/>
      <c r="L386" s="25">
        <v>3248.64</v>
      </c>
      <c r="M386" s="27">
        <v>44042</v>
      </c>
      <c r="N386" s="28">
        <v>44042</v>
      </c>
      <c r="O386" s="29">
        <v>358</v>
      </c>
      <c r="P386" s="30">
        <v>1</v>
      </c>
      <c r="Q386" s="19" t="s">
        <v>83</v>
      </c>
      <c r="R386" s="26">
        <v>0.05</v>
      </c>
      <c r="S386" s="31">
        <v>162.43200000000002</v>
      </c>
      <c r="T386">
        <v>1</v>
      </c>
    </row>
    <row r="387" spans="2:20" x14ac:dyDescent="0.3">
      <c r="B387" s="19">
        <v>359</v>
      </c>
      <c r="C387" s="20">
        <v>44023</v>
      </c>
      <c r="D387" s="21">
        <v>4</v>
      </c>
      <c r="E387" s="22" t="s">
        <v>145</v>
      </c>
      <c r="F387" s="19">
        <v>15</v>
      </c>
      <c r="G387" s="23">
        <v>11</v>
      </c>
      <c r="H387" s="24">
        <v>103</v>
      </c>
      <c r="I387" s="25">
        <v>1133</v>
      </c>
      <c r="J387" s="26">
        <v>0.09</v>
      </c>
      <c r="K387" s="25"/>
      <c r="L387" s="25">
        <v>1031.03</v>
      </c>
      <c r="M387" s="27">
        <v>44053</v>
      </c>
      <c r="N387" s="28">
        <v>44053</v>
      </c>
      <c r="O387" s="29">
        <v>359</v>
      </c>
      <c r="P387" s="30">
        <v>6</v>
      </c>
      <c r="Q387" s="19" t="s">
        <v>80</v>
      </c>
      <c r="R387" s="26">
        <v>0.05</v>
      </c>
      <c r="S387" s="31">
        <v>51.551500000000004</v>
      </c>
      <c r="T387">
        <v>2</v>
      </c>
    </row>
    <row r="388" spans="2:20" x14ac:dyDescent="0.3">
      <c r="B388" s="19">
        <v>360</v>
      </c>
      <c r="C388" s="20">
        <v>44023</v>
      </c>
      <c r="D388" s="21">
        <v>82</v>
      </c>
      <c r="E388" s="22" t="s">
        <v>126</v>
      </c>
      <c r="F388" s="19">
        <v>5</v>
      </c>
      <c r="G388" s="23">
        <v>11</v>
      </c>
      <c r="H388" s="24">
        <v>100</v>
      </c>
      <c r="I388" s="25">
        <v>1100</v>
      </c>
      <c r="J388" s="26">
        <v>7.0000000000000007E-2</v>
      </c>
      <c r="K388" s="25"/>
      <c r="L388" s="25">
        <v>1023</v>
      </c>
      <c r="M388" s="27">
        <v>44051</v>
      </c>
      <c r="N388" s="28">
        <v>44051</v>
      </c>
      <c r="O388" s="29">
        <v>360</v>
      </c>
      <c r="P388" s="30">
        <v>2</v>
      </c>
      <c r="Q388" s="19" t="s">
        <v>128</v>
      </c>
      <c r="R388" s="26">
        <v>0.06</v>
      </c>
      <c r="S388" s="31">
        <v>61.379999999999995</v>
      </c>
      <c r="T388">
        <v>3</v>
      </c>
    </row>
    <row r="389" spans="2:20" x14ac:dyDescent="0.3">
      <c r="B389" s="19">
        <v>361</v>
      </c>
      <c r="C389" s="20">
        <v>44024</v>
      </c>
      <c r="D389" s="21">
        <v>70</v>
      </c>
      <c r="E389" s="22" t="s">
        <v>126</v>
      </c>
      <c r="F389" s="19">
        <v>8</v>
      </c>
      <c r="G389" s="23">
        <v>16</v>
      </c>
      <c r="H389" s="24">
        <v>112</v>
      </c>
      <c r="I389" s="25">
        <v>1792</v>
      </c>
      <c r="J389" s="26">
        <v>7.0000000000000007E-2</v>
      </c>
      <c r="K389" s="25"/>
      <c r="L389" s="25">
        <v>1666.56</v>
      </c>
      <c r="M389" s="27">
        <v>44028</v>
      </c>
      <c r="N389" s="28">
        <v>44028</v>
      </c>
      <c r="O389" s="29">
        <v>361</v>
      </c>
      <c r="P389" s="30">
        <v>2</v>
      </c>
      <c r="Q389" s="19" t="s">
        <v>92</v>
      </c>
      <c r="R389" s="26">
        <v>7.0000000000000007E-2</v>
      </c>
      <c r="S389" s="31">
        <v>116.65920000000001</v>
      </c>
      <c r="T389">
        <v>4</v>
      </c>
    </row>
    <row r="390" spans="2:20" x14ac:dyDescent="0.3">
      <c r="B390" s="19">
        <v>362</v>
      </c>
      <c r="C390" s="20">
        <v>44024</v>
      </c>
      <c r="D390" s="21">
        <v>78</v>
      </c>
      <c r="E390" s="22" t="s">
        <v>94</v>
      </c>
      <c r="F390" s="19">
        <v>8</v>
      </c>
      <c r="G390" s="23">
        <v>10</v>
      </c>
      <c r="H390" s="24">
        <v>103</v>
      </c>
      <c r="I390" s="25">
        <v>1030</v>
      </c>
      <c r="J390" s="26">
        <v>0.05</v>
      </c>
      <c r="K390" s="25"/>
      <c r="L390" s="25">
        <v>978.5</v>
      </c>
      <c r="M390" s="27">
        <v>44025</v>
      </c>
      <c r="N390" s="28">
        <v>44025</v>
      </c>
      <c r="O390" s="29">
        <v>362</v>
      </c>
      <c r="P390" s="30">
        <v>2</v>
      </c>
      <c r="Q390" s="19" t="s">
        <v>90</v>
      </c>
      <c r="R390" s="26">
        <v>0.09</v>
      </c>
      <c r="S390" s="31">
        <v>88.064999999999998</v>
      </c>
      <c r="T390">
        <v>5</v>
      </c>
    </row>
    <row r="391" spans="2:20" x14ac:dyDescent="0.3">
      <c r="B391" s="19">
        <v>363</v>
      </c>
      <c r="C391" s="20">
        <v>44026</v>
      </c>
      <c r="D391" s="21">
        <v>14</v>
      </c>
      <c r="E391" s="22" t="s">
        <v>86</v>
      </c>
      <c r="F391" s="19">
        <v>14</v>
      </c>
      <c r="G391" s="23">
        <v>39</v>
      </c>
      <c r="H391" s="24">
        <v>105</v>
      </c>
      <c r="I391" s="25">
        <v>4095</v>
      </c>
      <c r="J391" s="26">
        <v>0.05</v>
      </c>
      <c r="K391" s="25"/>
      <c r="L391" s="25">
        <v>3890.25</v>
      </c>
      <c r="M391" s="27">
        <v>44049</v>
      </c>
      <c r="N391" s="28">
        <v>44049</v>
      </c>
      <c r="O391" s="29">
        <v>363</v>
      </c>
      <c r="P391" s="30">
        <v>7</v>
      </c>
      <c r="Q391" s="19" t="s">
        <v>128</v>
      </c>
      <c r="R391" s="26">
        <v>0.1</v>
      </c>
      <c r="S391" s="31">
        <v>389.02500000000003</v>
      </c>
      <c r="T391">
        <v>6</v>
      </c>
    </row>
    <row r="392" spans="2:20" x14ac:dyDescent="0.3">
      <c r="B392" s="19">
        <v>364</v>
      </c>
      <c r="C392" s="20">
        <v>44028</v>
      </c>
      <c r="D392" s="21">
        <v>17</v>
      </c>
      <c r="E392" s="22" t="s">
        <v>126</v>
      </c>
      <c r="F392" s="19">
        <v>3</v>
      </c>
      <c r="G392" s="23">
        <v>40</v>
      </c>
      <c r="H392" s="24">
        <v>112</v>
      </c>
      <c r="I392" s="25">
        <v>4480</v>
      </c>
      <c r="J392" s="26">
        <v>0.04</v>
      </c>
      <c r="K392" s="25"/>
      <c r="L392" s="25">
        <v>4300.8</v>
      </c>
      <c r="M392" s="27">
        <v>44055</v>
      </c>
      <c r="N392" s="28">
        <v>44055</v>
      </c>
      <c r="O392" s="29">
        <v>364</v>
      </c>
      <c r="P392" s="30">
        <v>6</v>
      </c>
      <c r="Q392" s="19" t="s">
        <v>90</v>
      </c>
      <c r="R392" s="26">
        <v>0.1</v>
      </c>
      <c r="S392" s="31">
        <v>430.08000000000004</v>
      </c>
      <c r="T392">
        <v>7</v>
      </c>
    </row>
    <row r="393" spans="2:20" x14ac:dyDescent="0.3">
      <c r="B393" s="19">
        <v>365</v>
      </c>
      <c r="C393" s="20">
        <v>44028</v>
      </c>
      <c r="D393" s="21">
        <v>22</v>
      </c>
      <c r="E393" s="22" t="s">
        <v>112</v>
      </c>
      <c r="F393" s="19">
        <v>5</v>
      </c>
      <c r="G393" s="23">
        <v>22</v>
      </c>
      <c r="H393" s="24">
        <v>111</v>
      </c>
      <c r="I393" s="25">
        <v>2442</v>
      </c>
      <c r="J393" s="26">
        <v>0.11</v>
      </c>
      <c r="K393" s="25"/>
      <c r="L393" s="25">
        <v>2173.38</v>
      </c>
      <c r="M393" s="27">
        <v>44038</v>
      </c>
      <c r="N393" s="28">
        <v>44038</v>
      </c>
      <c r="O393" s="29">
        <v>365</v>
      </c>
      <c r="P393" s="30">
        <v>6</v>
      </c>
      <c r="Q393" s="19" t="s">
        <v>90</v>
      </c>
      <c r="R393" s="26">
        <v>0.08</v>
      </c>
      <c r="S393" s="31">
        <v>173.87040000000002</v>
      </c>
      <c r="T393">
        <v>1</v>
      </c>
    </row>
    <row r="394" spans="2:20" x14ac:dyDescent="0.3">
      <c r="B394" s="19">
        <v>366</v>
      </c>
      <c r="C394" s="20">
        <v>44030</v>
      </c>
      <c r="D394" s="21">
        <v>56</v>
      </c>
      <c r="E394" s="22" t="s">
        <v>126</v>
      </c>
      <c r="F394" s="19">
        <v>5</v>
      </c>
      <c r="G394" s="23">
        <v>26</v>
      </c>
      <c r="H394" s="24">
        <v>96</v>
      </c>
      <c r="I394" s="25">
        <v>2496</v>
      </c>
      <c r="J394" s="26">
        <v>0.08</v>
      </c>
      <c r="K394" s="25"/>
      <c r="L394" s="25">
        <v>2296.3200000000002</v>
      </c>
      <c r="M394" s="27">
        <v>44040</v>
      </c>
      <c r="N394" s="28">
        <v>44040</v>
      </c>
      <c r="O394" s="29">
        <v>366</v>
      </c>
      <c r="P394" s="30">
        <v>6</v>
      </c>
      <c r="Q394" s="19" t="s">
        <v>105</v>
      </c>
      <c r="R394" s="26">
        <v>0.1</v>
      </c>
      <c r="S394" s="31">
        <v>229.63200000000003</v>
      </c>
      <c r="T394">
        <v>2</v>
      </c>
    </row>
    <row r="395" spans="2:20" x14ac:dyDescent="0.3">
      <c r="B395" s="19">
        <v>367</v>
      </c>
      <c r="C395" s="20">
        <v>44031</v>
      </c>
      <c r="D395" s="21">
        <v>16</v>
      </c>
      <c r="E395" s="22" t="s">
        <v>86</v>
      </c>
      <c r="F395" s="19">
        <v>9</v>
      </c>
      <c r="G395" s="23">
        <v>26</v>
      </c>
      <c r="H395" s="24">
        <v>118</v>
      </c>
      <c r="I395" s="25">
        <v>3068</v>
      </c>
      <c r="J395" s="26">
        <v>0.02</v>
      </c>
      <c r="K395" s="25"/>
      <c r="L395" s="25">
        <v>3006.64</v>
      </c>
      <c r="M395" s="27">
        <v>44060</v>
      </c>
      <c r="N395" s="28">
        <v>44060</v>
      </c>
      <c r="O395" s="29">
        <v>367</v>
      </c>
      <c r="P395" s="30">
        <v>1</v>
      </c>
      <c r="Q395" s="19" t="s">
        <v>105</v>
      </c>
      <c r="R395" s="26">
        <v>7.0000000000000007E-2</v>
      </c>
      <c r="S395" s="31">
        <v>210.46480000000003</v>
      </c>
      <c r="T395">
        <v>3</v>
      </c>
    </row>
    <row r="396" spans="2:20" x14ac:dyDescent="0.3">
      <c r="B396" s="19">
        <v>368</v>
      </c>
      <c r="C396" s="20">
        <v>44031</v>
      </c>
      <c r="D396" s="21">
        <v>72</v>
      </c>
      <c r="E396" s="22" t="s">
        <v>96</v>
      </c>
      <c r="F396" s="19">
        <v>2</v>
      </c>
      <c r="G396" s="23">
        <v>38</v>
      </c>
      <c r="H396" s="24">
        <v>104</v>
      </c>
      <c r="I396" s="25">
        <v>3952</v>
      </c>
      <c r="J396" s="26">
        <v>0.01</v>
      </c>
      <c r="K396" s="25"/>
      <c r="L396" s="25">
        <v>3912.48</v>
      </c>
      <c r="M396" s="27">
        <v>44053</v>
      </c>
      <c r="N396" s="28">
        <v>44053</v>
      </c>
      <c r="O396" s="29">
        <v>368</v>
      </c>
      <c r="P396" s="30">
        <v>6</v>
      </c>
      <c r="Q396" s="19" t="s">
        <v>92</v>
      </c>
      <c r="R396" s="26">
        <v>7.0000000000000007E-2</v>
      </c>
      <c r="S396" s="31">
        <v>273.87360000000001</v>
      </c>
      <c r="T396">
        <v>4</v>
      </c>
    </row>
    <row r="397" spans="2:20" x14ac:dyDescent="0.3">
      <c r="B397" s="19">
        <v>369</v>
      </c>
      <c r="C397" s="20">
        <v>44031</v>
      </c>
      <c r="D397" s="21">
        <v>8</v>
      </c>
      <c r="E397" s="22" t="s">
        <v>96</v>
      </c>
      <c r="F397" s="19">
        <v>11</v>
      </c>
      <c r="G397" s="23">
        <v>43</v>
      </c>
      <c r="H397" s="24">
        <v>94</v>
      </c>
      <c r="I397" s="25">
        <v>4042</v>
      </c>
      <c r="J397" s="26">
        <v>0.15</v>
      </c>
      <c r="K397" s="25"/>
      <c r="L397" s="25">
        <v>3435.7</v>
      </c>
      <c r="M397" s="27">
        <v>44031</v>
      </c>
      <c r="N397" s="28">
        <v>44031</v>
      </c>
      <c r="O397" s="29">
        <v>369</v>
      </c>
      <c r="P397" s="30">
        <v>6</v>
      </c>
      <c r="Q397" s="19" t="s">
        <v>113</v>
      </c>
      <c r="R397" s="26">
        <v>0.09</v>
      </c>
      <c r="S397" s="31">
        <v>309.21299999999997</v>
      </c>
      <c r="T397">
        <v>5</v>
      </c>
    </row>
    <row r="398" spans="2:20" x14ac:dyDescent="0.3">
      <c r="B398" s="19">
        <v>370</v>
      </c>
      <c r="C398" s="20">
        <v>44032</v>
      </c>
      <c r="D398" s="21">
        <v>66</v>
      </c>
      <c r="E398" s="22" t="s">
        <v>89</v>
      </c>
      <c r="F398" s="19">
        <v>1</v>
      </c>
      <c r="G398" s="23">
        <v>50</v>
      </c>
      <c r="H398" s="24">
        <v>112</v>
      </c>
      <c r="I398" s="25">
        <v>5600</v>
      </c>
      <c r="J398" s="26">
        <v>0.03</v>
      </c>
      <c r="K398" s="25"/>
      <c r="L398" s="25">
        <v>5432</v>
      </c>
      <c r="M398" s="27">
        <v>44048</v>
      </c>
      <c r="N398" s="28">
        <v>44048</v>
      </c>
      <c r="O398" s="29">
        <v>370</v>
      </c>
      <c r="P398" s="30">
        <v>5</v>
      </c>
      <c r="Q398" s="19" t="s">
        <v>88</v>
      </c>
      <c r="R398" s="26">
        <v>0.06</v>
      </c>
      <c r="S398" s="31">
        <v>325.92</v>
      </c>
      <c r="T398">
        <v>6</v>
      </c>
    </row>
    <row r="399" spans="2:20" x14ac:dyDescent="0.3">
      <c r="B399" s="19">
        <v>371</v>
      </c>
      <c r="C399" s="20">
        <v>44032</v>
      </c>
      <c r="D399" s="21">
        <v>17</v>
      </c>
      <c r="E399" s="22" t="s">
        <v>126</v>
      </c>
      <c r="F399" s="19">
        <v>10</v>
      </c>
      <c r="G399" s="23">
        <v>39</v>
      </c>
      <c r="H399" s="24">
        <v>116</v>
      </c>
      <c r="I399" s="25">
        <v>4524</v>
      </c>
      <c r="J399" s="26">
        <v>0.15</v>
      </c>
      <c r="K399" s="25"/>
      <c r="L399" s="25">
        <v>3845.4</v>
      </c>
      <c r="M399" s="27">
        <v>44049</v>
      </c>
      <c r="N399" s="28">
        <v>44049</v>
      </c>
      <c r="O399" s="29">
        <v>371</v>
      </c>
      <c r="P399" s="30">
        <v>3</v>
      </c>
      <c r="Q399" s="19" t="s">
        <v>92</v>
      </c>
      <c r="R399" s="26">
        <v>0.05</v>
      </c>
      <c r="S399" s="31">
        <v>192.27</v>
      </c>
      <c r="T399">
        <v>7</v>
      </c>
    </row>
    <row r="400" spans="2:20" x14ac:dyDescent="0.3">
      <c r="B400" s="19">
        <v>372</v>
      </c>
      <c r="C400" s="20">
        <v>44033</v>
      </c>
      <c r="D400" s="21">
        <v>57</v>
      </c>
      <c r="E400" s="22" t="s">
        <v>148</v>
      </c>
      <c r="F400" s="19">
        <v>8</v>
      </c>
      <c r="G400" s="23">
        <v>24</v>
      </c>
      <c r="H400" s="24">
        <v>102</v>
      </c>
      <c r="I400" s="25">
        <v>2448</v>
      </c>
      <c r="J400" s="26">
        <v>0.04</v>
      </c>
      <c r="K400" s="25"/>
      <c r="L400" s="25">
        <v>2350.08</v>
      </c>
      <c r="M400" s="27">
        <v>44063</v>
      </c>
      <c r="N400" s="28">
        <v>44063</v>
      </c>
      <c r="O400" s="29">
        <v>372</v>
      </c>
      <c r="P400" s="30">
        <v>4</v>
      </c>
      <c r="Q400" s="19" t="s">
        <v>90</v>
      </c>
      <c r="R400" s="26">
        <v>0.06</v>
      </c>
      <c r="S400" s="31">
        <v>141.00479999999999</v>
      </c>
      <c r="T400">
        <v>1</v>
      </c>
    </row>
    <row r="401" spans="2:20" x14ac:dyDescent="0.3">
      <c r="B401" s="19">
        <v>373</v>
      </c>
      <c r="C401" s="20">
        <v>44034</v>
      </c>
      <c r="D401" s="21">
        <v>32</v>
      </c>
      <c r="E401" s="22" t="s">
        <v>136</v>
      </c>
      <c r="F401" s="19">
        <v>13</v>
      </c>
      <c r="G401" s="23">
        <v>22</v>
      </c>
      <c r="H401" s="24">
        <v>99</v>
      </c>
      <c r="I401" s="25">
        <v>2178</v>
      </c>
      <c r="J401" s="26">
        <v>0.03</v>
      </c>
      <c r="K401" s="25"/>
      <c r="L401" s="25">
        <v>2112.66</v>
      </c>
      <c r="M401" s="27">
        <v>44052</v>
      </c>
      <c r="N401" s="28">
        <v>44052</v>
      </c>
      <c r="O401" s="29">
        <v>373</v>
      </c>
      <c r="P401" s="30">
        <v>3</v>
      </c>
      <c r="Q401" s="19" t="s">
        <v>92</v>
      </c>
      <c r="R401" s="26">
        <v>0.08</v>
      </c>
      <c r="S401" s="31">
        <v>169.0128</v>
      </c>
      <c r="T401">
        <v>2</v>
      </c>
    </row>
    <row r="402" spans="2:20" x14ac:dyDescent="0.3">
      <c r="B402" s="19">
        <v>374</v>
      </c>
      <c r="C402" s="20">
        <v>44034</v>
      </c>
      <c r="D402" s="21">
        <v>97</v>
      </c>
      <c r="E402" s="22" t="s">
        <v>125</v>
      </c>
      <c r="F402" s="19">
        <v>8</v>
      </c>
      <c r="G402" s="23">
        <v>41</v>
      </c>
      <c r="H402" s="24">
        <v>105</v>
      </c>
      <c r="I402" s="25">
        <v>4305</v>
      </c>
      <c r="J402" s="26">
        <v>0.02</v>
      </c>
      <c r="K402" s="25"/>
      <c r="L402" s="25">
        <v>4218.8999999999996</v>
      </c>
      <c r="M402" s="27">
        <v>44050</v>
      </c>
      <c r="N402" s="28">
        <v>44050</v>
      </c>
      <c r="O402" s="29">
        <v>374</v>
      </c>
      <c r="P402" s="30">
        <v>5</v>
      </c>
      <c r="Q402" s="19" t="s">
        <v>83</v>
      </c>
      <c r="R402" s="26">
        <v>7.0000000000000007E-2</v>
      </c>
      <c r="S402" s="31">
        <v>295.32299999999998</v>
      </c>
      <c r="T402">
        <v>3</v>
      </c>
    </row>
    <row r="403" spans="2:20" x14ac:dyDescent="0.3">
      <c r="B403" s="19">
        <v>375</v>
      </c>
      <c r="C403" s="20">
        <v>44034</v>
      </c>
      <c r="D403" s="21">
        <v>53</v>
      </c>
      <c r="E403" s="22" t="s">
        <v>147</v>
      </c>
      <c r="F403" s="19">
        <v>12</v>
      </c>
      <c r="G403" s="23">
        <v>33</v>
      </c>
      <c r="H403" s="24">
        <v>99</v>
      </c>
      <c r="I403" s="25">
        <v>3267</v>
      </c>
      <c r="J403" s="26">
        <v>7.0000000000000007E-2</v>
      </c>
      <c r="K403" s="25"/>
      <c r="L403" s="25">
        <v>3038.31</v>
      </c>
      <c r="M403" s="27">
        <v>44044</v>
      </c>
      <c r="N403" s="28">
        <v>44044</v>
      </c>
      <c r="O403" s="29">
        <v>375</v>
      </c>
      <c r="P403" s="30">
        <v>5</v>
      </c>
      <c r="Q403" s="19" t="s">
        <v>128</v>
      </c>
      <c r="R403" s="26">
        <v>7.0000000000000007E-2</v>
      </c>
      <c r="S403" s="31">
        <v>212.68170000000001</v>
      </c>
      <c r="T403">
        <v>4</v>
      </c>
    </row>
    <row r="404" spans="2:20" x14ac:dyDescent="0.3">
      <c r="B404" s="19">
        <v>376</v>
      </c>
      <c r="C404" s="20">
        <v>44035</v>
      </c>
      <c r="D404" s="21">
        <v>75</v>
      </c>
      <c r="E404" s="22" t="s">
        <v>96</v>
      </c>
      <c r="F404" s="19">
        <v>7</v>
      </c>
      <c r="G404" s="23">
        <v>38</v>
      </c>
      <c r="H404" s="24">
        <v>120</v>
      </c>
      <c r="I404" s="25">
        <v>4560</v>
      </c>
      <c r="J404" s="26">
        <v>0.15</v>
      </c>
      <c r="K404" s="25"/>
      <c r="L404" s="25">
        <v>3876</v>
      </c>
      <c r="M404" s="27">
        <v>44041</v>
      </c>
      <c r="N404" s="28">
        <v>44041</v>
      </c>
      <c r="O404" s="29">
        <v>376</v>
      </c>
      <c r="P404" s="30">
        <v>2</v>
      </c>
      <c r="Q404" s="19" t="s">
        <v>90</v>
      </c>
      <c r="R404" s="26">
        <v>0.06</v>
      </c>
      <c r="S404" s="31">
        <v>232.56</v>
      </c>
      <c r="T404">
        <v>5</v>
      </c>
    </row>
    <row r="405" spans="2:20" x14ac:dyDescent="0.3">
      <c r="B405" s="19">
        <v>377</v>
      </c>
      <c r="C405" s="20">
        <v>44035</v>
      </c>
      <c r="D405" s="21">
        <v>93</v>
      </c>
      <c r="E405" s="22" t="s">
        <v>91</v>
      </c>
      <c r="F405" s="19">
        <v>2</v>
      </c>
      <c r="G405" s="23">
        <v>10</v>
      </c>
      <c r="H405" s="24">
        <v>93</v>
      </c>
      <c r="I405" s="25">
        <v>930</v>
      </c>
      <c r="J405" s="26">
        <v>0.14000000000000001</v>
      </c>
      <c r="K405" s="25"/>
      <c r="L405" s="25">
        <v>799.8</v>
      </c>
      <c r="M405" s="27">
        <v>44059</v>
      </c>
      <c r="N405" s="28">
        <v>44059</v>
      </c>
      <c r="O405" s="29">
        <v>377</v>
      </c>
      <c r="P405" s="30">
        <v>3</v>
      </c>
      <c r="Q405" s="19" t="s">
        <v>83</v>
      </c>
      <c r="R405" s="26">
        <v>7.0000000000000007E-2</v>
      </c>
      <c r="S405" s="31">
        <v>55.986000000000004</v>
      </c>
      <c r="T405">
        <v>6</v>
      </c>
    </row>
    <row r="406" spans="2:20" x14ac:dyDescent="0.3">
      <c r="B406" s="19">
        <v>378</v>
      </c>
      <c r="C406" s="20">
        <v>44035</v>
      </c>
      <c r="D406" s="21">
        <v>33</v>
      </c>
      <c r="E406" s="22" t="s">
        <v>135</v>
      </c>
      <c r="F406" s="19">
        <v>13</v>
      </c>
      <c r="G406" s="23">
        <v>13</v>
      </c>
      <c r="H406" s="24">
        <v>105</v>
      </c>
      <c r="I406" s="25">
        <v>1365</v>
      </c>
      <c r="J406" s="26">
        <v>0.03</v>
      </c>
      <c r="K406" s="25"/>
      <c r="L406" s="25">
        <v>1324.05</v>
      </c>
      <c r="M406" s="27">
        <v>44042</v>
      </c>
      <c r="N406" s="28">
        <v>44042</v>
      </c>
      <c r="O406" s="29">
        <v>378</v>
      </c>
      <c r="P406" s="30">
        <v>6</v>
      </c>
      <c r="Q406" s="19" t="s">
        <v>95</v>
      </c>
      <c r="R406" s="26">
        <v>0.08</v>
      </c>
      <c r="S406" s="31">
        <v>105.92399999999999</v>
      </c>
      <c r="T406">
        <v>7</v>
      </c>
    </row>
    <row r="407" spans="2:20" x14ac:dyDescent="0.3">
      <c r="B407" s="19">
        <v>379</v>
      </c>
      <c r="C407" s="20">
        <v>44036</v>
      </c>
      <c r="D407" s="21">
        <v>63</v>
      </c>
      <c r="E407" s="22" t="s">
        <v>139</v>
      </c>
      <c r="F407" s="19">
        <v>2</v>
      </c>
      <c r="G407" s="23">
        <v>27</v>
      </c>
      <c r="H407" s="24">
        <v>107</v>
      </c>
      <c r="I407" s="25">
        <v>2889</v>
      </c>
      <c r="J407" s="26">
        <v>0.1</v>
      </c>
      <c r="K407" s="25"/>
      <c r="L407" s="25">
        <v>2600.1</v>
      </c>
      <c r="M407" s="27">
        <v>44061</v>
      </c>
      <c r="N407" s="28">
        <v>44061</v>
      </c>
      <c r="O407" s="29">
        <v>379</v>
      </c>
      <c r="P407" s="30">
        <v>7</v>
      </c>
      <c r="Q407" s="19" t="s">
        <v>109</v>
      </c>
      <c r="R407" s="26">
        <v>0.06</v>
      </c>
      <c r="S407" s="31">
        <v>156.006</v>
      </c>
      <c r="T407">
        <v>1</v>
      </c>
    </row>
    <row r="408" spans="2:20" x14ac:dyDescent="0.3">
      <c r="B408" s="19">
        <v>380</v>
      </c>
      <c r="C408" s="20">
        <v>44036</v>
      </c>
      <c r="D408" s="21">
        <v>59</v>
      </c>
      <c r="E408" s="22" t="s">
        <v>156</v>
      </c>
      <c r="F408" s="19">
        <v>12</v>
      </c>
      <c r="G408" s="23">
        <v>25</v>
      </c>
      <c r="H408" s="24">
        <v>92</v>
      </c>
      <c r="I408" s="25">
        <v>2300</v>
      </c>
      <c r="J408" s="26">
        <v>0.04</v>
      </c>
      <c r="K408" s="25"/>
      <c r="L408" s="25">
        <v>2208</v>
      </c>
      <c r="M408" s="27">
        <v>44039</v>
      </c>
      <c r="N408" s="28">
        <v>44039</v>
      </c>
      <c r="O408" s="29">
        <v>380</v>
      </c>
      <c r="P408" s="30">
        <v>2</v>
      </c>
      <c r="Q408" s="19" t="s">
        <v>88</v>
      </c>
      <c r="R408" s="26">
        <v>0.06</v>
      </c>
      <c r="S408" s="31">
        <v>132.47999999999999</v>
      </c>
      <c r="T408">
        <v>2</v>
      </c>
    </row>
    <row r="409" spans="2:20" x14ac:dyDescent="0.3">
      <c r="B409" s="19">
        <v>381</v>
      </c>
      <c r="C409" s="20">
        <v>44036</v>
      </c>
      <c r="D409" s="21">
        <v>82</v>
      </c>
      <c r="E409" s="22" t="s">
        <v>126</v>
      </c>
      <c r="F409" s="19">
        <v>11</v>
      </c>
      <c r="G409" s="23">
        <v>43</v>
      </c>
      <c r="H409" s="24">
        <v>119</v>
      </c>
      <c r="I409" s="25">
        <v>5117</v>
      </c>
      <c r="J409" s="26">
        <v>0</v>
      </c>
      <c r="K409" s="25"/>
      <c r="L409" s="25">
        <v>5117</v>
      </c>
      <c r="M409" s="27">
        <v>44046</v>
      </c>
      <c r="N409" s="28">
        <v>44046</v>
      </c>
      <c r="O409" s="29">
        <v>381</v>
      </c>
      <c r="P409" s="30">
        <v>2</v>
      </c>
      <c r="Q409" s="19" t="s">
        <v>113</v>
      </c>
      <c r="R409" s="26">
        <v>0.06</v>
      </c>
      <c r="S409" s="31">
        <v>307.02</v>
      </c>
      <c r="T409">
        <v>3</v>
      </c>
    </row>
    <row r="410" spans="2:20" x14ac:dyDescent="0.3">
      <c r="B410" s="19">
        <v>382</v>
      </c>
      <c r="C410" s="20">
        <v>44037</v>
      </c>
      <c r="D410" s="21">
        <v>46</v>
      </c>
      <c r="E410" s="22" t="s">
        <v>153</v>
      </c>
      <c r="F410" s="19">
        <v>14</v>
      </c>
      <c r="G410" s="23">
        <v>47</v>
      </c>
      <c r="H410" s="24">
        <v>107</v>
      </c>
      <c r="I410" s="25">
        <v>5029</v>
      </c>
      <c r="J410" s="26">
        <v>0.1</v>
      </c>
      <c r="K410" s="25"/>
      <c r="L410" s="25">
        <v>4526.1000000000004</v>
      </c>
      <c r="M410" s="27">
        <v>44050</v>
      </c>
      <c r="N410" s="28">
        <v>44050</v>
      </c>
      <c r="O410" s="29">
        <v>382</v>
      </c>
      <c r="P410" s="30">
        <v>6</v>
      </c>
      <c r="Q410" s="19" t="s">
        <v>105</v>
      </c>
      <c r="R410" s="26">
        <v>0.1</v>
      </c>
      <c r="S410" s="31">
        <v>452.61000000000007</v>
      </c>
      <c r="T410">
        <v>4</v>
      </c>
    </row>
    <row r="411" spans="2:20" x14ac:dyDescent="0.3">
      <c r="B411" s="19">
        <v>383</v>
      </c>
      <c r="C411" s="20">
        <v>44038</v>
      </c>
      <c r="D411" s="21">
        <v>98</v>
      </c>
      <c r="E411" s="22" t="s">
        <v>84</v>
      </c>
      <c r="F411" s="19">
        <v>10</v>
      </c>
      <c r="G411" s="23">
        <v>11</v>
      </c>
      <c r="H411" s="24">
        <v>95</v>
      </c>
      <c r="I411" s="25">
        <v>1045</v>
      </c>
      <c r="J411" s="26">
        <v>0.08</v>
      </c>
      <c r="K411" s="25"/>
      <c r="L411" s="25">
        <v>961.4</v>
      </c>
      <c r="M411" s="27">
        <v>44044</v>
      </c>
      <c r="N411" s="28">
        <v>44044</v>
      </c>
      <c r="O411" s="29">
        <v>383</v>
      </c>
      <c r="P411" s="30">
        <v>2</v>
      </c>
      <c r="Q411" s="19" t="s">
        <v>83</v>
      </c>
      <c r="R411" s="26">
        <v>7.0000000000000007E-2</v>
      </c>
      <c r="S411" s="31">
        <v>67.298000000000002</v>
      </c>
      <c r="T411">
        <v>5</v>
      </c>
    </row>
    <row r="412" spans="2:20" x14ac:dyDescent="0.3">
      <c r="B412" s="19">
        <v>384</v>
      </c>
      <c r="C412" s="20">
        <v>44039</v>
      </c>
      <c r="D412" s="21">
        <v>12</v>
      </c>
      <c r="E412" s="22" t="s">
        <v>107</v>
      </c>
      <c r="F412" s="19">
        <v>7</v>
      </c>
      <c r="G412" s="23">
        <v>41</v>
      </c>
      <c r="H412" s="24">
        <v>105</v>
      </c>
      <c r="I412" s="25">
        <v>4305</v>
      </c>
      <c r="J412" s="26">
        <v>0</v>
      </c>
      <c r="K412" s="25"/>
      <c r="L412" s="25">
        <v>4305</v>
      </c>
      <c r="M412" s="27">
        <v>44063</v>
      </c>
      <c r="N412" s="28">
        <v>44063</v>
      </c>
      <c r="O412" s="29">
        <v>384</v>
      </c>
      <c r="P412" s="30">
        <v>3</v>
      </c>
      <c r="Q412" s="19" t="s">
        <v>88</v>
      </c>
      <c r="R412" s="26">
        <v>0.08</v>
      </c>
      <c r="S412" s="31">
        <v>344.40000000000003</v>
      </c>
      <c r="T412">
        <v>6</v>
      </c>
    </row>
    <row r="413" spans="2:20" x14ac:dyDescent="0.3">
      <c r="B413" s="19">
        <v>385</v>
      </c>
      <c r="C413" s="20">
        <v>44041</v>
      </c>
      <c r="D413" s="21">
        <v>80</v>
      </c>
      <c r="E413" s="22" t="s">
        <v>96</v>
      </c>
      <c r="F413" s="19">
        <v>1</v>
      </c>
      <c r="G413" s="23">
        <v>49</v>
      </c>
      <c r="H413" s="24">
        <v>109</v>
      </c>
      <c r="I413" s="25">
        <v>5341</v>
      </c>
      <c r="J413" s="26">
        <v>0.15</v>
      </c>
      <c r="K413" s="25"/>
      <c r="L413" s="25">
        <v>4539.8500000000004</v>
      </c>
      <c r="M413" s="27">
        <v>44042</v>
      </c>
      <c r="N413" s="28">
        <v>44042</v>
      </c>
      <c r="O413" s="29">
        <v>385</v>
      </c>
      <c r="P413" s="30">
        <v>2</v>
      </c>
      <c r="Q413" s="19" t="s">
        <v>113</v>
      </c>
      <c r="R413" s="26">
        <v>0.06</v>
      </c>
      <c r="S413" s="31">
        <v>272.39100000000002</v>
      </c>
      <c r="T413">
        <v>7</v>
      </c>
    </row>
    <row r="414" spans="2:20" x14ac:dyDescent="0.3">
      <c r="B414" s="19">
        <v>386</v>
      </c>
      <c r="C414" s="20">
        <v>44042</v>
      </c>
      <c r="D414" s="21">
        <v>49</v>
      </c>
      <c r="E414" s="22" t="s">
        <v>96</v>
      </c>
      <c r="F414" s="19">
        <v>6</v>
      </c>
      <c r="G414" s="23">
        <v>18</v>
      </c>
      <c r="H414" s="24">
        <v>102</v>
      </c>
      <c r="I414" s="25">
        <v>1836</v>
      </c>
      <c r="J414" s="26">
        <v>0.15</v>
      </c>
      <c r="K414" s="25"/>
      <c r="L414" s="25">
        <v>1560.6</v>
      </c>
      <c r="M414" s="27">
        <v>44051</v>
      </c>
      <c r="N414" s="28">
        <v>44051</v>
      </c>
      <c r="O414" s="29">
        <v>386</v>
      </c>
      <c r="P414" s="30">
        <v>4</v>
      </c>
      <c r="Q414" s="19" t="s">
        <v>90</v>
      </c>
      <c r="R414" s="26">
        <v>0.09</v>
      </c>
      <c r="S414" s="31">
        <v>140.45399999999998</v>
      </c>
      <c r="T414">
        <v>1</v>
      </c>
    </row>
    <row r="415" spans="2:20" x14ac:dyDescent="0.3">
      <c r="B415" s="19">
        <v>387</v>
      </c>
      <c r="C415" s="20">
        <v>44043</v>
      </c>
      <c r="D415" s="21">
        <v>89</v>
      </c>
      <c r="E415" s="22" t="s">
        <v>111</v>
      </c>
      <c r="F415" s="19">
        <v>2</v>
      </c>
      <c r="G415" s="23">
        <v>43</v>
      </c>
      <c r="H415" s="24">
        <v>91</v>
      </c>
      <c r="I415" s="25">
        <v>3913</v>
      </c>
      <c r="J415" s="26">
        <v>0.15</v>
      </c>
      <c r="K415" s="25"/>
      <c r="L415" s="25">
        <v>3326.05</v>
      </c>
      <c r="M415" s="27">
        <v>44052</v>
      </c>
      <c r="N415" s="28">
        <v>44052</v>
      </c>
      <c r="O415" s="29">
        <v>387</v>
      </c>
      <c r="P415" s="30">
        <v>4</v>
      </c>
      <c r="Q415" s="19" t="s">
        <v>95</v>
      </c>
      <c r="R415" s="26">
        <v>0.09</v>
      </c>
      <c r="S415" s="31">
        <v>299.34449999999998</v>
      </c>
      <c r="T415">
        <v>2</v>
      </c>
    </row>
    <row r="416" spans="2:20" x14ac:dyDescent="0.3">
      <c r="B416" s="19">
        <v>388</v>
      </c>
      <c r="C416" s="20">
        <v>44043</v>
      </c>
      <c r="D416" s="21">
        <v>79</v>
      </c>
      <c r="E416" s="22" t="s">
        <v>91</v>
      </c>
      <c r="F416" s="19">
        <v>7</v>
      </c>
      <c r="G416" s="23">
        <v>40</v>
      </c>
      <c r="H416" s="24">
        <v>104</v>
      </c>
      <c r="I416" s="25">
        <v>4160</v>
      </c>
      <c r="J416" s="26">
        <v>0.11</v>
      </c>
      <c r="K416" s="25"/>
      <c r="L416" s="25">
        <v>3702.4</v>
      </c>
      <c r="M416" s="27">
        <v>44063</v>
      </c>
      <c r="N416" s="28">
        <v>44063</v>
      </c>
      <c r="O416" s="29">
        <v>388</v>
      </c>
      <c r="P416" s="30">
        <v>6</v>
      </c>
      <c r="Q416" s="19" t="s">
        <v>83</v>
      </c>
      <c r="R416" s="26">
        <v>0.05</v>
      </c>
      <c r="S416" s="31">
        <v>185.12</v>
      </c>
      <c r="T416">
        <v>3</v>
      </c>
    </row>
    <row r="417" spans="2:20" x14ac:dyDescent="0.3">
      <c r="B417" s="19">
        <v>389</v>
      </c>
      <c r="C417" s="20">
        <v>44043</v>
      </c>
      <c r="D417" s="21">
        <v>58</v>
      </c>
      <c r="E417" s="22" t="s">
        <v>131</v>
      </c>
      <c r="F417" s="19">
        <v>8</v>
      </c>
      <c r="G417" s="23">
        <v>31</v>
      </c>
      <c r="H417" s="24">
        <v>90</v>
      </c>
      <c r="I417" s="25">
        <v>2790</v>
      </c>
      <c r="J417" s="26">
        <v>0</v>
      </c>
      <c r="K417" s="25"/>
      <c r="L417" s="25">
        <v>2790</v>
      </c>
      <c r="M417" s="27">
        <v>44050</v>
      </c>
      <c r="N417" s="28">
        <v>44050</v>
      </c>
      <c r="O417" s="29">
        <v>389</v>
      </c>
      <c r="P417" s="30">
        <v>5</v>
      </c>
      <c r="Q417" s="19" t="s">
        <v>113</v>
      </c>
      <c r="R417" s="26">
        <v>0.08</v>
      </c>
      <c r="S417" s="31">
        <v>223.20000000000002</v>
      </c>
      <c r="T417">
        <v>4</v>
      </c>
    </row>
    <row r="418" spans="2:20" x14ac:dyDescent="0.3">
      <c r="B418" s="19">
        <v>390</v>
      </c>
      <c r="C418" s="20">
        <v>44044</v>
      </c>
      <c r="D418" s="21">
        <v>22</v>
      </c>
      <c r="E418" s="22" t="s">
        <v>112</v>
      </c>
      <c r="F418" s="19">
        <v>7</v>
      </c>
      <c r="G418" s="23">
        <v>41</v>
      </c>
      <c r="H418" s="24">
        <v>112</v>
      </c>
      <c r="I418" s="25">
        <v>4592</v>
      </c>
      <c r="J418" s="26">
        <v>0.03</v>
      </c>
      <c r="K418" s="25"/>
      <c r="L418" s="25">
        <v>4454.24</v>
      </c>
      <c r="M418" s="27">
        <v>44052</v>
      </c>
      <c r="N418" s="28">
        <v>44052</v>
      </c>
      <c r="O418" s="29">
        <v>390</v>
      </c>
      <c r="P418" s="30">
        <v>3</v>
      </c>
      <c r="Q418" s="19" t="s">
        <v>113</v>
      </c>
      <c r="R418" s="26">
        <v>7.0000000000000007E-2</v>
      </c>
      <c r="S418" s="31">
        <v>311.79680000000002</v>
      </c>
      <c r="T418">
        <v>5</v>
      </c>
    </row>
    <row r="419" spans="2:20" x14ac:dyDescent="0.3">
      <c r="B419" s="19">
        <v>391</v>
      </c>
      <c r="C419" s="20">
        <v>44044</v>
      </c>
      <c r="D419" s="21">
        <v>15</v>
      </c>
      <c r="E419" s="22" t="s">
        <v>136</v>
      </c>
      <c r="F419" s="19">
        <v>12</v>
      </c>
      <c r="G419" s="23">
        <v>48</v>
      </c>
      <c r="H419" s="24">
        <v>102</v>
      </c>
      <c r="I419" s="25">
        <v>4896</v>
      </c>
      <c r="J419" s="26">
        <v>0.03</v>
      </c>
      <c r="K419" s="25"/>
      <c r="L419" s="25">
        <v>4749.12</v>
      </c>
      <c r="M419" s="27">
        <v>44057</v>
      </c>
      <c r="N419" s="28">
        <v>44057</v>
      </c>
      <c r="O419" s="29">
        <v>391</v>
      </c>
      <c r="P419" s="30">
        <v>6</v>
      </c>
      <c r="Q419" s="19" t="s">
        <v>113</v>
      </c>
      <c r="R419" s="26">
        <v>0.06</v>
      </c>
      <c r="S419" s="31">
        <v>284.94720000000001</v>
      </c>
      <c r="T419">
        <v>6</v>
      </c>
    </row>
    <row r="420" spans="2:20" x14ac:dyDescent="0.3">
      <c r="B420" s="19">
        <v>392</v>
      </c>
      <c r="C420" s="20">
        <v>44044</v>
      </c>
      <c r="D420" s="21">
        <v>6</v>
      </c>
      <c r="E420" s="22" t="s">
        <v>147</v>
      </c>
      <c r="F420" s="19">
        <v>10</v>
      </c>
      <c r="G420" s="23">
        <v>15</v>
      </c>
      <c r="H420" s="24">
        <v>96</v>
      </c>
      <c r="I420" s="25">
        <v>1440</v>
      </c>
      <c r="J420" s="26">
        <v>0.01</v>
      </c>
      <c r="K420" s="25"/>
      <c r="L420" s="25">
        <v>1425.6</v>
      </c>
      <c r="M420" s="27">
        <v>44049</v>
      </c>
      <c r="N420" s="28">
        <v>44049</v>
      </c>
      <c r="O420" s="29">
        <v>392</v>
      </c>
      <c r="P420" s="30">
        <v>3</v>
      </c>
      <c r="Q420" s="19" t="s">
        <v>90</v>
      </c>
      <c r="R420" s="26">
        <v>0.09</v>
      </c>
      <c r="S420" s="31">
        <v>128.30399999999997</v>
      </c>
      <c r="T420">
        <v>7</v>
      </c>
    </row>
    <row r="421" spans="2:20" x14ac:dyDescent="0.3">
      <c r="B421" s="19">
        <v>393</v>
      </c>
      <c r="C421" s="20">
        <v>44044</v>
      </c>
      <c r="D421" s="21">
        <v>77</v>
      </c>
      <c r="E421" s="22" t="s">
        <v>124</v>
      </c>
      <c r="F421" s="19">
        <v>5</v>
      </c>
      <c r="G421" s="23">
        <v>36</v>
      </c>
      <c r="H421" s="24">
        <v>119</v>
      </c>
      <c r="I421" s="25">
        <v>4284</v>
      </c>
      <c r="J421" s="26">
        <v>0.06</v>
      </c>
      <c r="K421" s="25"/>
      <c r="L421" s="25">
        <v>4026.96</v>
      </c>
      <c r="M421" s="27">
        <v>44044</v>
      </c>
      <c r="N421" s="28">
        <v>44044</v>
      </c>
      <c r="O421" s="29">
        <v>393</v>
      </c>
      <c r="P421" s="30">
        <v>2</v>
      </c>
      <c r="Q421" s="19" t="s">
        <v>95</v>
      </c>
      <c r="R421" s="26">
        <v>7.0000000000000007E-2</v>
      </c>
      <c r="S421" s="31">
        <v>281.88720000000001</v>
      </c>
      <c r="T421">
        <v>1</v>
      </c>
    </row>
    <row r="422" spans="2:20" x14ac:dyDescent="0.3">
      <c r="B422" s="19">
        <v>394</v>
      </c>
      <c r="C422" s="20">
        <v>44045</v>
      </c>
      <c r="D422" s="21">
        <v>17</v>
      </c>
      <c r="E422" s="22" t="s">
        <v>126</v>
      </c>
      <c r="F422" s="19">
        <v>8</v>
      </c>
      <c r="G422" s="23">
        <v>22</v>
      </c>
      <c r="H422" s="24">
        <v>95</v>
      </c>
      <c r="I422" s="25">
        <v>2090</v>
      </c>
      <c r="J422" s="26">
        <v>0.1</v>
      </c>
      <c r="K422" s="25"/>
      <c r="L422" s="25">
        <v>1881</v>
      </c>
      <c r="M422" s="27">
        <v>44063</v>
      </c>
      <c r="N422" s="28">
        <v>44063</v>
      </c>
      <c r="O422" s="29">
        <v>394</v>
      </c>
      <c r="P422" s="30">
        <v>4</v>
      </c>
      <c r="Q422" s="19" t="s">
        <v>92</v>
      </c>
      <c r="R422" s="26">
        <v>0.09</v>
      </c>
      <c r="S422" s="31">
        <v>169.29</v>
      </c>
      <c r="T422">
        <v>2</v>
      </c>
    </row>
    <row r="423" spans="2:20" x14ac:dyDescent="0.3">
      <c r="B423" s="19">
        <v>395</v>
      </c>
      <c r="C423" s="20">
        <v>44045</v>
      </c>
      <c r="D423" s="21">
        <v>18</v>
      </c>
      <c r="E423" s="22" t="s">
        <v>142</v>
      </c>
      <c r="F423" s="19">
        <v>1</v>
      </c>
      <c r="G423" s="23">
        <v>13</v>
      </c>
      <c r="H423" s="24">
        <v>107</v>
      </c>
      <c r="I423" s="25">
        <v>1391</v>
      </c>
      <c r="J423" s="26">
        <v>0.02</v>
      </c>
      <c r="K423" s="25"/>
      <c r="L423" s="25">
        <v>1363.18</v>
      </c>
      <c r="M423" s="27">
        <v>44064</v>
      </c>
      <c r="N423" s="28">
        <v>44064</v>
      </c>
      <c r="O423" s="29">
        <v>395</v>
      </c>
      <c r="P423" s="30">
        <v>4</v>
      </c>
      <c r="Q423" s="19" t="s">
        <v>88</v>
      </c>
      <c r="R423" s="26">
        <v>0.08</v>
      </c>
      <c r="S423" s="31">
        <v>109.0544</v>
      </c>
      <c r="T423">
        <v>3</v>
      </c>
    </row>
    <row r="424" spans="2:20" x14ac:dyDescent="0.3">
      <c r="B424" s="19">
        <v>396</v>
      </c>
      <c r="C424" s="20">
        <v>44045</v>
      </c>
      <c r="D424" s="21">
        <v>28</v>
      </c>
      <c r="E424" s="22" t="s">
        <v>145</v>
      </c>
      <c r="F424" s="19">
        <v>7</v>
      </c>
      <c r="G424" s="23">
        <v>40</v>
      </c>
      <c r="H424" s="24">
        <v>90</v>
      </c>
      <c r="I424" s="25">
        <v>3600</v>
      </c>
      <c r="J424" s="26">
        <v>0</v>
      </c>
      <c r="K424" s="25"/>
      <c r="L424" s="25">
        <v>3600</v>
      </c>
      <c r="M424" s="27">
        <v>44053</v>
      </c>
      <c r="N424" s="28">
        <v>44053</v>
      </c>
      <c r="O424" s="29">
        <v>396</v>
      </c>
      <c r="P424" s="30">
        <v>4</v>
      </c>
      <c r="Q424" s="19" t="s">
        <v>88</v>
      </c>
      <c r="R424" s="26">
        <v>0.08</v>
      </c>
      <c r="S424" s="31">
        <v>288</v>
      </c>
      <c r="T424">
        <v>4</v>
      </c>
    </row>
    <row r="425" spans="2:20" x14ac:dyDescent="0.3">
      <c r="B425" s="19">
        <v>397</v>
      </c>
      <c r="C425" s="20">
        <v>44046</v>
      </c>
      <c r="D425" s="21">
        <v>81</v>
      </c>
      <c r="E425" s="22" t="s">
        <v>162</v>
      </c>
      <c r="F425" s="19">
        <v>8</v>
      </c>
      <c r="G425" s="23">
        <v>12</v>
      </c>
      <c r="H425" s="24">
        <v>104</v>
      </c>
      <c r="I425" s="25">
        <v>1248</v>
      </c>
      <c r="J425" s="26">
        <v>0.05</v>
      </c>
      <c r="K425" s="25"/>
      <c r="L425" s="25">
        <v>1185.5999999999999</v>
      </c>
      <c r="M425" s="27">
        <v>44049</v>
      </c>
      <c r="N425" s="28">
        <v>44049</v>
      </c>
      <c r="O425" s="29">
        <v>397</v>
      </c>
      <c r="P425" s="30">
        <v>1</v>
      </c>
      <c r="Q425" s="19" t="s">
        <v>80</v>
      </c>
      <c r="R425" s="26">
        <v>0.09</v>
      </c>
      <c r="S425" s="31">
        <v>106.70399999999999</v>
      </c>
      <c r="T425">
        <v>5</v>
      </c>
    </row>
    <row r="426" spans="2:20" x14ac:dyDescent="0.3">
      <c r="B426" s="19">
        <v>398</v>
      </c>
      <c r="C426" s="20">
        <v>44047</v>
      </c>
      <c r="D426" s="21">
        <v>35</v>
      </c>
      <c r="E426" s="22" t="s">
        <v>96</v>
      </c>
      <c r="F426" s="19">
        <v>7</v>
      </c>
      <c r="G426" s="23">
        <v>18</v>
      </c>
      <c r="H426" s="24">
        <v>109</v>
      </c>
      <c r="I426" s="25">
        <v>1962</v>
      </c>
      <c r="J426" s="26">
        <v>0.13</v>
      </c>
      <c r="K426" s="25"/>
      <c r="L426" s="25">
        <v>1706.94</v>
      </c>
      <c r="M426" s="27">
        <v>44072</v>
      </c>
      <c r="N426" s="28">
        <v>44072</v>
      </c>
      <c r="O426" s="29">
        <v>398</v>
      </c>
      <c r="P426" s="30">
        <v>7</v>
      </c>
      <c r="Q426" s="19" t="s">
        <v>109</v>
      </c>
      <c r="R426" s="26">
        <v>0.09</v>
      </c>
      <c r="S426" s="31">
        <v>153.62459999999999</v>
      </c>
      <c r="T426">
        <v>6</v>
      </c>
    </row>
    <row r="427" spans="2:20" x14ac:dyDescent="0.3">
      <c r="B427" s="19">
        <v>399</v>
      </c>
      <c r="C427" s="20">
        <v>44047</v>
      </c>
      <c r="D427" s="21">
        <v>49</v>
      </c>
      <c r="E427" s="22" t="s">
        <v>96</v>
      </c>
      <c r="F427" s="19">
        <v>2</v>
      </c>
      <c r="G427" s="23">
        <v>25</v>
      </c>
      <c r="H427" s="24">
        <v>104</v>
      </c>
      <c r="I427" s="25">
        <v>2600</v>
      </c>
      <c r="J427" s="26">
        <v>0.04</v>
      </c>
      <c r="K427" s="25"/>
      <c r="L427" s="25">
        <v>2496</v>
      </c>
      <c r="M427" s="27">
        <v>44077</v>
      </c>
      <c r="N427" s="28">
        <v>44077</v>
      </c>
      <c r="O427" s="29">
        <v>399</v>
      </c>
      <c r="P427" s="30">
        <v>2</v>
      </c>
      <c r="Q427" s="19" t="s">
        <v>80</v>
      </c>
      <c r="R427" s="26">
        <v>0.09</v>
      </c>
      <c r="S427" s="31">
        <v>224.64</v>
      </c>
      <c r="T427">
        <v>7</v>
      </c>
    </row>
    <row r="428" spans="2:20" x14ac:dyDescent="0.3">
      <c r="B428" s="19">
        <v>400</v>
      </c>
      <c r="C428" s="20">
        <v>44047</v>
      </c>
      <c r="D428" s="21">
        <v>43</v>
      </c>
      <c r="E428" s="22" t="s">
        <v>158</v>
      </c>
      <c r="F428" s="19">
        <v>5</v>
      </c>
      <c r="G428" s="23">
        <v>10</v>
      </c>
      <c r="H428" s="24">
        <v>106</v>
      </c>
      <c r="I428" s="25">
        <v>1060</v>
      </c>
      <c r="J428" s="26">
        <v>0.04</v>
      </c>
      <c r="K428" s="25"/>
      <c r="L428" s="25">
        <v>1017.6</v>
      </c>
      <c r="M428" s="27">
        <v>44057</v>
      </c>
      <c r="N428" s="28">
        <v>44057</v>
      </c>
      <c r="O428" s="29">
        <v>400</v>
      </c>
      <c r="P428" s="30">
        <v>6</v>
      </c>
      <c r="Q428" s="19" t="s">
        <v>90</v>
      </c>
      <c r="R428" s="26">
        <v>0.08</v>
      </c>
      <c r="S428" s="31">
        <v>81.408000000000001</v>
      </c>
      <c r="T428">
        <v>1</v>
      </c>
    </row>
    <row r="429" spans="2:20" x14ac:dyDescent="0.3">
      <c r="B429" s="19">
        <v>401</v>
      </c>
      <c r="C429" s="20">
        <v>44047</v>
      </c>
      <c r="D429" s="21">
        <v>27</v>
      </c>
      <c r="E429" s="22" t="s">
        <v>160</v>
      </c>
      <c r="F429" s="19">
        <v>10</v>
      </c>
      <c r="G429" s="23">
        <v>47</v>
      </c>
      <c r="H429" s="24">
        <v>119</v>
      </c>
      <c r="I429" s="25">
        <v>5593</v>
      </c>
      <c r="J429" s="26">
        <v>0.1</v>
      </c>
      <c r="K429" s="25"/>
      <c r="L429" s="25">
        <v>5033.7</v>
      </c>
      <c r="M429" s="27">
        <v>44058</v>
      </c>
      <c r="N429" s="28">
        <v>44058</v>
      </c>
      <c r="O429" s="29">
        <v>401</v>
      </c>
      <c r="P429" s="30">
        <v>5</v>
      </c>
      <c r="Q429" s="19" t="s">
        <v>113</v>
      </c>
      <c r="R429" s="26">
        <v>0.08</v>
      </c>
      <c r="S429" s="31">
        <v>402.69599999999997</v>
      </c>
      <c r="T429">
        <v>2</v>
      </c>
    </row>
    <row r="430" spans="2:20" x14ac:dyDescent="0.3">
      <c r="B430" s="19">
        <v>402</v>
      </c>
      <c r="C430" s="20">
        <v>44047</v>
      </c>
      <c r="D430" s="21">
        <v>52</v>
      </c>
      <c r="E430" s="22" t="s">
        <v>81</v>
      </c>
      <c r="F430" s="19">
        <v>6</v>
      </c>
      <c r="G430" s="23">
        <v>21</v>
      </c>
      <c r="H430" s="24">
        <v>92</v>
      </c>
      <c r="I430" s="25">
        <v>1932</v>
      </c>
      <c r="J430" s="26">
        <v>0.02</v>
      </c>
      <c r="K430" s="25"/>
      <c r="L430" s="25">
        <v>1893.36</v>
      </c>
      <c r="M430" s="27">
        <v>44048</v>
      </c>
      <c r="N430" s="28">
        <v>44048</v>
      </c>
      <c r="O430" s="29">
        <v>402</v>
      </c>
      <c r="P430" s="30">
        <v>7</v>
      </c>
      <c r="Q430" s="19" t="s">
        <v>113</v>
      </c>
      <c r="R430" s="26">
        <v>0.09</v>
      </c>
      <c r="S430" s="31">
        <v>170.40239999999997</v>
      </c>
      <c r="T430">
        <v>3</v>
      </c>
    </row>
    <row r="431" spans="2:20" x14ac:dyDescent="0.3">
      <c r="B431" s="19">
        <v>403</v>
      </c>
      <c r="C431" s="20">
        <v>44047</v>
      </c>
      <c r="D431" s="21">
        <v>78</v>
      </c>
      <c r="E431" s="22" t="s">
        <v>94</v>
      </c>
      <c r="F431" s="19">
        <v>11</v>
      </c>
      <c r="G431" s="23">
        <v>18</v>
      </c>
      <c r="H431" s="24">
        <v>104</v>
      </c>
      <c r="I431" s="25">
        <v>1872</v>
      </c>
      <c r="J431" s="26">
        <v>0.11</v>
      </c>
      <c r="K431" s="25"/>
      <c r="L431" s="25">
        <v>1666.08</v>
      </c>
      <c r="M431" s="27">
        <v>44067</v>
      </c>
      <c r="N431" s="28">
        <v>44067</v>
      </c>
      <c r="O431" s="29">
        <v>403</v>
      </c>
      <c r="P431" s="30">
        <v>5</v>
      </c>
      <c r="Q431" s="19" t="s">
        <v>90</v>
      </c>
      <c r="R431" s="26">
        <v>7.0000000000000007E-2</v>
      </c>
      <c r="S431" s="31">
        <v>116.62560000000001</v>
      </c>
      <c r="T431">
        <v>4</v>
      </c>
    </row>
    <row r="432" spans="2:20" x14ac:dyDescent="0.3">
      <c r="B432" s="19">
        <v>404</v>
      </c>
      <c r="C432" s="20">
        <v>44048</v>
      </c>
      <c r="D432" s="21">
        <v>29</v>
      </c>
      <c r="E432" s="22" t="s">
        <v>157</v>
      </c>
      <c r="F432" s="19">
        <v>1</v>
      </c>
      <c r="G432" s="23">
        <v>25</v>
      </c>
      <c r="H432" s="24">
        <v>118</v>
      </c>
      <c r="I432" s="25">
        <v>2950</v>
      </c>
      <c r="J432" s="26">
        <v>0.02</v>
      </c>
      <c r="K432" s="25"/>
      <c r="L432" s="25">
        <v>2891</v>
      </c>
      <c r="M432" s="27">
        <v>44076</v>
      </c>
      <c r="N432" s="28">
        <v>44076</v>
      </c>
      <c r="O432" s="29">
        <v>404</v>
      </c>
      <c r="P432" s="30">
        <v>5</v>
      </c>
      <c r="Q432" s="19" t="s">
        <v>109</v>
      </c>
      <c r="R432" s="26">
        <v>0.08</v>
      </c>
      <c r="S432" s="31">
        <v>231.28</v>
      </c>
      <c r="T432">
        <v>5</v>
      </c>
    </row>
    <row r="433" spans="2:20" x14ac:dyDescent="0.3">
      <c r="B433" s="19">
        <v>405</v>
      </c>
      <c r="C433" s="20">
        <v>44048</v>
      </c>
      <c r="D433" s="21">
        <v>88</v>
      </c>
      <c r="E433" s="22" t="s">
        <v>96</v>
      </c>
      <c r="F433" s="19">
        <v>7</v>
      </c>
      <c r="G433" s="23">
        <v>27</v>
      </c>
      <c r="H433" s="24">
        <v>120</v>
      </c>
      <c r="I433" s="25">
        <v>3240</v>
      </c>
      <c r="J433" s="26">
        <v>7.0000000000000007E-2</v>
      </c>
      <c r="K433" s="25"/>
      <c r="L433" s="25">
        <v>3013.2</v>
      </c>
      <c r="M433" s="27">
        <v>44072</v>
      </c>
      <c r="N433" s="28">
        <v>44072</v>
      </c>
      <c r="O433" s="29">
        <v>405</v>
      </c>
      <c r="P433" s="30">
        <v>3</v>
      </c>
      <c r="Q433" s="19" t="s">
        <v>88</v>
      </c>
      <c r="R433" s="26">
        <v>7.0000000000000007E-2</v>
      </c>
      <c r="S433" s="31">
        <v>210.92400000000001</v>
      </c>
      <c r="T433">
        <v>6</v>
      </c>
    </row>
    <row r="434" spans="2:20" x14ac:dyDescent="0.3">
      <c r="B434" s="19">
        <v>406</v>
      </c>
      <c r="C434" s="20">
        <v>44048</v>
      </c>
      <c r="D434" s="21">
        <v>69</v>
      </c>
      <c r="E434" s="22" t="s">
        <v>126</v>
      </c>
      <c r="F434" s="19">
        <v>13</v>
      </c>
      <c r="G434" s="23">
        <v>49</v>
      </c>
      <c r="H434" s="24">
        <v>93</v>
      </c>
      <c r="I434" s="25">
        <v>4557</v>
      </c>
      <c r="J434" s="26">
        <v>0.13</v>
      </c>
      <c r="K434" s="25"/>
      <c r="L434" s="25">
        <v>3964.59</v>
      </c>
      <c r="M434" s="27">
        <v>44068</v>
      </c>
      <c r="N434" s="28">
        <v>44068</v>
      </c>
      <c r="O434" s="29">
        <v>406</v>
      </c>
      <c r="P434" s="30">
        <v>2</v>
      </c>
      <c r="Q434" s="19" t="s">
        <v>128</v>
      </c>
      <c r="R434" s="26">
        <v>7.0000000000000007E-2</v>
      </c>
      <c r="S434" s="31">
        <v>277.52130000000005</v>
      </c>
      <c r="T434">
        <v>7</v>
      </c>
    </row>
    <row r="435" spans="2:20" x14ac:dyDescent="0.3">
      <c r="B435" s="19">
        <v>407</v>
      </c>
      <c r="C435" s="20">
        <v>44048</v>
      </c>
      <c r="D435" s="21">
        <v>60</v>
      </c>
      <c r="E435" s="22" t="s">
        <v>141</v>
      </c>
      <c r="F435" s="19">
        <v>10</v>
      </c>
      <c r="G435" s="23">
        <v>15</v>
      </c>
      <c r="H435" s="24">
        <v>109</v>
      </c>
      <c r="I435" s="25">
        <v>1635</v>
      </c>
      <c r="J435" s="26">
        <v>0.1</v>
      </c>
      <c r="K435" s="25"/>
      <c r="L435" s="25">
        <v>1471.5</v>
      </c>
      <c r="M435" s="27">
        <v>44051</v>
      </c>
      <c r="N435" s="28">
        <v>44051</v>
      </c>
      <c r="O435" s="29">
        <v>407</v>
      </c>
      <c r="P435" s="30">
        <v>5</v>
      </c>
      <c r="Q435" s="19" t="s">
        <v>88</v>
      </c>
      <c r="R435" s="26">
        <v>0.09</v>
      </c>
      <c r="S435" s="31">
        <v>132.435</v>
      </c>
      <c r="T435">
        <v>1</v>
      </c>
    </row>
    <row r="436" spans="2:20" x14ac:dyDescent="0.3">
      <c r="B436" s="19">
        <v>408</v>
      </c>
      <c r="C436" s="20">
        <v>44048</v>
      </c>
      <c r="D436" s="21">
        <v>62</v>
      </c>
      <c r="E436" s="22" t="s">
        <v>96</v>
      </c>
      <c r="F436" s="19">
        <v>1</v>
      </c>
      <c r="G436" s="23">
        <v>30</v>
      </c>
      <c r="H436" s="24">
        <v>109</v>
      </c>
      <c r="I436" s="25">
        <v>3270</v>
      </c>
      <c r="J436" s="26">
        <v>0.13</v>
      </c>
      <c r="K436" s="25"/>
      <c r="L436" s="25">
        <v>2844.9</v>
      </c>
      <c r="M436" s="27">
        <v>44050</v>
      </c>
      <c r="N436" s="28">
        <v>44050</v>
      </c>
      <c r="O436" s="29">
        <v>408</v>
      </c>
      <c r="P436" s="30">
        <v>1</v>
      </c>
      <c r="Q436" s="19" t="s">
        <v>113</v>
      </c>
      <c r="R436" s="26">
        <v>0.09</v>
      </c>
      <c r="S436" s="31">
        <v>256.041</v>
      </c>
      <c r="T436">
        <v>2</v>
      </c>
    </row>
    <row r="437" spans="2:20" x14ac:dyDescent="0.3">
      <c r="B437" s="19">
        <v>409</v>
      </c>
      <c r="C437" s="20">
        <v>44049</v>
      </c>
      <c r="D437" s="21">
        <v>41</v>
      </c>
      <c r="E437" s="22" t="s">
        <v>127</v>
      </c>
      <c r="F437" s="19">
        <v>7</v>
      </c>
      <c r="G437" s="23">
        <v>21</v>
      </c>
      <c r="H437" s="24">
        <v>101</v>
      </c>
      <c r="I437" s="25">
        <v>2121</v>
      </c>
      <c r="J437" s="26">
        <v>0.1</v>
      </c>
      <c r="K437" s="25"/>
      <c r="L437" s="25">
        <v>1908.9</v>
      </c>
      <c r="M437" s="27">
        <v>44059</v>
      </c>
      <c r="N437" s="28">
        <v>44059</v>
      </c>
      <c r="O437" s="29">
        <v>409</v>
      </c>
      <c r="P437" s="30">
        <v>5</v>
      </c>
      <c r="Q437" s="19" t="s">
        <v>113</v>
      </c>
      <c r="R437" s="26">
        <v>0.09</v>
      </c>
      <c r="S437" s="31">
        <v>171.80099999999999</v>
      </c>
      <c r="T437">
        <v>3</v>
      </c>
    </row>
    <row r="438" spans="2:20" x14ac:dyDescent="0.3">
      <c r="B438" s="19">
        <v>410</v>
      </c>
      <c r="C438" s="20">
        <v>44050</v>
      </c>
      <c r="D438" s="21">
        <v>1</v>
      </c>
      <c r="E438" s="22" t="s">
        <v>152</v>
      </c>
      <c r="F438" s="19">
        <v>11</v>
      </c>
      <c r="G438" s="23">
        <v>15</v>
      </c>
      <c r="H438" s="24">
        <v>107</v>
      </c>
      <c r="I438" s="25">
        <v>1605</v>
      </c>
      <c r="J438" s="26">
        <v>0.05</v>
      </c>
      <c r="K438" s="25"/>
      <c r="L438" s="25">
        <v>1524.75</v>
      </c>
      <c r="M438" s="27">
        <v>44059</v>
      </c>
      <c r="N438" s="28">
        <v>44059</v>
      </c>
      <c r="O438" s="29">
        <v>410</v>
      </c>
      <c r="P438" s="30">
        <v>5</v>
      </c>
      <c r="Q438" s="19" t="s">
        <v>83</v>
      </c>
      <c r="R438" s="26">
        <v>0.09</v>
      </c>
      <c r="S438" s="31">
        <v>137.22749999999999</v>
      </c>
      <c r="T438">
        <v>4</v>
      </c>
    </row>
    <row r="439" spans="2:20" x14ac:dyDescent="0.3">
      <c r="B439" s="19">
        <v>411</v>
      </c>
      <c r="C439" s="20">
        <v>44050</v>
      </c>
      <c r="D439" s="21">
        <v>8</v>
      </c>
      <c r="E439" s="22" t="s">
        <v>96</v>
      </c>
      <c r="F439" s="19">
        <v>6</v>
      </c>
      <c r="G439" s="23">
        <v>21</v>
      </c>
      <c r="H439" s="24">
        <v>92</v>
      </c>
      <c r="I439" s="25">
        <v>1932</v>
      </c>
      <c r="J439" s="26">
        <v>0.06</v>
      </c>
      <c r="K439" s="25"/>
      <c r="L439" s="25">
        <v>1816.08</v>
      </c>
      <c r="M439" s="27">
        <v>44064</v>
      </c>
      <c r="N439" s="28">
        <v>44064</v>
      </c>
      <c r="O439" s="29">
        <v>411</v>
      </c>
      <c r="P439" s="30">
        <v>2</v>
      </c>
      <c r="Q439" s="19" t="s">
        <v>88</v>
      </c>
      <c r="R439" s="26">
        <v>0.1</v>
      </c>
      <c r="S439" s="31">
        <v>181.608</v>
      </c>
      <c r="T439">
        <v>5</v>
      </c>
    </row>
    <row r="440" spans="2:20" x14ac:dyDescent="0.3">
      <c r="B440" s="19">
        <v>412</v>
      </c>
      <c r="C440" s="20">
        <v>44050</v>
      </c>
      <c r="D440" s="21">
        <v>52</v>
      </c>
      <c r="E440" s="22" t="s">
        <v>81</v>
      </c>
      <c r="F440" s="19">
        <v>6</v>
      </c>
      <c r="G440" s="23">
        <v>39</v>
      </c>
      <c r="H440" s="24">
        <v>105</v>
      </c>
      <c r="I440" s="25">
        <v>4095</v>
      </c>
      <c r="J440" s="26">
        <v>0.08</v>
      </c>
      <c r="K440" s="25"/>
      <c r="L440" s="25">
        <v>3767.4</v>
      </c>
      <c r="M440" s="27">
        <v>44065</v>
      </c>
      <c r="N440" s="28">
        <v>44065</v>
      </c>
      <c r="O440" s="29">
        <v>412</v>
      </c>
      <c r="P440" s="30">
        <v>5</v>
      </c>
      <c r="Q440" s="19" t="s">
        <v>90</v>
      </c>
      <c r="R440" s="26">
        <v>0.09</v>
      </c>
      <c r="S440" s="31">
        <v>339.06599999999997</v>
      </c>
      <c r="T440">
        <v>6</v>
      </c>
    </row>
    <row r="441" spans="2:20" x14ac:dyDescent="0.3">
      <c r="B441" s="19">
        <v>413</v>
      </c>
      <c r="C441" s="20">
        <v>44050</v>
      </c>
      <c r="D441" s="21">
        <v>39</v>
      </c>
      <c r="E441" s="22" t="s">
        <v>96</v>
      </c>
      <c r="F441" s="19">
        <v>6</v>
      </c>
      <c r="G441" s="23">
        <v>45</v>
      </c>
      <c r="H441" s="24">
        <v>113</v>
      </c>
      <c r="I441" s="25">
        <v>5085</v>
      </c>
      <c r="J441" s="26">
        <v>0</v>
      </c>
      <c r="K441" s="25"/>
      <c r="L441" s="25">
        <v>5085</v>
      </c>
      <c r="M441" s="27">
        <v>44053</v>
      </c>
      <c r="N441" s="28">
        <v>44053</v>
      </c>
      <c r="O441" s="29">
        <v>413</v>
      </c>
      <c r="P441" s="30">
        <v>7</v>
      </c>
      <c r="Q441" s="19" t="s">
        <v>92</v>
      </c>
      <c r="R441" s="26">
        <v>7.0000000000000007E-2</v>
      </c>
      <c r="S441" s="31">
        <v>355.95000000000005</v>
      </c>
      <c r="T441">
        <v>7</v>
      </c>
    </row>
    <row r="442" spans="2:20" x14ac:dyDescent="0.3">
      <c r="B442" s="19">
        <v>414</v>
      </c>
      <c r="C442" s="20">
        <v>44053</v>
      </c>
      <c r="D442" s="21">
        <v>87</v>
      </c>
      <c r="E442" s="22" t="s">
        <v>101</v>
      </c>
      <c r="F442" s="19">
        <v>11</v>
      </c>
      <c r="G442" s="23">
        <v>15</v>
      </c>
      <c r="H442" s="24">
        <v>91</v>
      </c>
      <c r="I442" s="25">
        <v>1365</v>
      </c>
      <c r="J442" s="26">
        <v>0.06</v>
      </c>
      <c r="K442" s="25"/>
      <c r="L442" s="25">
        <v>1283.0999999999999</v>
      </c>
      <c r="M442" s="27">
        <v>44066</v>
      </c>
      <c r="N442" s="28">
        <v>44066</v>
      </c>
      <c r="O442" s="29">
        <v>414</v>
      </c>
      <c r="P442" s="30">
        <v>3</v>
      </c>
      <c r="Q442" s="19" t="s">
        <v>105</v>
      </c>
      <c r="R442" s="26">
        <v>0.05</v>
      </c>
      <c r="S442" s="31">
        <v>64.155000000000001</v>
      </c>
      <c r="T442">
        <v>1</v>
      </c>
    </row>
    <row r="443" spans="2:20" x14ac:dyDescent="0.3">
      <c r="B443" s="19">
        <v>415</v>
      </c>
      <c r="C443" s="20">
        <v>44053</v>
      </c>
      <c r="D443" s="21">
        <v>24</v>
      </c>
      <c r="E443" s="22" t="s">
        <v>133</v>
      </c>
      <c r="F443" s="19">
        <v>15</v>
      </c>
      <c r="G443" s="23">
        <v>15</v>
      </c>
      <c r="H443" s="24">
        <v>110</v>
      </c>
      <c r="I443" s="25">
        <v>1650</v>
      </c>
      <c r="J443" s="26">
        <v>0.01</v>
      </c>
      <c r="K443" s="25"/>
      <c r="L443" s="25">
        <v>1633.5</v>
      </c>
      <c r="M443" s="27">
        <v>44079</v>
      </c>
      <c r="N443" s="28">
        <v>44079</v>
      </c>
      <c r="O443" s="29">
        <v>415</v>
      </c>
      <c r="P443" s="30">
        <v>2</v>
      </c>
      <c r="Q443" s="19" t="s">
        <v>95</v>
      </c>
      <c r="R443" s="26">
        <v>0.09</v>
      </c>
      <c r="S443" s="31">
        <v>147.01499999999999</v>
      </c>
      <c r="T443">
        <v>2</v>
      </c>
    </row>
    <row r="444" spans="2:20" x14ac:dyDescent="0.3">
      <c r="B444" s="19">
        <v>416</v>
      </c>
      <c r="C444" s="20">
        <v>44054</v>
      </c>
      <c r="D444" s="21">
        <v>13</v>
      </c>
      <c r="E444" s="22" t="s">
        <v>134</v>
      </c>
      <c r="F444" s="19">
        <v>13</v>
      </c>
      <c r="G444" s="23">
        <v>38</v>
      </c>
      <c r="H444" s="24">
        <v>111</v>
      </c>
      <c r="I444" s="25">
        <v>4218</v>
      </c>
      <c r="J444" s="26">
        <v>0.08</v>
      </c>
      <c r="K444" s="25"/>
      <c r="L444" s="25">
        <v>3880.56</v>
      </c>
      <c r="M444" s="27">
        <v>44082</v>
      </c>
      <c r="N444" s="28">
        <v>44082</v>
      </c>
      <c r="O444" s="29">
        <v>416</v>
      </c>
      <c r="P444" s="30">
        <v>4</v>
      </c>
      <c r="Q444" s="19" t="s">
        <v>109</v>
      </c>
      <c r="R444" s="26">
        <v>0.06</v>
      </c>
      <c r="S444" s="31">
        <v>232.83359999999999</v>
      </c>
      <c r="T444">
        <v>3</v>
      </c>
    </row>
    <row r="445" spans="2:20" x14ac:dyDescent="0.3">
      <c r="B445" s="19">
        <v>417</v>
      </c>
      <c r="C445" s="20">
        <v>44056</v>
      </c>
      <c r="D445" s="21">
        <v>25</v>
      </c>
      <c r="E445" s="22" t="s">
        <v>122</v>
      </c>
      <c r="F445" s="19">
        <v>14</v>
      </c>
      <c r="G445" s="23">
        <v>13</v>
      </c>
      <c r="H445" s="24">
        <v>115</v>
      </c>
      <c r="I445" s="25">
        <v>1495</v>
      </c>
      <c r="J445" s="26">
        <v>0.14000000000000001</v>
      </c>
      <c r="K445" s="25"/>
      <c r="L445" s="25">
        <v>1285.7</v>
      </c>
      <c r="M445" s="27">
        <v>44076</v>
      </c>
      <c r="N445" s="28">
        <v>44076</v>
      </c>
      <c r="O445" s="29">
        <v>417</v>
      </c>
      <c r="P445" s="30">
        <v>7</v>
      </c>
      <c r="Q445" s="19" t="s">
        <v>88</v>
      </c>
      <c r="R445" s="26">
        <v>0.1</v>
      </c>
      <c r="S445" s="31">
        <v>128.57000000000002</v>
      </c>
      <c r="T445">
        <v>4</v>
      </c>
    </row>
    <row r="446" spans="2:20" x14ac:dyDescent="0.3">
      <c r="B446" s="19">
        <v>418</v>
      </c>
      <c r="C446" s="20">
        <v>44056</v>
      </c>
      <c r="D446" s="21">
        <v>88</v>
      </c>
      <c r="E446" s="22" t="s">
        <v>96</v>
      </c>
      <c r="F446" s="19">
        <v>7</v>
      </c>
      <c r="G446" s="23">
        <v>39</v>
      </c>
      <c r="H446" s="24">
        <v>112</v>
      </c>
      <c r="I446" s="25">
        <v>4368</v>
      </c>
      <c r="J446" s="26">
        <v>0.04</v>
      </c>
      <c r="K446" s="25"/>
      <c r="L446" s="25">
        <v>4193.28</v>
      </c>
      <c r="M446" s="27">
        <v>44063</v>
      </c>
      <c r="N446" s="28">
        <v>44063</v>
      </c>
      <c r="O446" s="29">
        <v>418</v>
      </c>
      <c r="P446" s="30">
        <v>5</v>
      </c>
      <c r="Q446" s="19" t="s">
        <v>80</v>
      </c>
      <c r="R446" s="26">
        <v>0.09</v>
      </c>
      <c r="S446" s="31">
        <v>377.39519999999999</v>
      </c>
      <c r="T446">
        <v>5</v>
      </c>
    </row>
    <row r="447" spans="2:20" x14ac:dyDescent="0.3">
      <c r="B447" s="19">
        <v>419</v>
      </c>
      <c r="C447" s="20">
        <v>44056</v>
      </c>
      <c r="D447" s="21">
        <v>78</v>
      </c>
      <c r="E447" s="22" t="s">
        <v>94</v>
      </c>
      <c r="F447" s="19">
        <v>4</v>
      </c>
      <c r="G447" s="23">
        <v>19</v>
      </c>
      <c r="H447" s="24">
        <v>103</v>
      </c>
      <c r="I447" s="25">
        <v>1957</v>
      </c>
      <c r="J447" s="26">
        <v>0.01</v>
      </c>
      <c r="K447" s="25"/>
      <c r="L447" s="25">
        <v>1937.43</v>
      </c>
      <c r="M447" s="27">
        <v>44080</v>
      </c>
      <c r="N447" s="28">
        <v>44080</v>
      </c>
      <c r="O447" s="29">
        <v>419</v>
      </c>
      <c r="P447" s="30">
        <v>5</v>
      </c>
      <c r="Q447" s="19" t="s">
        <v>105</v>
      </c>
      <c r="R447" s="26">
        <v>0.06</v>
      </c>
      <c r="S447" s="31">
        <v>116.2458</v>
      </c>
      <c r="T447">
        <v>6</v>
      </c>
    </row>
    <row r="448" spans="2:20" x14ac:dyDescent="0.3">
      <c r="B448" s="19">
        <v>420</v>
      </c>
      <c r="C448" s="20">
        <v>44056</v>
      </c>
      <c r="D448" s="21">
        <v>32</v>
      </c>
      <c r="E448" s="22" t="s">
        <v>136</v>
      </c>
      <c r="F448" s="19">
        <v>7</v>
      </c>
      <c r="G448" s="23">
        <v>46</v>
      </c>
      <c r="H448" s="24">
        <v>95</v>
      </c>
      <c r="I448" s="25">
        <v>4370</v>
      </c>
      <c r="J448" s="26">
        <v>0.05</v>
      </c>
      <c r="K448" s="25"/>
      <c r="L448" s="25">
        <v>4151.5</v>
      </c>
      <c r="M448" s="27">
        <v>44070</v>
      </c>
      <c r="N448" s="28">
        <v>44070</v>
      </c>
      <c r="O448" s="29">
        <v>420</v>
      </c>
      <c r="P448" s="30">
        <v>7</v>
      </c>
      <c r="Q448" s="19" t="s">
        <v>128</v>
      </c>
      <c r="R448" s="26">
        <v>0.05</v>
      </c>
      <c r="S448" s="31">
        <v>207.57500000000002</v>
      </c>
      <c r="T448">
        <v>7</v>
      </c>
    </row>
    <row r="449" spans="2:20" x14ac:dyDescent="0.3">
      <c r="B449" s="19">
        <v>421</v>
      </c>
      <c r="C449" s="20">
        <v>44057</v>
      </c>
      <c r="D449" s="21">
        <v>39</v>
      </c>
      <c r="E449" s="22" t="s">
        <v>96</v>
      </c>
      <c r="F449" s="19">
        <v>12</v>
      </c>
      <c r="G449" s="23">
        <v>47</v>
      </c>
      <c r="H449" s="24">
        <v>110</v>
      </c>
      <c r="I449" s="25">
        <v>5170</v>
      </c>
      <c r="J449" s="26">
        <v>0.12</v>
      </c>
      <c r="K449" s="25"/>
      <c r="L449" s="25">
        <v>4549.6000000000004</v>
      </c>
      <c r="M449" s="27">
        <v>44067</v>
      </c>
      <c r="N449" s="28">
        <v>44067</v>
      </c>
      <c r="O449" s="29">
        <v>421</v>
      </c>
      <c r="P449" s="30">
        <v>7</v>
      </c>
      <c r="Q449" s="19" t="s">
        <v>105</v>
      </c>
      <c r="R449" s="26">
        <v>0.1</v>
      </c>
      <c r="S449" s="31">
        <v>454.96000000000004</v>
      </c>
      <c r="T449">
        <v>1</v>
      </c>
    </row>
    <row r="450" spans="2:20" x14ac:dyDescent="0.3">
      <c r="B450" s="19">
        <v>422</v>
      </c>
      <c r="C450" s="20">
        <v>44057</v>
      </c>
      <c r="D450" s="21">
        <v>77</v>
      </c>
      <c r="E450" s="22" t="s">
        <v>124</v>
      </c>
      <c r="F450" s="19">
        <v>9</v>
      </c>
      <c r="G450" s="23">
        <v>21</v>
      </c>
      <c r="H450" s="24">
        <v>103</v>
      </c>
      <c r="I450" s="25">
        <v>2163</v>
      </c>
      <c r="J450" s="26">
        <v>0.12</v>
      </c>
      <c r="K450" s="25"/>
      <c r="L450" s="25">
        <v>1903.44</v>
      </c>
      <c r="M450" s="27">
        <v>44075</v>
      </c>
      <c r="N450" s="28">
        <v>44075</v>
      </c>
      <c r="O450" s="29">
        <v>422</v>
      </c>
      <c r="P450" s="30">
        <v>4</v>
      </c>
      <c r="Q450" s="19" t="s">
        <v>105</v>
      </c>
      <c r="R450" s="26">
        <v>0.1</v>
      </c>
      <c r="S450" s="31">
        <v>190.34400000000002</v>
      </c>
      <c r="T450">
        <v>2</v>
      </c>
    </row>
    <row r="451" spans="2:20" x14ac:dyDescent="0.3">
      <c r="B451" s="19">
        <v>423</v>
      </c>
      <c r="C451" s="20">
        <v>44058</v>
      </c>
      <c r="D451" s="21">
        <v>94</v>
      </c>
      <c r="E451" s="22" t="s">
        <v>111</v>
      </c>
      <c r="F451" s="19">
        <v>14</v>
      </c>
      <c r="G451" s="23">
        <v>22</v>
      </c>
      <c r="H451" s="24">
        <v>113</v>
      </c>
      <c r="I451" s="25">
        <v>2486</v>
      </c>
      <c r="J451" s="26">
        <v>0.13</v>
      </c>
      <c r="K451" s="25"/>
      <c r="L451" s="25">
        <v>2162.8200000000002</v>
      </c>
      <c r="M451" s="27">
        <v>44079</v>
      </c>
      <c r="N451" s="28">
        <v>44079</v>
      </c>
      <c r="O451" s="29">
        <v>423</v>
      </c>
      <c r="P451" s="30">
        <v>1</v>
      </c>
      <c r="Q451" s="19" t="s">
        <v>109</v>
      </c>
      <c r="R451" s="26">
        <v>0.05</v>
      </c>
      <c r="S451" s="31">
        <v>108.14100000000002</v>
      </c>
      <c r="T451">
        <v>3</v>
      </c>
    </row>
    <row r="452" spans="2:20" x14ac:dyDescent="0.3">
      <c r="B452" s="19">
        <v>424</v>
      </c>
      <c r="C452" s="20">
        <v>44058</v>
      </c>
      <c r="D452" s="21">
        <v>93</v>
      </c>
      <c r="E452" s="22" t="s">
        <v>91</v>
      </c>
      <c r="F452" s="19">
        <v>13</v>
      </c>
      <c r="G452" s="23">
        <v>36</v>
      </c>
      <c r="H452" s="24">
        <v>109</v>
      </c>
      <c r="I452" s="25">
        <v>3924</v>
      </c>
      <c r="J452" s="26">
        <v>0.03</v>
      </c>
      <c r="K452" s="25"/>
      <c r="L452" s="25">
        <v>3806.28</v>
      </c>
      <c r="M452" s="27">
        <v>44085</v>
      </c>
      <c r="N452" s="28">
        <v>44085</v>
      </c>
      <c r="O452" s="29">
        <v>424</v>
      </c>
      <c r="P452" s="30">
        <v>3</v>
      </c>
      <c r="Q452" s="19" t="s">
        <v>113</v>
      </c>
      <c r="R452" s="26">
        <v>0.06</v>
      </c>
      <c r="S452" s="31">
        <v>228.3768</v>
      </c>
      <c r="T452">
        <v>4</v>
      </c>
    </row>
    <row r="453" spans="2:20" x14ac:dyDescent="0.3">
      <c r="B453" s="19">
        <v>425</v>
      </c>
      <c r="C453" s="20">
        <v>44059</v>
      </c>
      <c r="D453" s="21">
        <v>32</v>
      </c>
      <c r="E453" s="22" t="s">
        <v>136</v>
      </c>
      <c r="F453" s="19">
        <v>10</v>
      </c>
      <c r="G453" s="23">
        <v>17</v>
      </c>
      <c r="H453" s="24">
        <v>116</v>
      </c>
      <c r="I453" s="25">
        <v>1972</v>
      </c>
      <c r="J453" s="26">
        <v>0.05</v>
      </c>
      <c r="K453" s="25"/>
      <c r="L453" s="25">
        <v>1873.4</v>
      </c>
      <c r="M453" s="27">
        <v>44060</v>
      </c>
      <c r="N453" s="28">
        <v>44060</v>
      </c>
      <c r="O453" s="29">
        <v>425</v>
      </c>
      <c r="P453" s="30">
        <v>3</v>
      </c>
      <c r="Q453" s="19" t="s">
        <v>109</v>
      </c>
      <c r="R453" s="26">
        <v>0.05</v>
      </c>
      <c r="S453" s="31">
        <v>93.670000000000016</v>
      </c>
      <c r="T453">
        <v>5</v>
      </c>
    </row>
    <row r="454" spans="2:20" x14ac:dyDescent="0.3">
      <c r="B454" s="19">
        <v>426</v>
      </c>
      <c r="C454" s="20">
        <v>44059</v>
      </c>
      <c r="D454" s="21">
        <v>14</v>
      </c>
      <c r="E454" s="22" t="s">
        <v>86</v>
      </c>
      <c r="F454" s="19">
        <v>9</v>
      </c>
      <c r="G454" s="23">
        <v>46</v>
      </c>
      <c r="H454" s="24">
        <v>100</v>
      </c>
      <c r="I454" s="25">
        <v>4600</v>
      </c>
      <c r="J454" s="26">
        <v>0.04</v>
      </c>
      <c r="K454" s="25"/>
      <c r="L454" s="25">
        <v>4416</v>
      </c>
      <c r="M454" s="27">
        <v>44083</v>
      </c>
      <c r="N454" s="28">
        <v>44083</v>
      </c>
      <c r="O454" s="29">
        <v>426</v>
      </c>
      <c r="P454" s="30">
        <v>4</v>
      </c>
      <c r="Q454" s="19" t="s">
        <v>88</v>
      </c>
      <c r="R454" s="26">
        <v>0.09</v>
      </c>
      <c r="S454" s="31">
        <v>397.44</v>
      </c>
      <c r="T454">
        <v>6</v>
      </c>
    </row>
    <row r="455" spans="2:20" x14ac:dyDescent="0.3">
      <c r="B455" s="19">
        <v>427</v>
      </c>
      <c r="C455" s="20">
        <v>44060</v>
      </c>
      <c r="D455" s="21">
        <v>79</v>
      </c>
      <c r="E455" s="22" t="s">
        <v>91</v>
      </c>
      <c r="F455" s="19">
        <v>14</v>
      </c>
      <c r="G455" s="23">
        <v>20</v>
      </c>
      <c r="H455" s="24">
        <v>103</v>
      </c>
      <c r="I455" s="25">
        <v>2060</v>
      </c>
      <c r="J455" s="26">
        <v>7.0000000000000007E-2</v>
      </c>
      <c r="K455" s="25"/>
      <c r="L455" s="25">
        <v>1915.8</v>
      </c>
      <c r="M455" s="27">
        <v>44066</v>
      </c>
      <c r="N455" s="28">
        <v>44066</v>
      </c>
      <c r="O455" s="29">
        <v>427</v>
      </c>
      <c r="P455" s="30">
        <v>2</v>
      </c>
      <c r="Q455" s="19" t="s">
        <v>95</v>
      </c>
      <c r="R455" s="26">
        <v>0.1</v>
      </c>
      <c r="S455" s="31">
        <v>191.58</v>
      </c>
      <c r="T455">
        <v>7</v>
      </c>
    </row>
    <row r="456" spans="2:20" x14ac:dyDescent="0.3">
      <c r="B456" s="19">
        <v>428</v>
      </c>
      <c r="C456" s="20">
        <v>44060</v>
      </c>
      <c r="D456" s="21">
        <v>31</v>
      </c>
      <c r="E456" s="22" t="s">
        <v>144</v>
      </c>
      <c r="F456" s="19">
        <v>2</v>
      </c>
      <c r="G456" s="23">
        <v>10</v>
      </c>
      <c r="H456" s="24">
        <v>94</v>
      </c>
      <c r="I456" s="25">
        <v>940</v>
      </c>
      <c r="J456" s="26">
        <v>0.04</v>
      </c>
      <c r="K456" s="25"/>
      <c r="L456" s="25">
        <v>902.4</v>
      </c>
      <c r="M456" s="27">
        <v>44071</v>
      </c>
      <c r="N456" s="28">
        <v>44071</v>
      </c>
      <c r="O456" s="29">
        <v>428</v>
      </c>
      <c r="P456" s="30">
        <v>5</v>
      </c>
      <c r="Q456" s="19" t="s">
        <v>128</v>
      </c>
      <c r="R456" s="26">
        <v>0.05</v>
      </c>
      <c r="S456" s="31">
        <v>45.120000000000005</v>
      </c>
      <c r="T456">
        <v>1</v>
      </c>
    </row>
    <row r="457" spans="2:20" x14ac:dyDescent="0.3">
      <c r="B457" s="19">
        <v>429</v>
      </c>
      <c r="C457" s="20">
        <v>44060</v>
      </c>
      <c r="D457" s="21">
        <v>76</v>
      </c>
      <c r="E457" s="22" t="s">
        <v>163</v>
      </c>
      <c r="F457" s="19">
        <v>14</v>
      </c>
      <c r="G457" s="23">
        <v>37</v>
      </c>
      <c r="H457" s="24">
        <v>93</v>
      </c>
      <c r="I457" s="25">
        <v>3441</v>
      </c>
      <c r="J457" s="26">
        <v>0.06</v>
      </c>
      <c r="K457" s="25"/>
      <c r="L457" s="25">
        <v>3234.54</v>
      </c>
      <c r="M457" s="27">
        <v>44088</v>
      </c>
      <c r="N457" s="28">
        <v>44088</v>
      </c>
      <c r="O457" s="29">
        <v>429</v>
      </c>
      <c r="P457" s="30">
        <v>1</v>
      </c>
      <c r="Q457" s="19" t="s">
        <v>90</v>
      </c>
      <c r="R457" s="26">
        <v>0.1</v>
      </c>
      <c r="S457" s="31">
        <v>323.45400000000001</v>
      </c>
      <c r="T457">
        <v>2</v>
      </c>
    </row>
    <row r="458" spans="2:20" x14ac:dyDescent="0.3">
      <c r="B458" s="19">
        <v>430</v>
      </c>
      <c r="C458" s="20">
        <v>44061</v>
      </c>
      <c r="D458" s="21">
        <v>32</v>
      </c>
      <c r="E458" s="22" t="s">
        <v>136</v>
      </c>
      <c r="F458" s="19">
        <v>2</v>
      </c>
      <c r="G458" s="23">
        <v>25</v>
      </c>
      <c r="H458" s="24">
        <v>111</v>
      </c>
      <c r="I458" s="25">
        <v>2775</v>
      </c>
      <c r="J458" s="26">
        <v>7.0000000000000007E-2</v>
      </c>
      <c r="K458" s="25"/>
      <c r="L458" s="25">
        <v>2580.75</v>
      </c>
      <c r="M458" s="27">
        <v>44090</v>
      </c>
      <c r="N458" s="28">
        <v>44090</v>
      </c>
      <c r="O458" s="29">
        <v>430</v>
      </c>
      <c r="P458" s="30">
        <v>4</v>
      </c>
      <c r="Q458" s="19" t="s">
        <v>109</v>
      </c>
      <c r="R458" s="26">
        <v>0.05</v>
      </c>
      <c r="S458" s="31">
        <v>129.03749999999999</v>
      </c>
      <c r="T458">
        <v>3</v>
      </c>
    </row>
    <row r="459" spans="2:20" x14ac:dyDescent="0.3">
      <c r="B459" s="19">
        <v>431</v>
      </c>
      <c r="C459" s="20">
        <v>44061</v>
      </c>
      <c r="D459" s="21">
        <v>38</v>
      </c>
      <c r="E459" s="22" t="s">
        <v>132</v>
      </c>
      <c r="F459" s="19">
        <v>8</v>
      </c>
      <c r="G459" s="23">
        <v>25</v>
      </c>
      <c r="H459" s="24">
        <v>93</v>
      </c>
      <c r="I459" s="25">
        <v>2325</v>
      </c>
      <c r="J459" s="26">
        <v>0.04</v>
      </c>
      <c r="K459" s="25"/>
      <c r="L459" s="25">
        <v>2232</v>
      </c>
      <c r="M459" s="27">
        <v>44077</v>
      </c>
      <c r="N459" s="28">
        <v>44077</v>
      </c>
      <c r="O459" s="29">
        <v>431</v>
      </c>
      <c r="P459" s="30">
        <v>7</v>
      </c>
      <c r="Q459" s="19" t="s">
        <v>113</v>
      </c>
      <c r="R459" s="26">
        <v>0.05</v>
      </c>
      <c r="S459" s="31">
        <v>111.60000000000001</v>
      </c>
      <c r="T459">
        <v>4</v>
      </c>
    </row>
    <row r="460" spans="2:20" x14ac:dyDescent="0.3">
      <c r="B460" s="19">
        <v>432</v>
      </c>
      <c r="C460" s="20">
        <v>44062</v>
      </c>
      <c r="D460" s="21">
        <v>72</v>
      </c>
      <c r="E460" s="22" t="s">
        <v>96</v>
      </c>
      <c r="F460" s="19">
        <v>6</v>
      </c>
      <c r="G460" s="23">
        <v>28</v>
      </c>
      <c r="H460" s="24">
        <v>111</v>
      </c>
      <c r="I460" s="25">
        <v>3108</v>
      </c>
      <c r="J460" s="26">
        <v>0.04</v>
      </c>
      <c r="K460" s="25"/>
      <c r="L460" s="25">
        <v>2983.68</v>
      </c>
      <c r="M460" s="27">
        <v>44087</v>
      </c>
      <c r="N460" s="28">
        <v>44087</v>
      </c>
      <c r="O460" s="29">
        <v>432</v>
      </c>
      <c r="P460" s="30">
        <v>2</v>
      </c>
      <c r="Q460" s="19" t="s">
        <v>109</v>
      </c>
      <c r="R460" s="26">
        <v>0.08</v>
      </c>
      <c r="S460" s="31">
        <v>238.6944</v>
      </c>
      <c r="T460">
        <v>5</v>
      </c>
    </row>
    <row r="461" spans="2:20" x14ac:dyDescent="0.3">
      <c r="B461" s="19">
        <v>433</v>
      </c>
      <c r="C461" s="20">
        <v>44063</v>
      </c>
      <c r="D461" s="21">
        <v>38</v>
      </c>
      <c r="E461" s="22" t="s">
        <v>132</v>
      </c>
      <c r="F461" s="19">
        <v>10</v>
      </c>
      <c r="G461" s="23">
        <v>32</v>
      </c>
      <c r="H461" s="24">
        <v>90</v>
      </c>
      <c r="I461" s="25">
        <v>2880</v>
      </c>
      <c r="J461" s="26">
        <v>0.03</v>
      </c>
      <c r="K461" s="25"/>
      <c r="L461" s="25">
        <v>2793.6</v>
      </c>
      <c r="M461" s="27">
        <v>44087</v>
      </c>
      <c r="N461" s="28">
        <v>44087</v>
      </c>
      <c r="O461" s="29">
        <v>433</v>
      </c>
      <c r="P461" s="30">
        <v>7</v>
      </c>
      <c r="Q461" s="19" t="s">
        <v>109</v>
      </c>
      <c r="R461" s="26">
        <v>0.09</v>
      </c>
      <c r="S461" s="31">
        <v>251.42399999999998</v>
      </c>
      <c r="T461">
        <v>6</v>
      </c>
    </row>
    <row r="462" spans="2:20" x14ac:dyDescent="0.3">
      <c r="B462" s="19">
        <v>434</v>
      </c>
      <c r="C462" s="20">
        <v>44064</v>
      </c>
      <c r="D462" s="21">
        <v>84</v>
      </c>
      <c r="E462" s="22" t="s">
        <v>106</v>
      </c>
      <c r="F462" s="19">
        <v>10</v>
      </c>
      <c r="G462" s="23">
        <v>15</v>
      </c>
      <c r="H462" s="24">
        <v>112</v>
      </c>
      <c r="I462" s="25">
        <v>1680</v>
      </c>
      <c r="J462" s="26">
        <v>0.12</v>
      </c>
      <c r="K462" s="25"/>
      <c r="L462" s="25">
        <v>1478.4</v>
      </c>
      <c r="M462" s="27">
        <v>44064</v>
      </c>
      <c r="N462" s="28">
        <v>44064</v>
      </c>
      <c r="O462" s="29">
        <v>434</v>
      </c>
      <c r="P462" s="30">
        <v>2</v>
      </c>
      <c r="Q462" s="19" t="s">
        <v>92</v>
      </c>
      <c r="R462" s="26">
        <v>0.05</v>
      </c>
      <c r="S462" s="31">
        <v>73.92</v>
      </c>
      <c r="T462">
        <v>7</v>
      </c>
    </row>
    <row r="463" spans="2:20" x14ac:dyDescent="0.3">
      <c r="B463" s="19">
        <v>435</v>
      </c>
      <c r="C463" s="20">
        <v>44064</v>
      </c>
      <c r="D463" s="21">
        <v>95</v>
      </c>
      <c r="E463" s="22" t="s">
        <v>96</v>
      </c>
      <c r="F463" s="19">
        <v>14</v>
      </c>
      <c r="G463" s="23">
        <v>40</v>
      </c>
      <c r="H463" s="24">
        <v>120</v>
      </c>
      <c r="I463" s="25">
        <v>4800</v>
      </c>
      <c r="J463" s="26">
        <v>0.13</v>
      </c>
      <c r="K463" s="25"/>
      <c r="L463" s="25">
        <v>4176</v>
      </c>
      <c r="M463" s="27">
        <v>44070</v>
      </c>
      <c r="N463" s="28">
        <v>44070</v>
      </c>
      <c r="O463" s="29">
        <v>435</v>
      </c>
      <c r="P463" s="30">
        <v>3</v>
      </c>
      <c r="Q463" s="19" t="s">
        <v>105</v>
      </c>
      <c r="R463" s="26">
        <v>0.06</v>
      </c>
      <c r="S463" s="31">
        <v>250.56</v>
      </c>
      <c r="T463">
        <v>1</v>
      </c>
    </row>
    <row r="464" spans="2:20" x14ac:dyDescent="0.3">
      <c r="B464" s="19">
        <v>436</v>
      </c>
      <c r="C464" s="20">
        <v>44064</v>
      </c>
      <c r="D464" s="21">
        <v>71</v>
      </c>
      <c r="E464" s="22" t="s">
        <v>78</v>
      </c>
      <c r="F464" s="19">
        <v>6</v>
      </c>
      <c r="G464" s="23">
        <v>28</v>
      </c>
      <c r="H464" s="24">
        <v>91</v>
      </c>
      <c r="I464" s="25">
        <v>2548</v>
      </c>
      <c r="J464" s="26">
        <v>0.04</v>
      </c>
      <c r="K464" s="25"/>
      <c r="L464" s="25">
        <v>2446.08</v>
      </c>
      <c r="M464" s="27">
        <v>44086</v>
      </c>
      <c r="N464" s="28">
        <v>44086</v>
      </c>
      <c r="O464" s="29">
        <v>436</v>
      </c>
      <c r="P464" s="30">
        <v>1</v>
      </c>
      <c r="Q464" s="19" t="s">
        <v>113</v>
      </c>
      <c r="R464" s="26">
        <v>7.0000000000000007E-2</v>
      </c>
      <c r="S464" s="31">
        <v>171.22560000000001</v>
      </c>
      <c r="T464">
        <v>2</v>
      </c>
    </row>
    <row r="465" spans="2:20" x14ac:dyDescent="0.3">
      <c r="B465" s="19">
        <v>437</v>
      </c>
      <c r="C465" s="20">
        <v>44064</v>
      </c>
      <c r="D465" s="21">
        <v>31</v>
      </c>
      <c r="E465" s="22" t="s">
        <v>144</v>
      </c>
      <c r="F465" s="19">
        <v>5</v>
      </c>
      <c r="G465" s="23">
        <v>13</v>
      </c>
      <c r="H465" s="24">
        <v>114</v>
      </c>
      <c r="I465" s="25">
        <v>1482</v>
      </c>
      <c r="J465" s="26">
        <v>0.14000000000000001</v>
      </c>
      <c r="K465" s="25"/>
      <c r="L465" s="25">
        <v>1274.52</v>
      </c>
      <c r="M465" s="27">
        <v>44076</v>
      </c>
      <c r="N465" s="28">
        <v>44076</v>
      </c>
      <c r="O465" s="29">
        <v>437</v>
      </c>
      <c r="P465" s="30">
        <v>4</v>
      </c>
      <c r="Q465" s="19" t="s">
        <v>88</v>
      </c>
      <c r="R465" s="26">
        <v>7.0000000000000007E-2</v>
      </c>
      <c r="S465" s="31">
        <v>89.216400000000007</v>
      </c>
      <c r="T465">
        <v>3</v>
      </c>
    </row>
    <row r="466" spans="2:20" x14ac:dyDescent="0.3">
      <c r="B466" s="19">
        <v>438</v>
      </c>
      <c r="C466" s="20">
        <v>44065</v>
      </c>
      <c r="D466" s="21">
        <v>44</v>
      </c>
      <c r="E466" s="22" t="s">
        <v>130</v>
      </c>
      <c r="F466" s="19">
        <v>6</v>
      </c>
      <c r="G466" s="23">
        <v>28</v>
      </c>
      <c r="H466" s="24">
        <v>104</v>
      </c>
      <c r="I466" s="25">
        <v>2912</v>
      </c>
      <c r="J466" s="26">
        <v>0.12</v>
      </c>
      <c r="K466" s="25"/>
      <c r="L466" s="25">
        <v>2562.56</v>
      </c>
      <c r="M466" s="27">
        <v>44086</v>
      </c>
      <c r="N466" s="28">
        <v>44086</v>
      </c>
      <c r="O466" s="29">
        <v>438</v>
      </c>
      <c r="P466" s="30">
        <v>2</v>
      </c>
      <c r="Q466" s="19" t="s">
        <v>83</v>
      </c>
      <c r="R466" s="26">
        <v>0.08</v>
      </c>
      <c r="S466" s="31">
        <v>205.00479999999999</v>
      </c>
      <c r="T466">
        <v>4</v>
      </c>
    </row>
    <row r="467" spans="2:20" x14ac:dyDescent="0.3">
      <c r="B467" s="19">
        <v>439</v>
      </c>
      <c r="C467" s="20">
        <v>44065</v>
      </c>
      <c r="D467" s="21">
        <v>54</v>
      </c>
      <c r="E467" s="22" t="s">
        <v>138</v>
      </c>
      <c r="F467" s="19">
        <v>9</v>
      </c>
      <c r="G467" s="23">
        <v>16</v>
      </c>
      <c r="H467" s="24">
        <v>104</v>
      </c>
      <c r="I467" s="25">
        <v>1664</v>
      </c>
      <c r="J467" s="26">
        <v>0.15</v>
      </c>
      <c r="K467" s="25"/>
      <c r="L467" s="25">
        <v>1414.4</v>
      </c>
      <c r="M467" s="27">
        <v>44086</v>
      </c>
      <c r="N467" s="28">
        <v>44086</v>
      </c>
      <c r="O467" s="29">
        <v>439</v>
      </c>
      <c r="P467" s="30">
        <v>4</v>
      </c>
      <c r="Q467" s="19" t="s">
        <v>83</v>
      </c>
      <c r="R467" s="26">
        <v>0.1</v>
      </c>
      <c r="S467" s="31">
        <v>141.44000000000003</v>
      </c>
      <c r="T467">
        <v>5</v>
      </c>
    </row>
    <row r="468" spans="2:20" x14ac:dyDescent="0.3">
      <c r="B468" s="19">
        <v>440</v>
      </c>
      <c r="C468" s="20">
        <v>44066</v>
      </c>
      <c r="D468" s="21">
        <v>24</v>
      </c>
      <c r="E468" s="22" t="s">
        <v>133</v>
      </c>
      <c r="F468" s="19">
        <v>13</v>
      </c>
      <c r="G468" s="23">
        <v>35</v>
      </c>
      <c r="H468" s="24">
        <v>90</v>
      </c>
      <c r="I468" s="25">
        <v>3150</v>
      </c>
      <c r="J468" s="26">
        <v>0.01</v>
      </c>
      <c r="K468" s="25"/>
      <c r="L468" s="25">
        <v>3118.5</v>
      </c>
      <c r="M468" s="27">
        <v>44076</v>
      </c>
      <c r="N468" s="28">
        <v>44076</v>
      </c>
      <c r="O468" s="29">
        <v>440</v>
      </c>
      <c r="P468" s="30">
        <v>2</v>
      </c>
      <c r="Q468" s="19" t="s">
        <v>113</v>
      </c>
      <c r="R468" s="26">
        <v>0.05</v>
      </c>
      <c r="S468" s="31">
        <v>155.92500000000001</v>
      </c>
      <c r="T468">
        <v>6</v>
      </c>
    </row>
    <row r="469" spans="2:20" x14ac:dyDescent="0.3">
      <c r="B469" s="19">
        <v>441</v>
      </c>
      <c r="C469" s="20">
        <v>44066</v>
      </c>
      <c r="D469" s="21">
        <v>71</v>
      </c>
      <c r="E469" s="22" t="s">
        <v>78</v>
      </c>
      <c r="F469" s="19">
        <v>7</v>
      </c>
      <c r="G469" s="23">
        <v>21</v>
      </c>
      <c r="H469" s="24">
        <v>92</v>
      </c>
      <c r="I469" s="25">
        <v>1932</v>
      </c>
      <c r="J469" s="26">
        <v>0.12</v>
      </c>
      <c r="K469" s="25"/>
      <c r="L469" s="25">
        <v>1700.16</v>
      </c>
      <c r="M469" s="27">
        <v>44079</v>
      </c>
      <c r="N469" s="28">
        <v>44079</v>
      </c>
      <c r="O469" s="29">
        <v>441</v>
      </c>
      <c r="P469" s="30">
        <v>3</v>
      </c>
      <c r="Q469" s="19" t="s">
        <v>92</v>
      </c>
      <c r="R469" s="26">
        <v>0.08</v>
      </c>
      <c r="S469" s="31">
        <v>136.0128</v>
      </c>
      <c r="T469">
        <v>7</v>
      </c>
    </row>
    <row r="470" spans="2:20" x14ac:dyDescent="0.3">
      <c r="B470" s="19">
        <v>442</v>
      </c>
      <c r="C470" s="20">
        <v>44066</v>
      </c>
      <c r="D470" s="21">
        <v>30</v>
      </c>
      <c r="E470" s="22" t="s">
        <v>155</v>
      </c>
      <c r="F470" s="19">
        <v>15</v>
      </c>
      <c r="G470" s="23">
        <v>29</v>
      </c>
      <c r="H470" s="24">
        <v>95</v>
      </c>
      <c r="I470" s="25">
        <v>2755</v>
      </c>
      <c r="J470" s="26">
        <v>0.06</v>
      </c>
      <c r="K470" s="25"/>
      <c r="L470" s="25">
        <v>2589.6999999999998</v>
      </c>
      <c r="M470" s="27">
        <v>44073</v>
      </c>
      <c r="N470" s="28">
        <v>44073</v>
      </c>
      <c r="O470" s="29">
        <v>442</v>
      </c>
      <c r="P470" s="30">
        <v>2</v>
      </c>
      <c r="Q470" s="19" t="s">
        <v>128</v>
      </c>
      <c r="R470" s="26">
        <v>0.06</v>
      </c>
      <c r="S470" s="31">
        <v>155.38199999999998</v>
      </c>
      <c r="T470">
        <v>1</v>
      </c>
    </row>
    <row r="471" spans="2:20" x14ac:dyDescent="0.3">
      <c r="B471" s="19">
        <v>443</v>
      </c>
      <c r="C471" s="20">
        <v>44067</v>
      </c>
      <c r="D471" s="21">
        <v>62</v>
      </c>
      <c r="E471" s="22" t="s">
        <v>96</v>
      </c>
      <c r="F471" s="19">
        <v>15</v>
      </c>
      <c r="G471" s="23">
        <v>32</v>
      </c>
      <c r="H471" s="24">
        <v>113</v>
      </c>
      <c r="I471" s="25">
        <v>3616</v>
      </c>
      <c r="J471" s="26">
        <v>0.1</v>
      </c>
      <c r="K471" s="25"/>
      <c r="L471" s="25">
        <v>3254.4</v>
      </c>
      <c r="M471" s="27">
        <v>44082</v>
      </c>
      <c r="N471" s="28">
        <v>44082</v>
      </c>
      <c r="O471" s="29">
        <v>443</v>
      </c>
      <c r="P471" s="30">
        <v>4</v>
      </c>
      <c r="Q471" s="19" t="s">
        <v>83</v>
      </c>
      <c r="R471" s="26">
        <v>0.1</v>
      </c>
      <c r="S471" s="31">
        <v>325.44000000000005</v>
      </c>
      <c r="T471">
        <v>2</v>
      </c>
    </row>
    <row r="472" spans="2:20" x14ac:dyDescent="0.3">
      <c r="B472" s="19">
        <v>444</v>
      </c>
      <c r="C472" s="20">
        <v>44068</v>
      </c>
      <c r="D472" s="21">
        <v>100</v>
      </c>
      <c r="E472" s="22" t="s">
        <v>96</v>
      </c>
      <c r="F472" s="19">
        <v>15</v>
      </c>
      <c r="G472" s="23">
        <v>14</v>
      </c>
      <c r="H472" s="24">
        <v>102</v>
      </c>
      <c r="I472" s="25">
        <v>1428</v>
      </c>
      <c r="J472" s="26">
        <v>0.08</v>
      </c>
      <c r="K472" s="25"/>
      <c r="L472" s="25">
        <v>1313.76</v>
      </c>
      <c r="M472" s="27">
        <v>44078</v>
      </c>
      <c r="N472" s="28">
        <v>44078</v>
      </c>
      <c r="O472" s="29">
        <v>444</v>
      </c>
      <c r="P472" s="30">
        <v>1</v>
      </c>
      <c r="Q472" s="19" t="s">
        <v>105</v>
      </c>
      <c r="R472" s="26">
        <v>0.1</v>
      </c>
      <c r="S472" s="31">
        <v>131.376</v>
      </c>
      <c r="T472">
        <v>3</v>
      </c>
    </row>
    <row r="473" spans="2:20" x14ac:dyDescent="0.3">
      <c r="B473" s="19">
        <v>445</v>
      </c>
      <c r="C473" s="20">
        <v>44068</v>
      </c>
      <c r="D473" s="21">
        <v>84</v>
      </c>
      <c r="E473" s="22" t="s">
        <v>106</v>
      </c>
      <c r="F473" s="19">
        <v>12</v>
      </c>
      <c r="G473" s="23">
        <v>15</v>
      </c>
      <c r="H473" s="24">
        <v>111</v>
      </c>
      <c r="I473" s="25">
        <v>1665</v>
      </c>
      <c r="J473" s="26">
        <v>0.13</v>
      </c>
      <c r="K473" s="25"/>
      <c r="L473" s="25">
        <v>1448.55</v>
      </c>
      <c r="M473" s="27">
        <v>44085</v>
      </c>
      <c r="N473" s="28">
        <v>44085</v>
      </c>
      <c r="O473" s="29">
        <v>445</v>
      </c>
      <c r="P473" s="30">
        <v>7</v>
      </c>
      <c r="Q473" s="19" t="s">
        <v>95</v>
      </c>
      <c r="R473" s="26">
        <v>0.08</v>
      </c>
      <c r="S473" s="31">
        <v>115.884</v>
      </c>
      <c r="T473">
        <v>4</v>
      </c>
    </row>
    <row r="474" spans="2:20" x14ac:dyDescent="0.3">
      <c r="B474" s="19">
        <v>446</v>
      </c>
      <c r="C474" s="20">
        <v>44068</v>
      </c>
      <c r="D474" s="21">
        <v>63</v>
      </c>
      <c r="E474" s="22" t="s">
        <v>139</v>
      </c>
      <c r="F474" s="19">
        <v>9</v>
      </c>
      <c r="G474" s="23">
        <v>39</v>
      </c>
      <c r="H474" s="24">
        <v>102</v>
      </c>
      <c r="I474" s="25">
        <v>3978</v>
      </c>
      <c r="J474" s="26">
        <v>0</v>
      </c>
      <c r="K474" s="25"/>
      <c r="L474" s="25">
        <v>3978</v>
      </c>
      <c r="M474" s="27">
        <v>44092</v>
      </c>
      <c r="N474" s="28">
        <v>44092</v>
      </c>
      <c r="O474" s="29">
        <v>446</v>
      </c>
      <c r="P474" s="30">
        <v>3</v>
      </c>
      <c r="Q474" s="19" t="s">
        <v>90</v>
      </c>
      <c r="R474" s="26">
        <v>0.09</v>
      </c>
      <c r="S474" s="31">
        <v>358.02</v>
      </c>
      <c r="T474">
        <v>5</v>
      </c>
    </row>
    <row r="475" spans="2:20" x14ac:dyDescent="0.3">
      <c r="B475" s="19">
        <v>447</v>
      </c>
      <c r="C475" s="20">
        <v>44069</v>
      </c>
      <c r="D475" s="21">
        <v>81</v>
      </c>
      <c r="E475" s="22" t="s">
        <v>162</v>
      </c>
      <c r="F475" s="19">
        <v>12</v>
      </c>
      <c r="G475" s="23">
        <v>20</v>
      </c>
      <c r="H475" s="24">
        <v>112</v>
      </c>
      <c r="I475" s="25">
        <v>2240</v>
      </c>
      <c r="J475" s="26">
        <v>0.14000000000000001</v>
      </c>
      <c r="K475" s="25"/>
      <c r="L475" s="25">
        <v>1926.4</v>
      </c>
      <c r="M475" s="27">
        <v>44093</v>
      </c>
      <c r="N475" s="28">
        <v>44093</v>
      </c>
      <c r="O475" s="29">
        <v>447</v>
      </c>
      <c r="P475" s="30">
        <v>6</v>
      </c>
      <c r="Q475" s="19" t="s">
        <v>90</v>
      </c>
      <c r="R475" s="26">
        <v>0.06</v>
      </c>
      <c r="S475" s="31">
        <v>115.584</v>
      </c>
      <c r="T475">
        <v>6</v>
      </c>
    </row>
    <row r="476" spans="2:20" x14ac:dyDescent="0.3">
      <c r="B476" s="19">
        <v>448</v>
      </c>
      <c r="C476" s="20">
        <v>44069</v>
      </c>
      <c r="D476" s="21">
        <v>43</v>
      </c>
      <c r="E476" s="22" t="s">
        <v>158</v>
      </c>
      <c r="F476" s="19">
        <v>15</v>
      </c>
      <c r="G476" s="23">
        <v>37</v>
      </c>
      <c r="H476" s="24">
        <v>107</v>
      </c>
      <c r="I476" s="25">
        <v>3959</v>
      </c>
      <c r="J476" s="26">
        <v>0.01</v>
      </c>
      <c r="K476" s="25"/>
      <c r="L476" s="25">
        <v>3919.41</v>
      </c>
      <c r="M476" s="27">
        <v>44084</v>
      </c>
      <c r="N476" s="28">
        <v>44084</v>
      </c>
      <c r="O476" s="29">
        <v>448</v>
      </c>
      <c r="P476" s="30">
        <v>5</v>
      </c>
      <c r="Q476" s="19" t="s">
        <v>92</v>
      </c>
      <c r="R476" s="26">
        <v>7.0000000000000007E-2</v>
      </c>
      <c r="S476" s="31">
        <v>274.3587</v>
      </c>
      <c r="T476">
        <v>7</v>
      </c>
    </row>
    <row r="477" spans="2:20" x14ac:dyDescent="0.3">
      <c r="B477" s="19">
        <v>449</v>
      </c>
      <c r="C477" s="20">
        <v>44070</v>
      </c>
      <c r="D477" s="21">
        <v>7</v>
      </c>
      <c r="E477" s="22" t="s">
        <v>161</v>
      </c>
      <c r="F477" s="19">
        <v>5</v>
      </c>
      <c r="G477" s="23">
        <v>42</v>
      </c>
      <c r="H477" s="24">
        <v>113</v>
      </c>
      <c r="I477" s="25">
        <v>4746</v>
      </c>
      <c r="J477" s="26">
        <v>0.12</v>
      </c>
      <c r="K477" s="25"/>
      <c r="L477" s="25">
        <v>4176.4799999999996</v>
      </c>
      <c r="M477" s="27">
        <v>44087</v>
      </c>
      <c r="N477" s="28">
        <v>44087</v>
      </c>
      <c r="O477" s="29">
        <v>449</v>
      </c>
      <c r="P477" s="30">
        <v>1</v>
      </c>
      <c r="Q477" s="19" t="s">
        <v>88</v>
      </c>
      <c r="R477" s="26">
        <v>0.08</v>
      </c>
      <c r="S477" s="31">
        <v>334.11839999999995</v>
      </c>
      <c r="T477">
        <v>1</v>
      </c>
    </row>
    <row r="478" spans="2:20" x14ac:dyDescent="0.3">
      <c r="B478" s="19">
        <v>450</v>
      </c>
      <c r="C478" s="20">
        <v>44070</v>
      </c>
      <c r="D478" s="21">
        <v>66</v>
      </c>
      <c r="E478" s="22" t="s">
        <v>89</v>
      </c>
      <c r="F478" s="19">
        <v>2</v>
      </c>
      <c r="G478" s="23">
        <v>44</v>
      </c>
      <c r="H478" s="24">
        <v>109</v>
      </c>
      <c r="I478" s="25">
        <v>4796</v>
      </c>
      <c r="J478" s="26">
        <v>0.02</v>
      </c>
      <c r="K478" s="25"/>
      <c r="L478" s="25">
        <v>4700.08</v>
      </c>
      <c r="M478" s="27">
        <v>44075</v>
      </c>
      <c r="N478" s="28">
        <v>44075</v>
      </c>
      <c r="O478" s="29">
        <v>450</v>
      </c>
      <c r="P478" s="30">
        <v>4</v>
      </c>
      <c r="Q478" s="19" t="s">
        <v>105</v>
      </c>
      <c r="R478" s="26">
        <v>0.06</v>
      </c>
      <c r="S478" s="31">
        <v>282.00479999999999</v>
      </c>
      <c r="T478">
        <v>2</v>
      </c>
    </row>
    <row r="479" spans="2:20" x14ac:dyDescent="0.3">
      <c r="B479" s="19">
        <v>451</v>
      </c>
      <c r="C479" s="20">
        <v>44070</v>
      </c>
      <c r="D479" s="21">
        <v>76</v>
      </c>
      <c r="E479" s="22" t="s">
        <v>163</v>
      </c>
      <c r="F479" s="19">
        <v>8</v>
      </c>
      <c r="G479" s="23">
        <v>33</v>
      </c>
      <c r="H479" s="24">
        <v>97</v>
      </c>
      <c r="I479" s="25">
        <v>3201</v>
      </c>
      <c r="J479" s="26">
        <v>0.1</v>
      </c>
      <c r="K479" s="25"/>
      <c r="L479" s="25">
        <v>2880.9</v>
      </c>
      <c r="M479" s="27">
        <v>44085</v>
      </c>
      <c r="N479" s="28">
        <v>44085</v>
      </c>
      <c r="O479" s="29">
        <v>451</v>
      </c>
      <c r="P479" s="30">
        <v>5</v>
      </c>
      <c r="Q479" s="19" t="s">
        <v>90</v>
      </c>
      <c r="R479" s="26">
        <v>0.08</v>
      </c>
      <c r="S479" s="31">
        <v>230.47200000000001</v>
      </c>
      <c r="T479">
        <v>3</v>
      </c>
    </row>
    <row r="480" spans="2:20" x14ac:dyDescent="0.3">
      <c r="B480" s="19">
        <v>452</v>
      </c>
      <c r="C480" s="20">
        <v>44071</v>
      </c>
      <c r="D480" s="21">
        <v>37</v>
      </c>
      <c r="E480" s="22" t="s">
        <v>110</v>
      </c>
      <c r="F480" s="19">
        <v>10</v>
      </c>
      <c r="G480" s="23">
        <v>29</v>
      </c>
      <c r="H480" s="24">
        <v>116</v>
      </c>
      <c r="I480" s="25">
        <v>3364</v>
      </c>
      <c r="J480" s="26">
        <v>0</v>
      </c>
      <c r="K480" s="25"/>
      <c r="L480" s="25">
        <v>3364</v>
      </c>
      <c r="M480" s="27">
        <v>44097</v>
      </c>
      <c r="N480" s="28">
        <v>44097</v>
      </c>
      <c r="O480" s="29">
        <v>452</v>
      </c>
      <c r="P480" s="30">
        <v>4</v>
      </c>
      <c r="Q480" s="19" t="s">
        <v>88</v>
      </c>
      <c r="R480" s="26">
        <v>0.06</v>
      </c>
      <c r="S480" s="31">
        <v>201.84</v>
      </c>
      <c r="T480">
        <v>4</v>
      </c>
    </row>
    <row r="481" spans="2:20" x14ac:dyDescent="0.3">
      <c r="B481" s="19">
        <v>453</v>
      </c>
      <c r="C481" s="20">
        <v>44071</v>
      </c>
      <c r="D481" s="21">
        <v>13</v>
      </c>
      <c r="E481" s="22" t="s">
        <v>134</v>
      </c>
      <c r="F481" s="19">
        <v>4</v>
      </c>
      <c r="G481" s="23">
        <v>32</v>
      </c>
      <c r="H481" s="24">
        <v>108</v>
      </c>
      <c r="I481" s="25">
        <v>3456</v>
      </c>
      <c r="J481" s="26">
        <v>0.11</v>
      </c>
      <c r="K481" s="25"/>
      <c r="L481" s="25">
        <v>3075.84</v>
      </c>
      <c r="M481" s="27">
        <v>44087</v>
      </c>
      <c r="N481" s="28">
        <v>44087</v>
      </c>
      <c r="O481" s="29">
        <v>453</v>
      </c>
      <c r="P481" s="30">
        <v>5</v>
      </c>
      <c r="Q481" s="19" t="s">
        <v>88</v>
      </c>
      <c r="R481" s="26">
        <v>7.0000000000000007E-2</v>
      </c>
      <c r="S481" s="31">
        <v>215.30880000000002</v>
      </c>
      <c r="T481">
        <v>5</v>
      </c>
    </row>
    <row r="482" spans="2:20" x14ac:dyDescent="0.3">
      <c r="B482" s="19">
        <v>454</v>
      </c>
      <c r="C482" s="20">
        <v>44072</v>
      </c>
      <c r="D482" s="21">
        <v>30</v>
      </c>
      <c r="E482" s="22" t="s">
        <v>155</v>
      </c>
      <c r="F482" s="19">
        <v>1</v>
      </c>
      <c r="G482" s="23">
        <v>40</v>
      </c>
      <c r="H482" s="24">
        <v>106</v>
      </c>
      <c r="I482" s="25">
        <v>4240</v>
      </c>
      <c r="J482" s="26">
        <v>0.11</v>
      </c>
      <c r="K482" s="25"/>
      <c r="L482" s="25">
        <v>3773.6</v>
      </c>
      <c r="M482" s="27">
        <v>44093</v>
      </c>
      <c r="N482" s="28">
        <v>44093</v>
      </c>
      <c r="O482" s="29">
        <v>454</v>
      </c>
      <c r="P482" s="30">
        <v>1</v>
      </c>
      <c r="Q482" s="19" t="s">
        <v>105</v>
      </c>
      <c r="R482" s="26">
        <v>0.06</v>
      </c>
      <c r="S482" s="31">
        <v>226.416</v>
      </c>
      <c r="T482">
        <v>6</v>
      </c>
    </row>
    <row r="483" spans="2:20" x14ac:dyDescent="0.3">
      <c r="B483" s="19">
        <v>455</v>
      </c>
      <c r="C483" s="20">
        <v>44072</v>
      </c>
      <c r="D483" s="21">
        <v>52</v>
      </c>
      <c r="E483" s="22" t="s">
        <v>81</v>
      </c>
      <c r="F483" s="19">
        <v>5</v>
      </c>
      <c r="G483" s="23">
        <v>49</v>
      </c>
      <c r="H483" s="24">
        <v>92</v>
      </c>
      <c r="I483" s="25">
        <v>4508</v>
      </c>
      <c r="J483" s="26">
        <v>7.0000000000000007E-2</v>
      </c>
      <c r="K483" s="25"/>
      <c r="L483" s="25">
        <v>4192.4399999999996</v>
      </c>
      <c r="M483" s="27">
        <v>44089</v>
      </c>
      <c r="N483" s="28">
        <v>44089</v>
      </c>
      <c r="O483" s="29">
        <v>455</v>
      </c>
      <c r="P483" s="30">
        <v>3</v>
      </c>
      <c r="Q483" s="19" t="s">
        <v>113</v>
      </c>
      <c r="R483" s="26">
        <v>0.1</v>
      </c>
      <c r="S483" s="31">
        <v>419.24399999999997</v>
      </c>
      <c r="T483">
        <v>7</v>
      </c>
    </row>
    <row r="484" spans="2:20" x14ac:dyDescent="0.3">
      <c r="B484" s="19">
        <v>456</v>
      </c>
      <c r="C484" s="20">
        <v>44072</v>
      </c>
      <c r="D484" s="21">
        <v>3</v>
      </c>
      <c r="E484" s="22" t="s">
        <v>150</v>
      </c>
      <c r="F484" s="19">
        <v>9</v>
      </c>
      <c r="G484" s="23">
        <v>26</v>
      </c>
      <c r="H484" s="24">
        <v>93</v>
      </c>
      <c r="I484" s="25">
        <v>2418</v>
      </c>
      <c r="J484" s="26">
        <v>0.15</v>
      </c>
      <c r="K484" s="25"/>
      <c r="L484" s="25">
        <v>2055.3000000000002</v>
      </c>
      <c r="M484" s="27">
        <v>44092</v>
      </c>
      <c r="N484" s="28">
        <v>44092</v>
      </c>
      <c r="O484" s="29">
        <v>456</v>
      </c>
      <c r="P484" s="30">
        <v>4</v>
      </c>
      <c r="Q484" s="19" t="s">
        <v>80</v>
      </c>
      <c r="R484" s="26">
        <v>0.1</v>
      </c>
      <c r="S484" s="31">
        <v>205.53000000000003</v>
      </c>
      <c r="T484">
        <v>1</v>
      </c>
    </row>
    <row r="485" spans="2:20" x14ac:dyDescent="0.3">
      <c r="B485" s="19">
        <v>457</v>
      </c>
      <c r="C485" s="20">
        <v>44073</v>
      </c>
      <c r="D485" s="21">
        <v>37</v>
      </c>
      <c r="E485" s="22" t="s">
        <v>110</v>
      </c>
      <c r="F485" s="19">
        <v>9</v>
      </c>
      <c r="G485" s="23">
        <v>39</v>
      </c>
      <c r="H485" s="24">
        <v>96</v>
      </c>
      <c r="I485" s="25">
        <v>3744</v>
      </c>
      <c r="J485" s="26">
        <v>7.0000000000000007E-2</v>
      </c>
      <c r="K485" s="25"/>
      <c r="L485" s="25">
        <v>3481.92</v>
      </c>
      <c r="M485" s="27">
        <v>44090</v>
      </c>
      <c r="N485" s="28">
        <v>44090</v>
      </c>
      <c r="O485" s="29">
        <v>457</v>
      </c>
      <c r="P485" s="30">
        <v>2</v>
      </c>
      <c r="Q485" s="19" t="s">
        <v>95</v>
      </c>
      <c r="R485" s="26">
        <v>0.05</v>
      </c>
      <c r="S485" s="31">
        <v>174.096</v>
      </c>
      <c r="T485">
        <v>2</v>
      </c>
    </row>
    <row r="486" spans="2:20" x14ac:dyDescent="0.3">
      <c r="B486" s="19">
        <v>458</v>
      </c>
      <c r="C486" s="20">
        <v>44073</v>
      </c>
      <c r="D486" s="21">
        <v>23</v>
      </c>
      <c r="E486" s="22" t="s">
        <v>164</v>
      </c>
      <c r="F486" s="19">
        <v>7</v>
      </c>
      <c r="G486" s="23">
        <v>45</v>
      </c>
      <c r="H486" s="24">
        <v>114</v>
      </c>
      <c r="I486" s="25">
        <v>5130</v>
      </c>
      <c r="J486" s="26">
        <v>0.03</v>
      </c>
      <c r="K486" s="25"/>
      <c r="L486" s="25">
        <v>4976.1000000000004</v>
      </c>
      <c r="M486" s="27">
        <v>44101</v>
      </c>
      <c r="N486" s="28">
        <v>44101</v>
      </c>
      <c r="O486" s="29">
        <v>458</v>
      </c>
      <c r="P486" s="30">
        <v>4</v>
      </c>
      <c r="Q486" s="19" t="s">
        <v>90</v>
      </c>
      <c r="R486" s="26">
        <v>0.1</v>
      </c>
      <c r="S486" s="31">
        <v>497.61000000000007</v>
      </c>
      <c r="T486">
        <v>3</v>
      </c>
    </row>
    <row r="487" spans="2:20" x14ac:dyDescent="0.3">
      <c r="B487" s="19">
        <v>459</v>
      </c>
      <c r="C487" s="20">
        <v>44073</v>
      </c>
      <c r="D487" s="21">
        <v>7</v>
      </c>
      <c r="E487" s="22" t="s">
        <v>161</v>
      </c>
      <c r="F487" s="19">
        <v>1</v>
      </c>
      <c r="G487" s="23">
        <v>48</v>
      </c>
      <c r="H487" s="24">
        <v>100</v>
      </c>
      <c r="I487" s="25">
        <v>4800</v>
      </c>
      <c r="J487" s="26">
        <v>0.03</v>
      </c>
      <c r="K487" s="25"/>
      <c r="L487" s="25">
        <v>4656</v>
      </c>
      <c r="M487" s="27">
        <v>44102</v>
      </c>
      <c r="N487" s="28">
        <v>44102</v>
      </c>
      <c r="O487" s="29">
        <v>459</v>
      </c>
      <c r="P487" s="30">
        <v>1</v>
      </c>
      <c r="Q487" s="19" t="s">
        <v>128</v>
      </c>
      <c r="R487" s="26">
        <v>0.05</v>
      </c>
      <c r="S487" s="31">
        <v>232.8</v>
      </c>
      <c r="T487">
        <v>4</v>
      </c>
    </row>
    <row r="488" spans="2:20" x14ac:dyDescent="0.3">
      <c r="B488" s="19">
        <v>460</v>
      </c>
      <c r="C488" s="20">
        <v>44073</v>
      </c>
      <c r="D488" s="21">
        <v>87</v>
      </c>
      <c r="E488" s="22" t="s">
        <v>101</v>
      </c>
      <c r="F488" s="19">
        <v>12</v>
      </c>
      <c r="G488" s="23">
        <v>45</v>
      </c>
      <c r="H488" s="24">
        <v>109</v>
      </c>
      <c r="I488" s="25">
        <v>4905</v>
      </c>
      <c r="J488" s="26">
        <v>0.03</v>
      </c>
      <c r="K488" s="25"/>
      <c r="L488" s="25">
        <v>4757.8500000000004</v>
      </c>
      <c r="M488" s="27">
        <v>44079</v>
      </c>
      <c r="N488" s="28">
        <v>44079</v>
      </c>
      <c r="O488" s="29">
        <v>460</v>
      </c>
      <c r="P488" s="30">
        <v>2</v>
      </c>
      <c r="Q488" s="19" t="s">
        <v>109</v>
      </c>
      <c r="R488" s="26">
        <v>0.05</v>
      </c>
      <c r="S488" s="31">
        <v>237.89250000000004</v>
      </c>
      <c r="T488">
        <v>5</v>
      </c>
    </row>
    <row r="489" spans="2:20" x14ac:dyDescent="0.3">
      <c r="B489" s="19">
        <v>461</v>
      </c>
      <c r="C489" s="20">
        <v>44074</v>
      </c>
      <c r="D489" s="21">
        <v>98</v>
      </c>
      <c r="E489" s="22" t="s">
        <v>84</v>
      </c>
      <c r="F489" s="19">
        <v>11</v>
      </c>
      <c r="G489" s="23">
        <v>31</v>
      </c>
      <c r="H489" s="24">
        <v>99</v>
      </c>
      <c r="I489" s="25">
        <v>3069</v>
      </c>
      <c r="J489" s="26">
        <v>0.11</v>
      </c>
      <c r="K489" s="25"/>
      <c r="L489" s="25">
        <v>2731.41</v>
      </c>
      <c r="M489" s="27">
        <v>44081</v>
      </c>
      <c r="N489" s="28">
        <v>44081</v>
      </c>
      <c r="O489" s="29">
        <v>461</v>
      </c>
      <c r="P489" s="30">
        <v>7</v>
      </c>
      <c r="Q489" s="19" t="s">
        <v>105</v>
      </c>
      <c r="R489" s="26">
        <v>0.09</v>
      </c>
      <c r="S489" s="31">
        <v>245.82689999999997</v>
      </c>
      <c r="T489">
        <v>6</v>
      </c>
    </row>
    <row r="490" spans="2:20" x14ac:dyDescent="0.3">
      <c r="B490" s="19">
        <v>462</v>
      </c>
      <c r="C490" s="20">
        <v>44075</v>
      </c>
      <c r="D490" s="21">
        <v>41</v>
      </c>
      <c r="E490" s="22" t="s">
        <v>127</v>
      </c>
      <c r="F490" s="19">
        <v>4</v>
      </c>
      <c r="G490" s="23">
        <v>36</v>
      </c>
      <c r="H490" s="24">
        <v>108</v>
      </c>
      <c r="I490" s="25">
        <v>3888</v>
      </c>
      <c r="J490" s="26">
        <v>0.02</v>
      </c>
      <c r="K490" s="25"/>
      <c r="L490" s="25">
        <v>3810.24</v>
      </c>
      <c r="M490" s="27">
        <v>44094</v>
      </c>
      <c r="N490" s="28">
        <v>44094</v>
      </c>
      <c r="O490" s="29">
        <v>462</v>
      </c>
      <c r="P490" s="30">
        <v>4</v>
      </c>
      <c r="Q490" s="19" t="s">
        <v>90</v>
      </c>
      <c r="R490" s="26">
        <v>7.0000000000000007E-2</v>
      </c>
      <c r="S490" s="31">
        <v>266.71680000000003</v>
      </c>
      <c r="T490">
        <v>7</v>
      </c>
    </row>
    <row r="491" spans="2:20" x14ac:dyDescent="0.3">
      <c r="B491" s="19">
        <v>463</v>
      </c>
      <c r="C491" s="20">
        <v>44075</v>
      </c>
      <c r="D491" s="21">
        <v>51</v>
      </c>
      <c r="E491" s="22" t="s">
        <v>114</v>
      </c>
      <c r="F491" s="19">
        <v>7</v>
      </c>
      <c r="G491" s="23">
        <v>17</v>
      </c>
      <c r="H491" s="24">
        <v>99</v>
      </c>
      <c r="I491" s="25">
        <v>1683</v>
      </c>
      <c r="J491" s="26">
        <v>0.12</v>
      </c>
      <c r="K491" s="25"/>
      <c r="L491" s="25">
        <v>1481.04</v>
      </c>
      <c r="M491" s="27">
        <v>44080</v>
      </c>
      <c r="N491" s="28">
        <v>44080</v>
      </c>
      <c r="O491" s="29">
        <v>463</v>
      </c>
      <c r="P491" s="30">
        <v>3</v>
      </c>
      <c r="Q491" s="19" t="s">
        <v>90</v>
      </c>
      <c r="R491" s="26">
        <v>0.05</v>
      </c>
      <c r="S491" s="31">
        <v>74.052000000000007</v>
      </c>
      <c r="T491">
        <v>1</v>
      </c>
    </row>
    <row r="492" spans="2:20" x14ac:dyDescent="0.3">
      <c r="B492" s="19">
        <v>464</v>
      </c>
      <c r="C492" s="20">
        <v>44075</v>
      </c>
      <c r="D492" s="21">
        <v>10</v>
      </c>
      <c r="E492" s="22" t="s">
        <v>148</v>
      </c>
      <c r="F492" s="19">
        <v>10</v>
      </c>
      <c r="G492" s="23">
        <v>16</v>
      </c>
      <c r="H492" s="24">
        <v>114</v>
      </c>
      <c r="I492" s="25">
        <v>1824</v>
      </c>
      <c r="J492" s="26">
        <v>0.08</v>
      </c>
      <c r="K492" s="25"/>
      <c r="L492" s="25">
        <v>1678.08</v>
      </c>
      <c r="M492" s="27">
        <v>44094</v>
      </c>
      <c r="N492" s="28">
        <v>44094</v>
      </c>
      <c r="O492" s="29">
        <v>464</v>
      </c>
      <c r="P492" s="30">
        <v>4</v>
      </c>
      <c r="Q492" s="19" t="s">
        <v>113</v>
      </c>
      <c r="R492" s="26">
        <v>0.09</v>
      </c>
      <c r="S492" s="31">
        <v>151.02719999999999</v>
      </c>
      <c r="T492">
        <v>2</v>
      </c>
    </row>
    <row r="493" spans="2:20" x14ac:dyDescent="0.3">
      <c r="B493" s="19">
        <v>465</v>
      </c>
      <c r="C493" s="20">
        <v>44075</v>
      </c>
      <c r="D493" s="21">
        <v>96</v>
      </c>
      <c r="E493" s="22" t="s">
        <v>104</v>
      </c>
      <c r="F493" s="19">
        <v>1</v>
      </c>
      <c r="G493" s="23">
        <v>12</v>
      </c>
      <c r="H493" s="24">
        <v>91</v>
      </c>
      <c r="I493" s="25">
        <v>1092</v>
      </c>
      <c r="J493" s="26">
        <v>0.12</v>
      </c>
      <c r="K493" s="25"/>
      <c r="L493" s="25">
        <v>960.96</v>
      </c>
      <c r="M493" s="27">
        <v>44079</v>
      </c>
      <c r="N493" s="28">
        <v>44079</v>
      </c>
      <c r="O493" s="29">
        <v>465</v>
      </c>
      <c r="P493" s="30">
        <v>4</v>
      </c>
      <c r="Q493" s="19" t="s">
        <v>92</v>
      </c>
      <c r="R493" s="26">
        <v>0.08</v>
      </c>
      <c r="S493" s="31">
        <v>76.876800000000003</v>
      </c>
      <c r="T493">
        <v>3</v>
      </c>
    </row>
    <row r="494" spans="2:20" x14ac:dyDescent="0.3">
      <c r="B494" s="19">
        <v>466</v>
      </c>
      <c r="C494" s="20">
        <v>44076</v>
      </c>
      <c r="D494" s="21">
        <v>100</v>
      </c>
      <c r="E494" s="22" t="s">
        <v>96</v>
      </c>
      <c r="F494" s="19">
        <v>5</v>
      </c>
      <c r="G494" s="23">
        <v>28</v>
      </c>
      <c r="H494" s="24">
        <v>95</v>
      </c>
      <c r="I494" s="25">
        <v>2660</v>
      </c>
      <c r="J494" s="26">
        <v>0</v>
      </c>
      <c r="K494" s="25"/>
      <c r="L494" s="25">
        <v>2660</v>
      </c>
      <c r="M494" s="27">
        <v>44099</v>
      </c>
      <c r="N494" s="28">
        <v>44099</v>
      </c>
      <c r="O494" s="29">
        <v>466</v>
      </c>
      <c r="P494" s="30">
        <v>4</v>
      </c>
      <c r="Q494" s="19" t="s">
        <v>109</v>
      </c>
      <c r="R494" s="26">
        <v>0.06</v>
      </c>
      <c r="S494" s="31">
        <v>159.6</v>
      </c>
      <c r="T494">
        <v>4</v>
      </c>
    </row>
    <row r="495" spans="2:20" x14ac:dyDescent="0.3">
      <c r="B495" s="19">
        <v>467</v>
      </c>
      <c r="C495" s="20">
        <v>44076</v>
      </c>
      <c r="D495" s="21">
        <v>52</v>
      </c>
      <c r="E495" s="22" t="s">
        <v>81</v>
      </c>
      <c r="F495" s="19">
        <v>9</v>
      </c>
      <c r="G495" s="23">
        <v>34</v>
      </c>
      <c r="H495" s="24">
        <v>99</v>
      </c>
      <c r="I495" s="25">
        <v>3366</v>
      </c>
      <c r="J495" s="26">
        <v>0.11</v>
      </c>
      <c r="K495" s="25"/>
      <c r="L495" s="25">
        <v>2995.74</v>
      </c>
      <c r="M495" s="27">
        <v>44082</v>
      </c>
      <c r="N495" s="28">
        <v>44082</v>
      </c>
      <c r="O495" s="29">
        <v>467</v>
      </c>
      <c r="P495" s="30">
        <v>4</v>
      </c>
      <c r="Q495" s="19" t="s">
        <v>109</v>
      </c>
      <c r="R495" s="26">
        <v>0.05</v>
      </c>
      <c r="S495" s="31">
        <v>149.78700000000001</v>
      </c>
      <c r="T495">
        <v>5</v>
      </c>
    </row>
    <row r="496" spans="2:20" x14ac:dyDescent="0.3">
      <c r="B496" s="19">
        <v>468</v>
      </c>
      <c r="C496" s="20">
        <v>44077</v>
      </c>
      <c r="D496" s="21">
        <v>40</v>
      </c>
      <c r="E496" s="22" t="s">
        <v>111</v>
      </c>
      <c r="F496" s="19">
        <v>1</v>
      </c>
      <c r="G496" s="23">
        <v>48</v>
      </c>
      <c r="H496" s="24">
        <v>112</v>
      </c>
      <c r="I496" s="25">
        <v>5376</v>
      </c>
      <c r="J496" s="26">
        <v>0.01</v>
      </c>
      <c r="K496" s="25"/>
      <c r="L496" s="25">
        <v>5322.24</v>
      </c>
      <c r="M496" s="27">
        <v>44107</v>
      </c>
      <c r="N496" s="28">
        <v>44107</v>
      </c>
      <c r="O496" s="29">
        <v>468</v>
      </c>
      <c r="P496" s="30">
        <v>4</v>
      </c>
      <c r="Q496" s="19" t="s">
        <v>80</v>
      </c>
      <c r="R496" s="26">
        <v>0.05</v>
      </c>
      <c r="S496" s="31">
        <v>266.11200000000002</v>
      </c>
      <c r="T496">
        <v>6</v>
      </c>
    </row>
    <row r="497" spans="2:20" x14ac:dyDescent="0.3">
      <c r="B497" s="19">
        <v>469</v>
      </c>
      <c r="C497" s="20">
        <v>44077</v>
      </c>
      <c r="D497" s="21">
        <v>6</v>
      </c>
      <c r="E497" s="22" t="s">
        <v>147</v>
      </c>
      <c r="F497" s="19">
        <v>9</v>
      </c>
      <c r="G497" s="23">
        <v>45</v>
      </c>
      <c r="H497" s="24">
        <v>118</v>
      </c>
      <c r="I497" s="25">
        <v>5310</v>
      </c>
      <c r="J497" s="26">
        <v>0.01</v>
      </c>
      <c r="K497" s="25"/>
      <c r="L497" s="25">
        <v>5256.9</v>
      </c>
      <c r="M497" s="27">
        <v>44080</v>
      </c>
      <c r="N497" s="28">
        <v>44080</v>
      </c>
      <c r="O497" s="29">
        <v>469</v>
      </c>
      <c r="P497" s="30">
        <v>4</v>
      </c>
      <c r="Q497" s="19" t="s">
        <v>83</v>
      </c>
      <c r="R497" s="26">
        <v>0.05</v>
      </c>
      <c r="S497" s="31">
        <v>262.84499999999997</v>
      </c>
      <c r="T497">
        <v>7</v>
      </c>
    </row>
    <row r="498" spans="2:20" x14ac:dyDescent="0.3">
      <c r="B498" s="19">
        <v>470</v>
      </c>
      <c r="C498" s="20">
        <v>44079</v>
      </c>
      <c r="D498" s="21">
        <v>59</v>
      </c>
      <c r="E498" s="22" t="s">
        <v>156</v>
      </c>
      <c r="F498" s="19">
        <v>12</v>
      </c>
      <c r="G498" s="23">
        <v>19</v>
      </c>
      <c r="H498" s="24">
        <v>108</v>
      </c>
      <c r="I498" s="25">
        <v>2052</v>
      </c>
      <c r="J498" s="26">
        <v>0.09</v>
      </c>
      <c r="K498" s="25"/>
      <c r="L498" s="25">
        <v>1867.32</v>
      </c>
      <c r="M498" s="27">
        <v>44097</v>
      </c>
      <c r="N498" s="28">
        <v>44097</v>
      </c>
      <c r="O498" s="29">
        <v>470</v>
      </c>
      <c r="P498" s="30">
        <v>3</v>
      </c>
      <c r="Q498" s="19" t="s">
        <v>80</v>
      </c>
      <c r="R498" s="26">
        <v>7.0000000000000007E-2</v>
      </c>
      <c r="S498" s="31">
        <v>130.7124</v>
      </c>
      <c r="T498">
        <v>1</v>
      </c>
    </row>
    <row r="499" spans="2:20" x14ac:dyDescent="0.3">
      <c r="B499" s="19">
        <v>471</v>
      </c>
      <c r="C499" s="20">
        <v>44080</v>
      </c>
      <c r="D499" s="21">
        <v>20</v>
      </c>
      <c r="E499" s="22" t="s">
        <v>99</v>
      </c>
      <c r="F499" s="19">
        <v>8</v>
      </c>
      <c r="G499" s="23">
        <v>47</v>
      </c>
      <c r="H499" s="24">
        <v>91</v>
      </c>
      <c r="I499" s="25">
        <v>4277</v>
      </c>
      <c r="J499" s="26">
        <v>0.13</v>
      </c>
      <c r="K499" s="25"/>
      <c r="L499" s="25">
        <v>3720.99</v>
      </c>
      <c r="M499" s="27">
        <v>44080</v>
      </c>
      <c r="N499" s="28">
        <v>44080</v>
      </c>
      <c r="O499" s="29">
        <v>471</v>
      </c>
      <c r="P499" s="30">
        <v>5</v>
      </c>
      <c r="Q499" s="19" t="s">
        <v>83</v>
      </c>
      <c r="R499" s="26">
        <v>7.0000000000000007E-2</v>
      </c>
      <c r="S499" s="31">
        <v>260.46930000000003</v>
      </c>
      <c r="T499">
        <v>2</v>
      </c>
    </row>
    <row r="500" spans="2:20" x14ac:dyDescent="0.3">
      <c r="B500" s="19">
        <v>472</v>
      </c>
      <c r="C500" s="20">
        <v>44080</v>
      </c>
      <c r="D500" s="21">
        <v>49</v>
      </c>
      <c r="E500" s="22" t="s">
        <v>96</v>
      </c>
      <c r="F500" s="19">
        <v>5</v>
      </c>
      <c r="G500" s="23">
        <v>20</v>
      </c>
      <c r="H500" s="24">
        <v>100</v>
      </c>
      <c r="I500" s="25">
        <v>2000</v>
      </c>
      <c r="J500" s="26">
        <v>0.14000000000000001</v>
      </c>
      <c r="K500" s="25"/>
      <c r="L500" s="25">
        <v>1720</v>
      </c>
      <c r="M500" s="27">
        <v>44102</v>
      </c>
      <c r="N500" s="28">
        <v>44102</v>
      </c>
      <c r="O500" s="29">
        <v>472</v>
      </c>
      <c r="P500" s="30">
        <v>4</v>
      </c>
      <c r="Q500" s="19" t="s">
        <v>109</v>
      </c>
      <c r="R500" s="26">
        <v>0.09</v>
      </c>
      <c r="S500" s="31">
        <v>154.79999999999998</v>
      </c>
      <c r="T500">
        <v>3</v>
      </c>
    </row>
    <row r="501" spans="2:20" x14ac:dyDescent="0.3">
      <c r="B501" s="19">
        <v>473</v>
      </c>
      <c r="C501" s="20">
        <v>44081</v>
      </c>
      <c r="D501" s="21">
        <v>29</v>
      </c>
      <c r="E501" s="22" t="s">
        <v>157</v>
      </c>
      <c r="F501" s="19">
        <v>14</v>
      </c>
      <c r="G501" s="23">
        <v>37</v>
      </c>
      <c r="H501" s="24">
        <v>117</v>
      </c>
      <c r="I501" s="25">
        <v>4329</v>
      </c>
      <c r="J501" s="26">
        <v>0.11</v>
      </c>
      <c r="K501" s="25"/>
      <c r="L501" s="25">
        <v>3852.81</v>
      </c>
      <c r="M501" s="27">
        <v>44097</v>
      </c>
      <c r="N501" s="28">
        <v>44097</v>
      </c>
      <c r="O501" s="29">
        <v>473</v>
      </c>
      <c r="P501" s="30">
        <v>4</v>
      </c>
      <c r="Q501" s="19" t="s">
        <v>95</v>
      </c>
      <c r="R501" s="26">
        <v>7.0000000000000007E-2</v>
      </c>
      <c r="S501" s="31">
        <v>269.69670000000002</v>
      </c>
      <c r="T501">
        <v>4</v>
      </c>
    </row>
    <row r="502" spans="2:20" x14ac:dyDescent="0.3">
      <c r="B502" s="19">
        <v>474</v>
      </c>
      <c r="C502" s="20">
        <v>44082</v>
      </c>
      <c r="D502" s="21">
        <v>45</v>
      </c>
      <c r="E502" s="22" t="s">
        <v>96</v>
      </c>
      <c r="F502" s="19">
        <v>15</v>
      </c>
      <c r="G502" s="23">
        <v>49</v>
      </c>
      <c r="H502" s="24">
        <v>93</v>
      </c>
      <c r="I502" s="25">
        <v>4557</v>
      </c>
      <c r="J502" s="26">
        <v>0</v>
      </c>
      <c r="K502" s="25"/>
      <c r="L502" s="25">
        <v>4557</v>
      </c>
      <c r="M502" s="27">
        <v>44103</v>
      </c>
      <c r="N502" s="28">
        <v>44103</v>
      </c>
      <c r="O502" s="29">
        <v>474</v>
      </c>
      <c r="P502" s="30">
        <v>4</v>
      </c>
      <c r="Q502" s="19" t="s">
        <v>113</v>
      </c>
      <c r="R502" s="26">
        <v>0.1</v>
      </c>
      <c r="S502" s="31">
        <v>455.70000000000005</v>
      </c>
      <c r="T502">
        <v>5</v>
      </c>
    </row>
    <row r="503" spans="2:20" x14ac:dyDescent="0.3">
      <c r="B503" s="19">
        <v>475</v>
      </c>
      <c r="C503" s="20">
        <v>44083</v>
      </c>
      <c r="D503" s="21">
        <v>8</v>
      </c>
      <c r="E503" s="22" t="s">
        <v>96</v>
      </c>
      <c r="F503" s="19">
        <v>15</v>
      </c>
      <c r="G503" s="23">
        <v>21</v>
      </c>
      <c r="H503" s="24">
        <v>117</v>
      </c>
      <c r="I503" s="25">
        <v>2457</v>
      </c>
      <c r="J503" s="26">
        <v>0.12</v>
      </c>
      <c r="K503" s="25"/>
      <c r="L503" s="25">
        <v>2162.16</v>
      </c>
      <c r="M503" s="27">
        <v>44098</v>
      </c>
      <c r="N503" s="28">
        <v>44098</v>
      </c>
      <c r="O503" s="29">
        <v>475</v>
      </c>
      <c r="P503" s="30">
        <v>4</v>
      </c>
      <c r="Q503" s="19" t="s">
        <v>83</v>
      </c>
      <c r="R503" s="26">
        <v>0.08</v>
      </c>
      <c r="S503" s="31">
        <v>172.97279999999998</v>
      </c>
      <c r="T503">
        <v>6</v>
      </c>
    </row>
    <row r="504" spans="2:20" x14ac:dyDescent="0.3">
      <c r="B504" s="19">
        <v>476</v>
      </c>
      <c r="C504" s="20">
        <v>44083</v>
      </c>
      <c r="D504" s="21">
        <v>71</v>
      </c>
      <c r="E504" s="22" t="s">
        <v>78</v>
      </c>
      <c r="F504" s="19">
        <v>14</v>
      </c>
      <c r="G504" s="23">
        <v>27</v>
      </c>
      <c r="H504" s="24">
        <v>111</v>
      </c>
      <c r="I504" s="25">
        <v>2997</v>
      </c>
      <c r="J504" s="26">
        <v>0.15</v>
      </c>
      <c r="K504" s="25"/>
      <c r="L504" s="25">
        <v>2547.4499999999998</v>
      </c>
      <c r="M504" s="27">
        <v>44103</v>
      </c>
      <c r="N504" s="28">
        <v>44103</v>
      </c>
      <c r="O504" s="29">
        <v>476</v>
      </c>
      <c r="P504" s="30">
        <v>7</v>
      </c>
      <c r="Q504" s="19" t="s">
        <v>113</v>
      </c>
      <c r="R504" s="26">
        <v>0.05</v>
      </c>
      <c r="S504" s="31">
        <v>127.3725</v>
      </c>
      <c r="T504">
        <v>7</v>
      </c>
    </row>
    <row r="505" spans="2:20" x14ac:dyDescent="0.3">
      <c r="B505" s="19">
        <v>477</v>
      </c>
      <c r="C505" s="20">
        <v>44083</v>
      </c>
      <c r="D505" s="21">
        <v>17</v>
      </c>
      <c r="E505" s="22" t="s">
        <v>126</v>
      </c>
      <c r="F505" s="19">
        <v>12</v>
      </c>
      <c r="G505" s="23">
        <v>34</v>
      </c>
      <c r="H505" s="24">
        <v>98</v>
      </c>
      <c r="I505" s="25">
        <v>3332</v>
      </c>
      <c r="J505" s="26">
        <v>0.15</v>
      </c>
      <c r="K505" s="25"/>
      <c r="L505" s="25">
        <v>2832.2</v>
      </c>
      <c r="M505" s="27">
        <v>44093</v>
      </c>
      <c r="N505" s="28">
        <v>44093</v>
      </c>
      <c r="O505" s="29">
        <v>477</v>
      </c>
      <c r="P505" s="30">
        <v>7</v>
      </c>
      <c r="Q505" s="19" t="s">
        <v>109</v>
      </c>
      <c r="R505" s="26">
        <v>0.1</v>
      </c>
      <c r="S505" s="31">
        <v>283.21999999999997</v>
      </c>
      <c r="T505">
        <v>1</v>
      </c>
    </row>
    <row r="506" spans="2:20" x14ac:dyDescent="0.3">
      <c r="B506" s="19">
        <v>478</v>
      </c>
      <c r="C506" s="20">
        <v>44084</v>
      </c>
      <c r="D506" s="21">
        <v>22</v>
      </c>
      <c r="E506" s="22" t="s">
        <v>112</v>
      </c>
      <c r="F506" s="19">
        <v>11</v>
      </c>
      <c r="G506" s="23">
        <v>35</v>
      </c>
      <c r="H506" s="24">
        <v>118</v>
      </c>
      <c r="I506" s="25">
        <v>4130</v>
      </c>
      <c r="J506" s="26">
        <v>0.15</v>
      </c>
      <c r="K506" s="25"/>
      <c r="L506" s="25">
        <v>3510.5</v>
      </c>
      <c r="M506" s="27">
        <v>44104</v>
      </c>
      <c r="N506" s="28">
        <v>44104</v>
      </c>
      <c r="O506" s="29">
        <v>478</v>
      </c>
      <c r="P506" s="30">
        <v>7</v>
      </c>
      <c r="Q506" s="19" t="s">
        <v>109</v>
      </c>
      <c r="R506" s="26">
        <v>0.09</v>
      </c>
      <c r="S506" s="31">
        <v>315.94499999999999</v>
      </c>
      <c r="T506">
        <v>2</v>
      </c>
    </row>
    <row r="507" spans="2:20" x14ac:dyDescent="0.3">
      <c r="B507" s="19">
        <v>479</v>
      </c>
      <c r="C507" s="20">
        <v>44084</v>
      </c>
      <c r="D507" s="21">
        <v>3</v>
      </c>
      <c r="E507" s="22" t="s">
        <v>150</v>
      </c>
      <c r="F507" s="19">
        <v>7</v>
      </c>
      <c r="G507" s="23">
        <v>34</v>
      </c>
      <c r="H507" s="24">
        <v>96</v>
      </c>
      <c r="I507" s="25">
        <v>3264</v>
      </c>
      <c r="J507" s="26">
        <v>0.1</v>
      </c>
      <c r="K507" s="25"/>
      <c r="L507" s="25">
        <v>2937.6</v>
      </c>
      <c r="M507" s="27">
        <v>44091</v>
      </c>
      <c r="N507" s="28">
        <v>44091</v>
      </c>
      <c r="O507" s="29">
        <v>479</v>
      </c>
      <c r="P507" s="30">
        <v>7</v>
      </c>
      <c r="Q507" s="19" t="s">
        <v>80</v>
      </c>
      <c r="R507" s="26">
        <v>0.1</v>
      </c>
      <c r="S507" s="31">
        <v>293.76</v>
      </c>
      <c r="T507">
        <v>3</v>
      </c>
    </row>
    <row r="508" spans="2:20" x14ac:dyDescent="0.3">
      <c r="B508" s="19">
        <v>480</v>
      </c>
      <c r="C508" s="20">
        <v>44085</v>
      </c>
      <c r="D508" s="21">
        <v>19</v>
      </c>
      <c r="E508" s="22" t="s">
        <v>96</v>
      </c>
      <c r="F508" s="19">
        <v>9</v>
      </c>
      <c r="G508" s="23">
        <v>12</v>
      </c>
      <c r="H508" s="24">
        <v>106</v>
      </c>
      <c r="I508" s="25">
        <v>1272</v>
      </c>
      <c r="J508" s="26">
        <v>0.12</v>
      </c>
      <c r="K508" s="25"/>
      <c r="L508" s="25">
        <v>1119.3600000000001</v>
      </c>
      <c r="M508" s="27">
        <v>44115</v>
      </c>
      <c r="N508" s="28">
        <v>44115</v>
      </c>
      <c r="O508" s="29">
        <v>480</v>
      </c>
      <c r="P508" s="30">
        <v>1</v>
      </c>
      <c r="Q508" s="19" t="s">
        <v>95</v>
      </c>
      <c r="R508" s="26">
        <v>0.1</v>
      </c>
      <c r="S508" s="31">
        <v>111.93600000000002</v>
      </c>
      <c r="T508">
        <v>4</v>
      </c>
    </row>
    <row r="509" spans="2:20" x14ac:dyDescent="0.3">
      <c r="B509" s="19">
        <v>481</v>
      </c>
      <c r="C509" s="20">
        <v>44085</v>
      </c>
      <c r="D509" s="21">
        <v>18</v>
      </c>
      <c r="E509" s="22" t="s">
        <v>142</v>
      </c>
      <c r="F509" s="19">
        <v>6</v>
      </c>
      <c r="G509" s="23">
        <v>46</v>
      </c>
      <c r="H509" s="24">
        <v>105</v>
      </c>
      <c r="I509" s="25">
        <v>4830</v>
      </c>
      <c r="J509" s="26">
        <v>0.06</v>
      </c>
      <c r="K509" s="25"/>
      <c r="L509" s="25">
        <v>4540.2</v>
      </c>
      <c r="M509" s="27">
        <v>44114</v>
      </c>
      <c r="N509" s="28">
        <v>44114</v>
      </c>
      <c r="O509" s="29">
        <v>481</v>
      </c>
      <c r="P509" s="30">
        <v>1</v>
      </c>
      <c r="Q509" s="19" t="s">
        <v>95</v>
      </c>
      <c r="R509" s="26">
        <v>7.0000000000000007E-2</v>
      </c>
      <c r="S509" s="31">
        <v>317.81400000000002</v>
      </c>
      <c r="T509">
        <v>5</v>
      </c>
    </row>
    <row r="510" spans="2:20" x14ac:dyDescent="0.3">
      <c r="B510" s="19">
        <v>482</v>
      </c>
      <c r="C510" s="20">
        <v>44086</v>
      </c>
      <c r="D510" s="21">
        <v>27</v>
      </c>
      <c r="E510" s="22" t="s">
        <v>160</v>
      </c>
      <c r="F510" s="19">
        <v>3</v>
      </c>
      <c r="G510" s="23">
        <v>42</v>
      </c>
      <c r="H510" s="24">
        <v>95</v>
      </c>
      <c r="I510" s="25">
        <v>3990</v>
      </c>
      <c r="J510" s="26">
        <v>0.02</v>
      </c>
      <c r="K510" s="25"/>
      <c r="L510" s="25">
        <v>3910.2</v>
      </c>
      <c r="M510" s="27">
        <v>44095</v>
      </c>
      <c r="N510" s="28">
        <v>44095</v>
      </c>
      <c r="O510" s="29">
        <v>482</v>
      </c>
      <c r="P510" s="30">
        <v>4</v>
      </c>
      <c r="Q510" s="19" t="s">
        <v>105</v>
      </c>
      <c r="R510" s="26">
        <v>0.05</v>
      </c>
      <c r="S510" s="31">
        <v>195.51</v>
      </c>
      <c r="T510">
        <v>6</v>
      </c>
    </row>
    <row r="511" spans="2:20" x14ac:dyDescent="0.3">
      <c r="B511" s="19">
        <v>483</v>
      </c>
      <c r="C511" s="20">
        <v>44086</v>
      </c>
      <c r="D511" s="21">
        <v>61</v>
      </c>
      <c r="E511" s="22" t="s">
        <v>116</v>
      </c>
      <c r="F511" s="19">
        <v>8</v>
      </c>
      <c r="G511" s="23">
        <v>36</v>
      </c>
      <c r="H511" s="24">
        <v>104</v>
      </c>
      <c r="I511" s="25">
        <v>3744</v>
      </c>
      <c r="J511" s="26">
        <v>0.13</v>
      </c>
      <c r="K511" s="25"/>
      <c r="L511" s="25">
        <v>3257.2799999999997</v>
      </c>
      <c r="M511" s="27">
        <v>44097</v>
      </c>
      <c r="N511" s="28">
        <v>44097</v>
      </c>
      <c r="O511" s="29">
        <v>483</v>
      </c>
      <c r="P511" s="30">
        <v>6</v>
      </c>
      <c r="Q511" s="19" t="s">
        <v>83</v>
      </c>
      <c r="R511" s="26">
        <v>0.09</v>
      </c>
      <c r="S511" s="31">
        <v>293.15519999999998</v>
      </c>
      <c r="T511">
        <v>7</v>
      </c>
    </row>
    <row r="512" spans="2:20" x14ac:dyDescent="0.3">
      <c r="B512" s="19">
        <v>484</v>
      </c>
      <c r="C512" s="20">
        <v>44086</v>
      </c>
      <c r="D512" s="21">
        <v>72</v>
      </c>
      <c r="E512" s="22" t="s">
        <v>96</v>
      </c>
      <c r="F512" s="19">
        <v>11</v>
      </c>
      <c r="G512" s="23">
        <v>24</v>
      </c>
      <c r="H512" s="24">
        <v>112</v>
      </c>
      <c r="I512" s="25">
        <v>2688</v>
      </c>
      <c r="J512" s="26">
        <v>7.0000000000000007E-2</v>
      </c>
      <c r="K512" s="25"/>
      <c r="L512" s="25">
        <v>2499.84</v>
      </c>
      <c r="M512" s="27">
        <v>44109</v>
      </c>
      <c r="N512" s="28">
        <v>44109</v>
      </c>
      <c r="O512" s="29">
        <v>484</v>
      </c>
      <c r="P512" s="30">
        <v>7</v>
      </c>
      <c r="Q512" s="19" t="s">
        <v>90</v>
      </c>
      <c r="R512" s="26">
        <v>0.08</v>
      </c>
      <c r="S512" s="31">
        <v>199.98720000000003</v>
      </c>
      <c r="T512">
        <v>1</v>
      </c>
    </row>
    <row r="513" spans="2:20" x14ac:dyDescent="0.3">
      <c r="B513" s="19">
        <v>485</v>
      </c>
      <c r="C513" s="20">
        <v>44087</v>
      </c>
      <c r="D513" s="21">
        <v>77</v>
      </c>
      <c r="E513" s="22" t="s">
        <v>124</v>
      </c>
      <c r="F513" s="19">
        <v>8</v>
      </c>
      <c r="G513" s="23">
        <v>11</v>
      </c>
      <c r="H513" s="24">
        <v>90</v>
      </c>
      <c r="I513" s="25">
        <v>990</v>
      </c>
      <c r="J513" s="26">
        <v>0.08</v>
      </c>
      <c r="K513" s="25"/>
      <c r="L513" s="25">
        <v>910.8</v>
      </c>
      <c r="M513" s="27">
        <v>44102</v>
      </c>
      <c r="N513" s="28">
        <v>44102</v>
      </c>
      <c r="O513" s="29">
        <v>485</v>
      </c>
      <c r="P513" s="30">
        <v>5</v>
      </c>
      <c r="Q513" s="19" t="s">
        <v>92</v>
      </c>
      <c r="R513" s="26">
        <v>0.09</v>
      </c>
      <c r="S513" s="31">
        <v>81.971999999999994</v>
      </c>
      <c r="T513">
        <v>2</v>
      </c>
    </row>
    <row r="514" spans="2:20" x14ac:dyDescent="0.3">
      <c r="B514" s="19">
        <v>486</v>
      </c>
      <c r="C514" s="20">
        <v>44088</v>
      </c>
      <c r="D514" s="21">
        <v>77</v>
      </c>
      <c r="E514" s="22" t="s">
        <v>124</v>
      </c>
      <c r="F514" s="19">
        <v>15</v>
      </c>
      <c r="G514" s="23">
        <v>44</v>
      </c>
      <c r="H514" s="24">
        <v>98</v>
      </c>
      <c r="I514" s="25">
        <v>4312</v>
      </c>
      <c r="J514" s="26">
        <v>0.13</v>
      </c>
      <c r="K514" s="25"/>
      <c r="L514" s="25">
        <v>3751.44</v>
      </c>
      <c r="M514" s="27">
        <v>44106</v>
      </c>
      <c r="N514" s="28">
        <v>44106</v>
      </c>
      <c r="O514" s="29">
        <v>486</v>
      </c>
      <c r="P514" s="30">
        <v>4</v>
      </c>
      <c r="Q514" s="19" t="s">
        <v>109</v>
      </c>
      <c r="R514" s="26">
        <v>0.05</v>
      </c>
      <c r="S514" s="31">
        <v>187.572</v>
      </c>
      <c r="T514">
        <v>3</v>
      </c>
    </row>
    <row r="515" spans="2:20" x14ac:dyDescent="0.3">
      <c r="B515" s="19">
        <v>487</v>
      </c>
      <c r="C515" s="20">
        <v>44088</v>
      </c>
      <c r="D515" s="21">
        <v>70</v>
      </c>
      <c r="E515" s="22" t="s">
        <v>126</v>
      </c>
      <c r="F515" s="19">
        <v>9</v>
      </c>
      <c r="G515" s="23">
        <v>41</v>
      </c>
      <c r="H515" s="24">
        <v>99</v>
      </c>
      <c r="I515" s="25">
        <v>4059</v>
      </c>
      <c r="J515" s="26">
        <v>0.01</v>
      </c>
      <c r="K515" s="25"/>
      <c r="L515" s="25">
        <v>4018.41</v>
      </c>
      <c r="M515" s="27">
        <v>44109</v>
      </c>
      <c r="N515" s="28">
        <v>44109</v>
      </c>
      <c r="O515" s="29">
        <v>487</v>
      </c>
      <c r="P515" s="30">
        <v>1</v>
      </c>
      <c r="Q515" s="19" t="s">
        <v>128</v>
      </c>
      <c r="R515" s="26">
        <v>0.08</v>
      </c>
      <c r="S515" s="31">
        <v>321.47280000000001</v>
      </c>
      <c r="T515">
        <v>4</v>
      </c>
    </row>
    <row r="516" spans="2:20" x14ac:dyDescent="0.3">
      <c r="B516" s="19">
        <v>488</v>
      </c>
      <c r="C516" s="20">
        <v>44088</v>
      </c>
      <c r="D516" s="21">
        <v>35</v>
      </c>
      <c r="E516" s="22" t="s">
        <v>96</v>
      </c>
      <c r="F516" s="19">
        <v>5</v>
      </c>
      <c r="G516" s="23">
        <v>45</v>
      </c>
      <c r="H516" s="24">
        <v>117</v>
      </c>
      <c r="I516" s="25">
        <v>5265</v>
      </c>
      <c r="J516" s="26">
        <v>0.09</v>
      </c>
      <c r="K516" s="25"/>
      <c r="L516" s="25">
        <v>4791.1499999999996</v>
      </c>
      <c r="M516" s="27">
        <v>44108</v>
      </c>
      <c r="N516" s="28">
        <v>44108</v>
      </c>
      <c r="O516" s="29">
        <v>488</v>
      </c>
      <c r="P516" s="30">
        <v>2</v>
      </c>
      <c r="Q516" s="19" t="s">
        <v>128</v>
      </c>
      <c r="R516" s="26">
        <v>0.1</v>
      </c>
      <c r="S516" s="31">
        <v>479.11500000000001</v>
      </c>
      <c r="T516">
        <v>5</v>
      </c>
    </row>
    <row r="517" spans="2:20" x14ac:dyDescent="0.3">
      <c r="B517" s="19">
        <v>489</v>
      </c>
      <c r="C517" s="20">
        <v>44089</v>
      </c>
      <c r="D517" s="21">
        <v>89</v>
      </c>
      <c r="E517" s="22" t="s">
        <v>111</v>
      </c>
      <c r="F517" s="19">
        <v>11</v>
      </c>
      <c r="G517" s="23">
        <v>21</v>
      </c>
      <c r="H517" s="24">
        <v>95</v>
      </c>
      <c r="I517" s="25">
        <v>1995</v>
      </c>
      <c r="J517" s="26">
        <v>0.01</v>
      </c>
      <c r="K517" s="25"/>
      <c r="L517" s="25">
        <v>1975.05</v>
      </c>
      <c r="M517" s="27">
        <v>44113</v>
      </c>
      <c r="N517" s="28">
        <v>44113</v>
      </c>
      <c r="O517" s="29">
        <v>489</v>
      </c>
      <c r="P517" s="30">
        <v>3</v>
      </c>
      <c r="Q517" s="19" t="s">
        <v>128</v>
      </c>
      <c r="R517" s="26">
        <v>0.08</v>
      </c>
      <c r="S517" s="31">
        <v>158.00399999999999</v>
      </c>
      <c r="T517">
        <v>6</v>
      </c>
    </row>
    <row r="518" spans="2:20" x14ac:dyDescent="0.3">
      <c r="B518" s="19">
        <v>490</v>
      </c>
      <c r="C518" s="20">
        <v>44090</v>
      </c>
      <c r="D518" s="21">
        <v>85</v>
      </c>
      <c r="E518" s="22" t="s">
        <v>117</v>
      </c>
      <c r="F518" s="19">
        <v>8</v>
      </c>
      <c r="G518" s="23">
        <v>17</v>
      </c>
      <c r="H518" s="24">
        <v>114</v>
      </c>
      <c r="I518" s="25">
        <v>1938</v>
      </c>
      <c r="J518" s="26">
        <v>0.06</v>
      </c>
      <c r="K518" s="25"/>
      <c r="L518" s="25">
        <v>1821.72</v>
      </c>
      <c r="M518" s="27">
        <v>44093</v>
      </c>
      <c r="N518" s="28">
        <v>44093</v>
      </c>
      <c r="O518" s="29">
        <v>490</v>
      </c>
      <c r="P518" s="30">
        <v>6</v>
      </c>
      <c r="Q518" s="19" t="s">
        <v>90</v>
      </c>
      <c r="R518" s="26">
        <v>0.1</v>
      </c>
      <c r="S518" s="31">
        <v>182.17200000000003</v>
      </c>
      <c r="T518">
        <v>7</v>
      </c>
    </row>
    <row r="519" spans="2:20" x14ac:dyDescent="0.3">
      <c r="B519" s="19">
        <v>491</v>
      </c>
      <c r="C519" s="20">
        <v>44091</v>
      </c>
      <c r="D519" s="21">
        <v>84</v>
      </c>
      <c r="E519" s="22" t="s">
        <v>106</v>
      </c>
      <c r="F519" s="19">
        <v>8</v>
      </c>
      <c r="G519" s="23">
        <v>44</v>
      </c>
      <c r="H519" s="24">
        <v>93</v>
      </c>
      <c r="I519" s="25">
        <v>4092</v>
      </c>
      <c r="J519" s="26">
        <v>0.13</v>
      </c>
      <c r="K519" s="25"/>
      <c r="L519" s="25">
        <v>3560.04</v>
      </c>
      <c r="M519" s="27">
        <v>44113</v>
      </c>
      <c r="N519" s="28">
        <v>44113</v>
      </c>
      <c r="O519" s="29">
        <v>491</v>
      </c>
      <c r="P519" s="30">
        <v>5</v>
      </c>
      <c r="Q519" s="19" t="s">
        <v>105</v>
      </c>
      <c r="R519" s="26">
        <v>0.1</v>
      </c>
      <c r="S519" s="31">
        <v>356.00400000000002</v>
      </c>
      <c r="T519">
        <v>1</v>
      </c>
    </row>
    <row r="520" spans="2:20" x14ac:dyDescent="0.3">
      <c r="B520" s="19">
        <v>492</v>
      </c>
      <c r="C520" s="20">
        <v>44091</v>
      </c>
      <c r="D520" s="21">
        <v>83</v>
      </c>
      <c r="E520" s="22" t="s">
        <v>159</v>
      </c>
      <c r="F520" s="19">
        <v>4</v>
      </c>
      <c r="G520" s="23">
        <v>16</v>
      </c>
      <c r="H520" s="24">
        <v>119</v>
      </c>
      <c r="I520" s="25">
        <v>1904</v>
      </c>
      <c r="J520" s="26">
        <v>0.02</v>
      </c>
      <c r="K520" s="25"/>
      <c r="L520" s="25">
        <v>1865.92</v>
      </c>
      <c r="M520" s="27">
        <v>44094</v>
      </c>
      <c r="N520" s="28">
        <v>44094</v>
      </c>
      <c r="O520" s="29">
        <v>492</v>
      </c>
      <c r="P520" s="30">
        <v>5</v>
      </c>
      <c r="Q520" s="19" t="s">
        <v>92</v>
      </c>
      <c r="R520" s="26">
        <v>0.1</v>
      </c>
      <c r="S520" s="31">
        <v>186.59200000000001</v>
      </c>
      <c r="T520">
        <v>2</v>
      </c>
    </row>
    <row r="521" spans="2:20" x14ac:dyDescent="0.3">
      <c r="B521" s="19">
        <v>493</v>
      </c>
      <c r="C521" s="20">
        <v>44092</v>
      </c>
      <c r="D521" s="21">
        <v>6</v>
      </c>
      <c r="E521" s="22" t="s">
        <v>147</v>
      </c>
      <c r="F521" s="19">
        <v>6</v>
      </c>
      <c r="G521" s="23">
        <v>49</v>
      </c>
      <c r="H521" s="24">
        <v>112</v>
      </c>
      <c r="I521" s="25">
        <v>5488</v>
      </c>
      <c r="J521" s="26">
        <v>0.01</v>
      </c>
      <c r="K521" s="25"/>
      <c r="L521" s="25">
        <v>5433.12</v>
      </c>
      <c r="M521" s="27">
        <v>44111</v>
      </c>
      <c r="N521" s="28">
        <v>44111</v>
      </c>
      <c r="O521" s="29">
        <v>493</v>
      </c>
      <c r="P521" s="30">
        <v>5</v>
      </c>
      <c r="Q521" s="19" t="s">
        <v>88</v>
      </c>
      <c r="R521" s="26">
        <v>0.05</v>
      </c>
      <c r="S521" s="31">
        <v>271.65600000000001</v>
      </c>
      <c r="T521">
        <v>3</v>
      </c>
    </row>
    <row r="522" spans="2:20" x14ac:dyDescent="0.3">
      <c r="B522" s="19">
        <v>494</v>
      </c>
      <c r="C522" s="20">
        <v>44092</v>
      </c>
      <c r="D522" s="21">
        <v>94</v>
      </c>
      <c r="E522" s="22" t="s">
        <v>111</v>
      </c>
      <c r="F522" s="19">
        <v>3</v>
      </c>
      <c r="G522" s="23">
        <v>33</v>
      </c>
      <c r="H522" s="24">
        <v>115</v>
      </c>
      <c r="I522" s="25">
        <v>3795</v>
      </c>
      <c r="J522" s="26">
        <v>0.02</v>
      </c>
      <c r="K522" s="25"/>
      <c r="L522" s="25">
        <v>3719.1</v>
      </c>
      <c r="M522" s="27">
        <v>44117</v>
      </c>
      <c r="N522" s="28">
        <v>44117</v>
      </c>
      <c r="O522" s="29">
        <v>494</v>
      </c>
      <c r="P522" s="30">
        <v>7</v>
      </c>
      <c r="Q522" s="19" t="s">
        <v>109</v>
      </c>
      <c r="R522" s="26">
        <v>0.1</v>
      </c>
      <c r="S522" s="31">
        <v>371.91</v>
      </c>
      <c r="T522">
        <v>4</v>
      </c>
    </row>
    <row r="523" spans="2:20" x14ac:dyDescent="0.3">
      <c r="B523" s="19">
        <v>495</v>
      </c>
      <c r="C523" s="20">
        <v>44093</v>
      </c>
      <c r="D523" s="21">
        <v>97</v>
      </c>
      <c r="E523" s="22" t="s">
        <v>125</v>
      </c>
      <c r="F523" s="19">
        <v>4</v>
      </c>
      <c r="G523" s="23">
        <v>33</v>
      </c>
      <c r="H523" s="24">
        <v>102</v>
      </c>
      <c r="I523" s="25">
        <v>3366</v>
      </c>
      <c r="J523" s="26">
        <v>0.14000000000000001</v>
      </c>
      <c r="K523" s="25"/>
      <c r="L523" s="25">
        <v>2894.7599999999998</v>
      </c>
      <c r="M523" s="27">
        <v>44095</v>
      </c>
      <c r="N523" s="28">
        <v>44095</v>
      </c>
      <c r="O523" s="29">
        <v>495</v>
      </c>
      <c r="P523" s="30">
        <v>7</v>
      </c>
      <c r="Q523" s="19" t="s">
        <v>109</v>
      </c>
      <c r="R523" s="26">
        <v>7.0000000000000007E-2</v>
      </c>
      <c r="S523" s="31">
        <v>202.63320000000002</v>
      </c>
      <c r="T523">
        <v>5</v>
      </c>
    </row>
    <row r="524" spans="2:20" x14ac:dyDescent="0.3">
      <c r="B524" s="19">
        <v>496</v>
      </c>
      <c r="C524" s="20">
        <v>44094</v>
      </c>
      <c r="D524" s="21">
        <v>74</v>
      </c>
      <c r="E524" s="22" t="s">
        <v>96</v>
      </c>
      <c r="F524" s="19">
        <v>2</v>
      </c>
      <c r="G524" s="23">
        <v>15</v>
      </c>
      <c r="H524" s="24">
        <v>116</v>
      </c>
      <c r="I524" s="25">
        <v>1740</v>
      </c>
      <c r="J524" s="26">
        <v>0.05</v>
      </c>
      <c r="K524" s="25"/>
      <c r="L524" s="25">
        <v>1653</v>
      </c>
      <c r="M524" s="27">
        <v>44113</v>
      </c>
      <c r="N524" s="28">
        <v>44113</v>
      </c>
      <c r="O524" s="29">
        <v>496</v>
      </c>
      <c r="P524" s="30">
        <v>5</v>
      </c>
      <c r="Q524" s="19" t="s">
        <v>109</v>
      </c>
      <c r="R524" s="26">
        <v>0.06</v>
      </c>
      <c r="S524" s="31">
        <v>99.179999999999993</v>
      </c>
      <c r="T524">
        <v>6</v>
      </c>
    </row>
    <row r="525" spans="2:20" x14ac:dyDescent="0.3">
      <c r="B525" s="19">
        <v>497</v>
      </c>
      <c r="C525" s="20">
        <v>44094</v>
      </c>
      <c r="D525" s="21">
        <v>89</v>
      </c>
      <c r="E525" s="22" t="s">
        <v>111</v>
      </c>
      <c r="F525" s="19">
        <v>11</v>
      </c>
      <c r="G525" s="23">
        <v>14</v>
      </c>
      <c r="H525" s="24">
        <v>113</v>
      </c>
      <c r="I525" s="25">
        <v>1582</v>
      </c>
      <c r="J525" s="26">
        <v>0.13</v>
      </c>
      <c r="K525" s="25"/>
      <c r="L525" s="25">
        <v>1376.34</v>
      </c>
      <c r="M525" s="27">
        <v>44106</v>
      </c>
      <c r="N525" s="28">
        <v>44106</v>
      </c>
      <c r="O525" s="29">
        <v>497</v>
      </c>
      <c r="P525" s="30">
        <v>6</v>
      </c>
      <c r="Q525" s="19" t="s">
        <v>128</v>
      </c>
      <c r="R525" s="26">
        <v>0.09</v>
      </c>
      <c r="S525" s="31">
        <v>123.87059999999998</v>
      </c>
      <c r="T525">
        <v>7</v>
      </c>
    </row>
    <row r="526" spans="2:20" x14ac:dyDescent="0.3">
      <c r="B526" s="19">
        <v>498</v>
      </c>
      <c r="C526" s="20">
        <v>44094</v>
      </c>
      <c r="D526" s="21">
        <v>55</v>
      </c>
      <c r="E526" s="22" t="s">
        <v>106</v>
      </c>
      <c r="F526" s="19">
        <v>9</v>
      </c>
      <c r="G526" s="23">
        <v>23</v>
      </c>
      <c r="H526" s="24">
        <v>100</v>
      </c>
      <c r="I526" s="25">
        <v>2300</v>
      </c>
      <c r="J526" s="26">
        <v>0.11</v>
      </c>
      <c r="K526" s="25"/>
      <c r="L526" s="25">
        <v>2047</v>
      </c>
      <c r="M526" s="27">
        <v>44117</v>
      </c>
      <c r="N526" s="28">
        <v>44117</v>
      </c>
      <c r="O526" s="29">
        <v>498</v>
      </c>
      <c r="P526" s="30">
        <v>1</v>
      </c>
      <c r="Q526" s="19" t="s">
        <v>109</v>
      </c>
      <c r="R526" s="26">
        <v>0.08</v>
      </c>
      <c r="S526" s="31">
        <v>163.76</v>
      </c>
      <c r="T526">
        <v>1</v>
      </c>
    </row>
    <row r="527" spans="2:20" x14ac:dyDescent="0.3">
      <c r="B527" s="19">
        <v>499</v>
      </c>
      <c r="C527" s="20">
        <v>44097</v>
      </c>
      <c r="D527" s="21">
        <v>2</v>
      </c>
      <c r="E527" s="22" t="s">
        <v>93</v>
      </c>
      <c r="F527" s="19">
        <v>8</v>
      </c>
      <c r="G527" s="23">
        <v>40</v>
      </c>
      <c r="H527" s="24">
        <v>93</v>
      </c>
      <c r="I527" s="25">
        <v>3720</v>
      </c>
      <c r="J527" s="26">
        <v>0.06</v>
      </c>
      <c r="K527" s="25"/>
      <c r="L527" s="25">
        <v>3496.8</v>
      </c>
      <c r="M527" s="27">
        <v>44102</v>
      </c>
      <c r="N527" s="28">
        <v>44102</v>
      </c>
      <c r="O527" s="29">
        <v>499</v>
      </c>
      <c r="P527" s="30">
        <v>7</v>
      </c>
      <c r="Q527" s="19" t="s">
        <v>83</v>
      </c>
      <c r="R527" s="26">
        <v>0.09</v>
      </c>
      <c r="S527" s="31">
        <v>314.71199999999999</v>
      </c>
      <c r="T527">
        <v>2</v>
      </c>
    </row>
    <row r="528" spans="2:20" x14ac:dyDescent="0.3">
      <c r="B528" s="19">
        <v>500</v>
      </c>
      <c r="C528" s="20">
        <v>44098</v>
      </c>
      <c r="D528" s="21">
        <v>67</v>
      </c>
      <c r="E528" s="22" t="s">
        <v>165</v>
      </c>
      <c r="F528" s="19">
        <v>3</v>
      </c>
      <c r="G528" s="23">
        <v>34</v>
      </c>
      <c r="H528" s="24">
        <v>114</v>
      </c>
      <c r="I528" s="25">
        <v>3876</v>
      </c>
      <c r="J528" s="26">
        <v>0.05</v>
      </c>
      <c r="K528" s="25"/>
      <c r="L528" s="25">
        <v>3682.2</v>
      </c>
      <c r="M528" s="27">
        <v>44101</v>
      </c>
      <c r="N528" s="28">
        <v>44101</v>
      </c>
      <c r="O528" s="29">
        <v>500</v>
      </c>
      <c r="P528" s="30">
        <v>7</v>
      </c>
      <c r="Q528" s="19" t="s">
        <v>109</v>
      </c>
      <c r="R528" s="26">
        <v>7.0000000000000007E-2</v>
      </c>
      <c r="S528" s="31">
        <v>257.75400000000002</v>
      </c>
      <c r="T528">
        <v>3</v>
      </c>
    </row>
    <row r="529" spans="2:20" x14ac:dyDescent="0.3">
      <c r="B529" s="19">
        <v>501</v>
      </c>
      <c r="C529" s="20">
        <v>44099</v>
      </c>
      <c r="D529" s="21">
        <v>6</v>
      </c>
      <c r="E529" s="22" t="s">
        <v>147</v>
      </c>
      <c r="F529" s="19">
        <v>11</v>
      </c>
      <c r="G529" s="23">
        <v>44</v>
      </c>
      <c r="H529" s="24">
        <v>96</v>
      </c>
      <c r="I529" s="25">
        <v>4224</v>
      </c>
      <c r="J529" s="26">
        <v>0.09</v>
      </c>
      <c r="K529" s="25"/>
      <c r="L529" s="25">
        <v>3843.84</v>
      </c>
      <c r="M529" s="27">
        <v>44103</v>
      </c>
      <c r="N529" s="28">
        <v>44103</v>
      </c>
      <c r="O529" s="29">
        <v>501</v>
      </c>
      <c r="P529" s="30">
        <v>1</v>
      </c>
      <c r="Q529" s="19" t="s">
        <v>105</v>
      </c>
      <c r="R529" s="26">
        <v>0.05</v>
      </c>
      <c r="S529" s="31">
        <v>192.19200000000001</v>
      </c>
      <c r="T529">
        <v>4</v>
      </c>
    </row>
    <row r="530" spans="2:20" x14ac:dyDescent="0.3">
      <c r="B530" s="19">
        <v>502</v>
      </c>
      <c r="C530" s="20">
        <v>44099</v>
      </c>
      <c r="D530" s="21">
        <v>97</v>
      </c>
      <c r="E530" s="22" t="s">
        <v>125</v>
      </c>
      <c r="F530" s="19">
        <v>9</v>
      </c>
      <c r="G530" s="23">
        <v>36</v>
      </c>
      <c r="H530" s="24">
        <v>98</v>
      </c>
      <c r="I530" s="25">
        <v>3528</v>
      </c>
      <c r="J530" s="26">
        <v>0.1</v>
      </c>
      <c r="K530" s="25"/>
      <c r="L530" s="25">
        <v>3175.2</v>
      </c>
      <c r="M530" s="27">
        <v>44116</v>
      </c>
      <c r="N530" s="28">
        <v>44116</v>
      </c>
      <c r="O530" s="29">
        <v>502</v>
      </c>
      <c r="P530" s="30">
        <v>7</v>
      </c>
      <c r="Q530" s="19" t="s">
        <v>88</v>
      </c>
      <c r="R530" s="26">
        <v>7.0000000000000007E-2</v>
      </c>
      <c r="S530" s="31">
        <v>222.26400000000001</v>
      </c>
      <c r="T530">
        <v>5</v>
      </c>
    </row>
    <row r="531" spans="2:20" x14ac:dyDescent="0.3">
      <c r="B531" s="19">
        <v>503</v>
      </c>
      <c r="C531" s="20">
        <v>44099</v>
      </c>
      <c r="D531" s="21">
        <v>27</v>
      </c>
      <c r="E531" s="22" t="s">
        <v>160</v>
      </c>
      <c r="F531" s="19">
        <v>2</v>
      </c>
      <c r="G531" s="23">
        <v>34</v>
      </c>
      <c r="H531" s="24">
        <v>116</v>
      </c>
      <c r="I531" s="25">
        <v>3944</v>
      </c>
      <c r="J531" s="26">
        <v>0</v>
      </c>
      <c r="K531" s="25"/>
      <c r="L531" s="25">
        <v>3944</v>
      </c>
      <c r="M531" s="27">
        <v>44126</v>
      </c>
      <c r="N531" s="28">
        <v>44126</v>
      </c>
      <c r="O531" s="29">
        <v>503</v>
      </c>
      <c r="P531" s="30">
        <v>7</v>
      </c>
      <c r="Q531" s="19" t="s">
        <v>109</v>
      </c>
      <c r="R531" s="26">
        <v>7.0000000000000007E-2</v>
      </c>
      <c r="S531" s="31">
        <v>276.08000000000004</v>
      </c>
      <c r="T531">
        <v>6</v>
      </c>
    </row>
    <row r="532" spans="2:20" x14ac:dyDescent="0.3">
      <c r="B532" s="19">
        <v>504</v>
      </c>
      <c r="C532" s="20">
        <v>44100</v>
      </c>
      <c r="D532" s="21">
        <v>27</v>
      </c>
      <c r="E532" s="22" t="s">
        <v>160</v>
      </c>
      <c r="F532" s="19">
        <v>7</v>
      </c>
      <c r="G532" s="23">
        <v>44</v>
      </c>
      <c r="H532" s="24">
        <v>95</v>
      </c>
      <c r="I532" s="25">
        <v>4180</v>
      </c>
      <c r="J532" s="26">
        <v>0</v>
      </c>
      <c r="K532" s="25"/>
      <c r="L532" s="25">
        <v>4180</v>
      </c>
      <c r="M532" s="27">
        <v>44102</v>
      </c>
      <c r="N532" s="28">
        <v>44102</v>
      </c>
      <c r="O532" s="29">
        <v>504</v>
      </c>
      <c r="P532" s="30">
        <v>5</v>
      </c>
      <c r="Q532" s="19" t="s">
        <v>109</v>
      </c>
      <c r="R532" s="26">
        <v>0.06</v>
      </c>
      <c r="S532" s="31">
        <v>250.79999999999998</v>
      </c>
      <c r="T532">
        <v>7</v>
      </c>
    </row>
    <row r="533" spans="2:20" x14ac:dyDescent="0.3">
      <c r="B533" s="19">
        <v>505</v>
      </c>
      <c r="C533" s="20">
        <v>44100</v>
      </c>
      <c r="D533" s="21">
        <v>22</v>
      </c>
      <c r="E533" s="22" t="s">
        <v>112</v>
      </c>
      <c r="F533" s="19">
        <v>9</v>
      </c>
      <c r="G533" s="23">
        <v>35</v>
      </c>
      <c r="H533" s="24">
        <v>98</v>
      </c>
      <c r="I533" s="25">
        <v>3430</v>
      </c>
      <c r="J533" s="26">
        <v>0.04</v>
      </c>
      <c r="K533" s="25"/>
      <c r="L533" s="25">
        <v>3292.8</v>
      </c>
      <c r="M533" s="27">
        <v>44102</v>
      </c>
      <c r="N533" s="28">
        <v>44102</v>
      </c>
      <c r="O533" s="29">
        <v>505</v>
      </c>
      <c r="P533" s="30">
        <v>7</v>
      </c>
      <c r="Q533" s="19" t="s">
        <v>80</v>
      </c>
      <c r="R533" s="26">
        <v>0.05</v>
      </c>
      <c r="S533" s="31">
        <v>164.64000000000001</v>
      </c>
      <c r="T533">
        <v>1</v>
      </c>
    </row>
    <row r="534" spans="2:20" x14ac:dyDescent="0.3">
      <c r="B534" s="19">
        <v>506</v>
      </c>
      <c r="C534" s="20">
        <v>44102</v>
      </c>
      <c r="D534" s="21">
        <v>47</v>
      </c>
      <c r="E534" s="22" t="s">
        <v>101</v>
      </c>
      <c r="F534" s="19">
        <v>14</v>
      </c>
      <c r="G534" s="23">
        <v>44</v>
      </c>
      <c r="H534" s="24">
        <v>107</v>
      </c>
      <c r="I534" s="25">
        <v>4708</v>
      </c>
      <c r="J534" s="26">
        <v>0.01</v>
      </c>
      <c r="K534" s="25"/>
      <c r="L534" s="25">
        <v>4660.92</v>
      </c>
      <c r="M534" s="27">
        <v>44122</v>
      </c>
      <c r="N534" s="28">
        <v>44122</v>
      </c>
      <c r="O534" s="29">
        <v>506</v>
      </c>
      <c r="P534" s="30">
        <v>2</v>
      </c>
      <c r="Q534" s="19" t="s">
        <v>88</v>
      </c>
      <c r="R534" s="26">
        <v>0.1</v>
      </c>
      <c r="S534" s="31">
        <v>466.09200000000004</v>
      </c>
      <c r="T534">
        <v>2</v>
      </c>
    </row>
    <row r="535" spans="2:20" x14ac:dyDescent="0.3">
      <c r="B535" s="19">
        <v>507</v>
      </c>
      <c r="C535" s="20">
        <v>44104</v>
      </c>
      <c r="D535" s="21">
        <v>99</v>
      </c>
      <c r="E535" s="22" t="s">
        <v>143</v>
      </c>
      <c r="F535" s="19">
        <v>7</v>
      </c>
      <c r="G535" s="23">
        <v>19</v>
      </c>
      <c r="H535" s="24">
        <v>120</v>
      </c>
      <c r="I535" s="25">
        <v>2280</v>
      </c>
      <c r="J535" s="26">
        <v>0.13</v>
      </c>
      <c r="K535" s="25"/>
      <c r="L535" s="25">
        <v>1983.6</v>
      </c>
      <c r="M535" s="27">
        <v>44118</v>
      </c>
      <c r="N535" s="28">
        <v>44118</v>
      </c>
      <c r="O535" s="29">
        <v>507</v>
      </c>
      <c r="P535" s="30">
        <v>4</v>
      </c>
      <c r="Q535" s="19" t="s">
        <v>92</v>
      </c>
      <c r="R535" s="26">
        <v>0.09</v>
      </c>
      <c r="S535" s="31">
        <v>178.52399999999997</v>
      </c>
      <c r="T535">
        <v>3</v>
      </c>
    </row>
    <row r="536" spans="2:20" x14ac:dyDescent="0.3">
      <c r="B536" s="19">
        <v>508</v>
      </c>
      <c r="C536" s="20">
        <v>44104</v>
      </c>
      <c r="D536" s="21">
        <v>96</v>
      </c>
      <c r="E536" s="22" t="s">
        <v>104</v>
      </c>
      <c r="F536" s="19">
        <v>9</v>
      </c>
      <c r="G536" s="23">
        <v>10</v>
      </c>
      <c r="H536" s="24">
        <v>111</v>
      </c>
      <c r="I536" s="25">
        <v>1110</v>
      </c>
      <c r="J536" s="26">
        <v>0.04</v>
      </c>
      <c r="K536" s="25"/>
      <c r="L536" s="25">
        <v>1065.5999999999999</v>
      </c>
      <c r="M536" s="27">
        <v>44115</v>
      </c>
      <c r="N536" s="28">
        <v>44115</v>
      </c>
      <c r="O536" s="29">
        <v>508</v>
      </c>
      <c r="P536" s="30">
        <v>2</v>
      </c>
      <c r="Q536" s="19" t="s">
        <v>95</v>
      </c>
      <c r="R536" s="26">
        <v>0.06</v>
      </c>
      <c r="S536" s="31">
        <v>63.935999999999993</v>
      </c>
      <c r="T536">
        <v>4</v>
      </c>
    </row>
    <row r="537" spans="2:20" x14ac:dyDescent="0.3">
      <c r="B537" s="19">
        <v>509</v>
      </c>
      <c r="C537" s="20">
        <v>44105</v>
      </c>
      <c r="D537" s="21">
        <v>50</v>
      </c>
      <c r="E537" s="22" t="s">
        <v>140</v>
      </c>
      <c r="F537" s="19">
        <v>7</v>
      </c>
      <c r="G537" s="23">
        <v>37</v>
      </c>
      <c r="H537" s="24">
        <v>110</v>
      </c>
      <c r="I537" s="25">
        <v>4070</v>
      </c>
      <c r="J537" s="26">
        <v>0.06</v>
      </c>
      <c r="K537" s="25"/>
      <c r="L537" s="25">
        <v>3825.8</v>
      </c>
      <c r="M537" s="27">
        <v>44118</v>
      </c>
      <c r="N537" s="28">
        <v>44118</v>
      </c>
      <c r="O537" s="29">
        <v>509</v>
      </c>
      <c r="P537" s="30">
        <v>6</v>
      </c>
      <c r="Q537" s="19" t="s">
        <v>88</v>
      </c>
      <c r="R537" s="26">
        <v>0.08</v>
      </c>
      <c r="S537" s="31">
        <v>306.06400000000002</v>
      </c>
      <c r="T537">
        <v>5</v>
      </c>
    </row>
    <row r="538" spans="2:20" x14ac:dyDescent="0.3">
      <c r="B538" s="19">
        <v>510</v>
      </c>
      <c r="C538" s="20">
        <v>44105</v>
      </c>
      <c r="D538" s="21">
        <v>20</v>
      </c>
      <c r="E538" s="22" t="s">
        <v>99</v>
      </c>
      <c r="F538" s="19">
        <v>5</v>
      </c>
      <c r="G538" s="23">
        <v>22</v>
      </c>
      <c r="H538" s="24">
        <v>110</v>
      </c>
      <c r="I538" s="25">
        <v>2420</v>
      </c>
      <c r="J538" s="26">
        <v>0.05</v>
      </c>
      <c r="K538" s="25"/>
      <c r="L538" s="25">
        <v>2299</v>
      </c>
      <c r="M538" s="27">
        <v>44130</v>
      </c>
      <c r="N538" s="28">
        <v>44130</v>
      </c>
      <c r="O538" s="29">
        <v>510</v>
      </c>
      <c r="P538" s="30">
        <v>3</v>
      </c>
      <c r="Q538" s="19" t="s">
        <v>109</v>
      </c>
      <c r="R538" s="26">
        <v>0.05</v>
      </c>
      <c r="S538" s="31">
        <v>114.95</v>
      </c>
      <c r="T538">
        <v>6</v>
      </c>
    </row>
    <row r="539" spans="2:20" x14ac:dyDescent="0.3">
      <c r="B539" s="19">
        <v>511</v>
      </c>
      <c r="C539" s="20">
        <v>44106</v>
      </c>
      <c r="D539" s="21">
        <v>73</v>
      </c>
      <c r="E539" s="22" t="s">
        <v>96</v>
      </c>
      <c r="F539" s="19">
        <v>2</v>
      </c>
      <c r="G539" s="23">
        <v>43</v>
      </c>
      <c r="H539" s="24">
        <v>108</v>
      </c>
      <c r="I539" s="25">
        <v>4644</v>
      </c>
      <c r="J539" s="26">
        <v>0.1</v>
      </c>
      <c r="K539" s="25"/>
      <c r="L539" s="25">
        <v>4179.6000000000004</v>
      </c>
      <c r="M539" s="27">
        <v>44127</v>
      </c>
      <c r="N539" s="28">
        <v>44127</v>
      </c>
      <c r="O539" s="29">
        <v>511</v>
      </c>
      <c r="P539" s="30">
        <v>1</v>
      </c>
      <c r="Q539" s="19" t="s">
        <v>105</v>
      </c>
      <c r="R539" s="26">
        <v>0.1</v>
      </c>
      <c r="S539" s="31">
        <v>417.96000000000004</v>
      </c>
      <c r="T539">
        <v>7</v>
      </c>
    </row>
    <row r="540" spans="2:20" x14ac:dyDescent="0.3">
      <c r="B540" s="19">
        <v>512</v>
      </c>
      <c r="C540" s="20">
        <v>44106</v>
      </c>
      <c r="D540" s="21">
        <v>12</v>
      </c>
      <c r="E540" s="22" t="s">
        <v>107</v>
      </c>
      <c r="F540" s="19">
        <v>13</v>
      </c>
      <c r="G540" s="23">
        <v>40</v>
      </c>
      <c r="H540" s="24">
        <v>107</v>
      </c>
      <c r="I540" s="25">
        <v>4280</v>
      </c>
      <c r="J540" s="26">
        <v>0.12</v>
      </c>
      <c r="K540" s="25"/>
      <c r="L540" s="25">
        <v>3766.4</v>
      </c>
      <c r="M540" s="27">
        <v>44120</v>
      </c>
      <c r="N540" s="28">
        <v>44120</v>
      </c>
      <c r="O540" s="29">
        <v>512</v>
      </c>
      <c r="P540" s="30">
        <v>7</v>
      </c>
      <c r="Q540" s="19" t="s">
        <v>105</v>
      </c>
      <c r="R540" s="26">
        <v>0.1</v>
      </c>
      <c r="S540" s="31">
        <v>376.64000000000004</v>
      </c>
      <c r="T540">
        <v>1</v>
      </c>
    </row>
    <row r="541" spans="2:20" x14ac:dyDescent="0.3">
      <c r="B541" s="19">
        <v>513</v>
      </c>
      <c r="C541" s="20">
        <v>44106</v>
      </c>
      <c r="D541" s="21">
        <v>99</v>
      </c>
      <c r="E541" s="22" t="s">
        <v>143</v>
      </c>
      <c r="F541" s="19">
        <v>1</v>
      </c>
      <c r="G541" s="23">
        <v>13</v>
      </c>
      <c r="H541" s="24">
        <v>120</v>
      </c>
      <c r="I541" s="25">
        <v>1560</v>
      </c>
      <c r="J541" s="26">
        <v>0</v>
      </c>
      <c r="K541" s="25"/>
      <c r="L541" s="25">
        <v>1560</v>
      </c>
      <c r="M541" s="27">
        <v>44133</v>
      </c>
      <c r="N541" s="28">
        <v>44133</v>
      </c>
      <c r="O541" s="29">
        <v>513</v>
      </c>
      <c r="P541" s="30">
        <v>1</v>
      </c>
      <c r="Q541" s="19" t="s">
        <v>88</v>
      </c>
      <c r="R541" s="26">
        <v>7.0000000000000007E-2</v>
      </c>
      <c r="S541" s="31">
        <v>109.20000000000002</v>
      </c>
      <c r="T541">
        <v>2</v>
      </c>
    </row>
    <row r="542" spans="2:20" x14ac:dyDescent="0.3">
      <c r="B542" s="19">
        <v>514</v>
      </c>
      <c r="C542" s="20">
        <v>44107</v>
      </c>
      <c r="D542" s="21">
        <v>91</v>
      </c>
      <c r="E542" s="22" t="s">
        <v>121</v>
      </c>
      <c r="F542" s="19">
        <v>14</v>
      </c>
      <c r="G542" s="23">
        <v>46</v>
      </c>
      <c r="H542" s="24">
        <v>111</v>
      </c>
      <c r="I542" s="25">
        <v>5106</v>
      </c>
      <c r="J542" s="26">
        <v>0.04</v>
      </c>
      <c r="K542" s="25"/>
      <c r="L542" s="25">
        <v>4901.76</v>
      </c>
      <c r="M542" s="27">
        <v>44132</v>
      </c>
      <c r="N542" s="28">
        <v>44132</v>
      </c>
      <c r="O542" s="29">
        <v>514</v>
      </c>
      <c r="P542" s="30">
        <v>2</v>
      </c>
      <c r="Q542" s="19" t="s">
        <v>95</v>
      </c>
      <c r="R542" s="26">
        <v>0.09</v>
      </c>
      <c r="S542" s="31">
        <v>441.15840000000003</v>
      </c>
      <c r="T542">
        <v>3</v>
      </c>
    </row>
    <row r="543" spans="2:20" x14ac:dyDescent="0.3">
      <c r="B543" s="19">
        <v>515</v>
      </c>
      <c r="C543" s="20">
        <v>44107</v>
      </c>
      <c r="D543" s="21">
        <v>13</v>
      </c>
      <c r="E543" s="22" t="s">
        <v>134</v>
      </c>
      <c r="F543" s="19">
        <v>6</v>
      </c>
      <c r="G543" s="23">
        <v>48</v>
      </c>
      <c r="H543" s="24">
        <v>118</v>
      </c>
      <c r="I543" s="25">
        <v>5664</v>
      </c>
      <c r="J543" s="26">
        <v>0.03</v>
      </c>
      <c r="K543" s="25"/>
      <c r="L543" s="25">
        <v>5494.08</v>
      </c>
      <c r="M543" s="27">
        <v>44122</v>
      </c>
      <c r="N543" s="28">
        <v>44122</v>
      </c>
      <c r="O543" s="29">
        <v>515</v>
      </c>
      <c r="P543" s="30">
        <v>6</v>
      </c>
      <c r="Q543" s="19" t="s">
        <v>105</v>
      </c>
      <c r="R543" s="26">
        <v>0.06</v>
      </c>
      <c r="S543" s="31">
        <v>329.64479999999998</v>
      </c>
      <c r="T543">
        <v>4</v>
      </c>
    </row>
    <row r="544" spans="2:20" x14ac:dyDescent="0.3">
      <c r="B544" s="19">
        <v>516</v>
      </c>
      <c r="C544" s="20">
        <v>44107</v>
      </c>
      <c r="D544" s="21">
        <v>56</v>
      </c>
      <c r="E544" s="22" t="s">
        <v>126</v>
      </c>
      <c r="F544" s="19">
        <v>2</v>
      </c>
      <c r="G544" s="23">
        <v>25</v>
      </c>
      <c r="H544" s="24">
        <v>99</v>
      </c>
      <c r="I544" s="25">
        <v>2475</v>
      </c>
      <c r="J544" s="26">
        <v>0.1</v>
      </c>
      <c r="K544" s="25"/>
      <c r="L544" s="25">
        <v>2227.5</v>
      </c>
      <c r="M544" s="27">
        <v>44122</v>
      </c>
      <c r="N544" s="28">
        <v>44122</v>
      </c>
      <c r="O544" s="29">
        <v>516</v>
      </c>
      <c r="P544" s="30">
        <v>4</v>
      </c>
      <c r="Q544" s="19" t="s">
        <v>83</v>
      </c>
      <c r="R544" s="26">
        <v>0.05</v>
      </c>
      <c r="S544" s="31">
        <v>111.375</v>
      </c>
      <c r="T544">
        <v>5</v>
      </c>
    </row>
    <row r="545" spans="2:20" x14ac:dyDescent="0.3">
      <c r="B545" s="19">
        <v>517</v>
      </c>
      <c r="C545" s="20">
        <v>44107</v>
      </c>
      <c r="D545" s="21">
        <v>58</v>
      </c>
      <c r="E545" s="22" t="s">
        <v>131</v>
      </c>
      <c r="F545" s="19">
        <v>11</v>
      </c>
      <c r="G545" s="23">
        <v>49</v>
      </c>
      <c r="H545" s="24">
        <v>102</v>
      </c>
      <c r="I545" s="25">
        <v>4998</v>
      </c>
      <c r="J545" s="26">
        <v>0.04</v>
      </c>
      <c r="K545" s="25"/>
      <c r="L545" s="25">
        <v>4798.08</v>
      </c>
      <c r="M545" s="27">
        <v>44132</v>
      </c>
      <c r="N545" s="28">
        <v>44132</v>
      </c>
      <c r="O545" s="29">
        <v>517</v>
      </c>
      <c r="P545" s="30">
        <v>5</v>
      </c>
      <c r="Q545" s="19" t="s">
        <v>113</v>
      </c>
      <c r="R545" s="26">
        <v>0.09</v>
      </c>
      <c r="S545" s="31">
        <v>431.8272</v>
      </c>
      <c r="T545">
        <v>6</v>
      </c>
    </row>
    <row r="546" spans="2:20" x14ac:dyDescent="0.3">
      <c r="B546" s="19">
        <v>518</v>
      </c>
      <c r="C546" s="20">
        <v>44108</v>
      </c>
      <c r="D546" s="21">
        <v>55</v>
      </c>
      <c r="E546" s="22" t="s">
        <v>106</v>
      </c>
      <c r="F546" s="19">
        <v>1</v>
      </c>
      <c r="G546" s="23">
        <v>20</v>
      </c>
      <c r="H546" s="24">
        <v>98</v>
      </c>
      <c r="I546" s="25">
        <v>1960</v>
      </c>
      <c r="J546" s="26">
        <v>0.03</v>
      </c>
      <c r="K546" s="25"/>
      <c r="L546" s="25">
        <v>1901.2</v>
      </c>
      <c r="M546" s="27">
        <v>44130</v>
      </c>
      <c r="N546" s="28">
        <v>44130</v>
      </c>
      <c r="O546" s="29">
        <v>518</v>
      </c>
      <c r="P546" s="30">
        <v>6</v>
      </c>
      <c r="Q546" s="19" t="s">
        <v>80</v>
      </c>
      <c r="R546" s="26">
        <v>0.09</v>
      </c>
      <c r="S546" s="31">
        <v>171.108</v>
      </c>
      <c r="T546">
        <v>7</v>
      </c>
    </row>
    <row r="547" spans="2:20" x14ac:dyDescent="0.3">
      <c r="B547" s="19">
        <v>519</v>
      </c>
      <c r="C547" s="20">
        <v>44108</v>
      </c>
      <c r="D547" s="21">
        <v>51</v>
      </c>
      <c r="E547" s="22" t="s">
        <v>114</v>
      </c>
      <c r="F547" s="19">
        <v>8</v>
      </c>
      <c r="G547" s="23">
        <v>36</v>
      </c>
      <c r="H547" s="24">
        <v>113</v>
      </c>
      <c r="I547" s="25">
        <v>4068</v>
      </c>
      <c r="J547" s="26">
        <v>0.1</v>
      </c>
      <c r="K547" s="25"/>
      <c r="L547" s="25">
        <v>3661.2</v>
      </c>
      <c r="M547" s="27">
        <v>44116</v>
      </c>
      <c r="N547" s="28">
        <v>44116</v>
      </c>
      <c r="O547" s="29">
        <v>519</v>
      </c>
      <c r="P547" s="30">
        <v>3</v>
      </c>
      <c r="Q547" s="19" t="s">
        <v>83</v>
      </c>
      <c r="R547" s="26">
        <v>0.08</v>
      </c>
      <c r="S547" s="31">
        <v>292.89600000000002</v>
      </c>
      <c r="T547">
        <v>1</v>
      </c>
    </row>
    <row r="548" spans="2:20" x14ac:dyDescent="0.3">
      <c r="B548" s="19">
        <v>520</v>
      </c>
      <c r="C548" s="20">
        <v>44111</v>
      </c>
      <c r="D548" s="21">
        <v>82</v>
      </c>
      <c r="E548" s="22" t="s">
        <v>126</v>
      </c>
      <c r="F548" s="19">
        <v>11</v>
      </c>
      <c r="G548" s="23">
        <v>26</v>
      </c>
      <c r="H548" s="24">
        <v>107</v>
      </c>
      <c r="I548" s="25">
        <v>2782</v>
      </c>
      <c r="J548" s="26">
        <v>0.06</v>
      </c>
      <c r="K548" s="25"/>
      <c r="L548" s="25">
        <v>2615.08</v>
      </c>
      <c r="M548" s="27">
        <v>44130</v>
      </c>
      <c r="N548" s="28">
        <v>44130</v>
      </c>
      <c r="O548" s="29">
        <v>520</v>
      </c>
      <c r="P548" s="30">
        <v>3</v>
      </c>
      <c r="Q548" s="19" t="s">
        <v>109</v>
      </c>
      <c r="R548" s="26">
        <v>0.05</v>
      </c>
      <c r="S548" s="31">
        <v>130.75399999999999</v>
      </c>
      <c r="T548">
        <v>2</v>
      </c>
    </row>
    <row r="549" spans="2:20" x14ac:dyDescent="0.3">
      <c r="B549" s="19">
        <v>521</v>
      </c>
      <c r="C549" s="20">
        <v>44112</v>
      </c>
      <c r="D549" s="21">
        <v>69</v>
      </c>
      <c r="E549" s="22" t="s">
        <v>126</v>
      </c>
      <c r="F549" s="19">
        <v>14</v>
      </c>
      <c r="G549" s="23">
        <v>50</v>
      </c>
      <c r="H549" s="24">
        <v>117</v>
      </c>
      <c r="I549" s="25">
        <v>5850</v>
      </c>
      <c r="J549" s="26">
        <v>0.14000000000000001</v>
      </c>
      <c r="K549" s="25"/>
      <c r="L549" s="25">
        <v>5031</v>
      </c>
      <c r="M549" s="27">
        <v>44141</v>
      </c>
      <c r="N549" s="28">
        <v>44141</v>
      </c>
      <c r="O549" s="29">
        <v>521</v>
      </c>
      <c r="P549" s="30">
        <v>2</v>
      </c>
      <c r="Q549" s="19" t="s">
        <v>88</v>
      </c>
      <c r="R549" s="26">
        <v>0.06</v>
      </c>
      <c r="S549" s="31">
        <v>301.86</v>
      </c>
      <c r="T549">
        <v>3</v>
      </c>
    </row>
    <row r="550" spans="2:20" x14ac:dyDescent="0.3">
      <c r="B550" s="19">
        <v>522</v>
      </c>
      <c r="C550" s="20">
        <v>44113</v>
      </c>
      <c r="D550" s="21">
        <v>66</v>
      </c>
      <c r="E550" s="22" t="s">
        <v>89</v>
      </c>
      <c r="F550" s="19">
        <v>9</v>
      </c>
      <c r="G550" s="23">
        <v>16</v>
      </c>
      <c r="H550" s="24">
        <v>90</v>
      </c>
      <c r="I550" s="25">
        <v>1440</v>
      </c>
      <c r="J550" s="26">
        <v>0.09</v>
      </c>
      <c r="K550" s="25"/>
      <c r="L550" s="25">
        <v>1310.4000000000001</v>
      </c>
      <c r="M550" s="27">
        <v>44114</v>
      </c>
      <c r="N550" s="28">
        <v>44114</v>
      </c>
      <c r="O550" s="29">
        <v>522</v>
      </c>
      <c r="P550" s="30">
        <v>4</v>
      </c>
      <c r="Q550" s="19" t="s">
        <v>83</v>
      </c>
      <c r="R550" s="26">
        <v>0.09</v>
      </c>
      <c r="S550" s="31">
        <v>117.93600000000001</v>
      </c>
      <c r="T550">
        <v>4</v>
      </c>
    </row>
    <row r="551" spans="2:20" x14ac:dyDescent="0.3">
      <c r="B551" s="19">
        <v>523</v>
      </c>
      <c r="C551" s="20">
        <v>44113</v>
      </c>
      <c r="D551" s="21">
        <v>61</v>
      </c>
      <c r="E551" s="22" t="s">
        <v>116</v>
      </c>
      <c r="F551" s="19">
        <v>8</v>
      </c>
      <c r="G551" s="23">
        <v>40</v>
      </c>
      <c r="H551" s="24">
        <v>116</v>
      </c>
      <c r="I551" s="25">
        <v>4640</v>
      </c>
      <c r="J551" s="26">
        <v>0.05</v>
      </c>
      <c r="K551" s="25"/>
      <c r="L551" s="25">
        <v>4408</v>
      </c>
      <c r="M551" s="27">
        <v>44126</v>
      </c>
      <c r="N551" s="28">
        <v>44126</v>
      </c>
      <c r="O551" s="29">
        <v>523</v>
      </c>
      <c r="P551" s="30">
        <v>1</v>
      </c>
      <c r="Q551" s="19" t="s">
        <v>80</v>
      </c>
      <c r="R551" s="26">
        <v>0.1</v>
      </c>
      <c r="S551" s="31">
        <v>440.8</v>
      </c>
      <c r="T551">
        <v>5</v>
      </c>
    </row>
    <row r="552" spans="2:20" x14ac:dyDescent="0.3">
      <c r="B552" s="19">
        <v>524</v>
      </c>
      <c r="C552" s="20">
        <v>44113</v>
      </c>
      <c r="D552" s="21">
        <v>63</v>
      </c>
      <c r="E552" s="22" t="s">
        <v>139</v>
      </c>
      <c r="F552" s="19">
        <v>13</v>
      </c>
      <c r="G552" s="23">
        <v>40</v>
      </c>
      <c r="H552" s="24">
        <v>108</v>
      </c>
      <c r="I552" s="25">
        <v>4320</v>
      </c>
      <c r="J552" s="26">
        <v>0.04</v>
      </c>
      <c r="K552" s="25"/>
      <c r="L552" s="25">
        <v>4147.2</v>
      </c>
      <c r="M552" s="27">
        <v>44128</v>
      </c>
      <c r="N552" s="28">
        <v>44128</v>
      </c>
      <c r="O552" s="29">
        <v>524</v>
      </c>
      <c r="P552" s="30">
        <v>3</v>
      </c>
      <c r="Q552" s="19" t="s">
        <v>88</v>
      </c>
      <c r="R552" s="26">
        <v>7.0000000000000007E-2</v>
      </c>
      <c r="S552" s="31">
        <v>290.30400000000003</v>
      </c>
      <c r="T552">
        <v>6</v>
      </c>
    </row>
    <row r="553" spans="2:20" x14ac:dyDescent="0.3">
      <c r="B553" s="19">
        <v>525</v>
      </c>
      <c r="C553" s="20">
        <v>44114</v>
      </c>
      <c r="D553" s="21">
        <v>8</v>
      </c>
      <c r="E553" s="22" t="s">
        <v>96</v>
      </c>
      <c r="F553" s="19">
        <v>15</v>
      </c>
      <c r="G553" s="23">
        <v>42</v>
      </c>
      <c r="H553" s="24">
        <v>103</v>
      </c>
      <c r="I553" s="25">
        <v>4326</v>
      </c>
      <c r="J553" s="26">
        <v>0.01</v>
      </c>
      <c r="K553" s="25"/>
      <c r="L553" s="25">
        <v>4282.74</v>
      </c>
      <c r="M553" s="27">
        <v>44133</v>
      </c>
      <c r="N553" s="28">
        <v>44133</v>
      </c>
      <c r="O553" s="29">
        <v>525</v>
      </c>
      <c r="P553" s="30">
        <v>5</v>
      </c>
      <c r="Q553" s="19" t="s">
        <v>92</v>
      </c>
      <c r="R553" s="26">
        <v>0.09</v>
      </c>
      <c r="S553" s="31">
        <v>385.44659999999999</v>
      </c>
      <c r="T553">
        <v>7</v>
      </c>
    </row>
    <row r="554" spans="2:20" x14ac:dyDescent="0.3">
      <c r="B554" s="19">
        <v>526</v>
      </c>
      <c r="C554" s="20">
        <v>44114</v>
      </c>
      <c r="D554" s="21">
        <v>33</v>
      </c>
      <c r="E554" s="22" t="s">
        <v>135</v>
      </c>
      <c r="F554" s="19">
        <v>14</v>
      </c>
      <c r="G554" s="23">
        <v>39</v>
      </c>
      <c r="H554" s="24">
        <v>120</v>
      </c>
      <c r="I554" s="25">
        <v>4680</v>
      </c>
      <c r="J554" s="26">
        <v>0.11</v>
      </c>
      <c r="K554" s="25"/>
      <c r="L554" s="25">
        <v>4165.2</v>
      </c>
      <c r="M554" s="27">
        <v>44131</v>
      </c>
      <c r="N554" s="28">
        <v>44131</v>
      </c>
      <c r="O554" s="29">
        <v>526</v>
      </c>
      <c r="P554" s="30">
        <v>4</v>
      </c>
      <c r="Q554" s="19" t="s">
        <v>90</v>
      </c>
      <c r="R554" s="26">
        <v>0.05</v>
      </c>
      <c r="S554" s="31">
        <v>208.26</v>
      </c>
      <c r="T554">
        <v>1</v>
      </c>
    </row>
    <row r="555" spans="2:20" x14ac:dyDescent="0.3">
      <c r="B555" s="19">
        <v>527</v>
      </c>
      <c r="C555" s="20">
        <v>44114</v>
      </c>
      <c r="D555" s="21">
        <v>24</v>
      </c>
      <c r="E555" s="22" t="s">
        <v>133</v>
      </c>
      <c r="F555" s="19">
        <v>3</v>
      </c>
      <c r="G555" s="23">
        <v>38</v>
      </c>
      <c r="H555" s="24">
        <v>96</v>
      </c>
      <c r="I555" s="25">
        <v>3648</v>
      </c>
      <c r="J555" s="26">
        <v>0.03</v>
      </c>
      <c r="K555" s="25"/>
      <c r="L555" s="25">
        <v>3538.56</v>
      </c>
      <c r="M555" s="27">
        <v>44125</v>
      </c>
      <c r="N555" s="28">
        <v>44125</v>
      </c>
      <c r="O555" s="29">
        <v>527</v>
      </c>
      <c r="P555" s="30">
        <v>1</v>
      </c>
      <c r="Q555" s="19" t="s">
        <v>83</v>
      </c>
      <c r="R555" s="26">
        <v>0.05</v>
      </c>
      <c r="S555" s="31">
        <v>176.928</v>
      </c>
      <c r="T555">
        <v>2</v>
      </c>
    </row>
    <row r="556" spans="2:20" x14ac:dyDescent="0.3">
      <c r="B556" s="19">
        <v>528</v>
      </c>
      <c r="C556" s="20">
        <v>44115</v>
      </c>
      <c r="D556" s="21">
        <v>5</v>
      </c>
      <c r="E556" s="22" t="s">
        <v>96</v>
      </c>
      <c r="F556" s="19">
        <v>3</v>
      </c>
      <c r="G556" s="23">
        <v>32</v>
      </c>
      <c r="H556" s="24">
        <v>112</v>
      </c>
      <c r="I556" s="25">
        <v>3584</v>
      </c>
      <c r="J556" s="26">
        <v>0.04</v>
      </c>
      <c r="K556" s="25"/>
      <c r="L556" s="25">
        <v>3440.64</v>
      </c>
      <c r="M556" s="27">
        <v>44127</v>
      </c>
      <c r="N556" s="28">
        <v>44127</v>
      </c>
      <c r="O556" s="29">
        <v>528</v>
      </c>
      <c r="P556" s="30">
        <v>5</v>
      </c>
      <c r="Q556" s="19" t="s">
        <v>109</v>
      </c>
      <c r="R556" s="26">
        <v>0.09</v>
      </c>
      <c r="S556" s="31">
        <v>309.6576</v>
      </c>
      <c r="T556">
        <v>3</v>
      </c>
    </row>
    <row r="557" spans="2:20" x14ac:dyDescent="0.3">
      <c r="B557" s="19">
        <v>529</v>
      </c>
      <c r="C557" s="20">
        <v>44115</v>
      </c>
      <c r="D557" s="21">
        <v>29</v>
      </c>
      <c r="E557" s="22" t="s">
        <v>157</v>
      </c>
      <c r="F557" s="19">
        <v>10</v>
      </c>
      <c r="G557" s="23">
        <v>20</v>
      </c>
      <c r="H557" s="24">
        <v>108</v>
      </c>
      <c r="I557" s="25">
        <v>2160</v>
      </c>
      <c r="J557" s="26">
        <v>0</v>
      </c>
      <c r="K557" s="25"/>
      <c r="L557" s="25">
        <v>2160</v>
      </c>
      <c r="M557" s="27">
        <v>44135</v>
      </c>
      <c r="N557" s="28">
        <v>44135</v>
      </c>
      <c r="O557" s="29">
        <v>529</v>
      </c>
      <c r="P557" s="30">
        <v>6</v>
      </c>
      <c r="Q557" s="19" t="s">
        <v>109</v>
      </c>
      <c r="R557" s="26">
        <v>7.0000000000000007E-2</v>
      </c>
      <c r="S557" s="31">
        <v>151.20000000000002</v>
      </c>
      <c r="T557">
        <v>4</v>
      </c>
    </row>
    <row r="558" spans="2:20" x14ac:dyDescent="0.3">
      <c r="B558" s="19">
        <v>530</v>
      </c>
      <c r="C558" s="20">
        <v>44115</v>
      </c>
      <c r="D558" s="21">
        <v>56</v>
      </c>
      <c r="E558" s="22" t="s">
        <v>126</v>
      </c>
      <c r="F558" s="19">
        <v>3</v>
      </c>
      <c r="G558" s="23">
        <v>22</v>
      </c>
      <c r="H558" s="24">
        <v>101</v>
      </c>
      <c r="I558" s="25">
        <v>2222</v>
      </c>
      <c r="J558" s="26">
        <v>0.15</v>
      </c>
      <c r="K558" s="25"/>
      <c r="L558" s="25">
        <v>1888.7</v>
      </c>
      <c r="M558" s="27">
        <v>44128</v>
      </c>
      <c r="N558" s="28">
        <v>44128</v>
      </c>
      <c r="O558" s="29">
        <v>530</v>
      </c>
      <c r="P558" s="30">
        <v>7</v>
      </c>
      <c r="Q558" s="19" t="s">
        <v>105</v>
      </c>
      <c r="R558" s="26">
        <v>0.06</v>
      </c>
      <c r="S558" s="31">
        <v>113.322</v>
      </c>
      <c r="T558">
        <v>5</v>
      </c>
    </row>
    <row r="559" spans="2:20" x14ac:dyDescent="0.3">
      <c r="B559" s="19">
        <v>531</v>
      </c>
      <c r="C559" s="20">
        <v>44116</v>
      </c>
      <c r="D559" s="21">
        <v>22</v>
      </c>
      <c r="E559" s="22" t="s">
        <v>112</v>
      </c>
      <c r="F559" s="19">
        <v>7</v>
      </c>
      <c r="G559" s="23">
        <v>42</v>
      </c>
      <c r="H559" s="24">
        <v>91</v>
      </c>
      <c r="I559" s="25">
        <v>3822</v>
      </c>
      <c r="J559" s="26">
        <v>0.09</v>
      </c>
      <c r="K559" s="25"/>
      <c r="L559" s="25">
        <v>3478.02</v>
      </c>
      <c r="M559" s="27">
        <v>44145</v>
      </c>
      <c r="N559" s="28">
        <v>44145</v>
      </c>
      <c r="O559" s="29">
        <v>531</v>
      </c>
      <c r="P559" s="30">
        <v>4</v>
      </c>
      <c r="Q559" s="19" t="s">
        <v>92</v>
      </c>
      <c r="R559" s="26">
        <v>7.0000000000000007E-2</v>
      </c>
      <c r="S559" s="31">
        <v>243.46140000000003</v>
      </c>
      <c r="T559">
        <v>6</v>
      </c>
    </row>
    <row r="560" spans="2:20" x14ac:dyDescent="0.3">
      <c r="B560" s="19">
        <v>532</v>
      </c>
      <c r="C560" s="20">
        <v>44116</v>
      </c>
      <c r="D560" s="21">
        <v>89</v>
      </c>
      <c r="E560" s="22" t="s">
        <v>111</v>
      </c>
      <c r="F560" s="19">
        <v>7</v>
      </c>
      <c r="G560" s="23">
        <v>48</v>
      </c>
      <c r="H560" s="24">
        <v>98</v>
      </c>
      <c r="I560" s="25">
        <v>4704</v>
      </c>
      <c r="J560" s="26">
        <v>0.04</v>
      </c>
      <c r="K560" s="25"/>
      <c r="L560" s="25">
        <v>4515.84</v>
      </c>
      <c r="M560" s="27">
        <v>44123</v>
      </c>
      <c r="N560" s="28">
        <v>44123</v>
      </c>
      <c r="O560" s="29">
        <v>532</v>
      </c>
      <c r="P560" s="30">
        <v>3</v>
      </c>
      <c r="Q560" s="19" t="s">
        <v>113</v>
      </c>
      <c r="R560" s="26">
        <v>0.1</v>
      </c>
      <c r="S560" s="31">
        <v>451.58400000000006</v>
      </c>
      <c r="T560">
        <v>7</v>
      </c>
    </row>
    <row r="561" spans="2:20" x14ac:dyDescent="0.3">
      <c r="B561" s="19">
        <v>533</v>
      </c>
      <c r="C561" s="20">
        <v>44116</v>
      </c>
      <c r="D561" s="21">
        <v>90</v>
      </c>
      <c r="E561" s="22" t="s">
        <v>119</v>
      </c>
      <c r="F561" s="19">
        <v>7</v>
      </c>
      <c r="G561" s="23">
        <v>42</v>
      </c>
      <c r="H561" s="24">
        <v>116</v>
      </c>
      <c r="I561" s="25">
        <v>4872</v>
      </c>
      <c r="J561" s="26">
        <v>0.02</v>
      </c>
      <c r="K561" s="25"/>
      <c r="L561" s="25">
        <v>4774.5600000000004</v>
      </c>
      <c r="M561" s="27">
        <v>44138</v>
      </c>
      <c r="N561" s="28">
        <v>44138</v>
      </c>
      <c r="O561" s="29">
        <v>533</v>
      </c>
      <c r="P561" s="30">
        <v>1</v>
      </c>
      <c r="Q561" s="19" t="s">
        <v>128</v>
      </c>
      <c r="R561" s="26">
        <v>0.05</v>
      </c>
      <c r="S561" s="31">
        <v>238.72800000000004</v>
      </c>
      <c r="T561">
        <v>1</v>
      </c>
    </row>
    <row r="562" spans="2:20" x14ac:dyDescent="0.3">
      <c r="B562" s="19">
        <v>534</v>
      </c>
      <c r="C562" s="20">
        <v>44116</v>
      </c>
      <c r="D562" s="21">
        <v>77</v>
      </c>
      <c r="E562" s="22" t="s">
        <v>124</v>
      </c>
      <c r="F562" s="19">
        <v>12</v>
      </c>
      <c r="G562" s="23">
        <v>17</v>
      </c>
      <c r="H562" s="24">
        <v>113</v>
      </c>
      <c r="I562" s="25">
        <v>1921</v>
      </c>
      <c r="J562" s="26">
        <v>0.13</v>
      </c>
      <c r="K562" s="25"/>
      <c r="L562" s="25">
        <v>1671.27</v>
      </c>
      <c r="M562" s="27">
        <v>44135</v>
      </c>
      <c r="N562" s="28">
        <v>44135</v>
      </c>
      <c r="O562" s="29">
        <v>534</v>
      </c>
      <c r="P562" s="30">
        <v>7</v>
      </c>
      <c r="Q562" s="19" t="s">
        <v>92</v>
      </c>
      <c r="R562" s="26">
        <v>7.0000000000000007E-2</v>
      </c>
      <c r="S562" s="31">
        <v>116.98890000000002</v>
      </c>
      <c r="T562">
        <v>2</v>
      </c>
    </row>
    <row r="563" spans="2:20" x14ac:dyDescent="0.3">
      <c r="B563" s="19">
        <v>535</v>
      </c>
      <c r="C563" s="20">
        <v>44118</v>
      </c>
      <c r="D563" s="21">
        <v>13</v>
      </c>
      <c r="E563" s="22" t="s">
        <v>134</v>
      </c>
      <c r="F563" s="19">
        <v>4</v>
      </c>
      <c r="G563" s="23">
        <v>19</v>
      </c>
      <c r="H563" s="24">
        <v>109</v>
      </c>
      <c r="I563" s="25">
        <v>2071</v>
      </c>
      <c r="J563" s="26">
        <v>0.11</v>
      </c>
      <c r="K563" s="25"/>
      <c r="L563" s="25">
        <v>1843.19</v>
      </c>
      <c r="M563" s="27">
        <v>44144</v>
      </c>
      <c r="N563" s="28">
        <v>44144</v>
      </c>
      <c r="O563" s="29">
        <v>535</v>
      </c>
      <c r="P563" s="30">
        <v>5</v>
      </c>
      <c r="Q563" s="19" t="s">
        <v>92</v>
      </c>
      <c r="R563" s="26">
        <v>0.1</v>
      </c>
      <c r="S563" s="31">
        <v>184.31900000000002</v>
      </c>
      <c r="T563">
        <v>3</v>
      </c>
    </row>
    <row r="564" spans="2:20" x14ac:dyDescent="0.3">
      <c r="B564" s="19">
        <v>536</v>
      </c>
      <c r="C564" s="20">
        <v>44118</v>
      </c>
      <c r="D564" s="21">
        <v>40</v>
      </c>
      <c r="E564" s="22" t="s">
        <v>111</v>
      </c>
      <c r="F564" s="19">
        <v>10</v>
      </c>
      <c r="G564" s="23">
        <v>12</v>
      </c>
      <c r="H564" s="24">
        <v>103</v>
      </c>
      <c r="I564" s="25">
        <v>1236</v>
      </c>
      <c r="J564" s="26">
        <v>0.06</v>
      </c>
      <c r="K564" s="25"/>
      <c r="L564" s="25">
        <v>1161.8399999999999</v>
      </c>
      <c r="M564" s="27">
        <v>44142</v>
      </c>
      <c r="N564" s="28">
        <v>44142</v>
      </c>
      <c r="O564" s="29">
        <v>536</v>
      </c>
      <c r="P564" s="30">
        <v>7</v>
      </c>
      <c r="Q564" s="19" t="s">
        <v>109</v>
      </c>
      <c r="R564" s="26">
        <v>0.1</v>
      </c>
      <c r="S564" s="31">
        <v>116.184</v>
      </c>
      <c r="T564">
        <v>4</v>
      </c>
    </row>
    <row r="565" spans="2:20" x14ac:dyDescent="0.3">
      <c r="B565" s="19">
        <v>537</v>
      </c>
      <c r="C565" s="20">
        <v>44118</v>
      </c>
      <c r="D565" s="21">
        <v>62</v>
      </c>
      <c r="E565" s="22" t="s">
        <v>96</v>
      </c>
      <c r="F565" s="19">
        <v>10</v>
      </c>
      <c r="G565" s="23">
        <v>15</v>
      </c>
      <c r="H565" s="24">
        <v>92</v>
      </c>
      <c r="I565" s="25">
        <v>1380</v>
      </c>
      <c r="J565" s="26">
        <v>0.12</v>
      </c>
      <c r="K565" s="25"/>
      <c r="L565" s="25">
        <v>1214.4000000000001</v>
      </c>
      <c r="M565" s="27">
        <v>44144</v>
      </c>
      <c r="N565" s="28">
        <v>44144</v>
      </c>
      <c r="O565" s="29">
        <v>537</v>
      </c>
      <c r="P565" s="30">
        <v>6</v>
      </c>
      <c r="Q565" s="19" t="s">
        <v>128</v>
      </c>
      <c r="R565" s="26">
        <v>0.09</v>
      </c>
      <c r="S565" s="31">
        <v>109.29600000000001</v>
      </c>
      <c r="T565">
        <v>5</v>
      </c>
    </row>
    <row r="566" spans="2:20" x14ac:dyDescent="0.3">
      <c r="B566" s="19">
        <v>538</v>
      </c>
      <c r="C566" s="20">
        <v>44119</v>
      </c>
      <c r="D566" s="21">
        <v>39</v>
      </c>
      <c r="E566" s="22" t="s">
        <v>96</v>
      </c>
      <c r="F566" s="19">
        <v>2</v>
      </c>
      <c r="G566" s="23">
        <v>49</v>
      </c>
      <c r="H566" s="24">
        <v>113</v>
      </c>
      <c r="I566" s="25">
        <v>5537</v>
      </c>
      <c r="J566" s="26">
        <v>0.09</v>
      </c>
      <c r="K566" s="25"/>
      <c r="L566" s="25">
        <v>5038.67</v>
      </c>
      <c r="M566" s="27">
        <v>44124</v>
      </c>
      <c r="N566" s="28">
        <v>44124</v>
      </c>
      <c r="O566" s="29">
        <v>538</v>
      </c>
      <c r="P566" s="30">
        <v>2</v>
      </c>
      <c r="Q566" s="19" t="s">
        <v>92</v>
      </c>
      <c r="R566" s="26">
        <v>0.09</v>
      </c>
      <c r="S566" s="31">
        <v>453.4803</v>
      </c>
      <c r="T566">
        <v>6</v>
      </c>
    </row>
    <row r="567" spans="2:20" x14ac:dyDescent="0.3">
      <c r="B567" s="19">
        <v>539</v>
      </c>
      <c r="C567" s="20">
        <v>44119</v>
      </c>
      <c r="D567" s="21">
        <v>76</v>
      </c>
      <c r="E567" s="22" t="s">
        <v>163</v>
      </c>
      <c r="F567" s="19">
        <v>8</v>
      </c>
      <c r="G567" s="23">
        <v>15</v>
      </c>
      <c r="H567" s="24">
        <v>102</v>
      </c>
      <c r="I567" s="25">
        <v>1530</v>
      </c>
      <c r="J567" s="26">
        <v>0.06</v>
      </c>
      <c r="K567" s="25"/>
      <c r="L567" s="25">
        <v>1438.2</v>
      </c>
      <c r="M567" s="27">
        <v>44135</v>
      </c>
      <c r="N567" s="28">
        <v>44135</v>
      </c>
      <c r="O567" s="29">
        <v>539</v>
      </c>
      <c r="P567" s="30">
        <v>2</v>
      </c>
      <c r="Q567" s="19" t="s">
        <v>83</v>
      </c>
      <c r="R567" s="26">
        <v>0.1</v>
      </c>
      <c r="S567" s="31">
        <v>143.82000000000002</v>
      </c>
      <c r="T567">
        <v>7</v>
      </c>
    </row>
    <row r="568" spans="2:20" x14ac:dyDescent="0.3">
      <c r="B568" s="19">
        <v>540</v>
      </c>
      <c r="C568" s="20">
        <v>44121</v>
      </c>
      <c r="D568" s="21">
        <v>54</v>
      </c>
      <c r="E568" s="22" t="s">
        <v>138</v>
      </c>
      <c r="F568" s="19">
        <v>3</v>
      </c>
      <c r="G568" s="23">
        <v>18</v>
      </c>
      <c r="H568" s="24">
        <v>94</v>
      </c>
      <c r="I568" s="25">
        <v>1692</v>
      </c>
      <c r="J568" s="26">
        <v>0.12</v>
      </c>
      <c r="K568" s="25"/>
      <c r="L568" s="25">
        <v>1488.96</v>
      </c>
      <c r="M568" s="27">
        <v>44136</v>
      </c>
      <c r="N568" s="28">
        <v>44136</v>
      </c>
      <c r="O568" s="29">
        <v>540</v>
      </c>
      <c r="P568" s="30">
        <v>7</v>
      </c>
      <c r="Q568" s="19" t="s">
        <v>105</v>
      </c>
      <c r="R568" s="26">
        <v>0.06</v>
      </c>
      <c r="S568" s="31">
        <v>89.337599999999995</v>
      </c>
      <c r="T568">
        <v>1</v>
      </c>
    </row>
    <row r="569" spans="2:20" x14ac:dyDescent="0.3">
      <c r="B569" s="19">
        <v>541</v>
      </c>
      <c r="C569" s="20">
        <v>44121</v>
      </c>
      <c r="D569" s="21">
        <v>6</v>
      </c>
      <c r="E569" s="22" t="s">
        <v>147</v>
      </c>
      <c r="F569" s="19">
        <v>6</v>
      </c>
      <c r="G569" s="23">
        <v>28</v>
      </c>
      <c r="H569" s="24">
        <v>102</v>
      </c>
      <c r="I569" s="25">
        <v>2856</v>
      </c>
      <c r="J569" s="26">
        <v>0.08</v>
      </c>
      <c r="K569" s="25"/>
      <c r="L569" s="25">
        <v>2627.52</v>
      </c>
      <c r="M569" s="27">
        <v>44151</v>
      </c>
      <c r="N569" s="28">
        <v>44151</v>
      </c>
      <c r="O569" s="29">
        <v>541</v>
      </c>
      <c r="P569" s="30">
        <v>2</v>
      </c>
      <c r="Q569" s="19" t="s">
        <v>92</v>
      </c>
      <c r="R569" s="26">
        <v>7.0000000000000007E-2</v>
      </c>
      <c r="S569" s="31">
        <v>183.92640000000003</v>
      </c>
      <c r="T569">
        <v>2</v>
      </c>
    </row>
    <row r="570" spans="2:20" x14ac:dyDescent="0.3">
      <c r="B570" s="19">
        <v>542</v>
      </c>
      <c r="C570" s="20">
        <v>44121</v>
      </c>
      <c r="D570" s="21">
        <v>52</v>
      </c>
      <c r="E570" s="22" t="s">
        <v>81</v>
      </c>
      <c r="F570" s="19">
        <v>6</v>
      </c>
      <c r="G570" s="23">
        <v>32</v>
      </c>
      <c r="H570" s="24">
        <v>97</v>
      </c>
      <c r="I570" s="25">
        <v>3104</v>
      </c>
      <c r="J570" s="26">
        <v>0</v>
      </c>
      <c r="K570" s="25"/>
      <c r="L570" s="25">
        <v>3104</v>
      </c>
      <c r="M570" s="27">
        <v>44140</v>
      </c>
      <c r="N570" s="28">
        <v>44140</v>
      </c>
      <c r="O570" s="29">
        <v>542</v>
      </c>
      <c r="P570" s="30">
        <v>5</v>
      </c>
      <c r="Q570" s="19" t="s">
        <v>88</v>
      </c>
      <c r="R570" s="26">
        <v>7.0000000000000007E-2</v>
      </c>
      <c r="S570" s="31">
        <v>217.28000000000003</v>
      </c>
      <c r="T570">
        <v>3</v>
      </c>
    </row>
    <row r="571" spans="2:20" x14ac:dyDescent="0.3">
      <c r="B571" s="19">
        <v>543</v>
      </c>
      <c r="C571" s="20">
        <v>44121</v>
      </c>
      <c r="D571" s="21">
        <v>99</v>
      </c>
      <c r="E571" s="22" t="s">
        <v>143</v>
      </c>
      <c r="F571" s="19">
        <v>8</v>
      </c>
      <c r="G571" s="23">
        <v>29</v>
      </c>
      <c r="H571" s="24">
        <v>102</v>
      </c>
      <c r="I571" s="25">
        <v>2958</v>
      </c>
      <c r="J571" s="26">
        <v>0.15</v>
      </c>
      <c r="K571" s="25"/>
      <c r="L571" s="25">
        <v>2514.3000000000002</v>
      </c>
      <c r="M571" s="27">
        <v>44130</v>
      </c>
      <c r="N571" s="28">
        <v>44130</v>
      </c>
      <c r="O571" s="29">
        <v>543</v>
      </c>
      <c r="P571" s="30">
        <v>6</v>
      </c>
      <c r="Q571" s="19" t="s">
        <v>113</v>
      </c>
      <c r="R571" s="26">
        <v>0.09</v>
      </c>
      <c r="S571" s="31">
        <v>226.28700000000001</v>
      </c>
      <c r="T571">
        <v>4</v>
      </c>
    </row>
    <row r="572" spans="2:20" x14ac:dyDescent="0.3">
      <c r="B572" s="19">
        <v>544</v>
      </c>
      <c r="C572" s="20">
        <v>44122</v>
      </c>
      <c r="D572" s="21">
        <v>18</v>
      </c>
      <c r="E572" s="22" t="s">
        <v>142</v>
      </c>
      <c r="F572" s="19">
        <v>9</v>
      </c>
      <c r="G572" s="23">
        <v>29</v>
      </c>
      <c r="H572" s="24">
        <v>119</v>
      </c>
      <c r="I572" s="25">
        <v>3451</v>
      </c>
      <c r="J572" s="26">
        <v>0.12</v>
      </c>
      <c r="K572" s="25"/>
      <c r="L572" s="25">
        <v>3036.88</v>
      </c>
      <c r="M572" s="27">
        <v>44136</v>
      </c>
      <c r="N572" s="28">
        <v>44136</v>
      </c>
      <c r="O572" s="29">
        <v>544</v>
      </c>
      <c r="P572" s="30">
        <v>4</v>
      </c>
      <c r="Q572" s="19" t="s">
        <v>90</v>
      </c>
      <c r="R572" s="26">
        <v>0.06</v>
      </c>
      <c r="S572" s="31">
        <v>182.21279999999999</v>
      </c>
      <c r="T572">
        <v>5</v>
      </c>
    </row>
    <row r="573" spans="2:20" x14ac:dyDescent="0.3">
      <c r="B573" s="19">
        <v>545</v>
      </c>
      <c r="C573" s="20">
        <v>44123</v>
      </c>
      <c r="D573" s="21">
        <v>22</v>
      </c>
      <c r="E573" s="22" t="s">
        <v>112</v>
      </c>
      <c r="F573" s="19">
        <v>14</v>
      </c>
      <c r="G573" s="23">
        <v>24</v>
      </c>
      <c r="H573" s="24">
        <v>103</v>
      </c>
      <c r="I573" s="25">
        <v>2472</v>
      </c>
      <c r="J573" s="26">
        <v>0.05</v>
      </c>
      <c r="K573" s="25"/>
      <c r="L573" s="25">
        <v>2348.4</v>
      </c>
      <c r="M573" s="27">
        <v>44148</v>
      </c>
      <c r="N573" s="28">
        <v>44148</v>
      </c>
      <c r="O573" s="29">
        <v>545</v>
      </c>
      <c r="P573" s="30">
        <v>5</v>
      </c>
      <c r="Q573" s="19" t="s">
        <v>105</v>
      </c>
      <c r="R573" s="26">
        <v>0.09</v>
      </c>
      <c r="S573" s="31">
        <v>211.35599999999999</v>
      </c>
      <c r="T573">
        <v>6</v>
      </c>
    </row>
    <row r="574" spans="2:20" x14ac:dyDescent="0.3">
      <c r="B574" s="19">
        <v>546</v>
      </c>
      <c r="C574" s="20">
        <v>44124</v>
      </c>
      <c r="D574" s="21">
        <v>62</v>
      </c>
      <c r="E574" s="22" t="s">
        <v>96</v>
      </c>
      <c r="F574" s="19">
        <v>12</v>
      </c>
      <c r="G574" s="23">
        <v>28</v>
      </c>
      <c r="H574" s="24">
        <v>107</v>
      </c>
      <c r="I574" s="25">
        <v>2996</v>
      </c>
      <c r="J574" s="26">
        <v>0.04</v>
      </c>
      <c r="K574" s="25"/>
      <c r="L574" s="25">
        <v>2876.16</v>
      </c>
      <c r="M574" s="27">
        <v>44144</v>
      </c>
      <c r="N574" s="28">
        <v>44144</v>
      </c>
      <c r="O574" s="29">
        <v>546</v>
      </c>
      <c r="P574" s="30">
        <v>7</v>
      </c>
      <c r="Q574" s="19" t="s">
        <v>80</v>
      </c>
      <c r="R574" s="26">
        <v>0.06</v>
      </c>
      <c r="S574" s="31">
        <v>172.56959999999998</v>
      </c>
      <c r="T574">
        <v>7</v>
      </c>
    </row>
    <row r="575" spans="2:20" x14ac:dyDescent="0.3">
      <c r="B575" s="19">
        <v>547</v>
      </c>
      <c r="C575" s="20">
        <v>44124</v>
      </c>
      <c r="D575" s="21">
        <v>39</v>
      </c>
      <c r="E575" s="22" t="s">
        <v>96</v>
      </c>
      <c r="F575" s="19">
        <v>5</v>
      </c>
      <c r="G575" s="23">
        <v>33</v>
      </c>
      <c r="H575" s="24">
        <v>90</v>
      </c>
      <c r="I575" s="25">
        <v>2970</v>
      </c>
      <c r="J575" s="26">
        <v>0.08</v>
      </c>
      <c r="K575" s="25"/>
      <c r="L575" s="25">
        <v>2732.4</v>
      </c>
      <c r="M575" s="27">
        <v>44132</v>
      </c>
      <c r="N575" s="28">
        <v>44132</v>
      </c>
      <c r="O575" s="29">
        <v>547</v>
      </c>
      <c r="P575" s="30">
        <v>3</v>
      </c>
      <c r="Q575" s="19" t="s">
        <v>83</v>
      </c>
      <c r="R575" s="26">
        <v>0.06</v>
      </c>
      <c r="S575" s="31">
        <v>163.94399999999999</v>
      </c>
      <c r="T575">
        <v>1</v>
      </c>
    </row>
    <row r="576" spans="2:20" x14ac:dyDescent="0.3">
      <c r="B576" s="19">
        <v>548</v>
      </c>
      <c r="C576" s="20">
        <v>44124</v>
      </c>
      <c r="D576" s="21">
        <v>66</v>
      </c>
      <c r="E576" s="22" t="s">
        <v>89</v>
      </c>
      <c r="F576" s="19">
        <v>15</v>
      </c>
      <c r="G576" s="23">
        <v>11</v>
      </c>
      <c r="H576" s="24">
        <v>113</v>
      </c>
      <c r="I576" s="25">
        <v>1243</v>
      </c>
      <c r="J576" s="26">
        <v>0.06</v>
      </c>
      <c r="K576" s="25"/>
      <c r="L576" s="25">
        <v>1168.42</v>
      </c>
      <c r="M576" s="27">
        <v>44124</v>
      </c>
      <c r="N576" s="28">
        <v>44124</v>
      </c>
      <c r="O576" s="29">
        <v>548</v>
      </c>
      <c r="P576" s="30">
        <v>6</v>
      </c>
      <c r="Q576" s="19" t="s">
        <v>88</v>
      </c>
      <c r="R576" s="26">
        <v>0.06</v>
      </c>
      <c r="S576" s="31">
        <v>70.105199999999996</v>
      </c>
      <c r="T576">
        <v>2</v>
      </c>
    </row>
    <row r="577" spans="2:20" x14ac:dyDescent="0.3">
      <c r="B577" s="19">
        <v>549</v>
      </c>
      <c r="C577" s="20">
        <v>44125</v>
      </c>
      <c r="D577" s="21">
        <v>42</v>
      </c>
      <c r="E577" s="22" t="s">
        <v>151</v>
      </c>
      <c r="F577" s="19">
        <v>5</v>
      </c>
      <c r="G577" s="23">
        <v>36</v>
      </c>
      <c r="H577" s="24">
        <v>117</v>
      </c>
      <c r="I577" s="25">
        <v>4212</v>
      </c>
      <c r="J577" s="26">
        <v>0.14000000000000001</v>
      </c>
      <c r="K577" s="25"/>
      <c r="L577" s="25">
        <v>3622.3199999999997</v>
      </c>
      <c r="M577" s="27">
        <v>44126</v>
      </c>
      <c r="N577" s="28">
        <v>44126</v>
      </c>
      <c r="O577" s="29">
        <v>549</v>
      </c>
      <c r="P577" s="30">
        <v>1</v>
      </c>
      <c r="Q577" s="19" t="s">
        <v>90</v>
      </c>
      <c r="R577" s="26">
        <v>7.0000000000000007E-2</v>
      </c>
      <c r="S577" s="31">
        <v>253.5624</v>
      </c>
      <c r="T577">
        <v>3</v>
      </c>
    </row>
    <row r="578" spans="2:20" x14ac:dyDescent="0.3">
      <c r="B578" s="19">
        <v>550</v>
      </c>
      <c r="C578" s="20">
        <v>44125</v>
      </c>
      <c r="D578" s="21">
        <v>81</v>
      </c>
      <c r="E578" s="22" t="s">
        <v>162</v>
      </c>
      <c r="F578" s="19">
        <v>4</v>
      </c>
      <c r="G578" s="23">
        <v>26</v>
      </c>
      <c r="H578" s="24">
        <v>98</v>
      </c>
      <c r="I578" s="25">
        <v>2548</v>
      </c>
      <c r="J578" s="26">
        <v>0.14000000000000001</v>
      </c>
      <c r="K578" s="25"/>
      <c r="L578" s="25">
        <v>2191.2799999999997</v>
      </c>
      <c r="M578" s="27">
        <v>44136</v>
      </c>
      <c r="N578" s="28">
        <v>44136</v>
      </c>
      <c r="O578" s="29">
        <v>550</v>
      </c>
      <c r="P578" s="30">
        <v>5</v>
      </c>
      <c r="Q578" s="19" t="s">
        <v>95</v>
      </c>
      <c r="R578" s="26">
        <v>0.09</v>
      </c>
      <c r="S578" s="31">
        <v>197.21519999999998</v>
      </c>
      <c r="T578">
        <v>4</v>
      </c>
    </row>
    <row r="579" spans="2:20" x14ac:dyDescent="0.3">
      <c r="B579" s="19">
        <v>551</v>
      </c>
      <c r="C579" s="20">
        <v>44129</v>
      </c>
      <c r="D579" s="21">
        <v>42</v>
      </c>
      <c r="E579" s="22" t="s">
        <v>151</v>
      </c>
      <c r="F579" s="19">
        <v>6</v>
      </c>
      <c r="G579" s="23">
        <v>24</v>
      </c>
      <c r="H579" s="24">
        <v>104</v>
      </c>
      <c r="I579" s="25">
        <v>2496</v>
      </c>
      <c r="J579" s="26">
        <v>0.11</v>
      </c>
      <c r="K579" s="25"/>
      <c r="L579" s="25">
        <v>2221.44</v>
      </c>
      <c r="M579" s="27">
        <v>44143</v>
      </c>
      <c r="N579" s="28">
        <v>44143</v>
      </c>
      <c r="O579" s="29">
        <v>551</v>
      </c>
      <c r="P579" s="30">
        <v>4</v>
      </c>
      <c r="Q579" s="19" t="s">
        <v>113</v>
      </c>
      <c r="R579" s="26">
        <v>0.1</v>
      </c>
      <c r="S579" s="31">
        <v>222.14400000000001</v>
      </c>
      <c r="T579">
        <v>5</v>
      </c>
    </row>
    <row r="580" spans="2:20" x14ac:dyDescent="0.3">
      <c r="B580" s="19">
        <v>552</v>
      </c>
      <c r="C580" s="20">
        <v>44130</v>
      </c>
      <c r="D580" s="21">
        <v>35</v>
      </c>
      <c r="E580" s="22" t="s">
        <v>96</v>
      </c>
      <c r="F580" s="19">
        <v>7</v>
      </c>
      <c r="G580" s="23">
        <v>41</v>
      </c>
      <c r="H580" s="24">
        <v>120</v>
      </c>
      <c r="I580" s="24">
        <v>4920</v>
      </c>
      <c r="J580" s="32">
        <v>0.04</v>
      </c>
      <c r="K580" s="24"/>
      <c r="L580" s="24">
        <v>4723.2</v>
      </c>
      <c r="M580" s="27">
        <v>44146</v>
      </c>
      <c r="N580" s="27">
        <v>44146</v>
      </c>
      <c r="O580" s="29">
        <v>552</v>
      </c>
      <c r="P580" s="30">
        <v>5</v>
      </c>
      <c r="Q580" s="19" t="s">
        <v>128</v>
      </c>
      <c r="R580" s="32">
        <v>0.06</v>
      </c>
      <c r="S580" s="31">
        <v>283.392</v>
      </c>
      <c r="T580">
        <v>6</v>
      </c>
    </row>
    <row r="581" spans="2:20" x14ac:dyDescent="0.3">
      <c r="B581" s="19">
        <v>553</v>
      </c>
      <c r="C581" s="20">
        <v>44130</v>
      </c>
      <c r="D581" s="21">
        <v>32</v>
      </c>
      <c r="E581" s="22" t="s">
        <v>136</v>
      </c>
      <c r="F581" s="19">
        <v>6</v>
      </c>
      <c r="G581" s="23">
        <v>15</v>
      </c>
      <c r="H581" s="24">
        <v>114</v>
      </c>
      <c r="I581" s="25">
        <v>1710</v>
      </c>
      <c r="J581" s="26">
        <v>0.06</v>
      </c>
      <c r="K581" s="25"/>
      <c r="L581" s="25">
        <v>1607.4</v>
      </c>
      <c r="M581" s="27">
        <v>44155</v>
      </c>
      <c r="N581" s="28">
        <v>44155</v>
      </c>
      <c r="O581" s="29">
        <v>553</v>
      </c>
      <c r="P581" s="30">
        <v>7</v>
      </c>
      <c r="Q581" s="19" t="s">
        <v>113</v>
      </c>
      <c r="R581" s="26">
        <v>0.08</v>
      </c>
      <c r="S581" s="31">
        <v>128.59200000000001</v>
      </c>
      <c r="T581">
        <v>7</v>
      </c>
    </row>
    <row r="582" spans="2:20" x14ac:dyDescent="0.3">
      <c r="B582" s="19">
        <v>554</v>
      </c>
      <c r="C582" s="20">
        <v>44131</v>
      </c>
      <c r="D582" s="21">
        <v>73</v>
      </c>
      <c r="E582" s="22" t="s">
        <v>96</v>
      </c>
      <c r="F582" s="19">
        <v>15</v>
      </c>
      <c r="G582" s="23">
        <v>14</v>
      </c>
      <c r="H582" s="24">
        <v>94</v>
      </c>
      <c r="I582" s="25">
        <v>1316</v>
      </c>
      <c r="J582" s="26">
        <v>0.03</v>
      </c>
      <c r="K582" s="25"/>
      <c r="L582" s="25">
        <v>1276.52</v>
      </c>
      <c r="M582" s="27">
        <v>44150</v>
      </c>
      <c r="N582" s="28">
        <v>44150</v>
      </c>
      <c r="O582" s="29">
        <v>554</v>
      </c>
      <c r="P582" s="30">
        <v>2</v>
      </c>
      <c r="Q582" s="19" t="s">
        <v>105</v>
      </c>
      <c r="R582" s="26">
        <v>0.05</v>
      </c>
      <c r="S582" s="31">
        <v>63.826000000000001</v>
      </c>
      <c r="T582">
        <v>1</v>
      </c>
    </row>
    <row r="583" spans="2:20" x14ac:dyDescent="0.3">
      <c r="B583" s="19">
        <v>555</v>
      </c>
      <c r="C583" s="20">
        <v>44131</v>
      </c>
      <c r="D583" s="21">
        <v>18</v>
      </c>
      <c r="E583" s="22" t="s">
        <v>142</v>
      </c>
      <c r="F583" s="19">
        <v>6</v>
      </c>
      <c r="G583" s="23">
        <v>25</v>
      </c>
      <c r="H583" s="24">
        <v>98</v>
      </c>
      <c r="I583" s="25">
        <v>2450</v>
      </c>
      <c r="J583" s="26">
        <v>0.1</v>
      </c>
      <c r="K583" s="25"/>
      <c r="L583" s="25">
        <v>2205</v>
      </c>
      <c r="M583" s="27">
        <v>44140</v>
      </c>
      <c r="N583" s="28">
        <v>44140</v>
      </c>
      <c r="O583" s="29">
        <v>555</v>
      </c>
      <c r="P583" s="30">
        <v>7</v>
      </c>
      <c r="Q583" s="19" t="s">
        <v>92</v>
      </c>
      <c r="R583" s="26">
        <v>0.09</v>
      </c>
      <c r="S583" s="31">
        <v>198.45</v>
      </c>
      <c r="T583">
        <v>2</v>
      </c>
    </row>
    <row r="584" spans="2:20" x14ac:dyDescent="0.3">
      <c r="B584" s="19">
        <v>556</v>
      </c>
      <c r="C584" s="20">
        <v>44132</v>
      </c>
      <c r="D584" s="21">
        <v>27</v>
      </c>
      <c r="E584" s="22" t="s">
        <v>160</v>
      </c>
      <c r="F584" s="19">
        <v>14</v>
      </c>
      <c r="G584" s="23">
        <v>43</v>
      </c>
      <c r="H584" s="24">
        <v>101</v>
      </c>
      <c r="I584" s="25">
        <v>4343</v>
      </c>
      <c r="J584" s="26">
        <v>0.13</v>
      </c>
      <c r="K584" s="25"/>
      <c r="L584" s="25">
        <v>3778.41</v>
      </c>
      <c r="M584" s="27">
        <v>44152</v>
      </c>
      <c r="N584" s="28">
        <v>44152</v>
      </c>
      <c r="O584" s="29">
        <v>556</v>
      </c>
      <c r="P584" s="30">
        <v>2</v>
      </c>
      <c r="Q584" s="19" t="s">
        <v>105</v>
      </c>
      <c r="R584" s="26">
        <v>0.1</v>
      </c>
      <c r="S584" s="31">
        <v>377.84100000000001</v>
      </c>
      <c r="T584">
        <v>3</v>
      </c>
    </row>
    <row r="585" spans="2:20" x14ac:dyDescent="0.3">
      <c r="B585" s="19">
        <v>557</v>
      </c>
      <c r="C585" s="20">
        <v>44133</v>
      </c>
      <c r="D585" s="21">
        <v>86</v>
      </c>
      <c r="E585" s="22" t="s">
        <v>149</v>
      </c>
      <c r="F585" s="19">
        <v>1</v>
      </c>
      <c r="G585" s="23">
        <v>45</v>
      </c>
      <c r="H585" s="24">
        <v>108</v>
      </c>
      <c r="I585" s="25">
        <v>4860</v>
      </c>
      <c r="J585" s="26">
        <v>0.06</v>
      </c>
      <c r="K585" s="25"/>
      <c r="L585" s="25">
        <v>4568.3999999999996</v>
      </c>
      <c r="M585" s="27">
        <v>44138</v>
      </c>
      <c r="N585" s="28">
        <v>44138</v>
      </c>
      <c r="O585" s="29">
        <v>557</v>
      </c>
      <c r="P585" s="30">
        <v>3</v>
      </c>
      <c r="Q585" s="19" t="s">
        <v>80</v>
      </c>
      <c r="R585" s="26">
        <v>0.1</v>
      </c>
      <c r="S585" s="31">
        <v>456.84</v>
      </c>
      <c r="T585">
        <v>4</v>
      </c>
    </row>
    <row r="586" spans="2:20" x14ac:dyDescent="0.3">
      <c r="B586" s="19">
        <v>558</v>
      </c>
      <c r="C586" s="20">
        <v>44133</v>
      </c>
      <c r="D586" s="21">
        <v>18</v>
      </c>
      <c r="E586" s="22" t="s">
        <v>142</v>
      </c>
      <c r="F586" s="19">
        <v>6</v>
      </c>
      <c r="G586" s="23">
        <v>38</v>
      </c>
      <c r="H586" s="24">
        <v>97</v>
      </c>
      <c r="I586" s="25">
        <v>3686</v>
      </c>
      <c r="J586" s="26">
        <v>0.09</v>
      </c>
      <c r="K586" s="25"/>
      <c r="L586" s="25">
        <v>3354.26</v>
      </c>
      <c r="M586" s="27">
        <v>44144</v>
      </c>
      <c r="N586" s="28">
        <v>44144</v>
      </c>
      <c r="O586" s="29">
        <v>558</v>
      </c>
      <c r="P586" s="30">
        <v>7</v>
      </c>
      <c r="Q586" s="19" t="s">
        <v>105</v>
      </c>
      <c r="R586" s="26">
        <v>7.0000000000000007E-2</v>
      </c>
      <c r="S586" s="31">
        <v>234.79820000000004</v>
      </c>
      <c r="T586">
        <v>5</v>
      </c>
    </row>
    <row r="587" spans="2:20" x14ac:dyDescent="0.3">
      <c r="B587" s="19">
        <v>559</v>
      </c>
      <c r="C587" s="20">
        <v>44133</v>
      </c>
      <c r="D587" s="21">
        <v>73</v>
      </c>
      <c r="E587" s="22" t="s">
        <v>96</v>
      </c>
      <c r="F587" s="19">
        <v>2</v>
      </c>
      <c r="G587" s="23">
        <v>31</v>
      </c>
      <c r="H587" s="24">
        <v>113</v>
      </c>
      <c r="I587" s="25">
        <v>3503</v>
      </c>
      <c r="J587" s="26">
        <v>0</v>
      </c>
      <c r="K587" s="25"/>
      <c r="L587" s="25">
        <v>3503</v>
      </c>
      <c r="M587" s="27">
        <v>44158</v>
      </c>
      <c r="N587" s="28">
        <v>44158</v>
      </c>
      <c r="O587" s="29">
        <v>559</v>
      </c>
      <c r="P587" s="30">
        <v>3</v>
      </c>
      <c r="Q587" s="19" t="s">
        <v>88</v>
      </c>
      <c r="R587" s="26">
        <v>0.08</v>
      </c>
      <c r="S587" s="31">
        <v>280.24</v>
      </c>
      <c r="T587">
        <v>6</v>
      </c>
    </row>
    <row r="588" spans="2:20" x14ac:dyDescent="0.3">
      <c r="B588" s="19">
        <v>560</v>
      </c>
      <c r="C588" s="20">
        <v>44134</v>
      </c>
      <c r="D588" s="21">
        <v>83</v>
      </c>
      <c r="E588" s="22" t="s">
        <v>159</v>
      </c>
      <c r="F588" s="19">
        <v>1</v>
      </c>
      <c r="G588" s="23">
        <v>12</v>
      </c>
      <c r="H588" s="24">
        <v>114</v>
      </c>
      <c r="I588" s="25">
        <v>1368</v>
      </c>
      <c r="J588" s="26">
        <v>0.08</v>
      </c>
      <c r="K588" s="25"/>
      <c r="L588" s="25">
        <v>1258.56</v>
      </c>
      <c r="M588" s="27">
        <v>44161</v>
      </c>
      <c r="N588" s="28">
        <v>44161</v>
      </c>
      <c r="O588" s="29">
        <v>560</v>
      </c>
      <c r="P588" s="30">
        <v>1</v>
      </c>
      <c r="Q588" s="19" t="s">
        <v>92</v>
      </c>
      <c r="R588" s="26">
        <v>7.0000000000000007E-2</v>
      </c>
      <c r="S588" s="31">
        <v>88.09920000000001</v>
      </c>
      <c r="T588">
        <v>7</v>
      </c>
    </row>
    <row r="589" spans="2:20" x14ac:dyDescent="0.3">
      <c r="B589" s="19">
        <v>561</v>
      </c>
      <c r="C589" s="20">
        <v>44134</v>
      </c>
      <c r="D589" s="21">
        <v>93</v>
      </c>
      <c r="E589" s="22" t="s">
        <v>91</v>
      </c>
      <c r="F589" s="19">
        <v>10</v>
      </c>
      <c r="G589" s="23">
        <v>40</v>
      </c>
      <c r="H589" s="24">
        <v>92</v>
      </c>
      <c r="I589" s="25">
        <v>3680</v>
      </c>
      <c r="J589" s="26">
        <v>0.13</v>
      </c>
      <c r="K589" s="25"/>
      <c r="L589" s="25">
        <v>3201.6</v>
      </c>
      <c r="M589" s="27">
        <v>44148</v>
      </c>
      <c r="N589" s="28">
        <v>44148</v>
      </c>
      <c r="O589" s="29">
        <v>561</v>
      </c>
      <c r="P589" s="30">
        <v>5</v>
      </c>
      <c r="Q589" s="19" t="s">
        <v>128</v>
      </c>
      <c r="R589" s="26">
        <v>0.1</v>
      </c>
      <c r="S589" s="31">
        <v>320.16000000000003</v>
      </c>
      <c r="T589">
        <v>1</v>
      </c>
    </row>
    <row r="590" spans="2:20" x14ac:dyDescent="0.3">
      <c r="B590" s="19">
        <v>562</v>
      </c>
      <c r="C590" s="20">
        <v>44136</v>
      </c>
      <c r="D590" s="21">
        <v>97</v>
      </c>
      <c r="E590" s="22" t="s">
        <v>125</v>
      </c>
      <c r="F590" s="19">
        <v>15</v>
      </c>
      <c r="G590" s="23">
        <v>26</v>
      </c>
      <c r="H590" s="24">
        <v>115</v>
      </c>
      <c r="I590" s="25">
        <v>2990</v>
      </c>
      <c r="J590" s="26">
        <v>0.12</v>
      </c>
      <c r="K590" s="25"/>
      <c r="L590" s="25">
        <v>2631.2</v>
      </c>
      <c r="M590" s="27">
        <v>44162</v>
      </c>
      <c r="N590" s="28">
        <v>44162</v>
      </c>
      <c r="O590" s="29">
        <v>562</v>
      </c>
      <c r="P590" s="30">
        <v>2</v>
      </c>
      <c r="Q590" s="19" t="s">
        <v>90</v>
      </c>
      <c r="R590" s="26">
        <v>0.06</v>
      </c>
      <c r="S590" s="31">
        <v>157.87199999999999</v>
      </c>
      <c r="T590">
        <v>2</v>
      </c>
    </row>
    <row r="591" spans="2:20" x14ac:dyDescent="0.3">
      <c r="B591" s="19">
        <v>563</v>
      </c>
      <c r="C591" s="20">
        <v>44137</v>
      </c>
      <c r="D591" s="21">
        <v>57</v>
      </c>
      <c r="E591" s="22" t="s">
        <v>148</v>
      </c>
      <c r="F591" s="19">
        <v>7</v>
      </c>
      <c r="G591" s="23">
        <v>20</v>
      </c>
      <c r="H591" s="24">
        <v>94</v>
      </c>
      <c r="I591" s="25">
        <v>1880</v>
      </c>
      <c r="J591" s="26">
        <v>0.04</v>
      </c>
      <c r="K591" s="25"/>
      <c r="L591" s="25">
        <v>1804.8</v>
      </c>
      <c r="M591" s="27">
        <v>44151</v>
      </c>
      <c r="N591" s="28">
        <v>44151</v>
      </c>
      <c r="O591" s="29">
        <v>563</v>
      </c>
      <c r="P591" s="30">
        <v>5</v>
      </c>
      <c r="Q591" s="19" t="s">
        <v>80</v>
      </c>
      <c r="R591" s="26">
        <v>0.1</v>
      </c>
      <c r="S591" s="31">
        <v>180.48000000000002</v>
      </c>
      <c r="T591">
        <v>3</v>
      </c>
    </row>
    <row r="592" spans="2:20" x14ac:dyDescent="0.3">
      <c r="B592" s="19">
        <v>564</v>
      </c>
      <c r="C592" s="20">
        <v>44138</v>
      </c>
      <c r="D592" s="21">
        <v>24</v>
      </c>
      <c r="E592" s="22" t="s">
        <v>133</v>
      </c>
      <c r="F592" s="19">
        <v>12</v>
      </c>
      <c r="G592" s="23">
        <v>42</v>
      </c>
      <c r="H592" s="24">
        <v>101</v>
      </c>
      <c r="I592" s="25">
        <v>4242</v>
      </c>
      <c r="J592" s="26">
        <v>0.08</v>
      </c>
      <c r="K592" s="25"/>
      <c r="L592" s="25">
        <v>3902.64</v>
      </c>
      <c r="M592" s="27">
        <v>44166</v>
      </c>
      <c r="N592" s="28">
        <v>44166</v>
      </c>
      <c r="O592" s="29">
        <v>564</v>
      </c>
      <c r="P592" s="30">
        <v>2</v>
      </c>
      <c r="Q592" s="19" t="s">
        <v>92</v>
      </c>
      <c r="R592" s="26">
        <v>7.0000000000000007E-2</v>
      </c>
      <c r="S592" s="31">
        <v>273.1848</v>
      </c>
      <c r="T592">
        <v>4</v>
      </c>
    </row>
    <row r="593" spans="2:20" x14ac:dyDescent="0.3">
      <c r="B593" s="19">
        <v>565</v>
      </c>
      <c r="C593" s="20">
        <v>44138</v>
      </c>
      <c r="D593" s="21">
        <v>34</v>
      </c>
      <c r="E593" s="22" t="s">
        <v>118</v>
      </c>
      <c r="F593" s="19">
        <v>13</v>
      </c>
      <c r="G593" s="23">
        <v>24</v>
      </c>
      <c r="H593" s="24">
        <v>117</v>
      </c>
      <c r="I593" s="25">
        <v>2808</v>
      </c>
      <c r="J593" s="26">
        <v>0.14000000000000001</v>
      </c>
      <c r="K593" s="25"/>
      <c r="L593" s="25">
        <v>2414.88</v>
      </c>
      <c r="M593" s="27">
        <v>44165</v>
      </c>
      <c r="N593" s="28">
        <v>44165</v>
      </c>
      <c r="O593" s="29">
        <v>565</v>
      </c>
      <c r="P593" s="30">
        <v>6</v>
      </c>
      <c r="Q593" s="19" t="s">
        <v>109</v>
      </c>
      <c r="R593" s="26">
        <v>0.1</v>
      </c>
      <c r="S593" s="31">
        <v>241.48800000000003</v>
      </c>
      <c r="T593">
        <v>5</v>
      </c>
    </row>
    <row r="594" spans="2:20" x14ac:dyDescent="0.3">
      <c r="B594" s="19">
        <v>566</v>
      </c>
      <c r="C594" s="20">
        <v>44138</v>
      </c>
      <c r="D594" s="21">
        <v>92</v>
      </c>
      <c r="E594" s="22" t="s">
        <v>84</v>
      </c>
      <c r="F594" s="19">
        <v>13</v>
      </c>
      <c r="G594" s="23">
        <v>15</v>
      </c>
      <c r="H594" s="24">
        <v>116</v>
      </c>
      <c r="I594" s="25">
        <v>1740</v>
      </c>
      <c r="J594" s="26">
        <v>0.01</v>
      </c>
      <c r="K594" s="25"/>
      <c r="L594" s="25">
        <v>1722.6</v>
      </c>
      <c r="M594" s="27">
        <v>44152</v>
      </c>
      <c r="N594" s="28">
        <v>44152</v>
      </c>
      <c r="O594" s="29">
        <v>566</v>
      </c>
      <c r="P594" s="30">
        <v>6</v>
      </c>
      <c r="Q594" s="19" t="s">
        <v>105</v>
      </c>
      <c r="R594" s="26">
        <v>0.08</v>
      </c>
      <c r="S594" s="31">
        <v>137.80799999999999</v>
      </c>
      <c r="T594">
        <v>6</v>
      </c>
    </row>
    <row r="595" spans="2:20" x14ac:dyDescent="0.3">
      <c r="B595" s="19">
        <v>567</v>
      </c>
      <c r="C595" s="20">
        <v>44138</v>
      </c>
      <c r="D595" s="21">
        <v>25</v>
      </c>
      <c r="E595" s="22" t="s">
        <v>122</v>
      </c>
      <c r="F595" s="19">
        <v>12</v>
      </c>
      <c r="G595" s="23">
        <v>37</v>
      </c>
      <c r="H595" s="24">
        <v>95</v>
      </c>
      <c r="I595" s="25">
        <v>3515</v>
      </c>
      <c r="J595" s="26">
        <v>0.05</v>
      </c>
      <c r="K595" s="25"/>
      <c r="L595" s="25">
        <v>3339.25</v>
      </c>
      <c r="M595" s="27">
        <v>44164</v>
      </c>
      <c r="N595" s="28">
        <v>44164</v>
      </c>
      <c r="O595" s="29">
        <v>567</v>
      </c>
      <c r="P595" s="30">
        <v>2</v>
      </c>
      <c r="Q595" s="19" t="s">
        <v>128</v>
      </c>
      <c r="R595" s="26">
        <v>0.1</v>
      </c>
      <c r="S595" s="31">
        <v>333.92500000000001</v>
      </c>
      <c r="T595">
        <v>7</v>
      </c>
    </row>
    <row r="596" spans="2:20" x14ac:dyDescent="0.3">
      <c r="B596" s="19">
        <v>568</v>
      </c>
      <c r="C596" s="20">
        <v>44139</v>
      </c>
      <c r="D596" s="21">
        <v>87</v>
      </c>
      <c r="E596" s="22" t="s">
        <v>101</v>
      </c>
      <c r="F596" s="19">
        <v>3</v>
      </c>
      <c r="G596" s="23">
        <v>19</v>
      </c>
      <c r="H596" s="24">
        <v>103</v>
      </c>
      <c r="I596" s="25">
        <v>1957</v>
      </c>
      <c r="J596" s="26">
        <v>0.08</v>
      </c>
      <c r="K596" s="25"/>
      <c r="L596" s="25">
        <v>1800.44</v>
      </c>
      <c r="M596" s="27">
        <v>44140</v>
      </c>
      <c r="N596" s="28">
        <v>44140</v>
      </c>
      <c r="O596" s="29">
        <v>568</v>
      </c>
      <c r="P596" s="30">
        <v>5</v>
      </c>
      <c r="Q596" s="19" t="s">
        <v>105</v>
      </c>
      <c r="R596" s="26">
        <v>0.09</v>
      </c>
      <c r="S596" s="31">
        <v>162.03960000000001</v>
      </c>
      <c r="T596">
        <v>1</v>
      </c>
    </row>
    <row r="597" spans="2:20" x14ac:dyDescent="0.3">
      <c r="B597" s="19">
        <v>569</v>
      </c>
      <c r="C597" s="20">
        <v>44139</v>
      </c>
      <c r="D597" s="21">
        <v>68</v>
      </c>
      <c r="E597" s="22" t="s">
        <v>111</v>
      </c>
      <c r="F597" s="19">
        <v>6</v>
      </c>
      <c r="G597" s="23">
        <v>46</v>
      </c>
      <c r="H597" s="24">
        <v>102</v>
      </c>
      <c r="I597" s="25">
        <v>4692</v>
      </c>
      <c r="J597" s="26">
        <v>0.09</v>
      </c>
      <c r="K597" s="25"/>
      <c r="L597" s="25">
        <v>4269.72</v>
      </c>
      <c r="M597" s="27">
        <v>44158</v>
      </c>
      <c r="N597" s="28">
        <v>44158</v>
      </c>
      <c r="O597" s="29">
        <v>569</v>
      </c>
      <c r="P597" s="30">
        <v>5</v>
      </c>
      <c r="Q597" s="19" t="s">
        <v>109</v>
      </c>
      <c r="R597" s="26">
        <v>0.06</v>
      </c>
      <c r="S597" s="31">
        <v>256.1832</v>
      </c>
      <c r="T597">
        <v>2</v>
      </c>
    </row>
    <row r="598" spans="2:20" x14ac:dyDescent="0.3">
      <c r="B598" s="19">
        <v>570</v>
      </c>
      <c r="C598" s="20">
        <v>44140</v>
      </c>
      <c r="D598" s="21">
        <v>59</v>
      </c>
      <c r="E598" s="22" t="s">
        <v>156</v>
      </c>
      <c r="F598" s="19">
        <v>5</v>
      </c>
      <c r="G598" s="23">
        <v>45</v>
      </c>
      <c r="H598" s="24">
        <v>98</v>
      </c>
      <c r="I598" s="25">
        <v>4410</v>
      </c>
      <c r="J598" s="26">
        <v>0.08</v>
      </c>
      <c r="K598" s="25"/>
      <c r="L598" s="25">
        <v>4057.2</v>
      </c>
      <c r="M598" s="27">
        <v>44167</v>
      </c>
      <c r="N598" s="28">
        <v>44167</v>
      </c>
      <c r="O598" s="29">
        <v>570</v>
      </c>
      <c r="P598" s="30">
        <v>4</v>
      </c>
      <c r="Q598" s="19" t="s">
        <v>83</v>
      </c>
      <c r="R598" s="26">
        <v>7.0000000000000007E-2</v>
      </c>
      <c r="S598" s="31">
        <v>284.00400000000002</v>
      </c>
      <c r="T598">
        <v>3</v>
      </c>
    </row>
    <row r="599" spans="2:20" x14ac:dyDescent="0.3">
      <c r="B599" s="19">
        <v>571</v>
      </c>
      <c r="C599" s="20">
        <v>44141</v>
      </c>
      <c r="D599" s="21">
        <v>38</v>
      </c>
      <c r="E599" s="22" t="s">
        <v>132</v>
      </c>
      <c r="F599" s="19">
        <v>2</v>
      </c>
      <c r="G599" s="23">
        <v>40</v>
      </c>
      <c r="H599" s="24">
        <v>112</v>
      </c>
      <c r="I599" s="25">
        <v>4480</v>
      </c>
      <c r="J599" s="26">
        <v>0.01</v>
      </c>
      <c r="K599" s="25"/>
      <c r="L599" s="25">
        <v>4435.2</v>
      </c>
      <c r="M599" s="27">
        <v>44161</v>
      </c>
      <c r="N599" s="28">
        <v>44161</v>
      </c>
      <c r="O599" s="29">
        <v>571</v>
      </c>
      <c r="P599" s="30">
        <v>7</v>
      </c>
      <c r="Q599" s="19" t="s">
        <v>80</v>
      </c>
      <c r="R599" s="26">
        <v>0.05</v>
      </c>
      <c r="S599" s="31">
        <v>221.76</v>
      </c>
      <c r="T599">
        <v>4</v>
      </c>
    </row>
    <row r="600" spans="2:20" x14ac:dyDescent="0.3">
      <c r="B600" s="19">
        <v>572</v>
      </c>
      <c r="C600" s="20">
        <v>44142</v>
      </c>
      <c r="D600" s="21">
        <v>94</v>
      </c>
      <c r="E600" s="22" t="s">
        <v>111</v>
      </c>
      <c r="F600" s="19">
        <v>6</v>
      </c>
      <c r="G600" s="23">
        <v>38</v>
      </c>
      <c r="H600" s="24">
        <v>99</v>
      </c>
      <c r="I600" s="25">
        <v>3762</v>
      </c>
      <c r="J600" s="26">
        <v>0</v>
      </c>
      <c r="K600" s="25"/>
      <c r="L600" s="25">
        <v>3762</v>
      </c>
      <c r="M600" s="27">
        <v>44162</v>
      </c>
      <c r="N600" s="28">
        <v>44162</v>
      </c>
      <c r="O600" s="29">
        <v>572</v>
      </c>
      <c r="P600" s="30">
        <v>6</v>
      </c>
      <c r="Q600" s="19" t="s">
        <v>95</v>
      </c>
      <c r="R600" s="26">
        <v>0.09</v>
      </c>
      <c r="S600" s="31">
        <v>338.58</v>
      </c>
      <c r="T600">
        <v>5</v>
      </c>
    </row>
    <row r="601" spans="2:20" x14ac:dyDescent="0.3">
      <c r="B601" s="19">
        <v>573</v>
      </c>
      <c r="C601" s="20">
        <v>44143</v>
      </c>
      <c r="D601" s="21">
        <v>17</v>
      </c>
      <c r="E601" s="22" t="s">
        <v>126</v>
      </c>
      <c r="F601" s="19">
        <v>15</v>
      </c>
      <c r="G601" s="23">
        <v>32</v>
      </c>
      <c r="H601" s="24">
        <v>99</v>
      </c>
      <c r="I601" s="25">
        <v>3168</v>
      </c>
      <c r="J601" s="26">
        <v>0.02</v>
      </c>
      <c r="K601" s="25"/>
      <c r="L601" s="25">
        <v>3104.64</v>
      </c>
      <c r="M601" s="27">
        <v>44162</v>
      </c>
      <c r="N601" s="28">
        <v>44162</v>
      </c>
      <c r="O601" s="29">
        <v>573</v>
      </c>
      <c r="P601" s="30">
        <v>6</v>
      </c>
      <c r="Q601" s="19" t="s">
        <v>92</v>
      </c>
      <c r="R601" s="26">
        <v>0.09</v>
      </c>
      <c r="S601" s="31">
        <v>279.41759999999999</v>
      </c>
      <c r="T601">
        <v>6</v>
      </c>
    </row>
    <row r="602" spans="2:20" x14ac:dyDescent="0.3">
      <c r="B602" s="19">
        <v>574</v>
      </c>
      <c r="C602" s="20">
        <v>44143</v>
      </c>
      <c r="D602" s="21">
        <v>85</v>
      </c>
      <c r="E602" s="22" t="s">
        <v>117</v>
      </c>
      <c r="F602" s="19">
        <v>5</v>
      </c>
      <c r="G602" s="23">
        <v>31</v>
      </c>
      <c r="H602" s="24">
        <v>96</v>
      </c>
      <c r="I602" s="25">
        <v>2976</v>
      </c>
      <c r="J602" s="26">
        <v>0.1</v>
      </c>
      <c r="K602" s="25"/>
      <c r="L602" s="25">
        <v>2678.4</v>
      </c>
      <c r="M602" s="27">
        <v>44146</v>
      </c>
      <c r="N602" s="28">
        <v>44146</v>
      </c>
      <c r="O602" s="29">
        <v>574</v>
      </c>
      <c r="P602" s="30">
        <v>5</v>
      </c>
      <c r="Q602" s="19" t="s">
        <v>109</v>
      </c>
      <c r="R602" s="26">
        <v>0.05</v>
      </c>
      <c r="S602" s="31">
        <v>133.92000000000002</v>
      </c>
      <c r="T602">
        <v>7</v>
      </c>
    </row>
    <row r="603" spans="2:20" x14ac:dyDescent="0.3">
      <c r="B603" s="19">
        <v>575</v>
      </c>
      <c r="C603" s="20">
        <v>44143</v>
      </c>
      <c r="D603" s="21">
        <v>68</v>
      </c>
      <c r="E603" s="22" t="s">
        <v>111</v>
      </c>
      <c r="F603" s="19">
        <v>6</v>
      </c>
      <c r="G603" s="23">
        <v>47</v>
      </c>
      <c r="H603" s="24">
        <v>103</v>
      </c>
      <c r="I603" s="25">
        <v>4841</v>
      </c>
      <c r="J603" s="26">
        <v>0.11</v>
      </c>
      <c r="K603" s="25"/>
      <c r="L603" s="25">
        <v>4308.49</v>
      </c>
      <c r="M603" s="27">
        <v>44173</v>
      </c>
      <c r="N603" s="28">
        <v>44173</v>
      </c>
      <c r="O603" s="29">
        <v>575</v>
      </c>
      <c r="P603" s="30">
        <v>6</v>
      </c>
      <c r="Q603" s="19" t="s">
        <v>128</v>
      </c>
      <c r="R603" s="26">
        <v>0.06</v>
      </c>
      <c r="S603" s="31">
        <v>258.50939999999997</v>
      </c>
      <c r="T603">
        <v>1</v>
      </c>
    </row>
    <row r="604" spans="2:20" x14ac:dyDescent="0.3">
      <c r="B604" s="19">
        <v>576</v>
      </c>
      <c r="C604" s="20">
        <v>44144</v>
      </c>
      <c r="D604" s="21">
        <v>31</v>
      </c>
      <c r="E604" s="22" t="s">
        <v>144</v>
      </c>
      <c r="F604" s="19">
        <v>8</v>
      </c>
      <c r="G604" s="23">
        <v>45</v>
      </c>
      <c r="H604" s="24">
        <v>90</v>
      </c>
      <c r="I604" s="25">
        <v>4050</v>
      </c>
      <c r="J604" s="26">
        <v>0.05</v>
      </c>
      <c r="K604" s="25"/>
      <c r="L604" s="25">
        <v>3847.5</v>
      </c>
      <c r="M604" s="27">
        <v>44158</v>
      </c>
      <c r="N604" s="28">
        <v>44158</v>
      </c>
      <c r="O604" s="29">
        <v>576</v>
      </c>
      <c r="P604" s="30">
        <v>1</v>
      </c>
      <c r="Q604" s="19" t="s">
        <v>95</v>
      </c>
      <c r="R604" s="26">
        <v>0.05</v>
      </c>
      <c r="S604" s="31">
        <v>192.375</v>
      </c>
      <c r="T604">
        <v>2</v>
      </c>
    </row>
    <row r="605" spans="2:20" x14ac:dyDescent="0.3">
      <c r="B605" s="19">
        <v>577</v>
      </c>
      <c r="C605" s="20">
        <v>44145</v>
      </c>
      <c r="D605" s="21">
        <v>4</v>
      </c>
      <c r="E605" s="22" t="s">
        <v>145</v>
      </c>
      <c r="F605" s="19">
        <v>9</v>
      </c>
      <c r="G605" s="23">
        <v>14</v>
      </c>
      <c r="H605" s="24">
        <v>101</v>
      </c>
      <c r="I605" s="25">
        <v>1414</v>
      </c>
      <c r="J605" s="26">
        <v>0.05</v>
      </c>
      <c r="K605" s="25"/>
      <c r="L605" s="25">
        <v>1343.3</v>
      </c>
      <c r="M605" s="27">
        <v>44154</v>
      </c>
      <c r="N605" s="28">
        <v>44154</v>
      </c>
      <c r="O605" s="29">
        <v>577</v>
      </c>
      <c r="P605" s="30">
        <v>5</v>
      </c>
      <c r="Q605" s="19" t="s">
        <v>90</v>
      </c>
      <c r="R605" s="26">
        <v>7.0000000000000007E-2</v>
      </c>
      <c r="S605" s="31">
        <v>94.031000000000006</v>
      </c>
      <c r="T605">
        <v>3</v>
      </c>
    </row>
    <row r="606" spans="2:20" x14ac:dyDescent="0.3">
      <c r="B606" s="19">
        <v>578</v>
      </c>
      <c r="C606" s="20">
        <v>44145</v>
      </c>
      <c r="D606" s="21">
        <v>82</v>
      </c>
      <c r="E606" s="22" t="s">
        <v>126</v>
      </c>
      <c r="F606" s="19">
        <v>1</v>
      </c>
      <c r="G606" s="23">
        <v>25</v>
      </c>
      <c r="H606" s="24">
        <v>106</v>
      </c>
      <c r="I606" s="25">
        <v>2650</v>
      </c>
      <c r="J606" s="26">
        <v>0.14000000000000001</v>
      </c>
      <c r="K606" s="25"/>
      <c r="L606" s="25">
        <v>2279</v>
      </c>
      <c r="M606" s="27">
        <v>44169</v>
      </c>
      <c r="N606" s="28">
        <v>44169</v>
      </c>
      <c r="O606" s="29">
        <v>578</v>
      </c>
      <c r="P606" s="30">
        <v>6</v>
      </c>
      <c r="Q606" s="19" t="s">
        <v>128</v>
      </c>
      <c r="R606" s="26">
        <v>0.06</v>
      </c>
      <c r="S606" s="31">
        <v>136.74</v>
      </c>
      <c r="T606">
        <v>4</v>
      </c>
    </row>
    <row r="607" spans="2:20" x14ac:dyDescent="0.3">
      <c r="B607" s="19">
        <v>579</v>
      </c>
      <c r="C607" s="20">
        <v>44145</v>
      </c>
      <c r="D607" s="21">
        <v>83</v>
      </c>
      <c r="E607" s="22" t="s">
        <v>159</v>
      </c>
      <c r="F607" s="19">
        <v>13</v>
      </c>
      <c r="G607" s="23">
        <v>46</v>
      </c>
      <c r="H607" s="24">
        <v>105</v>
      </c>
      <c r="I607" s="25">
        <v>4830</v>
      </c>
      <c r="J607" s="26">
        <v>0</v>
      </c>
      <c r="K607" s="25"/>
      <c r="L607" s="25">
        <v>4830</v>
      </c>
      <c r="M607" s="27">
        <v>44165</v>
      </c>
      <c r="N607" s="28">
        <v>44165</v>
      </c>
      <c r="O607" s="29">
        <v>579</v>
      </c>
      <c r="P607" s="30">
        <v>6</v>
      </c>
      <c r="Q607" s="19" t="s">
        <v>92</v>
      </c>
      <c r="R607" s="26">
        <v>0.1</v>
      </c>
      <c r="S607" s="31">
        <v>483</v>
      </c>
      <c r="T607">
        <v>5</v>
      </c>
    </row>
    <row r="608" spans="2:20" x14ac:dyDescent="0.3">
      <c r="B608" s="19">
        <v>580</v>
      </c>
      <c r="C608" s="20">
        <v>44145</v>
      </c>
      <c r="D608" s="21">
        <v>83</v>
      </c>
      <c r="E608" s="22" t="s">
        <v>159</v>
      </c>
      <c r="F608" s="19">
        <v>7</v>
      </c>
      <c r="G608" s="23">
        <v>14</v>
      </c>
      <c r="H608" s="24">
        <v>117</v>
      </c>
      <c r="I608" s="25">
        <v>1638</v>
      </c>
      <c r="J608" s="26">
        <v>0.12</v>
      </c>
      <c r="K608" s="25"/>
      <c r="L608" s="25">
        <v>1441.44</v>
      </c>
      <c r="M608" s="27">
        <v>44171</v>
      </c>
      <c r="N608" s="28">
        <v>44171</v>
      </c>
      <c r="O608" s="29">
        <v>580</v>
      </c>
      <c r="P608" s="30">
        <v>4</v>
      </c>
      <c r="Q608" s="19" t="s">
        <v>88</v>
      </c>
      <c r="R608" s="26">
        <v>0.09</v>
      </c>
      <c r="S608" s="31">
        <v>129.7296</v>
      </c>
      <c r="T608">
        <v>6</v>
      </c>
    </row>
    <row r="609" spans="2:20" x14ac:dyDescent="0.3">
      <c r="B609" s="19">
        <v>581</v>
      </c>
      <c r="C609" s="20">
        <v>44146</v>
      </c>
      <c r="D609" s="21">
        <v>64</v>
      </c>
      <c r="E609" s="22" t="s">
        <v>137</v>
      </c>
      <c r="F609" s="19">
        <v>5</v>
      </c>
      <c r="G609" s="23">
        <v>23</v>
      </c>
      <c r="H609" s="24">
        <v>90</v>
      </c>
      <c r="I609" s="25">
        <v>2070</v>
      </c>
      <c r="J609" s="26">
        <v>0</v>
      </c>
      <c r="K609" s="25"/>
      <c r="L609" s="25">
        <v>2070</v>
      </c>
      <c r="M609" s="27">
        <v>44148</v>
      </c>
      <c r="N609" s="28">
        <v>44148</v>
      </c>
      <c r="O609" s="29">
        <v>581</v>
      </c>
      <c r="P609" s="30">
        <v>2</v>
      </c>
      <c r="Q609" s="19" t="s">
        <v>92</v>
      </c>
      <c r="R609" s="26">
        <v>0.09</v>
      </c>
      <c r="S609" s="31">
        <v>186.29999999999998</v>
      </c>
      <c r="T609">
        <v>7</v>
      </c>
    </row>
    <row r="610" spans="2:20" x14ac:dyDescent="0.3">
      <c r="B610" s="19">
        <v>582</v>
      </c>
      <c r="C610" s="20">
        <v>44146</v>
      </c>
      <c r="D610" s="21">
        <v>76</v>
      </c>
      <c r="E610" s="22" t="s">
        <v>163</v>
      </c>
      <c r="F610" s="19">
        <v>7</v>
      </c>
      <c r="G610" s="23">
        <v>24</v>
      </c>
      <c r="H610" s="24">
        <v>94</v>
      </c>
      <c r="I610" s="25">
        <v>2256</v>
      </c>
      <c r="J610" s="26">
        <v>0.14000000000000001</v>
      </c>
      <c r="K610" s="25"/>
      <c r="L610" s="25">
        <v>1940.1599999999999</v>
      </c>
      <c r="M610" s="27">
        <v>44165</v>
      </c>
      <c r="N610" s="28">
        <v>44165</v>
      </c>
      <c r="O610" s="29">
        <v>582</v>
      </c>
      <c r="P610" s="30">
        <v>4</v>
      </c>
      <c r="Q610" s="19" t="s">
        <v>105</v>
      </c>
      <c r="R610" s="26">
        <v>0.06</v>
      </c>
      <c r="S610" s="31">
        <v>116.40959999999998</v>
      </c>
      <c r="T610">
        <v>1</v>
      </c>
    </row>
    <row r="611" spans="2:20" x14ac:dyDescent="0.3">
      <c r="B611" s="19">
        <v>583</v>
      </c>
      <c r="C611" s="20">
        <v>44146</v>
      </c>
      <c r="D611" s="21">
        <v>57</v>
      </c>
      <c r="E611" s="22" t="s">
        <v>148</v>
      </c>
      <c r="F611" s="19">
        <v>1</v>
      </c>
      <c r="G611" s="23">
        <v>45</v>
      </c>
      <c r="H611" s="24">
        <v>92</v>
      </c>
      <c r="I611" s="25">
        <v>4140</v>
      </c>
      <c r="J611" s="26">
        <v>0.02</v>
      </c>
      <c r="K611" s="25"/>
      <c r="L611" s="25">
        <v>4057.2</v>
      </c>
      <c r="M611" s="27">
        <v>44151</v>
      </c>
      <c r="N611" s="28">
        <v>44151</v>
      </c>
      <c r="O611" s="29">
        <v>583</v>
      </c>
      <c r="P611" s="30">
        <v>2</v>
      </c>
      <c r="Q611" s="19" t="s">
        <v>92</v>
      </c>
      <c r="R611" s="26">
        <v>7.0000000000000007E-2</v>
      </c>
      <c r="S611" s="31">
        <v>284.00400000000002</v>
      </c>
      <c r="T611">
        <v>2</v>
      </c>
    </row>
    <row r="612" spans="2:20" x14ac:dyDescent="0.3">
      <c r="B612" s="19">
        <v>584</v>
      </c>
      <c r="C612" s="20">
        <v>44146</v>
      </c>
      <c r="D612" s="21">
        <v>62</v>
      </c>
      <c r="E612" s="22" t="s">
        <v>96</v>
      </c>
      <c r="F612" s="19">
        <v>12</v>
      </c>
      <c r="G612" s="23">
        <v>31</v>
      </c>
      <c r="H612" s="24">
        <v>100</v>
      </c>
      <c r="I612" s="25">
        <v>3100</v>
      </c>
      <c r="J612" s="26">
        <v>0.08</v>
      </c>
      <c r="K612" s="25"/>
      <c r="L612" s="25">
        <v>2852</v>
      </c>
      <c r="M612" s="27">
        <v>44150</v>
      </c>
      <c r="N612" s="28">
        <v>44150</v>
      </c>
      <c r="O612" s="29">
        <v>584</v>
      </c>
      <c r="P612" s="30">
        <v>6</v>
      </c>
      <c r="Q612" s="19" t="s">
        <v>109</v>
      </c>
      <c r="R612" s="26">
        <v>0.06</v>
      </c>
      <c r="S612" s="31">
        <v>171.12</v>
      </c>
      <c r="T612">
        <v>3</v>
      </c>
    </row>
    <row r="613" spans="2:20" x14ac:dyDescent="0.3">
      <c r="B613" s="19">
        <v>585</v>
      </c>
      <c r="C613" s="20">
        <v>44147</v>
      </c>
      <c r="D613" s="21">
        <v>73</v>
      </c>
      <c r="E613" s="22" t="s">
        <v>96</v>
      </c>
      <c r="F613" s="19">
        <v>11</v>
      </c>
      <c r="G613" s="23">
        <v>40</v>
      </c>
      <c r="H613" s="24">
        <v>116</v>
      </c>
      <c r="I613" s="25">
        <v>4640</v>
      </c>
      <c r="J613" s="26">
        <v>0.08</v>
      </c>
      <c r="K613" s="25"/>
      <c r="L613" s="25">
        <v>4268.8</v>
      </c>
      <c r="M613" s="27">
        <v>44168</v>
      </c>
      <c r="N613" s="28">
        <v>44168</v>
      </c>
      <c r="O613" s="29">
        <v>585</v>
      </c>
      <c r="P613" s="30">
        <v>3</v>
      </c>
      <c r="Q613" s="19" t="s">
        <v>109</v>
      </c>
      <c r="R613" s="26">
        <v>7.0000000000000007E-2</v>
      </c>
      <c r="S613" s="31">
        <v>298.81600000000003</v>
      </c>
      <c r="T613">
        <v>4</v>
      </c>
    </row>
    <row r="614" spans="2:20" x14ac:dyDescent="0.3">
      <c r="B614" s="19">
        <v>586</v>
      </c>
      <c r="C614" s="20">
        <v>44147</v>
      </c>
      <c r="D614" s="21">
        <v>27</v>
      </c>
      <c r="E614" s="22" t="s">
        <v>160</v>
      </c>
      <c r="F614" s="19">
        <v>15</v>
      </c>
      <c r="G614" s="23">
        <v>10</v>
      </c>
      <c r="H614" s="24">
        <v>114</v>
      </c>
      <c r="I614" s="25">
        <v>1140</v>
      </c>
      <c r="J614" s="26">
        <v>0.11</v>
      </c>
      <c r="K614" s="25"/>
      <c r="L614" s="25">
        <v>1014.6</v>
      </c>
      <c r="M614" s="27">
        <v>44153</v>
      </c>
      <c r="N614" s="28">
        <v>44153</v>
      </c>
      <c r="O614" s="29">
        <v>586</v>
      </c>
      <c r="P614" s="30">
        <v>4</v>
      </c>
      <c r="Q614" s="19" t="s">
        <v>92</v>
      </c>
      <c r="R614" s="26">
        <v>7.0000000000000007E-2</v>
      </c>
      <c r="S614" s="31">
        <v>71.022000000000006</v>
      </c>
      <c r="T614">
        <v>5</v>
      </c>
    </row>
    <row r="615" spans="2:20" x14ac:dyDescent="0.3">
      <c r="B615" s="19">
        <v>587</v>
      </c>
      <c r="C615" s="20">
        <v>44147</v>
      </c>
      <c r="D615" s="21">
        <v>70</v>
      </c>
      <c r="E615" s="22" t="s">
        <v>126</v>
      </c>
      <c r="F615" s="19">
        <v>10</v>
      </c>
      <c r="G615" s="23">
        <v>22</v>
      </c>
      <c r="H615" s="24">
        <v>112</v>
      </c>
      <c r="I615" s="25">
        <v>2464</v>
      </c>
      <c r="J615" s="26">
        <v>0.02</v>
      </c>
      <c r="K615" s="25"/>
      <c r="L615" s="25">
        <v>2414.7199999999998</v>
      </c>
      <c r="M615" s="27">
        <v>44150</v>
      </c>
      <c r="N615" s="28">
        <v>44150</v>
      </c>
      <c r="O615" s="29">
        <v>587</v>
      </c>
      <c r="P615" s="30">
        <v>6</v>
      </c>
      <c r="Q615" s="19" t="s">
        <v>92</v>
      </c>
      <c r="R615" s="26">
        <v>0.1</v>
      </c>
      <c r="S615" s="31">
        <v>241.47199999999998</v>
      </c>
      <c r="T615">
        <v>6</v>
      </c>
    </row>
    <row r="616" spans="2:20" x14ac:dyDescent="0.3">
      <c r="B616" s="19">
        <v>588</v>
      </c>
      <c r="C616" s="20">
        <v>44147</v>
      </c>
      <c r="D616" s="21">
        <v>39</v>
      </c>
      <c r="E616" s="22" t="s">
        <v>96</v>
      </c>
      <c r="F616" s="19">
        <v>2</v>
      </c>
      <c r="G616" s="23">
        <v>37</v>
      </c>
      <c r="H616" s="24">
        <v>116</v>
      </c>
      <c r="I616" s="25">
        <v>4292</v>
      </c>
      <c r="J616" s="26">
        <v>0.15</v>
      </c>
      <c r="K616" s="25"/>
      <c r="L616" s="25">
        <v>3648.2</v>
      </c>
      <c r="M616" s="27">
        <v>44147</v>
      </c>
      <c r="N616" s="28">
        <v>44147</v>
      </c>
      <c r="O616" s="29">
        <v>588</v>
      </c>
      <c r="P616" s="30">
        <v>2</v>
      </c>
      <c r="Q616" s="19" t="s">
        <v>105</v>
      </c>
      <c r="R616" s="26">
        <v>0.08</v>
      </c>
      <c r="S616" s="31">
        <v>291.85599999999999</v>
      </c>
      <c r="T616">
        <v>7</v>
      </c>
    </row>
    <row r="617" spans="2:20" x14ac:dyDescent="0.3">
      <c r="B617" s="19">
        <v>589</v>
      </c>
      <c r="C617" s="20">
        <v>44148</v>
      </c>
      <c r="D617" s="21">
        <v>90</v>
      </c>
      <c r="E617" s="22" t="s">
        <v>119</v>
      </c>
      <c r="F617" s="19">
        <v>9</v>
      </c>
      <c r="G617" s="23">
        <v>34</v>
      </c>
      <c r="H617" s="24">
        <v>116</v>
      </c>
      <c r="I617" s="25">
        <v>3944</v>
      </c>
      <c r="J617" s="26">
        <v>0.13</v>
      </c>
      <c r="K617" s="25"/>
      <c r="L617" s="25">
        <v>3431.2799999999997</v>
      </c>
      <c r="M617" s="27">
        <v>44156</v>
      </c>
      <c r="N617" s="28">
        <v>44156</v>
      </c>
      <c r="O617" s="29">
        <v>589</v>
      </c>
      <c r="P617" s="30">
        <v>6</v>
      </c>
      <c r="Q617" s="19" t="s">
        <v>105</v>
      </c>
      <c r="R617" s="26">
        <v>0.1</v>
      </c>
      <c r="S617" s="31">
        <v>343.12799999999999</v>
      </c>
      <c r="T617">
        <v>1</v>
      </c>
    </row>
    <row r="618" spans="2:20" x14ac:dyDescent="0.3">
      <c r="B618" s="19">
        <v>590</v>
      </c>
      <c r="C618" s="20">
        <v>44150</v>
      </c>
      <c r="D618" s="21">
        <v>40</v>
      </c>
      <c r="E618" s="22" t="s">
        <v>111</v>
      </c>
      <c r="F618" s="19">
        <v>8</v>
      </c>
      <c r="G618" s="23">
        <v>40</v>
      </c>
      <c r="H618" s="24">
        <v>115</v>
      </c>
      <c r="I618" s="25">
        <v>4600</v>
      </c>
      <c r="J618" s="26">
        <v>7.0000000000000007E-2</v>
      </c>
      <c r="K618" s="25"/>
      <c r="L618" s="25">
        <v>4278</v>
      </c>
      <c r="M618" s="27">
        <v>44159</v>
      </c>
      <c r="N618" s="28">
        <v>44159</v>
      </c>
      <c r="O618" s="29">
        <v>590</v>
      </c>
      <c r="P618" s="30">
        <v>2</v>
      </c>
      <c r="Q618" s="19" t="s">
        <v>95</v>
      </c>
      <c r="R618" s="26">
        <v>0.1</v>
      </c>
      <c r="S618" s="31">
        <v>427.8</v>
      </c>
      <c r="T618">
        <v>2</v>
      </c>
    </row>
    <row r="619" spans="2:20" x14ac:dyDescent="0.3">
      <c r="B619" s="19">
        <v>591</v>
      </c>
      <c r="C619" s="20">
        <v>44150</v>
      </c>
      <c r="D619" s="21">
        <v>88</v>
      </c>
      <c r="E619" s="22" t="s">
        <v>96</v>
      </c>
      <c r="F619" s="19">
        <v>4</v>
      </c>
      <c r="G619" s="23">
        <v>42</v>
      </c>
      <c r="H619" s="24">
        <v>96</v>
      </c>
      <c r="I619" s="25">
        <v>4032</v>
      </c>
      <c r="J619" s="26">
        <v>0.08</v>
      </c>
      <c r="K619" s="25"/>
      <c r="L619" s="25">
        <v>3709.44</v>
      </c>
      <c r="M619" s="27">
        <v>44165</v>
      </c>
      <c r="N619" s="28">
        <v>44165</v>
      </c>
      <c r="O619" s="29">
        <v>591</v>
      </c>
      <c r="P619" s="30">
        <v>3</v>
      </c>
      <c r="Q619" s="19" t="s">
        <v>80</v>
      </c>
      <c r="R619" s="26">
        <v>0.08</v>
      </c>
      <c r="S619" s="31">
        <v>296.7552</v>
      </c>
      <c r="T619">
        <v>3</v>
      </c>
    </row>
    <row r="620" spans="2:20" x14ac:dyDescent="0.3">
      <c r="B620" s="19">
        <v>592</v>
      </c>
      <c r="C620" s="20">
        <v>44153</v>
      </c>
      <c r="D620" s="21">
        <v>41</v>
      </c>
      <c r="E620" s="22" t="s">
        <v>127</v>
      </c>
      <c r="F620" s="19">
        <v>13</v>
      </c>
      <c r="G620" s="23">
        <v>47</v>
      </c>
      <c r="H620" s="24">
        <v>92</v>
      </c>
      <c r="I620" s="25">
        <v>4324</v>
      </c>
      <c r="J620" s="26">
        <v>0.15</v>
      </c>
      <c r="K620" s="25"/>
      <c r="L620" s="25">
        <v>3675.4</v>
      </c>
      <c r="M620" s="27">
        <v>44165</v>
      </c>
      <c r="N620" s="28">
        <v>44165</v>
      </c>
      <c r="O620" s="29">
        <v>592</v>
      </c>
      <c r="P620" s="30">
        <v>5</v>
      </c>
      <c r="Q620" s="19" t="s">
        <v>95</v>
      </c>
      <c r="R620" s="26">
        <v>0.1</v>
      </c>
      <c r="S620" s="31">
        <v>367.54</v>
      </c>
      <c r="T620">
        <v>4</v>
      </c>
    </row>
    <row r="621" spans="2:20" x14ac:dyDescent="0.3">
      <c r="B621" s="19">
        <v>593</v>
      </c>
      <c r="C621" s="20">
        <v>44153</v>
      </c>
      <c r="D621" s="21">
        <v>92</v>
      </c>
      <c r="E621" s="22" t="s">
        <v>84</v>
      </c>
      <c r="F621" s="19">
        <v>13</v>
      </c>
      <c r="G621" s="23">
        <v>30</v>
      </c>
      <c r="H621" s="24">
        <v>116</v>
      </c>
      <c r="I621" s="25">
        <v>3480</v>
      </c>
      <c r="J621" s="26">
        <v>0.01</v>
      </c>
      <c r="K621" s="25"/>
      <c r="L621" s="25">
        <v>3445.2</v>
      </c>
      <c r="M621" s="27">
        <v>44162</v>
      </c>
      <c r="N621" s="28">
        <v>44162</v>
      </c>
      <c r="O621" s="29">
        <v>593</v>
      </c>
      <c r="P621" s="30">
        <v>4</v>
      </c>
      <c r="Q621" s="19" t="s">
        <v>83</v>
      </c>
      <c r="R621" s="26">
        <v>0.06</v>
      </c>
      <c r="S621" s="31">
        <v>206.71199999999999</v>
      </c>
      <c r="T621">
        <v>5</v>
      </c>
    </row>
    <row r="622" spans="2:20" x14ac:dyDescent="0.3">
      <c r="B622" s="19">
        <v>594</v>
      </c>
      <c r="C622" s="20">
        <v>44154</v>
      </c>
      <c r="D622" s="21">
        <v>84</v>
      </c>
      <c r="E622" s="22" t="s">
        <v>106</v>
      </c>
      <c r="F622" s="19">
        <v>14</v>
      </c>
      <c r="G622" s="23">
        <v>42</v>
      </c>
      <c r="H622" s="24">
        <v>100</v>
      </c>
      <c r="I622" s="25">
        <v>4200</v>
      </c>
      <c r="J622" s="26">
        <v>0.05</v>
      </c>
      <c r="K622" s="25"/>
      <c r="L622" s="25">
        <v>3990</v>
      </c>
      <c r="M622" s="27">
        <v>44170</v>
      </c>
      <c r="N622" s="28">
        <v>44170</v>
      </c>
      <c r="O622" s="29">
        <v>594</v>
      </c>
      <c r="P622" s="30">
        <v>7</v>
      </c>
      <c r="Q622" s="19" t="s">
        <v>128</v>
      </c>
      <c r="R622" s="26">
        <v>7.0000000000000007E-2</v>
      </c>
      <c r="S622" s="31">
        <v>279.3</v>
      </c>
      <c r="T622">
        <v>6</v>
      </c>
    </row>
    <row r="623" spans="2:20" x14ac:dyDescent="0.3">
      <c r="B623" s="19">
        <v>595</v>
      </c>
      <c r="C623" s="20">
        <v>44155</v>
      </c>
      <c r="D623" s="21">
        <v>8</v>
      </c>
      <c r="E623" s="22" t="s">
        <v>96</v>
      </c>
      <c r="F623" s="19">
        <v>2</v>
      </c>
      <c r="G623" s="23">
        <v>11</v>
      </c>
      <c r="H623" s="24">
        <v>118</v>
      </c>
      <c r="I623" s="25">
        <v>1298</v>
      </c>
      <c r="J623" s="26">
        <v>0.11</v>
      </c>
      <c r="K623" s="25"/>
      <c r="L623" s="25">
        <v>1155.22</v>
      </c>
      <c r="M623" s="27">
        <v>44155</v>
      </c>
      <c r="N623" s="28">
        <v>44155</v>
      </c>
      <c r="O623" s="29">
        <v>595</v>
      </c>
      <c r="P623" s="30">
        <v>5</v>
      </c>
      <c r="Q623" s="19" t="s">
        <v>92</v>
      </c>
      <c r="R623" s="26">
        <v>0.05</v>
      </c>
      <c r="S623" s="31">
        <v>57.761000000000003</v>
      </c>
      <c r="T623">
        <v>7</v>
      </c>
    </row>
    <row r="624" spans="2:20" x14ac:dyDescent="0.3">
      <c r="B624" s="19">
        <v>596</v>
      </c>
      <c r="C624" s="20">
        <v>44155</v>
      </c>
      <c r="D624" s="21">
        <v>76</v>
      </c>
      <c r="E624" s="22" t="s">
        <v>163</v>
      </c>
      <c r="F624" s="19">
        <v>14</v>
      </c>
      <c r="G624" s="23">
        <v>35</v>
      </c>
      <c r="H624" s="24">
        <v>105</v>
      </c>
      <c r="I624" s="25">
        <v>3675</v>
      </c>
      <c r="J624" s="26">
        <v>0.04</v>
      </c>
      <c r="K624" s="25"/>
      <c r="L624" s="25">
        <v>3528</v>
      </c>
      <c r="M624" s="27">
        <v>44183</v>
      </c>
      <c r="N624" s="28">
        <v>44183</v>
      </c>
      <c r="O624" s="29">
        <v>596</v>
      </c>
      <c r="P624" s="30">
        <v>4</v>
      </c>
      <c r="Q624" s="19" t="s">
        <v>80</v>
      </c>
      <c r="R624" s="26">
        <v>0.05</v>
      </c>
      <c r="S624" s="31">
        <v>176.4</v>
      </c>
      <c r="T624">
        <v>1</v>
      </c>
    </row>
    <row r="625" spans="2:20" x14ac:dyDescent="0.3">
      <c r="B625" s="19">
        <v>597</v>
      </c>
      <c r="C625" s="20">
        <v>44156</v>
      </c>
      <c r="D625" s="21">
        <v>29</v>
      </c>
      <c r="E625" s="22" t="s">
        <v>157</v>
      </c>
      <c r="F625" s="19">
        <v>9</v>
      </c>
      <c r="G625" s="23">
        <v>14</v>
      </c>
      <c r="H625" s="24">
        <v>120</v>
      </c>
      <c r="I625" s="25">
        <v>1680</v>
      </c>
      <c r="J625" s="26">
        <v>0.08</v>
      </c>
      <c r="K625" s="25"/>
      <c r="L625" s="25">
        <v>1545.6</v>
      </c>
      <c r="M625" s="27">
        <v>44181</v>
      </c>
      <c r="N625" s="28">
        <v>44181</v>
      </c>
      <c r="O625" s="29">
        <v>597</v>
      </c>
      <c r="P625" s="30">
        <v>7</v>
      </c>
      <c r="Q625" s="19" t="s">
        <v>90</v>
      </c>
      <c r="R625" s="26">
        <v>0.08</v>
      </c>
      <c r="S625" s="31">
        <v>123.648</v>
      </c>
      <c r="T625">
        <v>2</v>
      </c>
    </row>
    <row r="626" spans="2:20" x14ac:dyDescent="0.3">
      <c r="B626" s="19">
        <v>598</v>
      </c>
      <c r="C626" s="20">
        <v>44157</v>
      </c>
      <c r="D626" s="21">
        <v>57</v>
      </c>
      <c r="E626" s="22" t="s">
        <v>148</v>
      </c>
      <c r="F626" s="19">
        <v>15</v>
      </c>
      <c r="G626" s="23">
        <v>33</v>
      </c>
      <c r="H626" s="24">
        <v>95</v>
      </c>
      <c r="I626" s="25">
        <v>3135</v>
      </c>
      <c r="J626" s="26">
        <v>0.1</v>
      </c>
      <c r="K626" s="25"/>
      <c r="L626" s="25">
        <v>2821.5</v>
      </c>
      <c r="M626" s="27">
        <v>44173</v>
      </c>
      <c r="N626" s="28">
        <v>44173</v>
      </c>
      <c r="O626" s="29">
        <v>598</v>
      </c>
      <c r="P626" s="30">
        <v>3</v>
      </c>
      <c r="Q626" s="19" t="s">
        <v>113</v>
      </c>
      <c r="R626" s="26">
        <v>0.09</v>
      </c>
      <c r="S626" s="31">
        <v>253.935</v>
      </c>
      <c r="T626">
        <v>3</v>
      </c>
    </row>
    <row r="627" spans="2:20" x14ac:dyDescent="0.3">
      <c r="B627" s="19">
        <v>599</v>
      </c>
      <c r="C627" s="20">
        <v>44158</v>
      </c>
      <c r="D627" s="21">
        <v>88</v>
      </c>
      <c r="E627" s="22" t="s">
        <v>96</v>
      </c>
      <c r="F627" s="19">
        <v>5</v>
      </c>
      <c r="G627" s="23">
        <v>10</v>
      </c>
      <c r="H627" s="24">
        <v>113</v>
      </c>
      <c r="I627" s="25">
        <v>1130</v>
      </c>
      <c r="J627" s="26">
        <v>0.1</v>
      </c>
      <c r="K627" s="25"/>
      <c r="L627" s="25">
        <v>1017</v>
      </c>
      <c r="M627" s="27">
        <v>44183</v>
      </c>
      <c r="N627" s="28">
        <v>44183</v>
      </c>
      <c r="O627" s="29">
        <v>599</v>
      </c>
      <c r="P627" s="30">
        <v>7</v>
      </c>
      <c r="Q627" s="19" t="s">
        <v>88</v>
      </c>
      <c r="R627" s="26">
        <v>0.06</v>
      </c>
      <c r="S627" s="31">
        <v>61.019999999999996</v>
      </c>
      <c r="T627">
        <v>4</v>
      </c>
    </row>
    <row r="628" spans="2:20" x14ac:dyDescent="0.3">
      <c r="B628" s="19">
        <v>600</v>
      </c>
      <c r="C628" s="20">
        <v>44158</v>
      </c>
      <c r="D628" s="21">
        <v>12</v>
      </c>
      <c r="E628" s="22" t="s">
        <v>107</v>
      </c>
      <c r="F628" s="19">
        <v>9</v>
      </c>
      <c r="G628" s="23">
        <v>46</v>
      </c>
      <c r="H628" s="24">
        <v>113</v>
      </c>
      <c r="I628" s="25">
        <v>5198</v>
      </c>
      <c r="J628" s="26">
        <v>0.14000000000000001</v>
      </c>
      <c r="K628" s="25"/>
      <c r="L628" s="25">
        <v>4470.28</v>
      </c>
      <c r="M628" s="27">
        <v>44185</v>
      </c>
      <c r="N628" s="28">
        <v>44185</v>
      </c>
      <c r="O628" s="29">
        <v>600</v>
      </c>
      <c r="P628" s="30">
        <v>6</v>
      </c>
      <c r="Q628" s="19" t="s">
        <v>90</v>
      </c>
      <c r="R628" s="26">
        <v>0.09</v>
      </c>
      <c r="S628" s="31">
        <v>402.32519999999994</v>
      </c>
      <c r="T628">
        <v>5</v>
      </c>
    </row>
    <row r="629" spans="2:20" x14ac:dyDescent="0.3">
      <c r="B629" s="19">
        <v>601</v>
      </c>
      <c r="C629" s="20">
        <v>44159</v>
      </c>
      <c r="D629" s="21">
        <v>30</v>
      </c>
      <c r="E629" s="22" t="s">
        <v>155</v>
      </c>
      <c r="F629" s="19">
        <v>10</v>
      </c>
      <c r="G629" s="23">
        <v>15</v>
      </c>
      <c r="H629" s="24">
        <v>104</v>
      </c>
      <c r="I629" s="25">
        <v>1560</v>
      </c>
      <c r="J629" s="26">
        <v>0.08</v>
      </c>
      <c r="K629" s="25"/>
      <c r="L629" s="25">
        <v>1435.2</v>
      </c>
      <c r="M629" s="27">
        <v>44170</v>
      </c>
      <c r="N629" s="28">
        <v>44170</v>
      </c>
      <c r="O629" s="29">
        <v>601</v>
      </c>
      <c r="P629" s="30">
        <v>4</v>
      </c>
      <c r="Q629" s="19" t="s">
        <v>128</v>
      </c>
      <c r="R629" s="26">
        <v>0.08</v>
      </c>
      <c r="S629" s="31">
        <v>114.816</v>
      </c>
      <c r="T629">
        <v>6</v>
      </c>
    </row>
    <row r="630" spans="2:20" x14ac:dyDescent="0.3">
      <c r="B630" s="19">
        <v>602</v>
      </c>
      <c r="C630" s="20">
        <v>44159</v>
      </c>
      <c r="D630" s="21">
        <v>92</v>
      </c>
      <c r="E630" s="22" t="s">
        <v>84</v>
      </c>
      <c r="F630" s="19">
        <v>14</v>
      </c>
      <c r="G630" s="23">
        <v>26</v>
      </c>
      <c r="H630" s="24">
        <v>120</v>
      </c>
      <c r="I630" s="25">
        <v>3120</v>
      </c>
      <c r="J630" s="26">
        <v>0</v>
      </c>
      <c r="K630" s="25"/>
      <c r="L630" s="25">
        <v>3120</v>
      </c>
      <c r="M630" s="27">
        <v>44181</v>
      </c>
      <c r="N630" s="28">
        <v>44181</v>
      </c>
      <c r="O630" s="29">
        <v>602</v>
      </c>
      <c r="P630" s="30">
        <v>2</v>
      </c>
      <c r="Q630" s="19" t="s">
        <v>92</v>
      </c>
      <c r="R630" s="26">
        <v>7.0000000000000007E-2</v>
      </c>
      <c r="S630" s="31">
        <v>218.40000000000003</v>
      </c>
      <c r="T630">
        <v>7</v>
      </c>
    </row>
    <row r="631" spans="2:20" x14ac:dyDescent="0.3">
      <c r="B631" s="19">
        <v>603</v>
      </c>
      <c r="C631" s="20">
        <v>44160</v>
      </c>
      <c r="D631" s="21">
        <v>100</v>
      </c>
      <c r="E631" s="22" t="s">
        <v>96</v>
      </c>
      <c r="F631" s="19">
        <v>14</v>
      </c>
      <c r="G631" s="23">
        <v>23</v>
      </c>
      <c r="H631" s="24">
        <v>101</v>
      </c>
      <c r="I631" s="25">
        <v>2323</v>
      </c>
      <c r="J631" s="26">
        <v>0</v>
      </c>
      <c r="K631" s="25"/>
      <c r="L631" s="25">
        <v>2323</v>
      </c>
      <c r="M631" s="27">
        <v>44179</v>
      </c>
      <c r="N631" s="28">
        <v>44179</v>
      </c>
      <c r="O631" s="29">
        <v>603</v>
      </c>
      <c r="P631" s="30">
        <v>6</v>
      </c>
      <c r="Q631" s="19" t="s">
        <v>80</v>
      </c>
      <c r="R631" s="26">
        <v>0.08</v>
      </c>
      <c r="S631" s="31">
        <v>185.84</v>
      </c>
      <c r="T631">
        <v>1</v>
      </c>
    </row>
    <row r="632" spans="2:20" x14ac:dyDescent="0.3">
      <c r="B632" s="19">
        <v>604</v>
      </c>
      <c r="C632" s="20">
        <v>44161</v>
      </c>
      <c r="D632" s="21">
        <v>1</v>
      </c>
      <c r="E632" s="22" t="s">
        <v>152</v>
      </c>
      <c r="F632" s="19">
        <v>5</v>
      </c>
      <c r="G632" s="23">
        <v>45</v>
      </c>
      <c r="H632" s="24">
        <v>104</v>
      </c>
      <c r="I632" s="25">
        <v>4680</v>
      </c>
      <c r="J632" s="26">
        <v>0.1</v>
      </c>
      <c r="K632" s="25"/>
      <c r="L632" s="25">
        <v>4212</v>
      </c>
      <c r="M632" s="27">
        <v>44161</v>
      </c>
      <c r="N632" s="28">
        <v>44161</v>
      </c>
      <c r="O632" s="29">
        <v>604</v>
      </c>
      <c r="P632" s="30">
        <v>4</v>
      </c>
      <c r="Q632" s="19" t="s">
        <v>90</v>
      </c>
      <c r="R632" s="26">
        <v>0.06</v>
      </c>
      <c r="S632" s="31">
        <v>252.72</v>
      </c>
      <c r="T632">
        <v>2</v>
      </c>
    </row>
    <row r="633" spans="2:20" x14ac:dyDescent="0.3">
      <c r="B633" s="19">
        <v>605</v>
      </c>
      <c r="C633" s="20">
        <v>44161</v>
      </c>
      <c r="D633" s="21">
        <v>82</v>
      </c>
      <c r="E633" s="22" t="s">
        <v>126</v>
      </c>
      <c r="F633" s="19">
        <v>1</v>
      </c>
      <c r="G633" s="23">
        <v>13</v>
      </c>
      <c r="H633" s="24">
        <v>90</v>
      </c>
      <c r="I633" s="25">
        <v>1170</v>
      </c>
      <c r="J633" s="26">
        <v>0.11</v>
      </c>
      <c r="K633" s="25"/>
      <c r="L633" s="25">
        <v>1041.3</v>
      </c>
      <c r="M633" s="27">
        <v>44161</v>
      </c>
      <c r="N633" s="28">
        <v>44161</v>
      </c>
      <c r="O633" s="29">
        <v>605</v>
      </c>
      <c r="P633" s="30">
        <v>4</v>
      </c>
      <c r="Q633" s="19" t="s">
        <v>113</v>
      </c>
      <c r="R633" s="26">
        <v>7.0000000000000007E-2</v>
      </c>
      <c r="S633" s="31">
        <v>72.891000000000005</v>
      </c>
      <c r="T633">
        <v>3</v>
      </c>
    </row>
    <row r="634" spans="2:20" x14ac:dyDescent="0.3">
      <c r="B634" s="19">
        <v>606</v>
      </c>
      <c r="C634" s="20">
        <v>44162</v>
      </c>
      <c r="D634" s="21">
        <v>80</v>
      </c>
      <c r="E634" s="22" t="s">
        <v>96</v>
      </c>
      <c r="F634" s="19">
        <v>1</v>
      </c>
      <c r="G634" s="23">
        <v>28</v>
      </c>
      <c r="H634" s="24">
        <v>117</v>
      </c>
      <c r="I634" s="25">
        <v>3276</v>
      </c>
      <c r="J634" s="26">
        <v>0.11</v>
      </c>
      <c r="K634" s="25"/>
      <c r="L634" s="25">
        <v>2915.64</v>
      </c>
      <c r="M634" s="27">
        <v>44165</v>
      </c>
      <c r="N634" s="28">
        <v>44165</v>
      </c>
      <c r="O634" s="29">
        <v>606</v>
      </c>
      <c r="P634" s="30">
        <v>4</v>
      </c>
      <c r="Q634" s="19" t="s">
        <v>105</v>
      </c>
      <c r="R634" s="26">
        <v>7.0000000000000007E-2</v>
      </c>
      <c r="S634" s="31">
        <v>204.09480000000002</v>
      </c>
      <c r="T634">
        <v>4</v>
      </c>
    </row>
    <row r="635" spans="2:20" x14ac:dyDescent="0.3">
      <c r="B635" s="19">
        <v>607</v>
      </c>
      <c r="C635" s="20">
        <v>44162</v>
      </c>
      <c r="D635" s="21">
        <v>39</v>
      </c>
      <c r="E635" s="22" t="s">
        <v>96</v>
      </c>
      <c r="F635" s="19">
        <v>6</v>
      </c>
      <c r="G635" s="23">
        <v>21</v>
      </c>
      <c r="H635" s="24">
        <v>104</v>
      </c>
      <c r="I635" s="25">
        <v>2184</v>
      </c>
      <c r="J635" s="26">
        <v>0.14000000000000001</v>
      </c>
      <c r="K635" s="25"/>
      <c r="L635" s="25">
        <v>1878.24</v>
      </c>
      <c r="M635" s="27">
        <v>44168</v>
      </c>
      <c r="N635" s="28">
        <v>44168</v>
      </c>
      <c r="O635" s="29">
        <v>607</v>
      </c>
      <c r="P635" s="30">
        <v>2</v>
      </c>
      <c r="Q635" s="19" t="s">
        <v>128</v>
      </c>
      <c r="R635" s="26">
        <v>0.1</v>
      </c>
      <c r="S635" s="31">
        <v>187.82400000000001</v>
      </c>
      <c r="T635">
        <v>5</v>
      </c>
    </row>
    <row r="636" spans="2:20" x14ac:dyDescent="0.3">
      <c r="B636" s="19">
        <v>608</v>
      </c>
      <c r="C636" s="20">
        <v>44162</v>
      </c>
      <c r="D636" s="21">
        <v>63</v>
      </c>
      <c r="E636" s="22" t="s">
        <v>139</v>
      </c>
      <c r="F636" s="19">
        <v>9</v>
      </c>
      <c r="G636" s="23">
        <v>18</v>
      </c>
      <c r="H636" s="24">
        <v>110</v>
      </c>
      <c r="I636" s="25">
        <v>1980</v>
      </c>
      <c r="J636" s="26">
        <v>0.1</v>
      </c>
      <c r="K636" s="25"/>
      <c r="L636" s="25">
        <v>1782</v>
      </c>
      <c r="M636" s="27">
        <v>44173</v>
      </c>
      <c r="N636" s="28">
        <v>44173</v>
      </c>
      <c r="O636" s="29">
        <v>608</v>
      </c>
      <c r="P636" s="30">
        <v>5</v>
      </c>
      <c r="Q636" s="19" t="s">
        <v>128</v>
      </c>
      <c r="R636" s="26">
        <v>0.1</v>
      </c>
      <c r="S636" s="31">
        <v>178.20000000000002</v>
      </c>
      <c r="T636">
        <v>6</v>
      </c>
    </row>
    <row r="637" spans="2:20" x14ac:dyDescent="0.3">
      <c r="B637" s="19">
        <v>609</v>
      </c>
      <c r="C637" s="20">
        <v>44163</v>
      </c>
      <c r="D637" s="21">
        <v>34</v>
      </c>
      <c r="E637" s="22" t="s">
        <v>118</v>
      </c>
      <c r="F637" s="19">
        <v>15</v>
      </c>
      <c r="G637" s="23">
        <v>29</v>
      </c>
      <c r="H637" s="24">
        <v>103</v>
      </c>
      <c r="I637" s="25">
        <v>2987</v>
      </c>
      <c r="J637" s="26">
        <v>0.09</v>
      </c>
      <c r="K637" s="25"/>
      <c r="L637" s="25">
        <v>2718.17</v>
      </c>
      <c r="M637" s="27">
        <v>44179</v>
      </c>
      <c r="N637" s="28">
        <v>44179</v>
      </c>
      <c r="O637" s="29">
        <v>609</v>
      </c>
      <c r="P637" s="30">
        <v>1</v>
      </c>
      <c r="Q637" s="19" t="s">
        <v>109</v>
      </c>
      <c r="R637" s="26">
        <v>0.08</v>
      </c>
      <c r="S637" s="31">
        <v>217.45360000000002</v>
      </c>
      <c r="T637">
        <v>7</v>
      </c>
    </row>
    <row r="638" spans="2:20" x14ac:dyDescent="0.3">
      <c r="B638" s="19">
        <v>610</v>
      </c>
      <c r="C638" s="20">
        <v>44163</v>
      </c>
      <c r="D638" s="21">
        <v>50</v>
      </c>
      <c r="E638" s="22" t="s">
        <v>140</v>
      </c>
      <c r="F638" s="19">
        <v>5</v>
      </c>
      <c r="G638" s="23">
        <v>41</v>
      </c>
      <c r="H638" s="24">
        <v>118</v>
      </c>
      <c r="I638" s="25">
        <v>4838</v>
      </c>
      <c r="J638" s="26">
        <v>0.13</v>
      </c>
      <c r="K638" s="25"/>
      <c r="L638" s="25">
        <v>4209.0599999999995</v>
      </c>
      <c r="M638" s="27">
        <v>44183</v>
      </c>
      <c r="N638" s="28">
        <v>44183</v>
      </c>
      <c r="O638" s="29">
        <v>610</v>
      </c>
      <c r="P638" s="30">
        <v>4</v>
      </c>
      <c r="Q638" s="19" t="s">
        <v>128</v>
      </c>
      <c r="R638" s="26">
        <v>0.05</v>
      </c>
      <c r="S638" s="31">
        <v>210.45299999999997</v>
      </c>
      <c r="T638">
        <v>1</v>
      </c>
    </row>
    <row r="639" spans="2:20" x14ac:dyDescent="0.3">
      <c r="B639" s="19">
        <v>611</v>
      </c>
      <c r="C639" s="20">
        <v>44165</v>
      </c>
      <c r="D639" s="21">
        <v>56</v>
      </c>
      <c r="E639" s="22" t="s">
        <v>126</v>
      </c>
      <c r="F639" s="19">
        <v>4</v>
      </c>
      <c r="G639" s="23">
        <v>36</v>
      </c>
      <c r="H639" s="24">
        <v>109</v>
      </c>
      <c r="I639" s="25">
        <v>3924</v>
      </c>
      <c r="J639" s="26">
        <v>0.05</v>
      </c>
      <c r="K639" s="25"/>
      <c r="L639" s="25">
        <v>3727.8</v>
      </c>
      <c r="M639" s="27">
        <v>44177</v>
      </c>
      <c r="N639" s="28">
        <v>44177</v>
      </c>
      <c r="O639" s="29">
        <v>611</v>
      </c>
      <c r="P639" s="30">
        <v>4</v>
      </c>
      <c r="Q639" s="19" t="s">
        <v>95</v>
      </c>
      <c r="R639" s="26">
        <v>0.1</v>
      </c>
      <c r="S639" s="31">
        <v>372.78000000000003</v>
      </c>
      <c r="T639">
        <v>2</v>
      </c>
    </row>
    <row r="640" spans="2:20" x14ac:dyDescent="0.3">
      <c r="B640" s="19">
        <v>612</v>
      </c>
      <c r="C640" s="20">
        <v>44166</v>
      </c>
      <c r="D640" s="21">
        <v>72</v>
      </c>
      <c r="E640" s="22" t="s">
        <v>96</v>
      </c>
      <c r="F640" s="19">
        <v>12</v>
      </c>
      <c r="G640" s="23">
        <v>18</v>
      </c>
      <c r="H640" s="24">
        <v>99</v>
      </c>
      <c r="I640" s="25">
        <v>1782</v>
      </c>
      <c r="J640" s="26">
        <v>0.02</v>
      </c>
      <c r="K640" s="25"/>
      <c r="L640" s="25">
        <v>1746.36</v>
      </c>
      <c r="M640" s="27">
        <v>44168</v>
      </c>
      <c r="N640" s="28">
        <v>44168</v>
      </c>
      <c r="O640" s="29">
        <v>612</v>
      </c>
      <c r="P640" s="30">
        <v>4</v>
      </c>
      <c r="Q640" s="19" t="s">
        <v>90</v>
      </c>
      <c r="R640" s="26">
        <v>0.09</v>
      </c>
      <c r="S640" s="31">
        <v>157.17239999999998</v>
      </c>
      <c r="T640">
        <v>3</v>
      </c>
    </row>
    <row r="641" spans="2:20" x14ac:dyDescent="0.3">
      <c r="B641" s="19">
        <v>613</v>
      </c>
      <c r="C641" s="20">
        <v>44166</v>
      </c>
      <c r="D641" s="21">
        <v>11</v>
      </c>
      <c r="E641" s="22" t="s">
        <v>119</v>
      </c>
      <c r="F641" s="19">
        <v>9</v>
      </c>
      <c r="G641" s="23">
        <v>38</v>
      </c>
      <c r="H641" s="24">
        <v>115</v>
      </c>
      <c r="I641" s="25">
        <v>4370</v>
      </c>
      <c r="J641" s="26">
        <v>0.12</v>
      </c>
      <c r="K641" s="25"/>
      <c r="L641" s="25">
        <v>3845.6</v>
      </c>
      <c r="M641" s="27">
        <v>44190</v>
      </c>
      <c r="N641" s="28">
        <v>44190</v>
      </c>
      <c r="O641" s="29">
        <v>613</v>
      </c>
      <c r="P641" s="30">
        <v>6</v>
      </c>
      <c r="Q641" s="19" t="s">
        <v>128</v>
      </c>
      <c r="R641" s="26">
        <v>0.06</v>
      </c>
      <c r="S641" s="31">
        <v>230.73599999999999</v>
      </c>
      <c r="T641">
        <v>4</v>
      </c>
    </row>
    <row r="642" spans="2:20" x14ac:dyDescent="0.3">
      <c r="B642" s="19">
        <v>614</v>
      </c>
      <c r="C642" s="20">
        <v>44166</v>
      </c>
      <c r="D642" s="21">
        <v>21</v>
      </c>
      <c r="E642" s="22" t="s">
        <v>146</v>
      </c>
      <c r="F642" s="19">
        <v>7</v>
      </c>
      <c r="G642" s="23">
        <v>21</v>
      </c>
      <c r="H642" s="24">
        <v>95</v>
      </c>
      <c r="I642" s="25">
        <v>1995</v>
      </c>
      <c r="J642" s="26">
        <v>0</v>
      </c>
      <c r="K642" s="25"/>
      <c r="L642" s="25">
        <v>1995</v>
      </c>
      <c r="M642" s="27">
        <v>44195</v>
      </c>
      <c r="N642" s="28">
        <v>44195</v>
      </c>
      <c r="O642" s="29">
        <v>614</v>
      </c>
      <c r="P642" s="30">
        <v>7</v>
      </c>
      <c r="Q642" s="19" t="s">
        <v>113</v>
      </c>
      <c r="R642" s="26">
        <v>0.1</v>
      </c>
      <c r="S642" s="31">
        <v>199.5</v>
      </c>
      <c r="T642">
        <v>5</v>
      </c>
    </row>
    <row r="643" spans="2:20" x14ac:dyDescent="0.3">
      <c r="B643" s="19">
        <v>615</v>
      </c>
      <c r="C643" s="20">
        <v>44166</v>
      </c>
      <c r="D643" s="21">
        <v>15</v>
      </c>
      <c r="E643" s="22" t="s">
        <v>136</v>
      </c>
      <c r="F643" s="19">
        <v>10</v>
      </c>
      <c r="G643" s="23">
        <v>36</v>
      </c>
      <c r="H643" s="24">
        <v>113</v>
      </c>
      <c r="I643" s="25">
        <v>4068</v>
      </c>
      <c r="J643" s="26">
        <v>0.1</v>
      </c>
      <c r="K643" s="25"/>
      <c r="L643" s="25">
        <v>3661.2</v>
      </c>
      <c r="M643" s="27">
        <v>44192</v>
      </c>
      <c r="N643" s="28">
        <v>44192</v>
      </c>
      <c r="O643" s="29">
        <v>615</v>
      </c>
      <c r="P643" s="30">
        <v>7</v>
      </c>
      <c r="Q643" s="19" t="s">
        <v>80</v>
      </c>
      <c r="R643" s="26">
        <v>0.06</v>
      </c>
      <c r="S643" s="31">
        <v>219.67199999999997</v>
      </c>
      <c r="T643">
        <v>6</v>
      </c>
    </row>
    <row r="644" spans="2:20" x14ac:dyDescent="0.3">
      <c r="B644" s="19">
        <v>616</v>
      </c>
      <c r="C644" s="20">
        <v>44166</v>
      </c>
      <c r="D644" s="21">
        <v>64</v>
      </c>
      <c r="E644" s="22" t="s">
        <v>137</v>
      </c>
      <c r="F644" s="19">
        <v>11</v>
      </c>
      <c r="G644" s="23">
        <v>16</v>
      </c>
      <c r="H644" s="24">
        <v>103</v>
      </c>
      <c r="I644" s="25">
        <v>1648</v>
      </c>
      <c r="J644" s="26">
        <v>0.15</v>
      </c>
      <c r="K644" s="25"/>
      <c r="L644" s="25">
        <v>1400.8</v>
      </c>
      <c r="M644" s="27">
        <v>44190</v>
      </c>
      <c r="N644" s="28">
        <v>44190</v>
      </c>
      <c r="O644" s="29">
        <v>616</v>
      </c>
      <c r="P644" s="30">
        <v>4</v>
      </c>
      <c r="Q644" s="19" t="s">
        <v>109</v>
      </c>
      <c r="R644" s="26">
        <v>0.05</v>
      </c>
      <c r="S644" s="31">
        <v>70.040000000000006</v>
      </c>
      <c r="T644">
        <v>7</v>
      </c>
    </row>
    <row r="645" spans="2:20" x14ac:dyDescent="0.3">
      <c r="B645" s="19">
        <v>617</v>
      </c>
      <c r="C645" s="20">
        <v>44166</v>
      </c>
      <c r="D645" s="21">
        <v>95</v>
      </c>
      <c r="E645" s="22" t="s">
        <v>96</v>
      </c>
      <c r="F645" s="19">
        <v>1</v>
      </c>
      <c r="G645" s="23">
        <v>35</v>
      </c>
      <c r="H645" s="24">
        <v>110</v>
      </c>
      <c r="I645" s="25">
        <v>3850</v>
      </c>
      <c r="J645" s="26">
        <v>0.03</v>
      </c>
      <c r="K645" s="25"/>
      <c r="L645" s="25">
        <v>3734.5</v>
      </c>
      <c r="M645" s="27">
        <v>44172</v>
      </c>
      <c r="N645" s="28">
        <v>44172</v>
      </c>
      <c r="O645" s="29">
        <v>617</v>
      </c>
      <c r="P645" s="30">
        <v>1</v>
      </c>
      <c r="Q645" s="19" t="s">
        <v>90</v>
      </c>
      <c r="R645" s="26">
        <v>0.1</v>
      </c>
      <c r="S645" s="31">
        <v>373.45000000000005</v>
      </c>
      <c r="T645">
        <v>1</v>
      </c>
    </row>
    <row r="646" spans="2:20" x14ac:dyDescent="0.3">
      <c r="B646" s="19">
        <v>618</v>
      </c>
      <c r="C646" s="20">
        <v>44167</v>
      </c>
      <c r="D646" s="21">
        <v>33</v>
      </c>
      <c r="E646" s="22" t="s">
        <v>135</v>
      </c>
      <c r="F646" s="19">
        <v>6</v>
      </c>
      <c r="G646" s="23">
        <v>16</v>
      </c>
      <c r="H646" s="24">
        <v>100</v>
      </c>
      <c r="I646" s="25">
        <v>1600</v>
      </c>
      <c r="J646" s="26">
        <v>0.03</v>
      </c>
      <c r="K646" s="25"/>
      <c r="L646" s="25">
        <v>1552</v>
      </c>
      <c r="M646" s="27">
        <v>44168</v>
      </c>
      <c r="N646" s="28">
        <v>44168</v>
      </c>
      <c r="O646" s="29">
        <v>618</v>
      </c>
      <c r="P646" s="30">
        <v>6</v>
      </c>
      <c r="Q646" s="19" t="s">
        <v>105</v>
      </c>
      <c r="R646" s="26">
        <v>0.08</v>
      </c>
      <c r="S646" s="31">
        <v>124.16</v>
      </c>
      <c r="T646">
        <v>2</v>
      </c>
    </row>
    <row r="647" spans="2:20" x14ac:dyDescent="0.3">
      <c r="B647" s="19">
        <v>619</v>
      </c>
      <c r="C647" s="20">
        <v>44167</v>
      </c>
      <c r="D647" s="21">
        <v>18</v>
      </c>
      <c r="E647" s="22" t="s">
        <v>142</v>
      </c>
      <c r="F647" s="19">
        <v>7</v>
      </c>
      <c r="G647" s="23">
        <v>28</v>
      </c>
      <c r="H647" s="24">
        <v>96</v>
      </c>
      <c r="I647" s="25">
        <v>2688</v>
      </c>
      <c r="J647" s="26">
        <v>0.04</v>
      </c>
      <c r="K647" s="25"/>
      <c r="L647" s="25">
        <v>2580.48</v>
      </c>
      <c r="M647" s="27">
        <v>44178</v>
      </c>
      <c r="N647" s="28">
        <v>44178</v>
      </c>
      <c r="O647" s="29">
        <v>619</v>
      </c>
      <c r="P647" s="30">
        <v>4</v>
      </c>
      <c r="Q647" s="19" t="s">
        <v>95</v>
      </c>
      <c r="R647" s="26">
        <v>0.06</v>
      </c>
      <c r="S647" s="31">
        <v>154.8288</v>
      </c>
      <c r="T647">
        <v>3</v>
      </c>
    </row>
    <row r="648" spans="2:20" x14ac:dyDescent="0.3">
      <c r="B648" s="19">
        <v>620</v>
      </c>
      <c r="C648" s="20">
        <v>44167</v>
      </c>
      <c r="D648" s="21">
        <v>29</v>
      </c>
      <c r="E648" s="22" t="s">
        <v>157</v>
      </c>
      <c r="F648" s="19">
        <v>2</v>
      </c>
      <c r="G648" s="23">
        <v>22</v>
      </c>
      <c r="H648" s="24">
        <v>92</v>
      </c>
      <c r="I648" s="25">
        <v>2024</v>
      </c>
      <c r="J648" s="26">
        <v>0.13</v>
      </c>
      <c r="K648" s="25"/>
      <c r="L648" s="25">
        <v>1760.88</v>
      </c>
      <c r="M648" s="27">
        <v>44186</v>
      </c>
      <c r="N648" s="28">
        <v>44186</v>
      </c>
      <c r="O648" s="29">
        <v>620</v>
      </c>
      <c r="P648" s="30">
        <v>5</v>
      </c>
      <c r="Q648" s="19" t="s">
        <v>113</v>
      </c>
      <c r="R648" s="26">
        <v>0.08</v>
      </c>
      <c r="S648" s="31">
        <v>140.87040000000002</v>
      </c>
      <c r="T648">
        <v>4</v>
      </c>
    </row>
    <row r="649" spans="2:20" x14ac:dyDescent="0.3">
      <c r="B649" s="19">
        <v>621</v>
      </c>
      <c r="C649" s="20">
        <v>44167</v>
      </c>
      <c r="D649" s="21">
        <v>75</v>
      </c>
      <c r="E649" s="22" t="s">
        <v>96</v>
      </c>
      <c r="F649" s="19">
        <v>3</v>
      </c>
      <c r="G649" s="23">
        <v>19</v>
      </c>
      <c r="H649" s="24">
        <v>112</v>
      </c>
      <c r="I649" s="25">
        <v>2128</v>
      </c>
      <c r="J649" s="26">
        <v>0.04</v>
      </c>
      <c r="K649" s="25"/>
      <c r="L649" s="25">
        <v>2042.88</v>
      </c>
      <c r="M649" s="27">
        <v>44195</v>
      </c>
      <c r="N649" s="28">
        <v>44195</v>
      </c>
      <c r="O649" s="29">
        <v>621</v>
      </c>
      <c r="P649" s="30">
        <v>6</v>
      </c>
      <c r="Q649" s="19" t="s">
        <v>83</v>
      </c>
      <c r="R649" s="26">
        <v>0.05</v>
      </c>
      <c r="S649" s="31">
        <v>102.14400000000001</v>
      </c>
      <c r="T649">
        <v>5</v>
      </c>
    </row>
    <row r="650" spans="2:20" x14ac:dyDescent="0.3">
      <c r="B650" s="19">
        <v>622</v>
      </c>
      <c r="C650" s="20">
        <v>44168</v>
      </c>
      <c r="D650" s="21">
        <v>26</v>
      </c>
      <c r="E650" s="22" t="s">
        <v>154</v>
      </c>
      <c r="F650" s="19">
        <v>14</v>
      </c>
      <c r="G650" s="23">
        <v>38</v>
      </c>
      <c r="H650" s="24">
        <v>90</v>
      </c>
      <c r="I650" s="25">
        <v>3420</v>
      </c>
      <c r="J650" s="26">
        <v>0.15</v>
      </c>
      <c r="K650" s="25"/>
      <c r="L650" s="25">
        <v>2907</v>
      </c>
      <c r="M650" s="27">
        <v>44180</v>
      </c>
      <c r="N650" s="28">
        <v>44180</v>
      </c>
      <c r="O650" s="29">
        <v>622</v>
      </c>
      <c r="P650" s="30">
        <v>3</v>
      </c>
      <c r="Q650" s="19" t="s">
        <v>113</v>
      </c>
      <c r="R650" s="26">
        <v>0.06</v>
      </c>
      <c r="S650" s="31">
        <v>174.42</v>
      </c>
      <c r="T650">
        <v>6</v>
      </c>
    </row>
    <row r="651" spans="2:20" x14ac:dyDescent="0.3">
      <c r="B651" s="19">
        <v>623</v>
      </c>
      <c r="C651" s="20">
        <v>44168</v>
      </c>
      <c r="D651" s="21">
        <v>49</v>
      </c>
      <c r="E651" s="22" t="s">
        <v>96</v>
      </c>
      <c r="F651" s="19">
        <v>1</v>
      </c>
      <c r="G651" s="23">
        <v>32</v>
      </c>
      <c r="H651" s="24">
        <v>96</v>
      </c>
      <c r="I651" s="25">
        <v>3072</v>
      </c>
      <c r="J651" s="26">
        <v>0.15</v>
      </c>
      <c r="K651" s="25"/>
      <c r="L651" s="25">
        <v>2611.1999999999998</v>
      </c>
      <c r="M651" s="27">
        <v>44178</v>
      </c>
      <c r="N651" s="28">
        <v>44178</v>
      </c>
      <c r="O651" s="29">
        <v>623</v>
      </c>
      <c r="P651" s="30">
        <v>4</v>
      </c>
      <c r="Q651" s="19" t="s">
        <v>95</v>
      </c>
      <c r="R651" s="26">
        <v>0.08</v>
      </c>
      <c r="S651" s="31">
        <v>208.89599999999999</v>
      </c>
      <c r="T651">
        <v>7</v>
      </c>
    </row>
    <row r="652" spans="2:20" x14ac:dyDescent="0.3">
      <c r="B652" s="19">
        <v>624</v>
      </c>
      <c r="C652" s="20">
        <v>44168</v>
      </c>
      <c r="D652" s="21">
        <v>83</v>
      </c>
      <c r="E652" s="22" t="s">
        <v>159</v>
      </c>
      <c r="F652" s="19">
        <v>4</v>
      </c>
      <c r="G652" s="23">
        <v>19</v>
      </c>
      <c r="H652" s="24">
        <v>106</v>
      </c>
      <c r="I652" s="25">
        <v>2014</v>
      </c>
      <c r="J652" s="26">
        <v>0.15</v>
      </c>
      <c r="K652" s="25"/>
      <c r="L652" s="25">
        <v>1711.9</v>
      </c>
      <c r="M652" s="27">
        <v>44172</v>
      </c>
      <c r="N652" s="28">
        <v>44172</v>
      </c>
      <c r="O652" s="29">
        <v>624</v>
      </c>
      <c r="P652" s="30">
        <v>5</v>
      </c>
      <c r="Q652" s="19" t="s">
        <v>92</v>
      </c>
      <c r="R652" s="26">
        <v>0.06</v>
      </c>
      <c r="S652" s="31">
        <v>102.714</v>
      </c>
      <c r="T652">
        <v>1</v>
      </c>
    </row>
    <row r="653" spans="2:20" x14ac:dyDescent="0.3">
      <c r="B653" s="19">
        <v>625</v>
      </c>
      <c r="C653" s="20">
        <v>44168</v>
      </c>
      <c r="D653" s="21">
        <v>21</v>
      </c>
      <c r="E653" s="22" t="s">
        <v>146</v>
      </c>
      <c r="F653" s="19">
        <v>8</v>
      </c>
      <c r="G653" s="23">
        <v>27</v>
      </c>
      <c r="H653" s="24">
        <v>104</v>
      </c>
      <c r="I653" s="25">
        <v>2808</v>
      </c>
      <c r="J653" s="26">
        <v>0.14000000000000001</v>
      </c>
      <c r="K653" s="25"/>
      <c r="L653" s="25">
        <v>2414.88</v>
      </c>
      <c r="M653" s="27">
        <v>44171</v>
      </c>
      <c r="N653" s="28">
        <v>44171</v>
      </c>
      <c r="O653" s="29">
        <v>625</v>
      </c>
      <c r="P653" s="30">
        <v>2</v>
      </c>
      <c r="Q653" s="19" t="s">
        <v>83</v>
      </c>
      <c r="R653" s="26">
        <v>0.1</v>
      </c>
      <c r="S653" s="31">
        <v>241.48800000000003</v>
      </c>
      <c r="T653">
        <v>2</v>
      </c>
    </row>
    <row r="654" spans="2:20" x14ac:dyDescent="0.3">
      <c r="B654" s="19">
        <v>626</v>
      </c>
      <c r="C654" s="20">
        <v>44169</v>
      </c>
      <c r="D654" s="21">
        <v>59</v>
      </c>
      <c r="E654" s="22" t="s">
        <v>156</v>
      </c>
      <c r="F654" s="19">
        <v>12</v>
      </c>
      <c r="G654" s="23">
        <v>42</v>
      </c>
      <c r="H654" s="24">
        <v>110</v>
      </c>
      <c r="I654" s="25">
        <v>4620</v>
      </c>
      <c r="J654" s="26">
        <v>0.1</v>
      </c>
      <c r="K654" s="25"/>
      <c r="L654" s="25">
        <v>4158</v>
      </c>
      <c r="M654" s="27">
        <v>44187</v>
      </c>
      <c r="N654" s="28">
        <v>44187</v>
      </c>
      <c r="O654" s="29">
        <v>626</v>
      </c>
      <c r="P654" s="30">
        <v>6</v>
      </c>
      <c r="Q654" s="19" t="s">
        <v>109</v>
      </c>
      <c r="R654" s="26">
        <v>0.05</v>
      </c>
      <c r="S654" s="31">
        <v>207.9</v>
      </c>
      <c r="T654">
        <v>3</v>
      </c>
    </row>
    <row r="655" spans="2:20" x14ac:dyDescent="0.3">
      <c r="B655" s="19">
        <v>627</v>
      </c>
      <c r="C655" s="20">
        <v>44170</v>
      </c>
      <c r="D655" s="21">
        <v>6</v>
      </c>
      <c r="E655" s="22" t="s">
        <v>147</v>
      </c>
      <c r="F655" s="19">
        <v>10</v>
      </c>
      <c r="G655" s="23">
        <v>48</v>
      </c>
      <c r="H655" s="24">
        <v>99</v>
      </c>
      <c r="I655" s="25">
        <v>4752</v>
      </c>
      <c r="J655" s="26">
        <v>0.08</v>
      </c>
      <c r="K655" s="25"/>
      <c r="L655" s="25">
        <v>4371.84</v>
      </c>
      <c r="M655" s="27">
        <v>44183</v>
      </c>
      <c r="N655" s="28">
        <v>44183</v>
      </c>
      <c r="O655" s="29">
        <v>627</v>
      </c>
      <c r="P655" s="30">
        <v>5</v>
      </c>
      <c r="Q655" s="19" t="s">
        <v>83</v>
      </c>
      <c r="R655" s="26">
        <v>0.1</v>
      </c>
      <c r="S655" s="31">
        <v>437.18400000000003</v>
      </c>
      <c r="T655">
        <v>4</v>
      </c>
    </row>
    <row r="656" spans="2:20" x14ac:dyDescent="0.3">
      <c r="B656" s="19">
        <v>628</v>
      </c>
      <c r="C656" s="20">
        <v>44170</v>
      </c>
      <c r="D656" s="21">
        <v>90</v>
      </c>
      <c r="E656" s="22" t="s">
        <v>119</v>
      </c>
      <c r="F656" s="19">
        <v>4</v>
      </c>
      <c r="G656" s="23">
        <v>24</v>
      </c>
      <c r="H656" s="24">
        <v>96</v>
      </c>
      <c r="I656" s="25">
        <v>2304</v>
      </c>
      <c r="J656" s="26">
        <v>0.1</v>
      </c>
      <c r="K656" s="25"/>
      <c r="L656" s="25">
        <v>2073.6</v>
      </c>
      <c r="M656" s="27">
        <v>44187</v>
      </c>
      <c r="N656" s="28">
        <v>44187</v>
      </c>
      <c r="O656" s="29">
        <v>628</v>
      </c>
      <c r="P656" s="30">
        <v>1</v>
      </c>
      <c r="Q656" s="19" t="s">
        <v>88</v>
      </c>
      <c r="R656" s="26">
        <v>0.09</v>
      </c>
      <c r="S656" s="31">
        <v>186.624</v>
      </c>
      <c r="T656">
        <v>5</v>
      </c>
    </row>
    <row r="657" spans="2:20" x14ac:dyDescent="0.3">
      <c r="B657" s="19">
        <v>629</v>
      </c>
      <c r="C657" s="20">
        <v>44171</v>
      </c>
      <c r="D657" s="21">
        <v>44</v>
      </c>
      <c r="E657" s="22" t="s">
        <v>130</v>
      </c>
      <c r="F657" s="19">
        <v>1</v>
      </c>
      <c r="G657" s="23">
        <v>47</v>
      </c>
      <c r="H657" s="24">
        <v>109</v>
      </c>
      <c r="I657" s="25">
        <v>5123</v>
      </c>
      <c r="J657" s="26">
        <v>0.05</v>
      </c>
      <c r="K657" s="25"/>
      <c r="L657" s="25">
        <v>4866.8500000000004</v>
      </c>
      <c r="M657" s="27">
        <v>44198</v>
      </c>
      <c r="N657" s="28">
        <v>44198</v>
      </c>
      <c r="O657" s="29">
        <v>629</v>
      </c>
      <c r="P657" s="30">
        <v>5</v>
      </c>
      <c r="Q657" s="19" t="s">
        <v>113</v>
      </c>
      <c r="R657" s="26">
        <v>0.05</v>
      </c>
      <c r="S657" s="31">
        <v>243.34250000000003</v>
      </c>
      <c r="T657">
        <v>6</v>
      </c>
    </row>
    <row r="658" spans="2:20" x14ac:dyDescent="0.3">
      <c r="B658" s="19">
        <v>630</v>
      </c>
      <c r="C658" s="20">
        <v>44171</v>
      </c>
      <c r="D658" s="21">
        <v>77</v>
      </c>
      <c r="E658" s="22" t="s">
        <v>124</v>
      </c>
      <c r="F658" s="19">
        <v>2</v>
      </c>
      <c r="G658" s="23">
        <v>42</v>
      </c>
      <c r="H658" s="24">
        <v>102</v>
      </c>
      <c r="I658" s="25">
        <v>4284</v>
      </c>
      <c r="J658" s="26">
        <v>0.14000000000000001</v>
      </c>
      <c r="K658" s="25"/>
      <c r="L658" s="25">
        <v>3684.24</v>
      </c>
      <c r="M658" s="27">
        <v>44185</v>
      </c>
      <c r="N658" s="28">
        <v>44185</v>
      </c>
      <c r="O658" s="29">
        <v>630</v>
      </c>
      <c r="P658" s="30">
        <v>2</v>
      </c>
      <c r="Q658" s="19" t="s">
        <v>83</v>
      </c>
      <c r="R658" s="26">
        <v>0.06</v>
      </c>
      <c r="S658" s="31">
        <v>221.05439999999999</v>
      </c>
      <c r="T658">
        <v>7</v>
      </c>
    </row>
    <row r="659" spans="2:20" x14ac:dyDescent="0.3">
      <c r="B659" s="19">
        <v>631</v>
      </c>
      <c r="C659" s="20">
        <v>44171</v>
      </c>
      <c r="D659" s="21">
        <v>4</v>
      </c>
      <c r="E659" s="22" t="s">
        <v>145</v>
      </c>
      <c r="F659" s="19">
        <v>3</v>
      </c>
      <c r="G659" s="23">
        <v>35</v>
      </c>
      <c r="H659" s="24">
        <v>115</v>
      </c>
      <c r="I659" s="25">
        <v>4025</v>
      </c>
      <c r="J659" s="26">
        <v>0.12</v>
      </c>
      <c r="K659" s="25"/>
      <c r="L659" s="25">
        <v>3542</v>
      </c>
      <c r="M659" s="27">
        <v>44186</v>
      </c>
      <c r="N659" s="28">
        <v>44186</v>
      </c>
      <c r="O659" s="29">
        <v>631</v>
      </c>
      <c r="P659" s="30">
        <v>3</v>
      </c>
      <c r="Q659" s="19" t="s">
        <v>90</v>
      </c>
      <c r="R659" s="26">
        <v>0.06</v>
      </c>
      <c r="S659" s="31">
        <v>212.51999999999998</v>
      </c>
      <c r="T659">
        <v>1</v>
      </c>
    </row>
    <row r="660" spans="2:20" x14ac:dyDescent="0.3">
      <c r="B660" s="19">
        <v>632</v>
      </c>
      <c r="C660" s="20">
        <v>44172</v>
      </c>
      <c r="D660" s="21">
        <v>43</v>
      </c>
      <c r="E660" s="22" t="s">
        <v>158</v>
      </c>
      <c r="F660" s="19">
        <v>9</v>
      </c>
      <c r="G660" s="23">
        <v>39</v>
      </c>
      <c r="H660" s="24">
        <v>118</v>
      </c>
      <c r="I660" s="25">
        <v>4602</v>
      </c>
      <c r="J660" s="26">
        <v>0.12</v>
      </c>
      <c r="K660" s="25"/>
      <c r="L660" s="25">
        <v>4049.76</v>
      </c>
      <c r="M660" s="27">
        <v>44197</v>
      </c>
      <c r="N660" s="28">
        <v>44197</v>
      </c>
      <c r="O660" s="29">
        <v>632</v>
      </c>
      <c r="P660" s="30">
        <v>3</v>
      </c>
      <c r="Q660" s="19" t="s">
        <v>90</v>
      </c>
      <c r="R660" s="26">
        <v>7.0000000000000007E-2</v>
      </c>
      <c r="S660" s="31">
        <v>283.48320000000007</v>
      </c>
      <c r="T660">
        <v>2</v>
      </c>
    </row>
    <row r="661" spans="2:20" x14ac:dyDescent="0.3">
      <c r="B661" s="19">
        <v>633</v>
      </c>
      <c r="C661" s="20">
        <v>44172</v>
      </c>
      <c r="D661" s="21">
        <v>63</v>
      </c>
      <c r="E661" s="22" t="s">
        <v>139</v>
      </c>
      <c r="F661" s="19">
        <v>3</v>
      </c>
      <c r="G661" s="23">
        <v>32</v>
      </c>
      <c r="H661" s="24">
        <v>108</v>
      </c>
      <c r="I661" s="25">
        <v>3456</v>
      </c>
      <c r="J661" s="26">
        <v>0.11</v>
      </c>
      <c r="K661" s="25"/>
      <c r="L661" s="25">
        <v>3075.84</v>
      </c>
      <c r="M661" s="27">
        <v>44200</v>
      </c>
      <c r="N661" s="28">
        <v>44200</v>
      </c>
      <c r="O661" s="29">
        <v>633</v>
      </c>
      <c r="P661" s="30">
        <v>4</v>
      </c>
      <c r="Q661" s="19" t="s">
        <v>109</v>
      </c>
      <c r="R661" s="26">
        <v>0.08</v>
      </c>
      <c r="S661" s="31">
        <v>246.06720000000001</v>
      </c>
      <c r="T661">
        <v>3</v>
      </c>
    </row>
    <row r="662" spans="2:20" x14ac:dyDescent="0.3">
      <c r="B662" s="19">
        <v>634</v>
      </c>
      <c r="C662" s="20">
        <v>44173</v>
      </c>
      <c r="D662" s="21">
        <v>2</v>
      </c>
      <c r="E662" s="22" t="s">
        <v>93</v>
      </c>
      <c r="F662" s="19">
        <v>11</v>
      </c>
      <c r="G662" s="23">
        <v>15</v>
      </c>
      <c r="H662" s="24">
        <v>117</v>
      </c>
      <c r="I662" s="25">
        <v>1755</v>
      </c>
      <c r="J662" s="26">
        <v>0.08</v>
      </c>
      <c r="K662" s="25"/>
      <c r="L662" s="25">
        <v>1614.6</v>
      </c>
      <c r="M662" s="27">
        <v>44197</v>
      </c>
      <c r="N662" s="28">
        <v>44197</v>
      </c>
      <c r="O662" s="29">
        <v>634</v>
      </c>
      <c r="P662" s="30">
        <v>4</v>
      </c>
      <c r="Q662" s="19" t="s">
        <v>128</v>
      </c>
      <c r="R662" s="26">
        <v>7.0000000000000007E-2</v>
      </c>
      <c r="S662" s="31">
        <v>113.02200000000001</v>
      </c>
      <c r="T662">
        <v>4</v>
      </c>
    </row>
    <row r="663" spans="2:20" x14ac:dyDescent="0.3">
      <c r="B663" s="19">
        <v>635</v>
      </c>
      <c r="C663" s="20">
        <v>44173</v>
      </c>
      <c r="D663" s="21">
        <v>93</v>
      </c>
      <c r="E663" s="22" t="s">
        <v>91</v>
      </c>
      <c r="F663" s="19">
        <v>9</v>
      </c>
      <c r="G663" s="23">
        <v>45</v>
      </c>
      <c r="H663" s="24">
        <v>100</v>
      </c>
      <c r="I663" s="25">
        <v>4500</v>
      </c>
      <c r="J663" s="26">
        <v>0.02</v>
      </c>
      <c r="K663" s="25"/>
      <c r="L663" s="25">
        <v>4410</v>
      </c>
      <c r="M663" s="27">
        <v>44198</v>
      </c>
      <c r="N663" s="28">
        <v>44198</v>
      </c>
      <c r="O663" s="29">
        <v>635</v>
      </c>
      <c r="P663" s="30">
        <v>6</v>
      </c>
      <c r="Q663" s="19" t="s">
        <v>88</v>
      </c>
      <c r="R663" s="26">
        <v>0.09</v>
      </c>
      <c r="S663" s="31">
        <v>396.9</v>
      </c>
      <c r="T663">
        <v>5</v>
      </c>
    </row>
    <row r="664" spans="2:20" x14ac:dyDescent="0.3">
      <c r="B664" s="19">
        <v>636</v>
      </c>
      <c r="C664" s="20">
        <v>44174</v>
      </c>
      <c r="D664" s="21">
        <v>11</v>
      </c>
      <c r="E664" s="22" t="s">
        <v>119</v>
      </c>
      <c r="F664" s="19">
        <v>2</v>
      </c>
      <c r="G664" s="23">
        <v>34</v>
      </c>
      <c r="H664" s="24">
        <v>103</v>
      </c>
      <c r="I664" s="25">
        <v>3502</v>
      </c>
      <c r="J664" s="26">
        <v>0.02</v>
      </c>
      <c r="K664" s="25"/>
      <c r="L664" s="25">
        <v>3431.96</v>
      </c>
      <c r="M664" s="27">
        <v>44187</v>
      </c>
      <c r="N664" s="28">
        <v>44187</v>
      </c>
      <c r="O664" s="29">
        <v>636</v>
      </c>
      <c r="P664" s="30">
        <v>7</v>
      </c>
      <c r="Q664" s="19" t="s">
        <v>92</v>
      </c>
      <c r="R664" s="26">
        <v>0.09</v>
      </c>
      <c r="S664" s="31">
        <v>308.87639999999999</v>
      </c>
      <c r="T664">
        <v>6</v>
      </c>
    </row>
    <row r="665" spans="2:20" x14ac:dyDescent="0.3">
      <c r="B665" s="19">
        <v>637</v>
      </c>
      <c r="C665" s="20">
        <v>44176</v>
      </c>
      <c r="D665" s="21">
        <v>64</v>
      </c>
      <c r="E665" s="22" t="s">
        <v>137</v>
      </c>
      <c r="F665" s="19">
        <v>7</v>
      </c>
      <c r="G665" s="23">
        <v>13</v>
      </c>
      <c r="H665" s="24">
        <v>101</v>
      </c>
      <c r="I665" s="25">
        <v>1313</v>
      </c>
      <c r="J665" s="26">
        <v>0.12</v>
      </c>
      <c r="K665" s="25"/>
      <c r="L665" s="25">
        <v>1155.44</v>
      </c>
      <c r="M665" s="27">
        <v>44203</v>
      </c>
      <c r="N665" s="28">
        <v>44203</v>
      </c>
      <c r="O665" s="29">
        <v>637</v>
      </c>
      <c r="P665" s="30">
        <v>7</v>
      </c>
      <c r="Q665" s="19" t="s">
        <v>95</v>
      </c>
      <c r="R665" s="26">
        <v>7.0000000000000007E-2</v>
      </c>
      <c r="S665" s="31">
        <v>80.880800000000008</v>
      </c>
      <c r="T665">
        <v>7</v>
      </c>
    </row>
    <row r="666" spans="2:20" x14ac:dyDescent="0.3">
      <c r="B666" s="19">
        <v>638</v>
      </c>
      <c r="C666" s="20">
        <v>44176</v>
      </c>
      <c r="D666" s="21">
        <v>85</v>
      </c>
      <c r="E666" s="22" t="s">
        <v>117</v>
      </c>
      <c r="F666" s="19">
        <v>1</v>
      </c>
      <c r="G666" s="23">
        <v>47</v>
      </c>
      <c r="H666" s="24">
        <v>115</v>
      </c>
      <c r="I666" s="25">
        <v>5405</v>
      </c>
      <c r="J666" s="26">
        <v>0.01</v>
      </c>
      <c r="K666" s="25"/>
      <c r="L666" s="25">
        <v>5350.95</v>
      </c>
      <c r="M666" s="27">
        <v>44196</v>
      </c>
      <c r="N666" s="28">
        <v>44196</v>
      </c>
      <c r="O666" s="29">
        <v>638</v>
      </c>
      <c r="P666" s="30">
        <v>6</v>
      </c>
      <c r="Q666" s="19" t="s">
        <v>128</v>
      </c>
      <c r="R666" s="26">
        <v>0.1</v>
      </c>
      <c r="S666" s="31">
        <v>535.09500000000003</v>
      </c>
      <c r="T666">
        <v>1</v>
      </c>
    </row>
    <row r="667" spans="2:20" x14ac:dyDescent="0.3">
      <c r="B667" s="19">
        <v>639</v>
      </c>
      <c r="C667" s="20">
        <v>44177</v>
      </c>
      <c r="D667" s="21">
        <v>1</v>
      </c>
      <c r="E667" s="22" t="s">
        <v>152</v>
      </c>
      <c r="F667" s="19">
        <v>4</v>
      </c>
      <c r="G667" s="23">
        <v>29</v>
      </c>
      <c r="H667" s="24">
        <v>103</v>
      </c>
      <c r="I667" s="25">
        <v>2987</v>
      </c>
      <c r="J667" s="26">
        <v>0.11</v>
      </c>
      <c r="K667" s="25"/>
      <c r="L667" s="25">
        <v>2658.43</v>
      </c>
      <c r="M667" s="27">
        <v>44184</v>
      </c>
      <c r="N667" s="28">
        <v>44184</v>
      </c>
      <c r="O667" s="29">
        <v>639</v>
      </c>
      <c r="P667" s="30">
        <v>5</v>
      </c>
      <c r="Q667" s="19" t="s">
        <v>83</v>
      </c>
      <c r="R667" s="26">
        <v>0.09</v>
      </c>
      <c r="S667" s="31">
        <v>239.25869999999998</v>
      </c>
      <c r="T667">
        <v>2</v>
      </c>
    </row>
    <row r="668" spans="2:20" x14ac:dyDescent="0.3">
      <c r="B668" s="19">
        <v>640</v>
      </c>
      <c r="C668" s="20">
        <v>44177</v>
      </c>
      <c r="D668" s="21">
        <v>40</v>
      </c>
      <c r="E668" s="22" t="s">
        <v>111</v>
      </c>
      <c r="F668" s="19">
        <v>11</v>
      </c>
      <c r="G668" s="23">
        <v>40</v>
      </c>
      <c r="H668" s="24">
        <v>115</v>
      </c>
      <c r="I668" s="25">
        <v>4600</v>
      </c>
      <c r="J668" s="26">
        <v>0.09</v>
      </c>
      <c r="K668" s="25"/>
      <c r="L668" s="25">
        <v>4186</v>
      </c>
      <c r="M668" s="27">
        <v>44181</v>
      </c>
      <c r="N668" s="28">
        <v>44181</v>
      </c>
      <c r="O668" s="29">
        <v>640</v>
      </c>
      <c r="P668" s="30">
        <v>3</v>
      </c>
      <c r="Q668" s="19" t="s">
        <v>80</v>
      </c>
      <c r="R668" s="26">
        <v>0.09</v>
      </c>
      <c r="S668" s="31">
        <v>376.74</v>
      </c>
      <c r="T668">
        <v>3</v>
      </c>
    </row>
    <row r="669" spans="2:20" x14ac:dyDescent="0.3">
      <c r="B669" s="19">
        <v>641</v>
      </c>
      <c r="C669" s="20">
        <v>44179</v>
      </c>
      <c r="D669" s="21">
        <v>36</v>
      </c>
      <c r="E669" s="22" t="s">
        <v>129</v>
      </c>
      <c r="F669" s="19">
        <v>15</v>
      </c>
      <c r="G669" s="23">
        <v>23</v>
      </c>
      <c r="H669" s="24">
        <v>90</v>
      </c>
      <c r="I669" s="25">
        <v>2070</v>
      </c>
      <c r="J669" s="26">
        <v>0.13</v>
      </c>
      <c r="K669" s="25"/>
      <c r="L669" s="25">
        <v>1800.9</v>
      </c>
      <c r="M669" s="27">
        <v>44188</v>
      </c>
      <c r="N669" s="28">
        <v>44188</v>
      </c>
      <c r="O669" s="29">
        <v>641</v>
      </c>
      <c r="P669" s="30">
        <v>5</v>
      </c>
      <c r="Q669" s="19" t="s">
        <v>92</v>
      </c>
      <c r="R669" s="26">
        <v>0.06</v>
      </c>
      <c r="S669" s="31">
        <v>108.054</v>
      </c>
      <c r="T669">
        <v>4</v>
      </c>
    </row>
    <row r="670" spans="2:20" x14ac:dyDescent="0.3">
      <c r="B670" s="19">
        <v>642</v>
      </c>
      <c r="C670" s="20">
        <v>44179</v>
      </c>
      <c r="D670" s="21">
        <v>21</v>
      </c>
      <c r="E670" s="22" t="s">
        <v>146</v>
      </c>
      <c r="F670" s="19">
        <v>15</v>
      </c>
      <c r="G670" s="23">
        <v>31</v>
      </c>
      <c r="H670" s="24">
        <v>100</v>
      </c>
      <c r="I670" s="25">
        <v>3100</v>
      </c>
      <c r="J670" s="26">
        <v>0.11</v>
      </c>
      <c r="K670" s="25"/>
      <c r="L670" s="25">
        <v>2759</v>
      </c>
      <c r="M670" s="27">
        <v>44203</v>
      </c>
      <c r="N670" s="28">
        <v>44203</v>
      </c>
      <c r="O670" s="29">
        <v>642</v>
      </c>
      <c r="P670" s="30">
        <v>1</v>
      </c>
      <c r="Q670" s="19" t="s">
        <v>113</v>
      </c>
      <c r="R670" s="26">
        <v>0.05</v>
      </c>
      <c r="S670" s="31">
        <v>137.95000000000002</v>
      </c>
      <c r="T670">
        <v>5</v>
      </c>
    </row>
    <row r="671" spans="2:20" x14ac:dyDescent="0.3">
      <c r="B671" s="19">
        <v>643</v>
      </c>
      <c r="C671" s="20">
        <v>44179</v>
      </c>
      <c r="D671" s="21">
        <v>55</v>
      </c>
      <c r="E671" s="22" t="s">
        <v>106</v>
      </c>
      <c r="F671" s="19">
        <v>14</v>
      </c>
      <c r="G671" s="23">
        <v>25</v>
      </c>
      <c r="H671" s="24">
        <v>96</v>
      </c>
      <c r="I671" s="25">
        <v>2400</v>
      </c>
      <c r="J671" s="26">
        <v>0.03</v>
      </c>
      <c r="K671" s="25"/>
      <c r="L671" s="25">
        <v>2328</v>
      </c>
      <c r="M671" s="27">
        <v>44189</v>
      </c>
      <c r="N671" s="28">
        <v>44189</v>
      </c>
      <c r="O671" s="29">
        <v>643</v>
      </c>
      <c r="P671" s="30">
        <v>5</v>
      </c>
      <c r="Q671" s="19" t="s">
        <v>105</v>
      </c>
      <c r="R671" s="26">
        <v>0.05</v>
      </c>
      <c r="S671" s="31">
        <v>116.4</v>
      </c>
      <c r="T671">
        <v>6</v>
      </c>
    </row>
    <row r="672" spans="2:20" x14ac:dyDescent="0.3">
      <c r="B672" s="19">
        <v>644</v>
      </c>
      <c r="C672" s="20">
        <v>44180</v>
      </c>
      <c r="D672" s="21">
        <v>84</v>
      </c>
      <c r="E672" s="22" t="s">
        <v>106</v>
      </c>
      <c r="F672" s="19">
        <v>14</v>
      </c>
      <c r="G672" s="23">
        <v>12</v>
      </c>
      <c r="H672" s="24">
        <v>94</v>
      </c>
      <c r="I672" s="25">
        <v>1128</v>
      </c>
      <c r="J672" s="26">
        <v>0.05</v>
      </c>
      <c r="K672" s="25"/>
      <c r="L672" s="25">
        <v>1071.5999999999999</v>
      </c>
      <c r="M672" s="27">
        <v>44187</v>
      </c>
      <c r="N672" s="28">
        <v>44187</v>
      </c>
      <c r="O672" s="29">
        <v>644</v>
      </c>
      <c r="P672" s="30">
        <v>2</v>
      </c>
      <c r="Q672" s="19" t="s">
        <v>90</v>
      </c>
      <c r="R672" s="26">
        <v>0.1</v>
      </c>
      <c r="S672" s="31">
        <v>107.16</v>
      </c>
      <c r="T672">
        <v>7</v>
      </c>
    </row>
    <row r="673" spans="2:20" x14ac:dyDescent="0.3">
      <c r="B673" s="19">
        <v>645</v>
      </c>
      <c r="C673" s="20">
        <v>44180</v>
      </c>
      <c r="D673" s="21">
        <v>18</v>
      </c>
      <c r="E673" s="22" t="s">
        <v>142</v>
      </c>
      <c r="F673" s="19">
        <v>1</v>
      </c>
      <c r="G673" s="23">
        <v>48</v>
      </c>
      <c r="H673" s="24">
        <v>96</v>
      </c>
      <c r="I673" s="25">
        <v>4608</v>
      </c>
      <c r="J673" s="26">
        <v>0.06</v>
      </c>
      <c r="K673" s="25"/>
      <c r="L673" s="25">
        <v>4331.5200000000004</v>
      </c>
      <c r="M673" s="27">
        <v>44182</v>
      </c>
      <c r="N673" s="28">
        <v>44182</v>
      </c>
      <c r="O673" s="29">
        <v>645</v>
      </c>
      <c r="P673" s="30">
        <v>1</v>
      </c>
      <c r="Q673" s="19" t="s">
        <v>95</v>
      </c>
      <c r="R673" s="26">
        <v>7.0000000000000007E-2</v>
      </c>
      <c r="S673" s="31">
        <v>303.20640000000009</v>
      </c>
      <c r="T673">
        <v>1</v>
      </c>
    </row>
    <row r="674" spans="2:20" x14ac:dyDescent="0.3">
      <c r="B674" s="19">
        <v>646</v>
      </c>
      <c r="C674" s="20">
        <v>44180</v>
      </c>
      <c r="D674" s="21">
        <v>46</v>
      </c>
      <c r="E674" s="22" t="s">
        <v>153</v>
      </c>
      <c r="F674" s="19">
        <v>9</v>
      </c>
      <c r="G674" s="23">
        <v>35</v>
      </c>
      <c r="H674" s="24">
        <v>93</v>
      </c>
      <c r="I674" s="25">
        <v>3255</v>
      </c>
      <c r="J674" s="26">
        <v>0.15</v>
      </c>
      <c r="K674" s="25"/>
      <c r="L674" s="25">
        <v>2766.75</v>
      </c>
      <c r="M674" s="27">
        <v>44181</v>
      </c>
      <c r="N674" s="28"/>
      <c r="O674" s="29">
        <v>646</v>
      </c>
      <c r="P674" s="30">
        <v>4</v>
      </c>
      <c r="Q674" s="19" t="s">
        <v>113</v>
      </c>
      <c r="R674" s="26">
        <v>0.06</v>
      </c>
      <c r="S674" s="31">
        <v>166.005</v>
      </c>
      <c r="T674">
        <v>2</v>
      </c>
    </row>
    <row r="675" spans="2:20" x14ac:dyDescent="0.3">
      <c r="B675" s="19">
        <v>647</v>
      </c>
      <c r="C675" s="20">
        <v>44181</v>
      </c>
      <c r="D675" s="21">
        <v>15</v>
      </c>
      <c r="E675" s="22" t="s">
        <v>136</v>
      </c>
      <c r="F675" s="19">
        <v>9</v>
      </c>
      <c r="G675" s="23">
        <v>46</v>
      </c>
      <c r="H675" s="24">
        <v>96</v>
      </c>
      <c r="I675" s="25">
        <v>4416</v>
      </c>
      <c r="J675" s="26">
        <v>0.13</v>
      </c>
      <c r="K675" s="25"/>
      <c r="L675" s="25">
        <v>3841.92</v>
      </c>
      <c r="M675" s="27">
        <v>44192</v>
      </c>
      <c r="N675" s="28">
        <v>44192</v>
      </c>
      <c r="O675" s="29">
        <v>647</v>
      </c>
      <c r="P675" s="30">
        <v>5</v>
      </c>
      <c r="Q675" s="19" t="s">
        <v>128</v>
      </c>
      <c r="R675" s="26">
        <v>0.08</v>
      </c>
      <c r="S675" s="31">
        <v>307.35360000000003</v>
      </c>
      <c r="T675">
        <v>3</v>
      </c>
    </row>
    <row r="676" spans="2:20" x14ac:dyDescent="0.3">
      <c r="B676" s="19">
        <v>648</v>
      </c>
      <c r="C676" s="20">
        <v>44182</v>
      </c>
      <c r="D676" s="21">
        <v>18</v>
      </c>
      <c r="E676" s="22" t="s">
        <v>142</v>
      </c>
      <c r="F676" s="19">
        <v>14</v>
      </c>
      <c r="G676" s="23">
        <v>42</v>
      </c>
      <c r="H676" s="24">
        <v>100</v>
      </c>
      <c r="I676" s="25">
        <v>4200</v>
      </c>
      <c r="J676" s="26">
        <v>0.14000000000000001</v>
      </c>
      <c r="K676" s="25"/>
      <c r="L676" s="25">
        <v>3612</v>
      </c>
      <c r="M676" s="27">
        <v>44183</v>
      </c>
      <c r="N676" s="28">
        <v>44183</v>
      </c>
      <c r="O676" s="29">
        <v>648</v>
      </c>
      <c r="P676" s="30">
        <v>6</v>
      </c>
      <c r="Q676" s="19" t="s">
        <v>109</v>
      </c>
      <c r="R676" s="26">
        <v>0.05</v>
      </c>
      <c r="S676" s="31">
        <v>180.60000000000002</v>
      </c>
      <c r="T676">
        <v>4</v>
      </c>
    </row>
    <row r="677" spans="2:20" x14ac:dyDescent="0.3">
      <c r="B677" s="19">
        <v>649</v>
      </c>
      <c r="C677" s="20">
        <v>44182</v>
      </c>
      <c r="D677" s="21">
        <v>56</v>
      </c>
      <c r="E677" s="22" t="s">
        <v>126</v>
      </c>
      <c r="F677" s="19">
        <v>11</v>
      </c>
      <c r="G677" s="23">
        <v>22</v>
      </c>
      <c r="H677" s="24">
        <v>92</v>
      </c>
      <c r="I677" s="25">
        <v>2024</v>
      </c>
      <c r="J677" s="26">
        <v>0.02</v>
      </c>
      <c r="K677" s="25"/>
      <c r="L677" s="25">
        <v>1983.52</v>
      </c>
      <c r="M677" s="27">
        <v>44196</v>
      </c>
      <c r="N677" s="28">
        <v>44196</v>
      </c>
      <c r="O677" s="29">
        <v>649</v>
      </c>
      <c r="P677" s="30">
        <v>5</v>
      </c>
      <c r="Q677" s="19" t="s">
        <v>105</v>
      </c>
      <c r="R677" s="26">
        <v>0.1</v>
      </c>
      <c r="S677" s="31">
        <v>198.352</v>
      </c>
      <c r="T677">
        <v>5</v>
      </c>
    </row>
    <row r="678" spans="2:20" x14ac:dyDescent="0.3">
      <c r="B678" s="19">
        <v>650</v>
      </c>
      <c r="C678" s="20">
        <v>44182</v>
      </c>
      <c r="D678" s="21">
        <v>52</v>
      </c>
      <c r="E678" s="22" t="s">
        <v>81</v>
      </c>
      <c r="F678" s="19">
        <v>6</v>
      </c>
      <c r="G678" s="23">
        <v>21</v>
      </c>
      <c r="H678" s="24">
        <v>119</v>
      </c>
      <c r="I678" s="25">
        <v>2499</v>
      </c>
      <c r="J678" s="26">
        <v>0.13</v>
      </c>
      <c r="K678" s="25"/>
      <c r="L678" s="25">
        <v>2174.13</v>
      </c>
      <c r="M678" s="27">
        <v>44199</v>
      </c>
      <c r="N678" s="28">
        <v>44199</v>
      </c>
      <c r="O678" s="29">
        <v>650</v>
      </c>
      <c r="P678" s="30">
        <v>4</v>
      </c>
      <c r="Q678" s="19" t="s">
        <v>92</v>
      </c>
      <c r="R678" s="26">
        <v>0.05</v>
      </c>
      <c r="S678" s="31">
        <v>108.70650000000001</v>
      </c>
      <c r="T678">
        <v>6</v>
      </c>
    </row>
    <row r="679" spans="2:20" x14ac:dyDescent="0.3">
      <c r="B679" s="19">
        <v>651</v>
      </c>
      <c r="C679" s="20">
        <v>44182</v>
      </c>
      <c r="D679" s="21">
        <v>6</v>
      </c>
      <c r="E679" s="22" t="s">
        <v>147</v>
      </c>
      <c r="F679" s="19">
        <v>8</v>
      </c>
      <c r="G679" s="23">
        <v>29</v>
      </c>
      <c r="H679" s="24">
        <v>97</v>
      </c>
      <c r="I679" s="25">
        <v>2813</v>
      </c>
      <c r="J679" s="26">
        <v>0.09</v>
      </c>
      <c r="K679" s="25"/>
      <c r="L679" s="25">
        <v>2559.83</v>
      </c>
      <c r="M679" s="27">
        <v>44206</v>
      </c>
      <c r="N679" s="28">
        <v>44206</v>
      </c>
      <c r="O679" s="29">
        <v>651</v>
      </c>
      <c r="P679" s="30">
        <v>7</v>
      </c>
      <c r="Q679" s="19" t="s">
        <v>113</v>
      </c>
      <c r="R679" s="26">
        <v>7.0000000000000007E-2</v>
      </c>
      <c r="S679" s="31">
        <v>179.18810000000002</v>
      </c>
      <c r="T679">
        <v>7</v>
      </c>
    </row>
    <row r="680" spans="2:20" x14ac:dyDescent="0.3">
      <c r="B680" s="19">
        <v>652</v>
      </c>
      <c r="C680" s="20">
        <v>44184</v>
      </c>
      <c r="D680" s="21">
        <v>49</v>
      </c>
      <c r="E680" s="22" t="s">
        <v>96</v>
      </c>
      <c r="F680" s="19">
        <v>6</v>
      </c>
      <c r="G680" s="23">
        <v>45</v>
      </c>
      <c r="H680" s="24">
        <v>103</v>
      </c>
      <c r="I680" s="25">
        <v>4635</v>
      </c>
      <c r="J680" s="26">
        <v>0.02</v>
      </c>
      <c r="K680" s="25"/>
      <c r="L680" s="25">
        <v>4542.3</v>
      </c>
      <c r="M680" s="27">
        <v>44207</v>
      </c>
      <c r="N680" s="28">
        <v>44207</v>
      </c>
      <c r="O680" s="29">
        <v>652</v>
      </c>
      <c r="P680" s="30">
        <v>7</v>
      </c>
      <c r="Q680" s="19" t="s">
        <v>80</v>
      </c>
      <c r="R680" s="26">
        <v>0.09</v>
      </c>
      <c r="S680" s="31">
        <v>408.80700000000002</v>
      </c>
      <c r="T680">
        <v>1</v>
      </c>
    </row>
    <row r="681" spans="2:20" x14ac:dyDescent="0.3">
      <c r="B681" s="19">
        <v>653</v>
      </c>
      <c r="C681" s="20">
        <v>44185</v>
      </c>
      <c r="D681" s="21">
        <v>99</v>
      </c>
      <c r="E681" s="22" t="s">
        <v>143</v>
      </c>
      <c r="F681" s="19">
        <v>5</v>
      </c>
      <c r="G681" s="23">
        <v>27</v>
      </c>
      <c r="H681" s="24">
        <v>91</v>
      </c>
      <c r="I681" s="25">
        <v>2457</v>
      </c>
      <c r="J681" s="26">
        <v>0.08</v>
      </c>
      <c r="K681" s="25"/>
      <c r="L681" s="25">
        <v>2260.44</v>
      </c>
      <c r="M681" s="27">
        <v>44193</v>
      </c>
      <c r="N681" s="28">
        <v>44193</v>
      </c>
      <c r="O681" s="29">
        <v>653</v>
      </c>
      <c r="P681" s="30">
        <v>7</v>
      </c>
      <c r="Q681" s="19" t="s">
        <v>80</v>
      </c>
      <c r="R681" s="26">
        <v>0.05</v>
      </c>
      <c r="S681" s="31">
        <v>113.02200000000001</v>
      </c>
      <c r="T681">
        <v>2</v>
      </c>
    </row>
    <row r="682" spans="2:20" x14ac:dyDescent="0.3">
      <c r="B682" s="19">
        <v>654</v>
      </c>
      <c r="C682" s="20">
        <v>44186</v>
      </c>
      <c r="D682" s="21">
        <v>71</v>
      </c>
      <c r="E682" s="22" t="s">
        <v>78</v>
      </c>
      <c r="F682" s="19">
        <v>2</v>
      </c>
      <c r="G682" s="23">
        <v>30</v>
      </c>
      <c r="H682" s="24">
        <v>108</v>
      </c>
      <c r="I682" s="25">
        <v>3240</v>
      </c>
      <c r="J682" s="26">
        <v>0.13</v>
      </c>
      <c r="K682" s="25"/>
      <c r="L682" s="25">
        <v>2818.8</v>
      </c>
      <c r="M682" s="27">
        <v>44197</v>
      </c>
      <c r="N682" s="28">
        <v>44197</v>
      </c>
      <c r="O682" s="29">
        <v>654</v>
      </c>
      <c r="P682" s="30">
        <v>2</v>
      </c>
      <c r="Q682" s="19" t="s">
        <v>88</v>
      </c>
      <c r="R682" s="26">
        <v>7.0000000000000007E-2</v>
      </c>
      <c r="S682" s="31">
        <v>197.31600000000003</v>
      </c>
      <c r="T682">
        <v>3</v>
      </c>
    </row>
    <row r="683" spans="2:20" x14ac:dyDescent="0.3">
      <c r="B683" s="19">
        <v>655</v>
      </c>
      <c r="C683" s="20">
        <v>44186</v>
      </c>
      <c r="D683" s="21">
        <v>73</v>
      </c>
      <c r="E683" s="22" t="s">
        <v>96</v>
      </c>
      <c r="F683" s="19">
        <v>2</v>
      </c>
      <c r="G683" s="23">
        <v>40</v>
      </c>
      <c r="H683" s="24">
        <v>92</v>
      </c>
      <c r="I683" s="25">
        <v>3680</v>
      </c>
      <c r="J683" s="26">
        <v>0.02</v>
      </c>
      <c r="K683" s="25"/>
      <c r="L683" s="25">
        <v>3606.4</v>
      </c>
      <c r="M683" s="27">
        <v>44196</v>
      </c>
      <c r="N683" s="28">
        <v>44196</v>
      </c>
      <c r="O683" s="29">
        <v>655</v>
      </c>
      <c r="P683" s="30">
        <v>7</v>
      </c>
      <c r="Q683" s="19" t="s">
        <v>95</v>
      </c>
      <c r="R683" s="26">
        <v>0.05</v>
      </c>
      <c r="S683" s="31">
        <v>180.32000000000002</v>
      </c>
      <c r="T683">
        <v>4</v>
      </c>
    </row>
    <row r="684" spans="2:20" x14ac:dyDescent="0.3">
      <c r="B684" s="19">
        <v>656</v>
      </c>
      <c r="C684" s="20">
        <v>44186</v>
      </c>
      <c r="D684" s="21">
        <v>6</v>
      </c>
      <c r="E684" s="22" t="s">
        <v>147</v>
      </c>
      <c r="F684" s="19">
        <v>7</v>
      </c>
      <c r="G684" s="23">
        <v>37</v>
      </c>
      <c r="H684" s="24">
        <v>92</v>
      </c>
      <c r="I684" s="25">
        <v>3404</v>
      </c>
      <c r="J684" s="26">
        <v>0.04</v>
      </c>
      <c r="K684" s="25"/>
      <c r="L684" s="25">
        <v>3267.84</v>
      </c>
      <c r="M684" s="27">
        <v>44205</v>
      </c>
      <c r="N684" s="28">
        <v>44205</v>
      </c>
      <c r="O684" s="29">
        <v>656</v>
      </c>
      <c r="P684" s="30">
        <v>6</v>
      </c>
      <c r="Q684" s="19" t="s">
        <v>113</v>
      </c>
      <c r="R684" s="26">
        <v>0.08</v>
      </c>
      <c r="S684" s="31">
        <v>261.42720000000003</v>
      </c>
      <c r="T684">
        <v>5</v>
      </c>
    </row>
    <row r="685" spans="2:20" x14ac:dyDescent="0.3">
      <c r="B685" s="19">
        <v>657</v>
      </c>
      <c r="C685" s="20">
        <v>44186</v>
      </c>
      <c r="D685" s="21">
        <v>13</v>
      </c>
      <c r="E685" s="22" t="s">
        <v>134</v>
      </c>
      <c r="F685" s="19">
        <v>3</v>
      </c>
      <c r="G685" s="23">
        <v>40</v>
      </c>
      <c r="H685" s="24">
        <v>111</v>
      </c>
      <c r="I685" s="25">
        <v>4440</v>
      </c>
      <c r="J685" s="26">
        <v>0.02</v>
      </c>
      <c r="K685" s="25"/>
      <c r="L685" s="25">
        <v>4351.2</v>
      </c>
      <c r="M685" s="27">
        <v>44189</v>
      </c>
      <c r="N685" s="28">
        <v>44189</v>
      </c>
      <c r="O685" s="29">
        <v>657</v>
      </c>
      <c r="P685" s="30">
        <v>7</v>
      </c>
      <c r="Q685" s="19" t="s">
        <v>83</v>
      </c>
      <c r="R685" s="26">
        <v>0.08</v>
      </c>
      <c r="S685" s="31">
        <v>348.096</v>
      </c>
      <c r="T685">
        <v>6</v>
      </c>
    </row>
    <row r="686" spans="2:20" x14ac:dyDescent="0.3">
      <c r="B686" s="19">
        <v>658</v>
      </c>
      <c r="C686" s="20">
        <v>44187</v>
      </c>
      <c r="D686" s="21">
        <v>72</v>
      </c>
      <c r="E686" s="22" t="s">
        <v>96</v>
      </c>
      <c r="F686" s="19">
        <v>1</v>
      </c>
      <c r="G686" s="23">
        <v>31</v>
      </c>
      <c r="H686" s="24">
        <v>104</v>
      </c>
      <c r="I686" s="25">
        <v>3224</v>
      </c>
      <c r="J686" s="26">
        <v>0.11</v>
      </c>
      <c r="K686" s="25"/>
      <c r="L686" s="25">
        <v>2869.36</v>
      </c>
      <c r="M686" s="27">
        <v>44196</v>
      </c>
      <c r="N686" s="28">
        <v>44196</v>
      </c>
      <c r="O686" s="29">
        <v>658</v>
      </c>
      <c r="P686" s="30">
        <v>5</v>
      </c>
      <c r="Q686" s="19" t="s">
        <v>80</v>
      </c>
      <c r="R686" s="26">
        <v>0.06</v>
      </c>
      <c r="S686" s="31">
        <v>172.16159999999999</v>
      </c>
      <c r="T686">
        <v>7</v>
      </c>
    </row>
    <row r="687" spans="2:20" x14ac:dyDescent="0.3">
      <c r="B687" s="19">
        <v>659</v>
      </c>
      <c r="C687" s="20">
        <v>44187</v>
      </c>
      <c r="D687" s="21">
        <v>9</v>
      </c>
      <c r="E687" s="22" t="s">
        <v>94</v>
      </c>
      <c r="F687" s="19">
        <v>7</v>
      </c>
      <c r="G687" s="23">
        <v>36</v>
      </c>
      <c r="H687" s="24">
        <v>98</v>
      </c>
      <c r="I687" s="25">
        <v>3528</v>
      </c>
      <c r="J687" s="26">
        <v>0.14000000000000001</v>
      </c>
      <c r="K687" s="25"/>
      <c r="L687" s="25">
        <v>3034.08</v>
      </c>
      <c r="M687" s="27">
        <v>44209</v>
      </c>
      <c r="N687" s="28">
        <v>44209</v>
      </c>
      <c r="O687" s="29">
        <v>659</v>
      </c>
      <c r="P687" s="30">
        <v>4</v>
      </c>
      <c r="Q687" s="19" t="s">
        <v>113</v>
      </c>
      <c r="R687" s="26">
        <v>0.1</v>
      </c>
      <c r="S687" s="31">
        <v>303.40800000000002</v>
      </c>
      <c r="T687">
        <v>1</v>
      </c>
    </row>
    <row r="688" spans="2:20" x14ac:dyDescent="0.3">
      <c r="B688" s="19">
        <v>660</v>
      </c>
      <c r="C688" s="20">
        <v>44190</v>
      </c>
      <c r="D688" s="21">
        <v>57</v>
      </c>
      <c r="E688" s="22" t="s">
        <v>148</v>
      </c>
      <c r="F688" s="19">
        <v>14</v>
      </c>
      <c r="G688" s="23">
        <v>25</v>
      </c>
      <c r="H688" s="24">
        <v>106</v>
      </c>
      <c r="I688" s="25">
        <v>2650</v>
      </c>
      <c r="J688" s="26">
        <v>0.06</v>
      </c>
      <c r="K688" s="25"/>
      <c r="L688" s="25">
        <v>2491</v>
      </c>
      <c r="M688" s="27">
        <v>44192</v>
      </c>
      <c r="N688" s="28">
        <v>44192</v>
      </c>
      <c r="O688" s="29">
        <v>660</v>
      </c>
      <c r="P688" s="30">
        <v>7</v>
      </c>
      <c r="Q688" s="19" t="s">
        <v>92</v>
      </c>
      <c r="R688" s="26">
        <v>0.09</v>
      </c>
      <c r="S688" s="31">
        <v>224.19</v>
      </c>
      <c r="T688">
        <v>2</v>
      </c>
    </row>
    <row r="689" spans="2:20" x14ac:dyDescent="0.3">
      <c r="B689" s="19">
        <v>661</v>
      </c>
      <c r="C689" s="20">
        <v>44190</v>
      </c>
      <c r="D689" s="21">
        <v>6</v>
      </c>
      <c r="E689" s="22" t="s">
        <v>147</v>
      </c>
      <c r="F689" s="19">
        <v>8</v>
      </c>
      <c r="G689" s="23">
        <v>15</v>
      </c>
      <c r="H689" s="24">
        <v>118</v>
      </c>
      <c r="I689" s="25">
        <v>1770</v>
      </c>
      <c r="J689" s="26">
        <v>0.15</v>
      </c>
      <c r="K689" s="25"/>
      <c r="L689" s="25">
        <v>1504.5</v>
      </c>
      <c r="M689" s="27">
        <v>44214</v>
      </c>
      <c r="N689" s="28">
        <v>44214</v>
      </c>
      <c r="O689" s="29">
        <v>661</v>
      </c>
      <c r="P689" s="30">
        <v>5</v>
      </c>
      <c r="Q689" s="19" t="s">
        <v>128</v>
      </c>
      <c r="R689" s="26">
        <v>0.05</v>
      </c>
      <c r="S689" s="31">
        <v>75.225000000000009</v>
      </c>
      <c r="T689">
        <v>3</v>
      </c>
    </row>
    <row r="690" spans="2:20" x14ac:dyDescent="0.3">
      <c r="B690" s="19">
        <v>662</v>
      </c>
      <c r="C690" s="20">
        <v>44191</v>
      </c>
      <c r="D690" s="21">
        <v>48</v>
      </c>
      <c r="E690" s="22" t="s">
        <v>120</v>
      </c>
      <c r="F690" s="19">
        <v>7</v>
      </c>
      <c r="G690" s="23">
        <v>32</v>
      </c>
      <c r="H690" s="24">
        <v>93</v>
      </c>
      <c r="I690" s="25">
        <v>2976</v>
      </c>
      <c r="J690" s="26">
        <v>0.11</v>
      </c>
      <c r="K690" s="25"/>
      <c r="L690" s="25">
        <v>2648.64</v>
      </c>
      <c r="M690" s="27">
        <v>44208</v>
      </c>
      <c r="N690" s="28">
        <v>44208</v>
      </c>
      <c r="O690" s="29">
        <v>662</v>
      </c>
      <c r="P690" s="30">
        <v>4</v>
      </c>
      <c r="Q690" s="19" t="s">
        <v>80</v>
      </c>
      <c r="R690" s="26">
        <v>0.1</v>
      </c>
      <c r="S690" s="31">
        <v>264.86399999999998</v>
      </c>
      <c r="T690">
        <v>4</v>
      </c>
    </row>
    <row r="691" spans="2:20" x14ac:dyDescent="0.3">
      <c r="B691" s="19">
        <v>663</v>
      </c>
      <c r="C691" s="20">
        <v>44191</v>
      </c>
      <c r="D691" s="21">
        <v>38</v>
      </c>
      <c r="E691" s="22" t="s">
        <v>132</v>
      </c>
      <c r="F691" s="19">
        <v>4</v>
      </c>
      <c r="G691" s="23">
        <v>28</v>
      </c>
      <c r="H691" s="24">
        <v>90</v>
      </c>
      <c r="I691" s="25">
        <v>2520</v>
      </c>
      <c r="J691" s="26">
        <v>0.06</v>
      </c>
      <c r="K691" s="25"/>
      <c r="L691" s="25">
        <v>2368.8000000000002</v>
      </c>
      <c r="M691" s="27">
        <v>44195</v>
      </c>
      <c r="N691" s="28">
        <v>44195</v>
      </c>
      <c r="O691" s="29">
        <v>663</v>
      </c>
      <c r="P691" s="30">
        <v>7</v>
      </c>
      <c r="Q691" s="19" t="s">
        <v>109</v>
      </c>
      <c r="R691" s="26">
        <v>0.06</v>
      </c>
      <c r="S691" s="31">
        <v>142.12800000000001</v>
      </c>
      <c r="T691">
        <v>5</v>
      </c>
    </row>
    <row r="692" spans="2:20" x14ac:dyDescent="0.3">
      <c r="B692" s="19">
        <v>664</v>
      </c>
      <c r="C692" s="20">
        <v>44191</v>
      </c>
      <c r="D692" s="21">
        <v>93</v>
      </c>
      <c r="E692" s="22" t="s">
        <v>91</v>
      </c>
      <c r="F692" s="19">
        <v>1</v>
      </c>
      <c r="G692" s="23">
        <v>29</v>
      </c>
      <c r="H692" s="24">
        <v>92</v>
      </c>
      <c r="I692" s="25">
        <v>2668</v>
      </c>
      <c r="J692" s="26">
        <v>0.13</v>
      </c>
      <c r="K692" s="25"/>
      <c r="L692" s="25">
        <v>2321.16</v>
      </c>
      <c r="M692" s="27">
        <v>44218</v>
      </c>
      <c r="N692" s="28"/>
      <c r="O692" s="29">
        <v>664</v>
      </c>
      <c r="P692" s="30">
        <v>3</v>
      </c>
      <c r="Q692" s="19" t="s">
        <v>128</v>
      </c>
      <c r="R692" s="26">
        <v>0.08</v>
      </c>
      <c r="S692" s="31">
        <v>185.69280000000001</v>
      </c>
      <c r="T692">
        <v>6</v>
      </c>
    </row>
    <row r="693" spans="2:20" x14ac:dyDescent="0.3">
      <c r="B693" s="19">
        <v>665</v>
      </c>
      <c r="C693" s="20">
        <v>44192</v>
      </c>
      <c r="D693" s="21">
        <v>58</v>
      </c>
      <c r="E693" s="22" t="s">
        <v>131</v>
      </c>
      <c r="F693" s="19">
        <v>8</v>
      </c>
      <c r="G693" s="23">
        <v>11</v>
      </c>
      <c r="H693" s="24">
        <v>117</v>
      </c>
      <c r="I693" s="25">
        <v>1287</v>
      </c>
      <c r="J693" s="26">
        <v>0.14000000000000001</v>
      </c>
      <c r="K693" s="25"/>
      <c r="L693" s="25">
        <v>1106.82</v>
      </c>
      <c r="M693" s="27">
        <v>44192</v>
      </c>
      <c r="N693" s="28">
        <v>44192</v>
      </c>
      <c r="O693" s="29">
        <v>665</v>
      </c>
      <c r="P693" s="30">
        <v>1</v>
      </c>
      <c r="Q693" s="19" t="s">
        <v>83</v>
      </c>
      <c r="R693" s="26">
        <v>0.09</v>
      </c>
      <c r="S693" s="31">
        <v>99.613799999999998</v>
      </c>
      <c r="T693">
        <v>7</v>
      </c>
    </row>
    <row r="694" spans="2:20" x14ac:dyDescent="0.3">
      <c r="B694" s="19">
        <v>666</v>
      </c>
      <c r="C694" s="20">
        <v>44193</v>
      </c>
      <c r="D694" s="21">
        <v>76</v>
      </c>
      <c r="E694" s="22" t="s">
        <v>163</v>
      </c>
      <c r="F694" s="19">
        <v>4</v>
      </c>
      <c r="G694" s="23">
        <v>13</v>
      </c>
      <c r="H694" s="24">
        <v>93</v>
      </c>
      <c r="I694" s="25">
        <v>1209</v>
      </c>
      <c r="J694" s="26">
        <v>0</v>
      </c>
      <c r="K694" s="25"/>
      <c r="L694" s="25">
        <v>1209</v>
      </c>
      <c r="M694" s="27">
        <v>44210</v>
      </c>
      <c r="N694" s="28">
        <v>44210</v>
      </c>
      <c r="O694" s="29">
        <v>666</v>
      </c>
      <c r="P694" s="30">
        <v>7</v>
      </c>
      <c r="Q694" s="19" t="s">
        <v>109</v>
      </c>
      <c r="R694" s="26">
        <v>0.1</v>
      </c>
      <c r="S694" s="31">
        <v>120.9</v>
      </c>
      <c r="T694">
        <v>1</v>
      </c>
    </row>
    <row r="695" spans="2:20" x14ac:dyDescent="0.3">
      <c r="B695" s="19">
        <v>667</v>
      </c>
      <c r="C695" s="20">
        <v>44193</v>
      </c>
      <c r="D695" s="21">
        <v>66</v>
      </c>
      <c r="E695" s="22" t="s">
        <v>89</v>
      </c>
      <c r="F695" s="19">
        <v>5</v>
      </c>
      <c r="G695" s="23">
        <v>17</v>
      </c>
      <c r="H695" s="24">
        <v>118</v>
      </c>
      <c r="I695" s="25">
        <v>2006</v>
      </c>
      <c r="J695" s="26">
        <v>0.06</v>
      </c>
      <c r="K695" s="25"/>
      <c r="L695" s="25">
        <v>1885.64</v>
      </c>
      <c r="M695" s="27">
        <v>44198</v>
      </c>
      <c r="N695" s="28">
        <v>44198</v>
      </c>
      <c r="O695" s="29">
        <v>667</v>
      </c>
      <c r="P695" s="30">
        <v>7</v>
      </c>
      <c r="Q695" s="19" t="s">
        <v>83</v>
      </c>
      <c r="R695" s="26">
        <v>0.06</v>
      </c>
      <c r="S695" s="31">
        <v>113.1384</v>
      </c>
      <c r="T695">
        <v>2</v>
      </c>
    </row>
    <row r="696" spans="2:20" x14ac:dyDescent="0.3">
      <c r="B696" s="19">
        <v>668</v>
      </c>
      <c r="C696" s="20">
        <v>44194</v>
      </c>
      <c r="D696" s="21">
        <v>18</v>
      </c>
      <c r="E696" s="22" t="s">
        <v>142</v>
      </c>
      <c r="F696" s="19">
        <v>14</v>
      </c>
      <c r="G696" s="23">
        <v>10</v>
      </c>
      <c r="H696" s="24">
        <v>112</v>
      </c>
      <c r="I696" s="25">
        <v>1120</v>
      </c>
      <c r="J696" s="26">
        <v>0.06</v>
      </c>
      <c r="K696" s="25"/>
      <c r="L696" s="25">
        <v>1052.8</v>
      </c>
      <c r="M696" s="27">
        <v>44194</v>
      </c>
      <c r="N696" s="28">
        <v>44194</v>
      </c>
      <c r="O696" s="29">
        <v>668</v>
      </c>
      <c r="P696" s="30">
        <v>7</v>
      </c>
      <c r="Q696" s="19" t="s">
        <v>80</v>
      </c>
      <c r="R696" s="26">
        <v>0.08</v>
      </c>
      <c r="S696" s="31">
        <v>84.224000000000004</v>
      </c>
      <c r="T696">
        <v>3</v>
      </c>
    </row>
    <row r="697" spans="2:20" x14ac:dyDescent="0.3">
      <c r="B697" s="19">
        <v>669</v>
      </c>
      <c r="C697" s="20">
        <v>44195</v>
      </c>
      <c r="D697" s="21">
        <v>11</v>
      </c>
      <c r="E697" s="22" t="s">
        <v>119</v>
      </c>
      <c r="F697" s="19">
        <v>2</v>
      </c>
      <c r="G697" s="23">
        <v>31</v>
      </c>
      <c r="H697" s="24">
        <v>115</v>
      </c>
      <c r="I697" s="25">
        <v>3565</v>
      </c>
      <c r="J697" s="26">
        <v>0.04</v>
      </c>
      <c r="K697" s="25"/>
      <c r="L697" s="25">
        <v>3422.4</v>
      </c>
      <c r="M697" s="27">
        <v>44200</v>
      </c>
      <c r="N697" s="28">
        <v>44200</v>
      </c>
      <c r="O697" s="29">
        <v>669</v>
      </c>
      <c r="P697" s="30">
        <v>3</v>
      </c>
      <c r="Q697" s="19" t="s">
        <v>92</v>
      </c>
      <c r="R697" s="26">
        <v>0.09</v>
      </c>
      <c r="S697" s="31">
        <v>308.01600000000002</v>
      </c>
      <c r="T697">
        <v>4</v>
      </c>
    </row>
    <row r="698" spans="2:20" x14ac:dyDescent="0.3">
      <c r="B698" s="19">
        <v>670</v>
      </c>
      <c r="C698" s="20">
        <v>44195</v>
      </c>
      <c r="D698" s="21">
        <v>22</v>
      </c>
      <c r="E698" s="22" t="s">
        <v>112</v>
      </c>
      <c r="F698" s="19">
        <v>15</v>
      </c>
      <c r="G698" s="23">
        <v>37</v>
      </c>
      <c r="H698" s="24">
        <v>110</v>
      </c>
      <c r="I698" s="25">
        <v>4070</v>
      </c>
      <c r="J698" s="26">
        <v>0.05</v>
      </c>
      <c r="K698" s="25"/>
      <c r="L698" s="25">
        <v>3866.5</v>
      </c>
      <c r="M698" s="27">
        <v>44210</v>
      </c>
      <c r="N698" s="28"/>
      <c r="O698" s="29">
        <v>670</v>
      </c>
      <c r="P698" s="30">
        <v>6</v>
      </c>
      <c r="Q698" s="19" t="s">
        <v>95</v>
      </c>
      <c r="R698" s="26">
        <v>0.06</v>
      </c>
      <c r="S698" s="31">
        <v>231.98999999999998</v>
      </c>
      <c r="T698">
        <v>5</v>
      </c>
    </row>
    <row r="699" spans="2:20" x14ac:dyDescent="0.3">
      <c r="B699" s="19">
        <v>671</v>
      </c>
      <c r="C699" s="20">
        <v>44195</v>
      </c>
      <c r="D699" s="21">
        <v>79</v>
      </c>
      <c r="E699" s="22" t="s">
        <v>91</v>
      </c>
      <c r="F699" s="19">
        <v>3</v>
      </c>
      <c r="G699" s="23">
        <v>21</v>
      </c>
      <c r="H699" s="24">
        <v>103</v>
      </c>
      <c r="I699" s="25">
        <v>2163</v>
      </c>
      <c r="J699" s="26">
        <v>0.09</v>
      </c>
      <c r="K699" s="25"/>
      <c r="L699" s="25">
        <v>1968.33</v>
      </c>
      <c r="M699" s="27">
        <v>44221</v>
      </c>
      <c r="N699" s="28">
        <v>44221</v>
      </c>
      <c r="O699" s="29">
        <v>671</v>
      </c>
      <c r="P699" s="30">
        <v>5</v>
      </c>
      <c r="Q699" s="19" t="s">
        <v>113</v>
      </c>
      <c r="R699" s="26">
        <v>7.0000000000000007E-2</v>
      </c>
      <c r="S699" s="31">
        <v>137.78310000000002</v>
      </c>
      <c r="T699">
        <v>6</v>
      </c>
    </row>
    <row r="700" spans="2:20" x14ac:dyDescent="0.3">
      <c r="B700" s="19">
        <v>672</v>
      </c>
      <c r="C700" s="20">
        <v>44196</v>
      </c>
      <c r="D700" s="21">
        <v>72</v>
      </c>
      <c r="E700" s="22" t="s">
        <v>96</v>
      </c>
      <c r="F700" s="19">
        <v>2</v>
      </c>
      <c r="G700" s="23">
        <v>44</v>
      </c>
      <c r="H700" s="24">
        <v>116</v>
      </c>
      <c r="I700" s="25">
        <v>5104</v>
      </c>
      <c r="J700" s="26">
        <v>0.11</v>
      </c>
      <c r="K700" s="25"/>
      <c r="L700" s="25">
        <v>4542.5599999999995</v>
      </c>
      <c r="M700" s="27">
        <v>44211</v>
      </c>
      <c r="N700" s="28">
        <v>44211</v>
      </c>
      <c r="O700" s="29">
        <v>672</v>
      </c>
      <c r="P700" s="30">
        <v>6</v>
      </c>
      <c r="Q700" s="19" t="s">
        <v>105</v>
      </c>
      <c r="R700" s="26">
        <v>0.05</v>
      </c>
      <c r="S700" s="31">
        <v>227.12799999999999</v>
      </c>
      <c r="T700">
        <v>7</v>
      </c>
    </row>
    <row r="701" spans="2:20" x14ac:dyDescent="0.3">
      <c r="B701" s="19">
        <v>673</v>
      </c>
      <c r="C701" s="20">
        <v>44196</v>
      </c>
      <c r="D701" s="21">
        <v>86</v>
      </c>
      <c r="E701" s="22" t="s">
        <v>149</v>
      </c>
      <c r="F701" s="19">
        <v>11</v>
      </c>
      <c r="G701" s="23">
        <v>28</v>
      </c>
      <c r="H701" s="24">
        <v>110</v>
      </c>
      <c r="I701" s="25">
        <v>3080</v>
      </c>
      <c r="J701" s="26">
        <v>0.12</v>
      </c>
      <c r="K701" s="25"/>
      <c r="L701" s="25">
        <v>2710.4</v>
      </c>
      <c r="M701" s="27">
        <v>44199</v>
      </c>
      <c r="N701" s="28">
        <v>44199</v>
      </c>
      <c r="O701" s="29">
        <v>673</v>
      </c>
      <c r="P701" s="30">
        <v>4</v>
      </c>
      <c r="Q701" s="19" t="s">
        <v>80</v>
      </c>
      <c r="R701" s="26">
        <v>0.05</v>
      </c>
      <c r="S701" s="31">
        <v>135.52000000000001</v>
      </c>
      <c r="T701">
        <v>1</v>
      </c>
    </row>
    <row r="702" spans="2:20" x14ac:dyDescent="0.3">
      <c r="B702" s="19">
        <v>674</v>
      </c>
      <c r="C702" s="20">
        <v>44199</v>
      </c>
      <c r="D702" s="21">
        <v>13</v>
      </c>
      <c r="E702" s="22" t="s">
        <v>134</v>
      </c>
      <c r="F702" s="19">
        <v>7</v>
      </c>
      <c r="G702" s="23">
        <v>19</v>
      </c>
      <c r="H702" s="24">
        <v>115</v>
      </c>
      <c r="I702" s="25">
        <v>2185</v>
      </c>
      <c r="J702" s="26">
        <v>0.06</v>
      </c>
      <c r="K702" s="25"/>
      <c r="L702" s="25">
        <v>2053.9</v>
      </c>
      <c r="M702" s="27">
        <v>44210</v>
      </c>
      <c r="N702" s="28">
        <v>44210</v>
      </c>
      <c r="O702" s="29">
        <v>674</v>
      </c>
      <c r="P702" s="30">
        <v>3</v>
      </c>
      <c r="Q702" s="19" t="s">
        <v>113</v>
      </c>
      <c r="R702" s="26">
        <v>0.05</v>
      </c>
      <c r="S702" s="31">
        <v>102.69500000000001</v>
      </c>
      <c r="T702">
        <v>2</v>
      </c>
    </row>
    <row r="703" spans="2:20" x14ac:dyDescent="0.3">
      <c r="B703" s="19">
        <v>675</v>
      </c>
      <c r="C703" s="20">
        <v>44199</v>
      </c>
      <c r="D703" s="21">
        <v>64</v>
      </c>
      <c r="E703" s="22" t="s">
        <v>137</v>
      </c>
      <c r="F703" s="19">
        <v>7</v>
      </c>
      <c r="G703" s="23">
        <v>27</v>
      </c>
      <c r="H703" s="24">
        <v>99</v>
      </c>
      <c r="I703" s="25">
        <v>2673</v>
      </c>
      <c r="J703" s="26">
        <v>0.08</v>
      </c>
      <c r="K703" s="25"/>
      <c r="L703" s="25">
        <v>2459.16</v>
      </c>
      <c r="M703" s="27">
        <v>44208</v>
      </c>
      <c r="N703" s="28">
        <v>44208</v>
      </c>
      <c r="O703" s="29">
        <v>675</v>
      </c>
      <c r="P703" s="30">
        <v>6</v>
      </c>
      <c r="Q703" s="19" t="s">
        <v>128</v>
      </c>
      <c r="R703" s="26">
        <v>0.09</v>
      </c>
      <c r="S703" s="31">
        <v>221.32439999999997</v>
      </c>
      <c r="T703">
        <v>3</v>
      </c>
    </row>
    <row r="704" spans="2:20" x14ac:dyDescent="0.3">
      <c r="B704" s="19">
        <v>676</v>
      </c>
      <c r="C704" s="20">
        <v>44199</v>
      </c>
      <c r="D704" s="21">
        <v>20</v>
      </c>
      <c r="E704" s="22" t="s">
        <v>99</v>
      </c>
      <c r="F704" s="19">
        <v>4</v>
      </c>
      <c r="G704" s="23">
        <v>47</v>
      </c>
      <c r="H704" s="24">
        <v>94</v>
      </c>
      <c r="I704" s="25">
        <v>4418</v>
      </c>
      <c r="J704" s="26">
        <v>0.08</v>
      </c>
      <c r="K704" s="25"/>
      <c r="L704" s="25">
        <v>4064.56</v>
      </c>
      <c r="M704" s="27">
        <v>44215</v>
      </c>
      <c r="N704" s="28">
        <v>44215</v>
      </c>
      <c r="O704" s="29">
        <v>676</v>
      </c>
      <c r="P704" s="30">
        <v>7</v>
      </c>
      <c r="Q704" s="19" t="s">
        <v>128</v>
      </c>
      <c r="R704" s="26">
        <v>0.1</v>
      </c>
      <c r="S704" s="31">
        <v>406.45600000000002</v>
      </c>
      <c r="T704">
        <v>4</v>
      </c>
    </row>
    <row r="705" spans="2:20" x14ac:dyDescent="0.3">
      <c r="B705" s="19">
        <v>677</v>
      </c>
      <c r="C705" s="20">
        <v>44200</v>
      </c>
      <c r="D705" s="21">
        <v>47</v>
      </c>
      <c r="E705" s="22" t="s">
        <v>101</v>
      </c>
      <c r="F705" s="19">
        <v>10</v>
      </c>
      <c r="G705" s="23">
        <v>34</v>
      </c>
      <c r="H705" s="24">
        <v>108</v>
      </c>
      <c r="I705" s="25">
        <v>3672</v>
      </c>
      <c r="J705" s="26">
        <v>0.01</v>
      </c>
      <c r="K705" s="25"/>
      <c r="L705" s="25">
        <v>3635.28</v>
      </c>
      <c r="M705" s="27">
        <v>44204</v>
      </c>
      <c r="N705" s="28">
        <v>44204</v>
      </c>
      <c r="O705" s="29">
        <v>677</v>
      </c>
      <c r="P705" s="30">
        <v>6</v>
      </c>
      <c r="Q705" s="19" t="s">
        <v>113</v>
      </c>
      <c r="R705" s="26">
        <v>0.05</v>
      </c>
      <c r="S705" s="31">
        <v>181.76400000000001</v>
      </c>
      <c r="T705">
        <v>5</v>
      </c>
    </row>
    <row r="706" spans="2:20" x14ac:dyDescent="0.3">
      <c r="B706" s="19">
        <v>678</v>
      </c>
      <c r="C706" s="20">
        <v>44201</v>
      </c>
      <c r="D706" s="21">
        <v>92</v>
      </c>
      <c r="E706" s="22" t="s">
        <v>84</v>
      </c>
      <c r="F706" s="19">
        <v>8</v>
      </c>
      <c r="G706" s="23">
        <v>30</v>
      </c>
      <c r="H706" s="24">
        <v>95</v>
      </c>
      <c r="I706" s="25">
        <v>2850</v>
      </c>
      <c r="J706" s="26">
        <v>0.03</v>
      </c>
      <c r="K706" s="25"/>
      <c r="L706" s="25">
        <v>2764.5</v>
      </c>
      <c r="M706" s="27">
        <v>44217</v>
      </c>
      <c r="N706" s="28">
        <v>44217</v>
      </c>
      <c r="O706" s="29">
        <v>678</v>
      </c>
      <c r="P706" s="30">
        <v>7</v>
      </c>
      <c r="Q706" s="19" t="s">
        <v>109</v>
      </c>
      <c r="R706" s="26">
        <v>0.08</v>
      </c>
      <c r="S706" s="31">
        <v>221.16</v>
      </c>
      <c r="T706">
        <v>6</v>
      </c>
    </row>
    <row r="707" spans="2:20" x14ac:dyDescent="0.3">
      <c r="B707" s="19">
        <v>679</v>
      </c>
      <c r="C707" s="20">
        <v>44202</v>
      </c>
      <c r="D707" s="21">
        <v>70</v>
      </c>
      <c r="E707" s="22" t="s">
        <v>126</v>
      </c>
      <c r="F707" s="19">
        <v>13</v>
      </c>
      <c r="G707" s="23">
        <v>30</v>
      </c>
      <c r="H707" s="24">
        <v>91</v>
      </c>
      <c r="I707" s="25">
        <v>2730</v>
      </c>
      <c r="J707" s="26">
        <v>0.05</v>
      </c>
      <c r="K707" s="25"/>
      <c r="L707" s="25">
        <v>2593.5</v>
      </c>
      <c r="M707" s="27">
        <v>44228</v>
      </c>
      <c r="N707" s="28">
        <v>44228</v>
      </c>
      <c r="O707" s="29">
        <v>679</v>
      </c>
      <c r="P707" s="30">
        <v>4</v>
      </c>
      <c r="Q707" s="19" t="s">
        <v>90</v>
      </c>
      <c r="R707" s="26">
        <v>0.08</v>
      </c>
      <c r="S707" s="31">
        <v>207.48000000000002</v>
      </c>
      <c r="T707">
        <v>7</v>
      </c>
    </row>
    <row r="708" spans="2:20" x14ac:dyDescent="0.3">
      <c r="B708" s="19">
        <v>680</v>
      </c>
      <c r="C708" s="20">
        <v>44202</v>
      </c>
      <c r="D708" s="21">
        <v>33</v>
      </c>
      <c r="E708" s="22" t="s">
        <v>135</v>
      </c>
      <c r="F708" s="19">
        <v>13</v>
      </c>
      <c r="G708" s="23">
        <v>29</v>
      </c>
      <c r="H708" s="24">
        <v>92</v>
      </c>
      <c r="I708" s="25">
        <v>2668</v>
      </c>
      <c r="J708" s="26">
        <v>0.14000000000000001</v>
      </c>
      <c r="K708" s="25"/>
      <c r="L708" s="25">
        <v>2294.48</v>
      </c>
      <c r="M708" s="27">
        <v>44204</v>
      </c>
      <c r="N708" s="28">
        <v>44204</v>
      </c>
      <c r="O708" s="29">
        <v>680</v>
      </c>
      <c r="P708" s="30">
        <v>1</v>
      </c>
      <c r="Q708" s="19" t="s">
        <v>83</v>
      </c>
      <c r="R708" s="26">
        <v>0.08</v>
      </c>
      <c r="S708" s="31">
        <v>183.55840000000001</v>
      </c>
      <c r="T708">
        <v>1</v>
      </c>
    </row>
    <row r="709" spans="2:20" x14ac:dyDescent="0.3">
      <c r="B709" s="19">
        <v>681</v>
      </c>
      <c r="C709" s="20">
        <v>44202</v>
      </c>
      <c r="D709" s="21">
        <v>50</v>
      </c>
      <c r="E709" s="22" t="s">
        <v>140</v>
      </c>
      <c r="F709" s="19">
        <v>11</v>
      </c>
      <c r="G709" s="23">
        <v>19</v>
      </c>
      <c r="H709" s="24">
        <v>111</v>
      </c>
      <c r="I709" s="25">
        <v>2109</v>
      </c>
      <c r="J709" s="26">
        <v>0.08</v>
      </c>
      <c r="K709" s="25"/>
      <c r="L709" s="25">
        <v>1940.28</v>
      </c>
      <c r="M709" s="27">
        <v>44205</v>
      </c>
      <c r="N709" s="28">
        <v>44205</v>
      </c>
      <c r="O709" s="29">
        <v>681</v>
      </c>
      <c r="P709" s="30">
        <v>7</v>
      </c>
      <c r="Q709" s="19" t="s">
        <v>105</v>
      </c>
      <c r="R709" s="26">
        <v>0.08</v>
      </c>
      <c r="S709" s="31">
        <v>155.22239999999999</v>
      </c>
      <c r="T709">
        <v>2</v>
      </c>
    </row>
    <row r="710" spans="2:20" x14ac:dyDescent="0.3">
      <c r="B710" s="19">
        <v>682</v>
      </c>
      <c r="C710" s="20">
        <v>44202</v>
      </c>
      <c r="D710" s="21">
        <v>57</v>
      </c>
      <c r="E710" s="22" t="s">
        <v>148</v>
      </c>
      <c r="F710" s="19">
        <v>5</v>
      </c>
      <c r="G710" s="23">
        <v>27</v>
      </c>
      <c r="H710" s="24">
        <v>111</v>
      </c>
      <c r="I710" s="25">
        <v>2997</v>
      </c>
      <c r="J710" s="26">
        <v>0.04</v>
      </c>
      <c r="K710" s="25"/>
      <c r="L710" s="25">
        <v>2877.12</v>
      </c>
      <c r="M710" s="27">
        <v>44209</v>
      </c>
      <c r="N710" s="28">
        <v>44209</v>
      </c>
      <c r="O710" s="29">
        <v>682</v>
      </c>
      <c r="P710" s="30">
        <v>3</v>
      </c>
      <c r="Q710" s="19" t="s">
        <v>95</v>
      </c>
      <c r="R710" s="26">
        <v>0.06</v>
      </c>
      <c r="S710" s="31">
        <v>172.62719999999999</v>
      </c>
      <c r="T710">
        <v>3</v>
      </c>
    </row>
    <row r="711" spans="2:20" x14ac:dyDescent="0.3">
      <c r="B711" s="19">
        <v>683</v>
      </c>
      <c r="C711" s="20">
        <v>44202</v>
      </c>
      <c r="D711" s="21">
        <v>7</v>
      </c>
      <c r="E711" s="22" t="s">
        <v>161</v>
      </c>
      <c r="F711" s="19">
        <v>10</v>
      </c>
      <c r="G711" s="23">
        <v>43</v>
      </c>
      <c r="H711" s="24">
        <v>118</v>
      </c>
      <c r="I711" s="25">
        <v>5074</v>
      </c>
      <c r="J711" s="26">
        <v>0.15</v>
      </c>
      <c r="K711" s="25"/>
      <c r="L711" s="25">
        <v>4312.8999999999996</v>
      </c>
      <c r="M711" s="27">
        <v>44205</v>
      </c>
      <c r="N711" s="28">
        <v>44205</v>
      </c>
      <c r="O711" s="29">
        <v>683</v>
      </c>
      <c r="P711" s="30">
        <v>7</v>
      </c>
      <c r="Q711" s="19" t="s">
        <v>80</v>
      </c>
      <c r="R711" s="26">
        <v>0.09</v>
      </c>
      <c r="S711" s="31">
        <v>388.16099999999994</v>
      </c>
      <c r="T711">
        <v>4</v>
      </c>
    </row>
    <row r="712" spans="2:20" x14ac:dyDescent="0.3">
      <c r="B712" s="19">
        <v>684</v>
      </c>
      <c r="C712" s="20">
        <v>44203</v>
      </c>
      <c r="D712" s="21">
        <v>62</v>
      </c>
      <c r="E712" s="22" t="s">
        <v>96</v>
      </c>
      <c r="F712" s="19">
        <v>10</v>
      </c>
      <c r="G712" s="23">
        <v>13</v>
      </c>
      <c r="H712" s="24">
        <v>101</v>
      </c>
      <c r="I712" s="25">
        <v>1313</v>
      </c>
      <c r="J712" s="26">
        <v>0.06</v>
      </c>
      <c r="K712" s="25"/>
      <c r="L712" s="25">
        <v>1234.22</v>
      </c>
      <c r="M712" s="27">
        <v>44229</v>
      </c>
      <c r="N712" s="28">
        <v>44229</v>
      </c>
      <c r="O712" s="29">
        <v>684</v>
      </c>
      <c r="P712" s="30">
        <v>3</v>
      </c>
      <c r="Q712" s="19" t="s">
        <v>88</v>
      </c>
      <c r="R712" s="26">
        <v>0.1</v>
      </c>
      <c r="S712" s="31">
        <v>123.42200000000001</v>
      </c>
      <c r="T712">
        <v>5</v>
      </c>
    </row>
    <row r="713" spans="2:20" x14ac:dyDescent="0.3">
      <c r="B713" s="19">
        <v>685</v>
      </c>
      <c r="C713" s="20">
        <v>44203</v>
      </c>
      <c r="D713" s="21">
        <v>32</v>
      </c>
      <c r="E713" s="22" t="s">
        <v>136</v>
      </c>
      <c r="F713" s="19">
        <v>10</v>
      </c>
      <c r="G713" s="23">
        <v>32</v>
      </c>
      <c r="H713" s="24">
        <v>112</v>
      </c>
      <c r="I713" s="25">
        <v>3584</v>
      </c>
      <c r="J713" s="26">
        <v>0.09</v>
      </c>
      <c r="K713" s="25"/>
      <c r="L713" s="25">
        <v>3261.44</v>
      </c>
      <c r="M713" s="27">
        <v>44205</v>
      </c>
      <c r="N713" s="28">
        <v>44205</v>
      </c>
      <c r="O713" s="29">
        <v>685</v>
      </c>
      <c r="P713" s="30">
        <v>2</v>
      </c>
      <c r="Q713" s="19" t="s">
        <v>95</v>
      </c>
      <c r="R713" s="26">
        <v>0.06</v>
      </c>
      <c r="S713" s="31">
        <v>195.68639999999999</v>
      </c>
      <c r="T713">
        <v>6</v>
      </c>
    </row>
    <row r="714" spans="2:20" x14ac:dyDescent="0.3">
      <c r="B714" s="19">
        <v>686</v>
      </c>
      <c r="C714" s="20">
        <v>44204</v>
      </c>
      <c r="D714" s="21">
        <v>40</v>
      </c>
      <c r="E714" s="22" t="s">
        <v>111</v>
      </c>
      <c r="F714" s="19">
        <v>7</v>
      </c>
      <c r="G714" s="23">
        <v>23</v>
      </c>
      <c r="H714" s="24">
        <v>119</v>
      </c>
      <c r="I714" s="25">
        <v>2737</v>
      </c>
      <c r="J714" s="26">
        <v>0.01</v>
      </c>
      <c r="K714" s="25"/>
      <c r="L714" s="25">
        <v>2709.63</v>
      </c>
      <c r="M714" s="27">
        <v>44210</v>
      </c>
      <c r="N714" s="28">
        <v>44210</v>
      </c>
      <c r="O714" s="29">
        <v>686</v>
      </c>
      <c r="P714" s="30">
        <v>3</v>
      </c>
      <c r="Q714" s="19" t="s">
        <v>113</v>
      </c>
      <c r="R714" s="26">
        <v>0.09</v>
      </c>
      <c r="S714" s="31">
        <v>243.86670000000001</v>
      </c>
      <c r="T714">
        <v>7</v>
      </c>
    </row>
    <row r="715" spans="2:20" x14ac:dyDescent="0.3">
      <c r="B715" s="19">
        <v>687</v>
      </c>
      <c r="C715" s="20">
        <v>44205</v>
      </c>
      <c r="D715" s="21">
        <v>5</v>
      </c>
      <c r="E715" s="22" t="s">
        <v>96</v>
      </c>
      <c r="F715" s="19">
        <v>13</v>
      </c>
      <c r="G715" s="23">
        <v>36</v>
      </c>
      <c r="H715" s="24">
        <v>101</v>
      </c>
      <c r="I715" s="25">
        <v>3636</v>
      </c>
      <c r="J715" s="26">
        <v>7.0000000000000007E-2</v>
      </c>
      <c r="K715" s="25"/>
      <c r="L715" s="25">
        <v>3381.48</v>
      </c>
      <c r="M715" s="27">
        <v>44220</v>
      </c>
      <c r="N715" s="28">
        <v>44220</v>
      </c>
      <c r="O715" s="29">
        <v>687</v>
      </c>
      <c r="P715" s="30">
        <v>4</v>
      </c>
      <c r="Q715" s="19" t="s">
        <v>80</v>
      </c>
      <c r="R715" s="26">
        <v>7.0000000000000007E-2</v>
      </c>
      <c r="S715" s="31">
        <v>236.70360000000002</v>
      </c>
      <c r="T715">
        <v>1</v>
      </c>
    </row>
    <row r="716" spans="2:20" x14ac:dyDescent="0.3">
      <c r="B716" s="19">
        <v>688</v>
      </c>
      <c r="C716" s="20">
        <v>44205</v>
      </c>
      <c r="D716" s="21">
        <v>97</v>
      </c>
      <c r="E716" s="22" t="s">
        <v>125</v>
      </c>
      <c r="F716" s="19">
        <v>2</v>
      </c>
      <c r="G716" s="23">
        <v>20</v>
      </c>
      <c r="H716" s="24">
        <v>103</v>
      </c>
      <c r="I716" s="25">
        <v>2060</v>
      </c>
      <c r="J716" s="26">
        <v>7.0000000000000007E-2</v>
      </c>
      <c r="K716" s="25"/>
      <c r="L716" s="25">
        <v>1915.8</v>
      </c>
      <c r="M716" s="27">
        <v>44205</v>
      </c>
      <c r="N716" s="28">
        <v>44205</v>
      </c>
      <c r="O716" s="29">
        <v>688</v>
      </c>
      <c r="P716" s="30">
        <v>3</v>
      </c>
      <c r="Q716" s="19" t="s">
        <v>83</v>
      </c>
      <c r="R716" s="26">
        <v>0.06</v>
      </c>
      <c r="S716" s="31">
        <v>114.94799999999999</v>
      </c>
      <c r="T716">
        <v>2</v>
      </c>
    </row>
    <row r="717" spans="2:20" x14ac:dyDescent="0.3">
      <c r="B717" s="19">
        <v>689</v>
      </c>
      <c r="C717" s="20">
        <v>44206</v>
      </c>
      <c r="D717" s="21">
        <v>69</v>
      </c>
      <c r="E717" s="22" t="s">
        <v>126</v>
      </c>
      <c r="F717" s="19">
        <v>15</v>
      </c>
      <c r="G717" s="23">
        <v>14</v>
      </c>
      <c r="H717" s="24">
        <v>109</v>
      </c>
      <c r="I717" s="25">
        <v>1526</v>
      </c>
      <c r="J717" s="26">
        <v>0.09</v>
      </c>
      <c r="K717" s="25"/>
      <c r="L717" s="25">
        <v>1388.66</v>
      </c>
      <c r="M717" s="27">
        <v>44228</v>
      </c>
      <c r="N717" s="28">
        <v>44228</v>
      </c>
      <c r="O717" s="29">
        <v>689</v>
      </c>
      <c r="P717" s="30">
        <v>2</v>
      </c>
      <c r="Q717" s="19" t="s">
        <v>128</v>
      </c>
      <c r="R717" s="26">
        <v>0.06</v>
      </c>
      <c r="S717" s="31">
        <v>83.319600000000008</v>
      </c>
      <c r="T717">
        <v>3</v>
      </c>
    </row>
    <row r="718" spans="2:20" x14ac:dyDescent="0.3">
      <c r="B718" s="19">
        <v>690</v>
      </c>
      <c r="C718" s="20">
        <v>44207</v>
      </c>
      <c r="D718" s="21">
        <v>75</v>
      </c>
      <c r="E718" s="22" t="s">
        <v>96</v>
      </c>
      <c r="F718" s="19">
        <v>4</v>
      </c>
      <c r="G718" s="23">
        <v>30</v>
      </c>
      <c r="H718" s="24">
        <v>113</v>
      </c>
      <c r="I718" s="25">
        <v>3390</v>
      </c>
      <c r="J718" s="26">
        <v>7.0000000000000007E-2</v>
      </c>
      <c r="K718" s="25"/>
      <c r="L718" s="25">
        <v>3152.7</v>
      </c>
      <c r="M718" s="27">
        <v>44228</v>
      </c>
      <c r="N718" s="28">
        <v>44228</v>
      </c>
      <c r="O718" s="29">
        <v>690</v>
      </c>
      <c r="P718" s="30">
        <v>3</v>
      </c>
      <c r="Q718" s="19" t="s">
        <v>90</v>
      </c>
      <c r="R718" s="26">
        <v>7.0000000000000007E-2</v>
      </c>
      <c r="S718" s="31">
        <v>220.68900000000002</v>
      </c>
      <c r="T718">
        <v>4</v>
      </c>
    </row>
    <row r="719" spans="2:20" x14ac:dyDescent="0.3">
      <c r="B719" s="19">
        <v>691</v>
      </c>
      <c r="C719" s="20">
        <v>44207</v>
      </c>
      <c r="D719" s="21">
        <v>4</v>
      </c>
      <c r="E719" s="22" t="s">
        <v>145</v>
      </c>
      <c r="F719" s="19">
        <v>6</v>
      </c>
      <c r="G719" s="23">
        <v>39</v>
      </c>
      <c r="H719" s="24">
        <v>105</v>
      </c>
      <c r="I719" s="25">
        <v>4095</v>
      </c>
      <c r="J719" s="26">
        <v>7.0000000000000007E-2</v>
      </c>
      <c r="K719" s="25"/>
      <c r="L719" s="25">
        <v>3808.35</v>
      </c>
      <c r="M719" s="27">
        <v>44232</v>
      </c>
      <c r="N719" s="28"/>
      <c r="O719" s="29">
        <v>691</v>
      </c>
      <c r="P719" s="30">
        <v>6</v>
      </c>
      <c r="Q719" s="19" t="s">
        <v>113</v>
      </c>
      <c r="R719" s="26">
        <v>0.1</v>
      </c>
      <c r="S719" s="31">
        <v>380.83500000000004</v>
      </c>
      <c r="T719">
        <v>5</v>
      </c>
    </row>
    <row r="720" spans="2:20" x14ac:dyDescent="0.3">
      <c r="B720" s="19">
        <v>692</v>
      </c>
      <c r="C720" s="20">
        <v>44208</v>
      </c>
      <c r="D720" s="21">
        <v>82</v>
      </c>
      <c r="E720" s="22" t="s">
        <v>126</v>
      </c>
      <c r="F720" s="19">
        <v>4</v>
      </c>
      <c r="G720" s="23">
        <v>20</v>
      </c>
      <c r="H720" s="24">
        <v>119</v>
      </c>
      <c r="I720" s="25">
        <v>2380</v>
      </c>
      <c r="J720" s="26">
        <v>0.13</v>
      </c>
      <c r="K720" s="25"/>
      <c r="L720" s="25">
        <v>2070.6</v>
      </c>
      <c r="M720" s="27">
        <v>44238</v>
      </c>
      <c r="N720" s="28">
        <v>44238</v>
      </c>
      <c r="O720" s="29">
        <v>692</v>
      </c>
      <c r="P720" s="30">
        <v>3</v>
      </c>
      <c r="Q720" s="19" t="s">
        <v>80</v>
      </c>
      <c r="R720" s="26">
        <v>0.09</v>
      </c>
      <c r="S720" s="31">
        <v>186.35399999999998</v>
      </c>
      <c r="T720">
        <v>6</v>
      </c>
    </row>
    <row r="721" spans="2:20" x14ac:dyDescent="0.3">
      <c r="B721" s="19">
        <v>693</v>
      </c>
      <c r="C721" s="20">
        <v>44208</v>
      </c>
      <c r="D721" s="21">
        <v>54</v>
      </c>
      <c r="E721" s="22" t="s">
        <v>138</v>
      </c>
      <c r="F721" s="19">
        <v>13</v>
      </c>
      <c r="G721" s="23">
        <v>36</v>
      </c>
      <c r="H721" s="24">
        <v>112</v>
      </c>
      <c r="I721" s="25">
        <v>4032</v>
      </c>
      <c r="J721" s="26">
        <v>0.01</v>
      </c>
      <c r="K721" s="25"/>
      <c r="L721" s="25">
        <v>3991.68</v>
      </c>
      <c r="M721" s="27">
        <v>44230</v>
      </c>
      <c r="N721" s="28">
        <v>44230</v>
      </c>
      <c r="O721" s="29">
        <v>693</v>
      </c>
      <c r="P721" s="30">
        <v>7</v>
      </c>
      <c r="Q721" s="19" t="s">
        <v>83</v>
      </c>
      <c r="R721" s="26">
        <v>0.08</v>
      </c>
      <c r="S721" s="31">
        <v>319.33440000000002</v>
      </c>
      <c r="T721">
        <v>7</v>
      </c>
    </row>
    <row r="722" spans="2:20" x14ac:dyDescent="0.3">
      <c r="B722" s="19">
        <v>694</v>
      </c>
      <c r="C722" s="20">
        <v>44209</v>
      </c>
      <c r="D722" s="21">
        <v>29</v>
      </c>
      <c r="E722" s="22" t="s">
        <v>157</v>
      </c>
      <c r="F722" s="19">
        <v>7</v>
      </c>
      <c r="G722" s="23">
        <v>47</v>
      </c>
      <c r="H722" s="24">
        <v>97</v>
      </c>
      <c r="I722" s="25">
        <v>4559</v>
      </c>
      <c r="J722" s="26">
        <v>7.0000000000000007E-2</v>
      </c>
      <c r="K722" s="25"/>
      <c r="L722" s="25">
        <v>4239.87</v>
      </c>
      <c r="M722" s="27">
        <v>44230</v>
      </c>
      <c r="N722" s="28">
        <v>44230</v>
      </c>
      <c r="O722" s="29">
        <v>694</v>
      </c>
      <c r="P722" s="30">
        <v>6</v>
      </c>
      <c r="Q722" s="19" t="s">
        <v>109</v>
      </c>
      <c r="R722" s="26">
        <v>0.09</v>
      </c>
      <c r="S722" s="31">
        <v>381.5883</v>
      </c>
      <c r="T722">
        <v>1</v>
      </c>
    </row>
    <row r="723" spans="2:20" x14ac:dyDescent="0.3">
      <c r="B723" s="19">
        <v>695</v>
      </c>
      <c r="C723" s="20">
        <v>44209</v>
      </c>
      <c r="D723" s="21">
        <v>8</v>
      </c>
      <c r="E723" s="22" t="s">
        <v>96</v>
      </c>
      <c r="F723" s="19">
        <v>3</v>
      </c>
      <c r="G723" s="23">
        <v>37</v>
      </c>
      <c r="H723" s="24">
        <v>120</v>
      </c>
      <c r="I723" s="25">
        <v>4440</v>
      </c>
      <c r="J723" s="26">
        <v>0.06</v>
      </c>
      <c r="K723" s="25"/>
      <c r="L723" s="25">
        <v>4173.6000000000004</v>
      </c>
      <c r="M723" s="27">
        <v>44211</v>
      </c>
      <c r="N723" s="28">
        <v>44211</v>
      </c>
      <c r="O723" s="29">
        <v>695</v>
      </c>
      <c r="P723" s="30">
        <v>4</v>
      </c>
      <c r="Q723" s="19" t="s">
        <v>105</v>
      </c>
      <c r="R723" s="26">
        <v>0.08</v>
      </c>
      <c r="S723" s="31">
        <v>333.88800000000003</v>
      </c>
      <c r="T723">
        <v>2</v>
      </c>
    </row>
    <row r="724" spans="2:20" x14ac:dyDescent="0.3">
      <c r="B724" s="19">
        <v>696</v>
      </c>
      <c r="C724" s="20">
        <v>44209</v>
      </c>
      <c r="D724" s="21">
        <v>40</v>
      </c>
      <c r="E724" s="22" t="s">
        <v>111</v>
      </c>
      <c r="F724" s="19">
        <v>7</v>
      </c>
      <c r="G724" s="23">
        <v>29</v>
      </c>
      <c r="H724" s="24">
        <v>108</v>
      </c>
      <c r="I724" s="25">
        <v>3132</v>
      </c>
      <c r="J724" s="26">
        <v>0</v>
      </c>
      <c r="K724" s="25"/>
      <c r="L724" s="25">
        <v>3132</v>
      </c>
      <c r="M724" s="27">
        <v>44232</v>
      </c>
      <c r="N724" s="28">
        <v>44232</v>
      </c>
      <c r="O724" s="29">
        <v>696</v>
      </c>
      <c r="P724" s="30">
        <v>5</v>
      </c>
      <c r="Q724" s="19" t="s">
        <v>105</v>
      </c>
      <c r="R724" s="26">
        <v>0.06</v>
      </c>
      <c r="S724" s="31">
        <v>187.92</v>
      </c>
      <c r="T724">
        <v>3</v>
      </c>
    </row>
    <row r="725" spans="2:20" x14ac:dyDescent="0.3">
      <c r="B725" s="19">
        <v>697</v>
      </c>
      <c r="C725" s="20">
        <v>44209</v>
      </c>
      <c r="D725" s="21">
        <v>13</v>
      </c>
      <c r="E725" s="22" t="s">
        <v>134</v>
      </c>
      <c r="F725" s="19">
        <v>3</v>
      </c>
      <c r="G725" s="23">
        <v>24</v>
      </c>
      <c r="H725" s="24">
        <v>93</v>
      </c>
      <c r="I725" s="25">
        <v>2232</v>
      </c>
      <c r="J725" s="26">
        <v>0.11</v>
      </c>
      <c r="K725" s="25"/>
      <c r="L725" s="25">
        <v>1986.48</v>
      </c>
      <c r="M725" s="27">
        <v>44230</v>
      </c>
      <c r="N725" s="28">
        <v>44230</v>
      </c>
      <c r="O725" s="29">
        <v>697</v>
      </c>
      <c r="P725" s="30">
        <v>3</v>
      </c>
      <c r="Q725" s="19" t="s">
        <v>90</v>
      </c>
      <c r="R725" s="26">
        <v>0.08</v>
      </c>
      <c r="S725" s="31">
        <v>158.91839999999999</v>
      </c>
      <c r="T725">
        <v>4</v>
      </c>
    </row>
    <row r="726" spans="2:20" x14ac:dyDescent="0.3">
      <c r="B726" s="19">
        <v>698</v>
      </c>
      <c r="C726" s="20">
        <v>44210</v>
      </c>
      <c r="D726" s="21">
        <v>69</v>
      </c>
      <c r="E726" s="22" t="s">
        <v>126</v>
      </c>
      <c r="F726" s="19">
        <v>3</v>
      </c>
      <c r="G726" s="23">
        <v>18</v>
      </c>
      <c r="H726" s="24">
        <v>106</v>
      </c>
      <c r="I726" s="25">
        <v>1908</v>
      </c>
      <c r="J726" s="26">
        <v>0.15</v>
      </c>
      <c r="K726" s="25"/>
      <c r="L726" s="25">
        <v>1621.8</v>
      </c>
      <c r="M726" s="27">
        <v>44218</v>
      </c>
      <c r="N726" s="28">
        <v>44218</v>
      </c>
      <c r="O726" s="29">
        <v>698</v>
      </c>
      <c r="P726" s="30">
        <v>1</v>
      </c>
      <c r="Q726" s="19" t="s">
        <v>95</v>
      </c>
      <c r="R726" s="26">
        <v>7.0000000000000007E-2</v>
      </c>
      <c r="S726" s="31">
        <v>113.52600000000001</v>
      </c>
      <c r="T726">
        <v>5</v>
      </c>
    </row>
    <row r="727" spans="2:20" x14ac:dyDescent="0.3">
      <c r="B727" s="19">
        <v>699</v>
      </c>
      <c r="C727" s="20">
        <v>44210</v>
      </c>
      <c r="D727" s="21">
        <v>63</v>
      </c>
      <c r="E727" s="22" t="s">
        <v>139</v>
      </c>
      <c r="F727" s="19">
        <v>1</v>
      </c>
      <c r="G727" s="23">
        <v>26</v>
      </c>
      <c r="H727" s="24">
        <v>107</v>
      </c>
      <c r="I727" s="25">
        <v>2782</v>
      </c>
      <c r="J727" s="26">
        <v>0.15</v>
      </c>
      <c r="K727" s="25"/>
      <c r="L727" s="25">
        <v>2364.6999999999998</v>
      </c>
      <c r="M727" s="27">
        <v>44232</v>
      </c>
      <c r="N727" s="28">
        <v>44232</v>
      </c>
      <c r="O727" s="29">
        <v>699</v>
      </c>
      <c r="P727" s="30">
        <v>1</v>
      </c>
      <c r="Q727" s="19" t="s">
        <v>109</v>
      </c>
      <c r="R727" s="26">
        <v>0.1</v>
      </c>
      <c r="S727" s="31">
        <v>236.47</v>
      </c>
      <c r="T727">
        <v>6</v>
      </c>
    </row>
    <row r="728" spans="2:20" x14ac:dyDescent="0.3">
      <c r="B728" s="19">
        <v>700</v>
      </c>
      <c r="C728" s="20">
        <v>44210</v>
      </c>
      <c r="D728" s="21">
        <v>6</v>
      </c>
      <c r="E728" s="22" t="s">
        <v>147</v>
      </c>
      <c r="F728" s="19">
        <v>15</v>
      </c>
      <c r="G728" s="23">
        <v>49</v>
      </c>
      <c r="H728" s="24">
        <v>103</v>
      </c>
      <c r="I728" s="25">
        <v>5047</v>
      </c>
      <c r="J728" s="26">
        <v>0.13</v>
      </c>
      <c r="K728" s="25"/>
      <c r="L728" s="25">
        <v>4390.8900000000003</v>
      </c>
      <c r="M728" s="27">
        <v>44235</v>
      </c>
      <c r="N728" s="28">
        <v>44235</v>
      </c>
      <c r="O728" s="29">
        <v>700</v>
      </c>
      <c r="P728" s="30">
        <v>1</v>
      </c>
      <c r="Q728" s="19" t="s">
        <v>128</v>
      </c>
      <c r="R728" s="26">
        <v>0.1</v>
      </c>
      <c r="S728" s="31">
        <v>439.08900000000006</v>
      </c>
      <c r="T728">
        <v>7</v>
      </c>
    </row>
    <row r="729" spans="2:20" x14ac:dyDescent="0.3">
      <c r="B729" s="19">
        <v>701</v>
      </c>
      <c r="C729" s="20">
        <v>44211</v>
      </c>
      <c r="D729" s="21">
        <v>31</v>
      </c>
      <c r="E729" s="22" t="s">
        <v>144</v>
      </c>
      <c r="F729" s="19">
        <v>10</v>
      </c>
      <c r="G729" s="23">
        <v>25</v>
      </c>
      <c r="H729" s="24">
        <v>92</v>
      </c>
      <c r="I729" s="25">
        <v>2300</v>
      </c>
      <c r="J729" s="26">
        <v>0.01</v>
      </c>
      <c r="K729" s="25"/>
      <c r="L729" s="25">
        <v>2277</v>
      </c>
      <c r="M729" s="27">
        <v>44224</v>
      </c>
      <c r="N729" s="28">
        <v>44224</v>
      </c>
      <c r="O729" s="29">
        <v>701</v>
      </c>
      <c r="P729" s="30">
        <v>1</v>
      </c>
      <c r="Q729" s="19" t="s">
        <v>83</v>
      </c>
      <c r="R729" s="26">
        <v>0.05</v>
      </c>
      <c r="S729" s="31">
        <v>113.85000000000001</v>
      </c>
      <c r="T729">
        <v>1</v>
      </c>
    </row>
    <row r="730" spans="2:20" x14ac:dyDescent="0.3">
      <c r="B730" s="19">
        <v>702</v>
      </c>
      <c r="C730" s="20">
        <v>44214</v>
      </c>
      <c r="D730" s="21">
        <v>96</v>
      </c>
      <c r="E730" s="22" t="s">
        <v>104</v>
      </c>
      <c r="F730" s="19">
        <v>7</v>
      </c>
      <c r="G730" s="23">
        <v>16</v>
      </c>
      <c r="H730" s="24">
        <v>98</v>
      </c>
      <c r="I730" s="25">
        <v>1568</v>
      </c>
      <c r="J730" s="26">
        <v>0.15</v>
      </c>
      <c r="K730" s="25"/>
      <c r="L730" s="25">
        <v>1332.8</v>
      </c>
      <c r="M730" s="27">
        <v>44225</v>
      </c>
      <c r="N730" s="28">
        <v>44225</v>
      </c>
      <c r="O730" s="29">
        <v>702</v>
      </c>
      <c r="P730" s="30">
        <v>5</v>
      </c>
      <c r="Q730" s="19" t="s">
        <v>95</v>
      </c>
      <c r="R730" s="26">
        <v>7.0000000000000007E-2</v>
      </c>
      <c r="S730" s="31">
        <v>93.296000000000006</v>
      </c>
      <c r="T730">
        <v>2</v>
      </c>
    </row>
    <row r="731" spans="2:20" x14ac:dyDescent="0.3">
      <c r="B731" s="19">
        <v>703</v>
      </c>
      <c r="C731" s="20">
        <v>44214</v>
      </c>
      <c r="D731" s="21">
        <v>62</v>
      </c>
      <c r="E731" s="22" t="s">
        <v>96</v>
      </c>
      <c r="F731" s="19">
        <v>4</v>
      </c>
      <c r="G731" s="23">
        <v>29</v>
      </c>
      <c r="H731" s="24">
        <v>112</v>
      </c>
      <c r="I731" s="25">
        <v>3248</v>
      </c>
      <c r="J731" s="26">
        <v>0.03</v>
      </c>
      <c r="K731" s="25"/>
      <c r="L731" s="25">
        <v>3150.56</v>
      </c>
      <c r="M731" s="27">
        <v>44233</v>
      </c>
      <c r="N731" s="28">
        <v>44233</v>
      </c>
      <c r="O731" s="29">
        <v>703</v>
      </c>
      <c r="P731" s="30">
        <v>6</v>
      </c>
      <c r="Q731" s="19" t="s">
        <v>88</v>
      </c>
      <c r="R731" s="26">
        <v>0.06</v>
      </c>
      <c r="S731" s="31">
        <v>189.03359999999998</v>
      </c>
      <c r="T731">
        <v>3</v>
      </c>
    </row>
    <row r="732" spans="2:20" x14ac:dyDescent="0.3">
      <c r="B732" s="19">
        <v>704</v>
      </c>
      <c r="C732" s="20">
        <v>44214</v>
      </c>
      <c r="D732" s="21">
        <v>85</v>
      </c>
      <c r="E732" s="22" t="s">
        <v>117</v>
      </c>
      <c r="F732" s="19">
        <v>2</v>
      </c>
      <c r="G732" s="23">
        <v>32</v>
      </c>
      <c r="H732" s="24">
        <v>97</v>
      </c>
      <c r="I732" s="25">
        <v>3104</v>
      </c>
      <c r="J732" s="26">
        <v>0.01</v>
      </c>
      <c r="K732" s="25"/>
      <c r="L732" s="25">
        <v>3072.96</v>
      </c>
      <c r="M732" s="27">
        <v>44217</v>
      </c>
      <c r="N732" s="28">
        <v>44217</v>
      </c>
      <c r="O732" s="29">
        <v>704</v>
      </c>
      <c r="P732" s="30">
        <v>2</v>
      </c>
      <c r="Q732" s="19" t="s">
        <v>80</v>
      </c>
      <c r="R732" s="26">
        <v>0.1</v>
      </c>
      <c r="S732" s="31">
        <v>307.29600000000005</v>
      </c>
      <c r="T732">
        <v>4</v>
      </c>
    </row>
    <row r="733" spans="2:20" x14ac:dyDescent="0.3">
      <c r="B733" s="19">
        <v>705</v>
      </c>
      <c r="C733" s="20">
        <v>44214</v>
      </c>
      <c r="D733" s="21">
        <v>38</v>
      </c>
      <c r="E733" s="22" t="s">
        <v>132</v>
      </c>
      <c r="F733" s="19">
        <v>10</v>
      </c>
      <c r="G733" s="23">
        <v>46</v>
      </c>
      <c r="H733" s="24">
        <v>102</v>
      </c>
      <c r="I733" s="25">
        <v>4692</v>
      </c>
      <c r="J733" s="26">
        <v>0.08</v>
      </c>
      <c r="K733" s="25"/>
      <c r="L733" s="25">
        <v>4316.6400000000003</v>
      </c>
      <c r="M733" s="27">
        <v>44240</v>
      </c>
      <c r="N733" s="28">
        <v>44240</v>
      </c>
      <c r="O733" s="29">
        <v>705</v>
      </c>
      <c r="P733" s="30">
        <v>1</v>
      </c>
      <c r="Q733" s="19" t="s">
        <v>95</v>
      </c>
      <c r="R733" s="26">
        <v>0.05</v>
      </c>
      <c r="S733" s="31">
        <v>215.83200000000002</v>
      </c>
      <c r="T733">
        <v>5</v>
      </c>
    </row>
    <row r="734" spans="2:20" x14ac:dyDescent="0.3">
      <c r="B734" s="19">
        <v>706</v>
      </c>
      <c r="C734" s="20">
        <v>44215</v>
      </c>
      <c r="D734" s="21">
        <v>27</v>
      </c>
      <c r="E734" s="22" t="s">
        <v>160</v>
      </c>
      <c r="F734" s="19">
        <v>4</v>
      </c>
      <c r="G734" s="23">
        <v>14</v>
      </c>
      <c r="H734" s="24">
        <v>110</v>
      </c>
      <c r="I734" s="25">
        <v>1540</v>
      </c>
      <c r="J734" s="26">
        <v>0.06</v>
      </c>
      <c r="K734" s="25"/>
      <c r="L734" s="25">
        <v>1447.6</v>
      </c>
      <c r="M734" s="27">
        <v>44233</v>
      </c>
      <c r="N734" s="28">
        <v>44233</v>
      </c>
      <c r="O734" s="29">
        <v>706</v>
      </c>
      <c r="P734" s="30">
        <v>1</v>
      </c>
      <c r="Q734" s="19" t="s">
        <v>105</v>
      </c>
      <c r="R734" s="26">
        <v>0.06</v>
      </c>
      <c r="S734" s="31">
        <v>86.855999999999995</v>
      </c>
      <c r="T734">
        <v>6</v>
      </c>
    </row>
    <row r="735" spans="2:20" x14ac:dyDescent="0.3">
      <c r="B735" s="19">
        <v>707</v>
      </c>
      <c r="C735" s="20">
        <v>44215</v>
      </c>
      <c r="D735" s="21">
        <v>31</v>
      </c>
      <c r="E735" s="22" t="s">
        <v>144</v>
      </c>
      <c r="F735" s="19">
        <v>14</v>
      </c>
      <c r="G735" s="23">
        <v>14</v>
      </c>
      <c r="H735" s="24">
        <v>116</v>
      </c>
      <c r="I735" s="25">
        <v>1624</v>
      </c>
      <c r="J735" s="26">
        <v>0.14000000000000001</v>
      </c>
      <c r="K735" s="25"/>
      <c r="L735" s="25">
        <v>1396.6399999999999</v>
      </c>
      <c r="M735" s="27">
        <v>44217</v>
      </c>
      <c r="N735" s="28">
        <v>44217</v>
      </c>
      <c r="O735" s="29">
        <v>707</v>
      </c>
      <c r="P735" s="30">
        <v>1</v>
      </c>
      <c r="Q735" s="19" t="s">
        <v>80</v>
      </c>
      <c r="R735" s="26">
        <v>0.08</v>
      </c>
      <c r="S735" s="31">
        <v>111.73119999999999</v>
      </c>
      <c r="T735">
        <v>7</v>
      </c>
    </row>
    <row r="736" spans="2:20" x14ac:dyDescent="0.3">
      <c r="B736" s="19">
        <v>708</v>
      </c>
      <c r="C736" s="20">
        <v>44215</v>
      </c>
      <c r="D736" s="21">
        <v>84</v>
      </c>
      <c r="E736" s="22" t="s">
        <v>106</v>
      </c>
      <c r="F736" s="19">
        <v>13</v>
      </c>
      <c r="G736" s="23">
        <v>39</v>
      </c>
      <c r="H736" s="24">
        <v>117</v>
      </c>
      <c r="I736" s="25">
        <v>4563</v>
      </c>
      <c r="J736" s="26">
        <v>0.12</v>
      </c>
      <c r="K736" s="25"/>
      <c r="L736" s="25">
        <v>4015.44</v>
      </c>
      <c r="M736" s="27">
        <v>44233</v>
      </c>
      <c r="N736" s="28">
        <v>44233</v>
      </c>
      <c r="O736" s="29">
        <v>708</v>
      </c>
      <c r="P736" s="30">
        <v>6</v>
      </c>
      <c r="Q736" s="19" t="s">
        <v>109</v>
      </c>
      <c r="R736" s="26">
        <v>0.08</v>
      </c>
      <c r="S736" s="31">
        <v>321.23520000000002</v>
      </c>
      <c r="T736">
        <v>1</v>
      </c>
    </row>
    <row r="737" spans="2:20" x14ac:dyDescent="0.3">
      <c r="B737" s="19">
        <v>709</v>
      </c>
      <c r="C737" s="20">
        <v>44215</v>
      </c>
      <c r="D737" s="21">
        <v>2</v>
      </c>
      <c r="E737" s="22" t="s">
        <v>93</v>
      </c>
      <c r="F737" s="19">
        <v>11</v>
      </c>
      <c r="G737" s="23">
        <v>13</v>
      </c>
      <c r="H737" s="24">
        <v>97</v>
      </c>
      <c r="I737" s="25">
        <v>1261</v>
      </c>
      <c r="J737" s="26">
        <v>0</v>
      </c>
      <c r="K737" s="25"/>
      <c r="L737" s="25">
        <v>1261</v>
      </c>
      <c r="M737" s="27">
        <v>44237</v>
      </c>
      <c r="N737" s="28">
        <v>44237</v>
      </c>
      <c r="O737" s="29">
        <v>709</v>
      </c>
      <c r="P737" s="30">
        <v>2</v>
      </c>
      <c r="Q737" s="19" t="s">
        <v>109</v>
      </c>
      <c r="R737" s="26">
        <v>0.06</v>
      </c>
      <c r="S737" s="31">
        <v>75.66</v>
      </c>
      <c r="T737">
        <v>2</v>
      </c>
    </row>
    <row r="738" spans="2:20" x14ac:dyDescent="0.3">
      <c r="B738" s="19">
        <v>710</v>
      </c>
      <c r="C738" s="20">
        <v>44215</v>
      </c>
      <c r="D738" s="21">
        <v>59</v>
      </c>
      <c r="E738" s="22" t="s">
        <v>156</v>
      </c>
      <c r="F738" s="19">
        <v>12</v>
      </c>
      <c r="G738" s="23">
        <v>21</v>
      </c>
      <c r="H738" s="24">
        <v>114</v>
      </c>
      <c r="I738" s="25">
        <v>2394</v>
      </c>
      <c r="J738" s="26">
        <v>0.12</v>
      </c>
      <c r="K738" s="25"/>
      <c r="L738" s="25">
        <v>2106.7200000000003</v>
      </c>
      <c r="M738" s="27">
        <v>44245</v>
      </c>
      <c r="N738" s="28">
        <v>44245</v>
      </c>
      <c r="O738" s="29">
        <v>710</v>
      </c>
      <c r="P738" s="30">
        <v>7</v>
      </c>
      <c r="Q738" s="19" t="s">
        <v>113</v>
      </c>
      <c r="R738" s="26">
        <v>0.05</v>
      </c>
      <c r="S738" s="31">
        <v>105.33600000000001</v>
      </c>
      <c r="T738">
        <v>3</v>
      </c>
    </row>
    <row r="739" spans="2:20" x14ac:dyDescent="0.3">
      <c r="B739" s="19">
        <v>711</v>
      </c>
      <c r="C739" s="20">
        <v>44217</v>
      </c>
      <c r="D739" s="21">
        <v>47</v>
      </c>
      <c r="E739" s="22" t="s">
        <v>101</v>
      </c>
      <c r="F739" s="19">
        <v>11</v>
      </c>
      <c r="G739" s="23">
        <v>32</v>
      </c>
      <c r="H739" s="24">
        <v>119</v>
      </c>
      <c r="I739" s="25">
        <v>3808</v>
      </c>
      <c r="J739" s="26">
        <v>0</v>
      </c>
      <c r="K739" s="25"/>
      <c r="L739" s="25">
        <v>3808</v>
      </c>
      <c r="M739" s="27">
        <v>44226</v>
      </c>
      <c r="N739" s="28">
        <v>44226</v>
      </c>
      <c r="O739" s="29">
        <v>711</v>
      </c>
      <c r="P739" s="30">
        <v>3</v>
      </c>
      <c r="Q739" s="19" t="s">
        <v>80</v>
      </c>
      <c r="R739" s="26">
        <v>0.1</v>
      </c>
      <c r="S739" s="31">
        <v>380.8</v>
      </c>
      <c r="T739">
        <v>4</v>
      </c>
    </row>
    <row r="740" spans="2:20" x14ac:dyDescent="0.3">
      <c r="B740" s="19">
        <v>712</v>
      </c>
      <c r="C740" s="20">
        <v>44217</v>
      </c>
      <c r="D740" s="21">
        <v>44</v>
      </c>
      <c r="E740" s="22" t="s">
        <v>130</v>
      </c>
      <c r="F740" s="19">
        <v>2</v>
      </c>
      <c r="G740" s="23">
        <v>28</v>
      </c>
      <c r="H740" s="24">
        <v>108</v>
      </c>
      <c r="I740" s="25">
        <v>3024</v>
      </c>
      <c r="J740" s="26">
        <v>0.14000000000000001</v>
      </c>
      <c r="K740" s="25"/>
      <c r="L740" s="25">
        <v>2600.64</v>
      </c>
      <c r="M740" s="27">
        <v>44240</v>
      </c>
      <c r="N740" s="28">
        <v>44240</v>
      </c>
      <c r="O740" s="29">
        <v>712</v>
      </c>
      <c r="P740" s="30">
        <v>7</v>
      </c>
      <c r="Q740" s="19" t="s">
        <v>95</v>
      </c>
      <c r="R740" s="26">
        <v>0.1</v>
      </c>
      <c r="S740" s="31">
        <v>260.06400000000002</v>
      </c>
      <c r="T740">
        <v>5</v>
      </c>
    </row>
    <row r="741" spans="2:20" x14ac:dyDescent="0.3">
      <c r="B741" s="19">
        <v>713</v>
      </c>
      <c r="C741" s="20">
        <v>44218</v>
      </c>
      <c r="D741" s="21">
        <v>34</v>
      </c>
      <c r="E741" s="22" t="s">
        <v>118</v>
      </c>
      <c r="F741" s="19">
        <v>3</v>
      </c>
      <c r="G741" s="23">
        <v>31</v>
      </c>
      <c r="H741" s="24">
        <v>119</v>
      </c>
      <c r="I741" s="25">
        <v>3689</v>
      </c>
      <c r="J741" s="26">
        <v>0.12</v>
      </c>
      <c r="K741" s="25"/>
      <c r="L741" s="25">
        <v>3246.32</v>
      </c>
      <c r="M741" s="27">
        <v>44233</v>
      </c>
      <c r="N741" s="28">
        <v>44233</v>
      </c>
      <c r="O741" s="29">
        <v>713</v>
      </c>
      <c r="P741" s="30">
        <v>6</v>
      </c>
      <c r="Q741" s="19" t="s">
        <v>113</v>
      </c>
      <c r="R741" s="26">
        <v>0.09</v>
      </c>
      <c r="S741" s="31">
        <v>292.16879999999998</v>
      </c>
      <c r="T741">
        <v>6</v>
      </c>
    </row>
    <row r="742" spans="2:20" x14ac:dyDescent="0.3">
      <c r="B742" s="19">
        <v>714</v>
      </c>
      <c r="C742" s="20">
        <v>44218</v>
      </c>
      <c r="D742" s="21">
        <v>51</v>
      </c>
      <c r="E742" s="22" t="s">
        <v>114</v>
      </c>
      <c r="F742" s="19">
        <v>13</v>
      </c>
      <c r="G742" s="23">
        <v>15</v>
      </c>
      <c r="H742" s="24">
        <v>116</v>
      </c>
      <c r="I742" s="25">
        <v>1740</v>
      </c>
      <c r="J742" s="26">
        <v>0.15</v>
      </c>
      <c r="K742" s="25"/>
      <c r="L742" s="25">
        <v>1479</v>
      </c>
      <c r="M742" s="27">
        <v>44233</v>
      </c>
      <c r="N742" s="28">
        <v>44233</v>
      </c>
      <c r="O742" s="29">
        <v>714</v>
      </c>
      <c r="P742" s="30">
        <v>6</v>
      </c>
      <c r="Q742" s="19" t="s">
        <v>92</v>
      </c>
      <c r="R742" s="26">
        <v>0.06</v>
      </c>
      <c r="S742" s="31">
        <v>88.74</v>
      </c>
      <c r="T742">
        <v>7</v>
      </c>
    </row>
    <row r="743" spans="2:20" x14ac:dyDescent="0.3">
      <c r="B743" s="19">
        <v>715</v>
      </c>
      <c r="C743" s="20">
        <v>44219</v>
      </c>
      <c r="D743" s="21">
        <v>41</v>
      </c>
      <c r="E743" s="22" t="s">
        <v>127</v>
      </c>
      <c r="F743" s="19">
        <v>8</v>
      </c>
      <c r="G743" s="23">
        <v>11</v>
      </c>
      <c r="H743" s="24">
        <v>90</v>
      </c>
      <c r="I743" s="25">
        <v>990</v>
      </c>
      <c r="J743" s="26">
        <v>0.09</v>
      </c>
      <c r="K743" s="25"/>
      <c r="L743" s="25">
        <v>900.9</v>
      </c>
      <c r="M743" s="27">
        <v>44229</v>
      </c>
      <c r="N743" s="28">
        <v>44229</v>
      </c>
      <c r="O743" s="29">
        <v>715</v>
      </c>
      <c r="P743" s="30">
        <v>5</v>
      </c>
      <c r="Q743" s="19" t="s">
        <v>90</v>
      </c>
      <c r="R743" s="26">
        <v>0.1</v>
      </c>
      <c r="S743" s="31">
        <v>90.09</v>
      </c>
      <c r="T743">
        <v>1</v>
      </c>
    </row>
    <row r="744" spans="2:20" x14ac:dyDescent="0.3">
      <c r="B744" s="19">
        <v>716</v>
      </c>
      <c r="C744" s="20">
        <v>44219</v>
      </c>
      <c r="D744" s="21">
        <v>89</v>
      </c>
      <c r="E744" s="22" t="s">
        <v>111</v>
      </c>
      <c r="F744" s="19">
        <v>2</v>
      </c>
      <c r="G744" s="23">
        <v>26</v>
      </c>
      <c r="H744" s="24">
        <v>116</v>
      </c>
      <c r="I744" s="25">
        <v>3016</v>
      </c>
      <c r="J744" s="26">
        <v>0.03</v>
      </c>
      <c r="K744" s="25"/>
      <c r="L744" s="25">
        <v>2925.52</v>
      </c>
      <c r="M744" s="27">
        <v>44225</v>
      </c>
      <c r="N744" s="28">
        <v>44225</v>
      </c>
      <c r="O744" s="29">
        <v>716</v>
      </c>
      <c r="P744" s="30">
        <v>4</v>
      </c>
      <c r="Q744" s="19" t="s">
        <v>90</v>
      </c>
      <c r="R744" s="26">
        <v>0.1</v>
      </c>
      <c r="S744" s="31">
        <v>292.55200000000002</v>
      </c>
      <c r="T744">
        <v>2</v>
      </c>
    </row>
    <row r="745" spans="2:20" x14ac:dyDescent="0.3">
      <c r="B745" s="19">
        <v>717</v>
      </c>
      <c r="C745" s="20">
        <v>44220</v>
      </c>
      <c r="D745" s="21">
        <v>61</v>
      </c>
      <c r="E745" s="22" t="s">
        <v>116</v>
      </c>
      <c r="F745" s="19">
        <v>9</v>
      </c>
      <c r="G745" s="23">
        <v>29</v>
      </c>
      <c r="H745" s="24">
        <v>97</v>
      </c>
      <c r="I745" s="25">
        <v>2813</v>
      </c>
      <c r="J745" s="26">
        <v>0</v>
      </c>
      <c r="K745" s="25"/>
      <c r="L745" s="25">
        <v>2813</v>
      </c>
      <c r="M745" s="27">
        <v>44235</v>
      </c>
      <c r="N745" s="28">
        <v>44235</v>
      </c>
      <c r="O745" s="29">
        <v>717</v>
      </c>
      <c r="P745" s="30">
        <v>1</v>
      </c>
      <c r="Q745" s="19" t="s">
        <v>80</v>
      </c>
      <c r="R745" s="26">
        <v>0.06</v>
      </c>
      <c r="S745" s="31">
        <v>168.78</v>
      </c>
      <c r="T745">
        <v>3</v>
      </c>
    </row>
    <row r="746" spans="2:20" x14ac:dyDescent="0.3">
      <c r="B746" s="19">
        <v>718</v>
      </c>
      <c r="C746" s="20">
        <v>44221</v>
      </c>
      <c r="D746" s="21">
        <v>83</v>
      </c>
      <c r="E746" s="22" t="s">
        <v>159</v>
      </c>
      <c r="F746" s="19">
        <v>1</v>
      </c>
      <c r="G746" s="23">
        <v>16</v>
      </c>
      <c r="H746" s="24">
        <v>92</v>
      </c>
      <c r="I746" s="25">
        <v>1472</v>
      </c>
      <c r="J746" s="26">
        <v>0.04</v>
      </c>
      <c r="K746" s="25"/>
      <c r="L746" s="25">
        <v>1413.12</v>
      </c>
      <c r="M746" s="27">
        <v>44229</v>
      </c>
      <c r="N746" s="28">
        <v>44229</v>
      </c>
      <c r="O746" s="29">
        <v>718</v>
      </c>
      <c r="P746" s="30">
        <v>1</v>
      </c>
      <c r="Q746" s="19" t="s">
        <v>95</v>
      </c>
      <c r="R746" s="26">
        <v>0.08</v>
      </c>
      <c r="S746" s="31">
        <v>113.0496</v>
      </c>
      <c r="T746">
        <v>4</v>
      </c>
    </row>
    <row r="747" spans="2:20" x14ac:dyDescent="0.3">
      <c r="B747" s="19">
        <v>719</v>
      </c>
      <c r="C747" s="20">
        <v>44222</v>
      </c>
      <c r="D747" s="21">
        <v>30</v>
      </c>
      <c r="E747" s="22" t="s">
        <v>155</v>
      </c>
      <c r="F747" s="19">
        <v>15</v>
      </c>
      <c r="G747" s="23">
        <v>23</v>
      </c>
      <c r="H747" s="24">
        <v>109</v>
      </c>
      <c r="I747" s="25">
        <v>2507</v>
      </c>
      <c r="J747" s="26">
        <v>0.04</v>
      </c>
      <c r="K747" s="25"/>
      <c r="L747" s="25">
        <v>2406.7199999999998</v>
      </c>
      <c r="M747" s="27">
        <v>44239</v>
      </c>
      <c r="N747" s="28">
        <v>44239</v>
      </c>
      <c r="O747" s="29">
        <v>719</v>
      </c>
      <c r="P747" s="30">
        <v>4</v>
      </c>
      <c r="Q747" s="19" t="s">
        <v>113</v>
      </c>
      <c r="R747" s="26">
        <v>0.1</v>
      </c>
      <c r="S747" s="31">
        <v>240.672</v>
      </c>
      <c r="T747">
        <v>5</v>
      </c>
    </row>
    <row r="748" spans="2:20" x14ac:dyDescent="0.3">
      <c r="B748" s="19">
        <v>720</v>
      </c>
      <c r="C748" s="20">
        <v>44222</v>
      </c>
      <c r="D748" s="21">
        <v>93</v>
      </c>
      <c r="E748" s="22" t="s">
        <v>91</v>
      </c>
      <c r="F748" s="19">
        <v>9</v>
      </c>
      <c r="G748" s="23">
        <v>50</v>
      </c>
      <c r="H748" s="24">
        <v>120</v>
      </c>
      <c r="I748" s="25">
        <v>6000</v>
      </c>
      <c r="J748" s="26">
        <v>0.08</v>
      </c>
      <c r="K748" s="25"/>
      <c r="L748" s="25">
        <v>5520</v>
      </c>
      <c r="M748" s="27">
        <v>44243</v>
      </c>
      <c r="N748" s="28">
        <v>44243</v>
      </c>
      <c r="O748" s="29">
        <v>720</v>
      </c>
      <c r="P748" s="30">
        <v>1</v>
      </c>
      <c r="Q748" s="19" t="s">
        <v>113</v>
      </c>
      <c r="R748" s="26">
        <v>0.1</v>
      </c>
      <c r="S748" s="31">
        <v>552</v>
      </c>
      <c r="T748">
        <v>6</v>
      </c>
    </row>
    <row r="749" spans="2:20" x14ac:dyDescent="0.3">
      <c r="B749" s="19">
        <v>721</v>
      </c>
      <c r="C749" s="20">
        <v>44223</v>
      </c>
      <c r="D749" s="21">
        <v>38</v>
      </c>
      <c r="E749" s="22" t="s">
        <v>132</v>
      </c>
      <c r="F749" s="19">
        <v>2</v>
      </c>
      <c r="G749" s="23">
        <v>37</v>
      </c>
      <c r="H749" s="24">
        <v>109</v>
      </c>
      <c r="I749" s="25">
        <v>4033</v>
      </c>
      <c r="J749" s="26">
        <v>0.05</v>
      </c>
      <c r="K749" s="25"/>
      <c r="L749" s="25">
        <v>3831.35</v>
      </c>
      <c r="M749" s="27">
        <v>44225</v>
      </c>
      <c r="N749" s="28">
        <v>44225</v>
      </c>
      <c r="O749" s="29">
        <v>721</v>
      </c>
      <c r="P749" s="30">
        <v>5</v>
      </c>
      <c r="Q749" s="19" t="s">
        <v>95</v>
      </c>
      <c r="R749" s="26">
        <v>0.05</v>
      </c>
      <c r="S749" s="31">
        <v>191.5675</v>
      </c>
      <c r="T749">
        <v>7</v>
      </c>
    </row>
    <row r="750" spans="2:20" x14ac:dyDescent="0.3">
      <c r="B750" s="19">
        <v>722</v>
      </c>
      <c r="C750" s="20">
        <v>44223</v>
      </c>
      <c r="D750" s="21">
        <v>95</v>
      </c>
      <c r="E750" s="22" t="s">
        <v>96</v>
      </c>
      <c r="F750" s="19">
        <v>1</v>
      </c>
      <c r="G750" s="23">
        <v>23</v>
      </c>
      <c r="H750" s="24">
        <v>108</v>
      </c>
      <c r="I750" s="25">
        <v>2484</v>
      </c>
      <c r="J750" s="26">
        <v>0.01</v>
      </c>
      <c r="K750" s="25"/>
      <c r="L750" s="25">
        <v>2459.16</v>
      </c>
      <c r="M750" s="27">
        <v>44244</v>
      </c>
      <c r="N750" s="28">
        <v>44244</v>
      </c>
      <c r="O750" s="29">
        <v>722</v>
      </c>
      <c r="P750" s="30">
        <v>2</v>
      </c>
      <c r="Q750" s="19" t="s">
        <v>92</v>
      </c>
      <c r="R750" s="26">
        <v>0.05</v>
      </c>
      <c r="S750" s="31">
        <v>122.958</v>
      </c>
      <c r="T750">
        <v>1</v>
      </c>
    </row>
    <row r="751" spans="2:20" x14ac:dyDescent="0.3">
      <c r="B751" s="19">
        <v>723</v>
      </c>
      <c r="C751" s="20">
        <v>44224</v>
      </c>
      <c r="D751" s="21">
        <v>81</v>
      </c>
      <c r="E751" s="22" t="s">
        <v>162</v>
      </c>
      <c r="F751" s="19">
        <v>12</v>
      </c>
      <c r="G751" s="23">
        <v>11</v>
      </c>
      <c r="H751" s="24">
        <v>91</v>
      </c>
      <c r="I751" s="25">
        <v>1001</v>
      </c>
      <c r="J751" s="26">
        <v>0.04</v>
      </c>
      <c r="K751" s="25"/>
      <c r="L751" s="25">
        <v>960.96</v>
      </c>
      <c r="M751" s="27">
        <v>44250</v>
      </c>
      <c r="N751" s="28">
        <v>44250</v>
      </c>
      <c r="O751" s="29">
        <v>723</v>
      </c>
      <c r="P751" s="30">
        <v>3</v>
      </c>
      <c r="Q751" s="19" t="s">
        <v>113</v>
      </c>
      <c r="R751" s="26">
        <v>0.08</v>
      </c>
      <c r="S751" s="31">
        <v>76.876800000000003</v>
      </c>
      <c r="T751">
        <v>2</v>
      </c>
    </row>
    <row r="752" spans="2:20" x14ac:dyDescent="0.3">
      <c r="B752" s="19">
        <v>724</v>
      </c>
      <c r="C752" s="20">
        <v>44226</v>
      </c>
      <c r="D752" s="21">
        <v>84</v>
      </c>
      <c r="E752" s="22" t="s">
        <v>106</v>
      </c>
      <c r="F752" s="19">
        <v>7</v>
      </c>
      <c r="G752" s="23">
        <v>16</v>
      </c>
      <c r="H752" s="24">
        <v>119</v>
      </c>
      <c r="I752" s="25">
        <v>1904</v>
      </c>
      <c r="J752" s="26">
        <v>0.08</v>
      </c>
      <c r="K752" s="25"/>
      <c r="L752" s="25">
        <v>1751.68</v>
      </c>
      <c r="M752" s="27">
        <v>44253</v>
      </c>
      <c r="N752" s="28">
        <v>44253</v>
      </c>
      <c r="O752" s="29">
        <v>724</v>
      </c>
      <c r="P752" s="30">
        <v>3</v>
      </c>
      <c r="Q752" s="19" t="s">
        <v>88</v>
      </c>
      <c r="R752" s="26">
        <v>0.06</v>
      </c>
      <c r="S752" s="31">
        <v>105.10080000000001</v>
      </c>
      <c r="T752">
        <v>3</v>
      </c>
    </row>
    <row r="753" spans="2:20" x14ac:dyDescent="0.3">
      <c r="B753" s="19">
        <v>725</v>
      </c>
      <c r="C753" s="20">
        <v>44226</v>
      </c>
      <c r="D753" s="21">
        <v>96</v>
      </c>
      <c r="E753" s="22" t="s">
        <v>104</v>
      </c>
      <c r="F753" s="19">
        <v>1</v>
      </c>
      <c r="G753" s="23">
        <v>13</v>
      </c>
      <c r="H753" s="24">
        <v>107</v>
      </c>
      <c r="I753" s="25">
        <v>1391</v>
      </c>
      <c r="J753" s="26">
        <v>0.14000000000000001</v>
      </c>
      <c r="K753" s="25"/>
      <c r="L753" s="25">
        <v>1196.26</v>
      </c>
      <c r="M753" s="27">
        <v>44230</v>
      </c>
      <c r="N753" s="28">
        <v>44230</v>
      </c>
      <c r="O753" s="29">
        <v>725</v>
      </c>
      <c r="P753" s="30">
        <v>7</v>
      </c>
      <c r="Q753" s="19" t="s">
        <v>95</v>
      </c>
      <c r="R753" s="26">
        <v>0.09</v>
      </c>
      <c r="S753" s="31">
        <v>107.6634</v>
      </c>
      <c r="T753">
        <v>4</v>
      </c>
    </row>
    <row r="754" spans="2:20" x14ac:dyDescent="0.3">
      <c r="B754" s="19">
        <v>726</v>
      </c>
      <c r="C754" s="20">
        <v>44228</v>
      </c>
      <c r="D754" s="21">
        <v>18</v>
      </c>
      <c r="E754" s="22" t="s">
        <v>142</v>
      </c>
      <c r="F754" s="19">
        <v>1</v>
      </c>
      <c r="G754" s="23">
        <v>43</v>
      </c>
      <c r="H754" s="24">
        <v>90</v>
      </c>
      <c r="I754" s="25">
        <v>3870</v>
      </c>
      <c r="J754" s="26">
        <v>0.06</v>
      </c>
      <c r="K754" s="25"/>
      <c r="L754" s="25">
        <v>3637.8</v>
      </c>
      <c r="M754" s="27">
        <v>44253</v>
      </c>
      <c r="N754" s="28">
        <v>44253</v>
      </c>
      <c r="O754" s="29">
        <v>726</v>
      </c>
      <c r="P754" s="30">
        <v>3</v>
      </c>
      <c r="Q754" s="19" t="s">
        <v>109</v>
      </c>
      <c r="R754" s="26">
        <v>0.08</v>
      </c>
      <c r="S754" s="31">
        <v>291.024</v>
      </c>
      <c r="T754">
        <v>5</v>
      </c>
    </row>
    <row r="755" spans="2:20" x14ac:dyDescent="0.3">
      <c r="B755" s="19">
        <v>727</v>
      </c>
      <c r="C755" s="20">
        <v>44228</v>
      </c>
      <c r="D755" s="21">
        <v>6</v>
      </c>
      <c r="E755" s="22" t="s">
        <v>147</v>
      </c>
      <c r="F755" s="19">
        <v>3</v>
      </c>
      <c r="G755" s="23">
        <v>27</v>
      </c>
      <c r="H755" s="24">
        <v>97</v>
      </c>
      <c r="I755" s="25">
        <v>2619</v>
      </c>
      <c r="J755" s="26">
        <v>0.02</v>
      </c>
      <c r="K755" s="25"/>
      <c r="L755" s="25">
        <v>2566.62</v>
      </c>
      <c r="M755" s="27">
        <v>44256</v>
      </c>
      <c r="N755" s="28">
        <v>44256</v>
      </c>
      <c r="O755" s="29">
        <v>727</v>
      </c>
      <c r="P755" s="30">
        <v>6</v>
      </c>
      <c r="Q755" s="19" t="s">
        <v>113</v>
      </c>
      <c r="R755" s="26">
        <v>0.08</v>
      </c>
      <c r="S755" s="31">
        <v>205.3296</v>
      </c>
      <c r="T755">
        <v>6</v>
      </c>
    </row>
    <row r="756" spans="2:20" x14ac:dyDescent="0.3">
      <c r="B756" s="19">
        <v>728</v>
      </c>
      <c r="C756" s="20">
        <v>44228</v>
      </c>
      <c r="D756" s="21">
        <v>76</v>
      </c>
      <c r="E756" s="22" t="s">
        <v>163</v>
      </c>
      <c r="F756" s="19">
        <v>13</v>
      </c>
      <c r="G756" s="23">
        <v>34</v>
      </c>
      <c r="H756" s="24">
        <v>120</v>
      </c>
      <c r="I756" s="25">
        <v>4080</v>
      </c>
      <c r="J756" s="26">
        <v>0.02</v>
      </c>
      <c r="K756" s="25"/>
      <c r="L756" s="25">
        <v>3998.4</v>
      </c>
      <c r="M756" s="27">
        <v>44231</v>
      </c>
      <c r="N756" s="28">
        <v>44231</v>
      </c>
      <c r="O756" s="29">
        <v>728</v>
      </c>
      <c r="P756" s="30">
        <v>7</v>
      </c>
      <c r="Q756" s="19" t="s">
        <v>92</v>
      </c>
      <c r="R756" s="26">
        <v>0.09</v>
      </c>
      <c r="S756" s="31">
        <v>359.85599999999999</v>
      </c>
      <c r="T756">
        <v>7</v>
      </c>
    </row>
    <row r="757" spans="2:20" x14ac:dyDescent="0.3">
      <c r="B757" s="19">
        <v>729</v>
      </c>
      <c r="C757" s="20">
        <v>44230</v>
      </c>
      <c r="D757" s="21">
        <v>32</v>
      </c>
      <c r="E757" s="22" t="s">
        <v>136</v>
      </c>
      <c r="F757" s="19">
        <v>9</v>
      </c>
      <c r="G757" s="23">
        <v>46</v>
      </c>
      <c r="H757" s="24">
        <v>93</v>
      </c>
      <c r="I757" s="25">
        <v>4278</v>
      </c>
      <c r="J757" s="26">
        <v>0</v>
      </c>
      <c r="K757" s="25"/>
      <c r="L757" s="25">
        <v>4278</v>
      </c>
      <c r="M757" s="27">
        <v>44255</v>
      </c>
      <c r="N757" s="28">
        <v>44255</v>
      </c>
      <c r="O757" s="29">
        <v>729</v>
      </c>
      <c r="P757" s="30">
        <v>6</v>
      </c>
      <c r="Q757" s="19" t="s">
        <v>80</v>
      </c>
      <c r="R757" s="26">
        <v>0.09</v>
      </c>
      <c r="S757" s="31">
        <v>385.02</v>
      </c>
      <c r="T757">
        <v>1</v>
      </c>
    </row>
    <row r="758" spans="2:20" x14ac:dyDescent="0.3">
      <c r="B758" s="19">
        <v>730</v>
      </c>
      <c r="C758" s="20">
        <v>44230</v>
      </c>
      <c r="D758" s="21">
        <v>5</v>
      </c>
      <c r="E758" s="22" t="s">
        <v>96</v>
      </c>
      <c r="F758" s="19">
        <v>13</v>
      </c>
      <c r="G758" s="23">
        <v>45</v>
      </c>
      <c r="H758" s="24">
        <v>91</v>
      </c>
      <c r="I758" s="25">
        <v>4095</v>
      </c>
      <c r="J758" s="26">
        <v>0.03</v>
      </c>
      <c r="K758" s="25"/>
      <c r="L758" s="25">
        <v>3972.15</v>
      </c>
      <c r="M758" s="27">
        <v>44253</v>
      </c>
      <c r="N758" s="28">
        <v>44253</v>
      </c>
      <c r="O758" s="29">
        <v>730</v>
      </c>
      <c r="P758" s="30">
        <v>5</v>
      </c>
      <c r="Q758" s="19" t="s">
        <v>128</v>
      </c>
      <c r="R758" s="26">
        <v>7.0000000000000007E-2</v>
      </c>
      <c r="S758" s="31">
        <v>278.05050000000006</v>
      </c>
      <c r="T758">
        <v>2</v>
      </c>
    </row>
    <row r="759" spans="2:20" x14ac:dyDescent="0.3">
      <c r="B759" s="19">
        <v>731</v>
      </c>
      <c r="C759" s="20">
        <v>44232</v>
      </c>
      <c r="D759" s="21">
        <v>31</v>
      </c>
      <c r="E759" s="22" t="s">
        <v>144</v>
      </c>
      <c r="F759" s="19">
        <v>5</v>
      </c>
      <c r="G759" s="23">
        <v>50</v>
      </c>
      <c r="H759" s="24">
        <v>104</v>
      </c>
      <c r="I759" s="24">
        <v>5200</v>
      </c>
      <c r="J759" s="32">
        <v>0.15</v>
      </c>
      <c r="K759" s="24"/>
      <c r="L759" s="24">
        <v>4420</v>
      </c>
      <c r="M759" s="27">
        <v>44252</v>
      </c>
      <c r="N759" s="27">
        <v>44252</v>
      </c>
      <c r="O759" s="29">
        <v>731</v>
      </c>
      <c r="P759" s="30">
        <v>7</v>
      </c>
      <c r="Q759" s="19" t="s">
        <v>109</v>
      </c>
      <c r="R759" s="32">
        <v>0.06</v>
      </c>
      <c r="S759" s="31">
        <v>265.2</v>
      </c>
      <c r="T759">
        <v>3</v>
      </c>
    </row>
    <row r="760" spans="2:20" x14ac:dyDescent="0.3">
      <c r="B760" s="19">
        <v>732</v>
      </c>
      <c r="C760" s="20">
        <v>44232</v>
      </c>
      <c r="D760" s="21">
        <v>72</v>
      </c>
      <c r="E760" s="22" t="s">
        <v>96</v>
      </c>
      <c r="F760" s="19">
        <v>1</v>
      </c>
      <c r="G760" s="23">
        <v>32</v>
      </c>
      <c r="H760" s="24">
        <v>99</v>
      </c>
      <c r="I760" s="25">
        <v>3168</v>
      </c>
      <c r="J760" s="26">
        <v>7.0000000000000007E-2</v>
      </c>
      <c r="K760" s="25"/>
      <c r="L760" s="25">
        <v>2946.24</v>
      </c>
      <c r="M760" s="27">
        <v>44249</v>
      </c>
      <c r="N760" s="28">
        <v>44249</v>
      </c>
      <c r="O760" s="29">
        <v>732</v>
      </c>
      <c r="P760" s="30">
        <v>5</v>
      </c>
      <c r="Q760" s="19" t="s">
        <v>83</v>
      </c>
      <c r="R760" s="26">
        <v>7.0000000000000007E-2</v>
      </c>
      <c r="S760" s="31">
        <v>206.23680000000002</v>
      </c>
      <c r="T760">
        <v>4</v>
      </c>
    </row>
    <row r="761" spans="2:20" x14ac:dyDescent="0.3">
      <c r="B761" s="19">
        <v>733</v>
      </c>
      <c r="C761" s="20">
        <v>44232</v>
      </c>
      <c r="D761" s="21">
        <v>55</v>
      </c>
      <c r="E761" s="22" t="s">
        <v>106</v>
      </c>
      <c r="F761" s="19">
        <v>6</v>
      </c>
      <c r="G761" s="23">
        <v>19</v>
      </c>
      <c r="H761" s="24">
        <v>111</v>
      </c>
      <c r="I761" s="25">
        <v>2109</v>
      </c>
      <c r="J761" s="26">
        <v>0.02</v>
      </c>
      <c r="K761" s="25"/>
      <c r="L761" s="25">
        <v>2066.8200000000002</v>
      </c>
      <c r="M761" s="27">
        <v>44248</v>
      </c>
      <c r="N761" s="28">
        <v>44248</v>
      </c>
      <c r="O761" s="29">
        <v>733</v>
      </c>
      <c r="P761" s="30">
        <v>4</v>
      </c>
      <c r="Q761" s="19" t="s">
        <v>105</v>
      </c>
      <c r="R761" s="26">
        <v>0.06</v>
      </c>
      <c r="S761" s="31">
        <v>124.00920000000001</v>
      </c>
      <c r="T761">
        <v>5</v>
      </c>
    </row>
    <row r="762" spans="2:20" x14ac:dyDescent="0.3">
      <c r="B762" s="19">
        <v>734</v>
      </c>
      <c r="C762" s="20">
        <v>44232</v>
      </c>
      <c r="D762" s="21">
        <v>7</v>
      </c>
      <c r="E762" s="22" t="s">
        <v>161</v>
      </c>
      <c r="F762" s="19">
        <v>6</v>
      </c>
      <c r="G762" s="23">
        <v>25</v>
      </c>
      <c r="H762" s="24">
        <v>107</v>
      </c>
      <c r="I762" s="25">
        <v>2675</v>
      </c>
      <c r="J762" s="26">
        <v>0.02</v>
      </c>
      <c r="K762" s="25"/>
      <c r="L762" s="25">
        <v>2621.5</v>
      </c>
      <c r="M762" s="27">
        <v>44259</v>
      </c>
      <c r="N762" s="28">
        <v>44259</v>
      </c>
      <c r="O762" s="29">
        <v>734</v>
      </c>
      <c r="P762" s="30">
        <v>6</v>
      </c>
      <c r="Q762" s="19" t="s">
        <v>109</v>
      </c>
      <c r="R762" s="26">
        <v>0.06</v>
      </c>
      <c r="S762" s="31">
        <v>157.29</v>
      </c>
      <c r="T762">
        <v>6</v>
      </c>
    </row>
    <row r="763" spans="2:20" x14ac:dyDescent="0.3">
      <c r="B763" s="19">
        <v>735</v>
      </c>
      <c r="C763" s="20">
        <v>44233</v>
      </c>
      <c r="D763" s="21">
        <v>19</v>
      </c>
      <c r="E763" s="22" t="s">
        <v>96</v>
      </c>
      <c r="F763" s="19">
        <v>6</v>
      </c>
      <c r="G763" s="23">
        <v>20</v>
      </c>
      <c r="H763" s="24">
        <v>107</v>
      </c>
      <c r="I763" s="25">
        <v>2140</v>
      </c>
      <c r="J763" s="26">
        <v>0.05</v>
      </c>
      <c r="K763" s="25"/>
      <c r="L763" s="25">
        <v>2033</v>
      </c>
      <c r="M763" s="27">
        <v>44241</v>
      </c>
      <c r="N763" s="28">
        <v>44241</v>
      </c>
      <c r="O763" s="29">
        <v>735</v>
      </c>
      <c r="P763" s="30">
        <v>2</v>
      </c>
      <c r="Q763" s="19" t="s">
        <v>80</v>
      </c>
      <c r="R763" s="26">
        <v>0.09</v>
      </c>
      <c r="S763" s="31">
        <v>182.97</v>
      </c>
      <c r="T763">
        <v>7</v>
      </c>
    </row>
    <row r="764" spans="2:20" x14ac:dyDescent="0.3">
      <c r="B764" s="19">
        <v>736</v>
      </c>
      <c r="C764" s="20">
        <v>44233</v>
      </c>
      <c r="D764" s="21">
        <v>7</v>
      </c>
      <c r="E764" s="22" t="s">
        <v>161</v>
      </c>
      <c r="F764" s="19">
        <v>15</v>
      </c>
      <c r="G764" s="23">
        <v>27</v>
      </c>
      <c r="H764" s="24">
        <v>112</v>
      </c>
      <c r="I764" s="25">
        <v>3024</v>
      </c>
      <c r="J764" s="26">
        <v>0.04</v>
      </c>
      <c r="K764" s="25"/>
      <c r="L764" s="25">
        <v>2903.04</v>
      </c>
      <c r="M764" s="27">
        <v>44233</v>
      </c>
      <c r="N764" s="28">
        <v>44233</v>
      </c>
      <c r="O764" s="29">
        <v>736</v>
      </c>
      <c r="P764" s="30">
        <v>1</v>
      </c>
      <c r="Q764" s="19" t="s">
        <v>113</v>
      </c>
      <c r="R764" s="26">
        <v>0.09</v>
      </c>
      <c r="S764" s="31">
        <v>261.27359999999999</v>
      </c>
      <c r="T764">
        <v>1</v>
      </c>
    </row>
    <row r="765" spans="2:20" x14ac:dyDescent="0.3">
      <c r="B765" s="19">
        <v>737</v>
      </c>
      <c r="C765" s="20">
        <v>44233</v>
      </c>
      <c r="D765" s="21">
        <v>47</v>
      </c>
      <c r="E765" s="22" t="s">
        <v>101</v>
      </c>
      <c r="F765" s="19">
        <v>4</v>
      </c>
      <c r="G765" s="23">
        <v>28</v>
      </c>
      <c r="H765" s="24">
        <v>113</v>
      </c>
      <c r="I765" s="25">
        <v>3164</v>
      </c>
      <c r="J765" s="26">
        <v>0.04</v>
      </c>
      <c r="K765" s="25"/>
      <c r="L765" s="25">
        <v>3037.44</v>
      </c>
      <c r="M765" s="27">
        <v>44233</v>
      </c>
      <c r="N765" s="28">
        <v>44233</v>
      </c>
      <c r="O765" s="29">
        <v>737</v>
      </c>
      <c r="P765" s="30">
        <v>6</v>
      </c>
      <c r="Q765" s="19" t="s">
        <v>95</v>
      </c>
      <c r="R765" s="26">
        <v>0.09</v>
      </c>
      <c r="S765" s="31">
        <v>273.36959999999999</v>
      </c>
      <c r="T765">
        <v>2</v>
      </c>
    </row>
    <row r="766" spans="2:20" x14ac:dyDescent="0.3">
      <c r="B766" s="19">
        <v>738</v>
      </c>
      <c r="C766" s="20">
        <v>44233</v>
      </c>
      <c r="D766" s="21">
        <v>48</v>
      </c>
      <c r="E766" s="22" t="s">
        <v>120</v>
      </c>
      <c r="F766" s="19">
        <v>4</v>
      </c>
      <c r="G766" s="23">
        <v>33</v>
      </c>
      <c r="H766" s="24">
        <v>110</v>
      </c>
      <c r="I766" s="25">
        <v>3630</v>
      </c>
      <c r="J766" s="26">
        <v>0</v>
      </c>
      <c r="K766" s="25"/>
      <c r="L766" s="25">
        <v>3630</v>
      </c>
      <c r="M766" s="27">
        <v>44255</v>
      </c>
      <c r="N766" s="28">
        <v>44255</v>
      </c>
      <c r="O766" s="29">
        <v>738</v>
      </c>
      <c r="P766" s="30">
        <v>4</v>
      </c>
      <c r="Q766" s="19" t="s">
        <v>128</v>
      </c>
      <c r="R766" s="26">
        <v>7.0000000000000007E-2</v>
      </c>
      <c r="S766" s="31">
        <v>254.10000000000002</v>
      </c>
      <c r="T766">
        <v>3</v>
      </c>
    </row>
    <row r="767" spans="2:20" x14ac:dyDescent="0.3">
      <c r="B767" s="19">
        <v>739</v>
      </c>
      <c r="C767" s="20">
        <v>44234</v>
      </c>
      <c r="D767" s="21">
        <v>37</v>
      </c>
      <c r="E767" s="22" t="s">
        <v>110</v>
      </c>
      <c r="F767" s="19">
        <v>15</v>
      </c>
      <c r="G767" s="23">
        <v>16</v>
      </c>
      <c r="H767" s="24">
        <v>92</v>
      </c>
      <c r="I767" s="25">
        <v>1472</v>
      </c>
      <c r="J767" s="26">
        <v>0.14000000000000001</v>
      </c>
      <c r="K767" s="25"/>
      <c r="L767" s="25">
        <v>1265.92</v>
      </c>
      <c r="M767" s="27">
        <v>44235</v>
      </c>
      <c r="N767" s="28">
        <v>44235</v>
      </c>
      <c r="O767" s="29">
        <v>739</v>
      </c>
      <c r="P767" s="30">
        <v>7</v>
      </c>
      <c r="Q767" s="19" t="s">
        <v>95</v>
      </c>
      <c r="R767" s="26">
        <v>0.08</v>
      </c>
      <c r="S767" s="31">
        <v>101.2736</v>
      </c>
      <c r="T767">
        <v>4</v>
      </c>
    </row>
    <row r="768" spans="2:20" x14ac:dyDescent="0.3">
      <c r="B768" s="19">
        <v>740</v>
      </c>
      <c r="C768" s="20">
        <v>44235</v>
      </c>
      <c r="D768" s="21">
        <v>65</v>
      </c>
      <c r="E768" s="22" t="s">
        <v>123</v>
      </c>
      <c r="F768" s="19">
        <v>11</v>
      </c>
      <c r="G768" s="23">
        <v>15</v>
      </c>
      <c r="H768" s="24">
        <v>99</v>
      </c>
      <c r="I768" s="25">
        <v>1485</v>
      </c>
      <c r="J768" s="26">
        <v>0.12</v>
      </c>
      <c r="K768" s="25"/>
      <c r="L768" s="25">
        <v>1306.8</v>
      </c>
      <c r="M768" s="27">
        <v>44250</v>
      </c>
      <c r="N768" s="28">
        <v>44250</v>
      </c>
      <c r="O768" s="29">
        <v>740</v>
      </c>
      <c r="P768" s="30">
        <v>4</v>
      </c>
      <c r="Q768" s="19" t="s">
        <v>92</v>
      </c>
      <c r="R768" s="26">
        <v>0.06</v>
      </c>
      <c r="S768" s="31">
        <v>78.408000000000001</v>
      </c>
      <c r="T768">
        <v>5</v>
      </c>
    </row>
    <row r="769" spans="2:20" x14ac:dyDescent="0.3">
      <c r="B769" s="19">
        <v>741</v>
      </c>
      <c r="C769" s="20">
        <v>44236</v>
      </c>
      <c r="D769" s="21">
        <v>7</v>
      </c>
      <c r="E769" s="22" t="s">
        <v>161</v>
      </c>
      <c r="F769" s="19">
        <v>8</v>
      </c>
      <c r="G769" s="23">
        <v>44</v>
      </c>
      <c r="H769" s="24">
        <v>101</v>
      </c>
      <c r="I769" s="24">
        <v>4444</v>
      </c>
      <c r="J769" s="32">
        <v>0.08</v>
      </c>
      <c r="K769" s="24"/>
      <c r="L769" s="24">
        <v>4088.48</v>
      </c>
      <c r="M769" s="27">
        <v>44263</v>
      </c>
      <c r="N769" s="27">
        <v>44263</v>
      </c>
      <c r="O769" s="29">
        <v>741</v>
      </c>
      <c r="P769" s="30">
        <v>1</v>
      </c>
      <c r="Q769" s="19" t="s">
        <v>80</v>
      </c>
      <c r="R769" s="32">
        <v>0.06</v>
      </c>
      <c r="S769" s="31">
        <v>245.30879999999999</v>
      </c>
      <c r="T769">
        <v>6</v>
      </c>
    </row>
    <row r="770" spans="2:20" x14ac:dyDescent="0.3">
      <c r="B770" s="19">
        <v>742</v>
      </c>
      <c r="C770" s="20">
        <v>44236</v>
      </c>
      <c r="D770" s="21">
        <v>28</v>
      </c>
      <c r="E770" s="22" t="s">
        <v>145</v>
      </c>
      <c r="F770" s="19">
        <v>9</v>
      </c>
      <c r="G770" s="23">
        <v>30</v>
      </c>
      <c r="H770" s="24">
        <v>119</v>
      </c>
      <c r="I770" s="25">
        <v>3570</v>
      </c>
      <c r="J770" s="26">
        <v>0.15</v>
      </c>
      <c r="K770" s="25"/>
      <c r="L770" s="25">
        <v>3034.5</v>
      </c>
      <c r="M770" s="27">
        <v>44265</v>
      </c>
      <c r="N770" s="28">
        <v>44265</v>
      </c>
      <c r="O770" s="29">
        <v>742</v>
      </c>
      <c r="P770" s="30">
        <v>4</v>
      </c>
      <c r="Q770" s="19" t="s">
        <v>88</v>
      </c>
      <c r="R770" s="26">
        <v>7.0000000000000007E-2</v>
      </c>
      <c r="S770" s="31">
        <v>212.41500000000002</v>
      </c>
      <c r="T770">
        <v>7</v>
      </c>
    </row>
    <row r="771" spans="2:20" x14ac:dyDescent="0.3">
      <c r="B771" s="19">
        <v>743</v>
      </c>
      <c r="C771" s="20">
        <v>44237</v>
      </c>
      <c r="D771" s="21">
        <v>23</v>
      </c>
      <c r="E771" s="22" t="s">
        <v>164</v>
      </c>
      <c r="F771" s="19">
        <v>13</v>
      </c>
      <c r="G771" s="23">
        <v>19</v>
      </c>
      <c r="H771" s="24">
        <v>98</v>
      </c>
      <c r="I771" s="25">
        <v>1862</v>
      </c>
      <c r="J771" s="26">
        <v>0</v>
      </c>
      <c r="K771" s="25"/>
      <c r="L771" s="25">
        <v>1862</v>
      </c>
      <c r="M771" s="27">
        <v>44249</v>
      </c>
      <c r="N771" s="28">
        <v>44249</v>
      </c>
      <c r="O771" s="29">
        <v>743</v>
      </c>
      <c r="P771" s="30">
        <v>5</v>
      </c>
      <c r="Q771" s="19" t="s">
        <v>95</v>
      </c>
      <c r="R771" s="26">
        <v>7.0000000000000007E-2</v>
      </c>
      <c r="S771" s="31">
        <v>130.34</v>
      </c>
      <c r="T771">
        <v>1</v>
      </c>
    </row>
    <row r="772" spans="2:20" x14ac:dyDescent="0.3">
      <c r="B772" s="19">
        <v>744</v>
      </c>
      <c r="C772" s="20">
        <v>44239</v>
      </c>
      <c r="D772" s="21">
        <v>29</v>
      </c>
      <c r="E772" s="22" t="s">
        <v>157</v>
      </c>
      <c r="F772" s="19">
        <v>11</v>
      </c>
      <c r="G772" s="23">
        <v>49</v>
      </c>
      <c r="H772" s="24">
        <v>92</v>
      </c>
      <c r="I772" s="25">
        <v>4508</v>
      </c>
      <c r="J772" s="26">
        <v>0.02</v>
      </c>
      <c r="K772" s="25"/>
      <c r="L772" s="25">
        <v>4417.84</v>
      </c>
      <c r="M772" s="27">
        <v>44239</v>
      </c>
      <c r="N772" s="28">
        <v>44239</v>
      </c>
      <c r="O772" s="29">
        <v>744</v>
      </c>
      <c r="P772" s="30">
        <v>5</v>
      </c>
      <c r="Q772" s="19" t="s">
        <v>92</v>
      </c>
      <c r="R772" s="26">
        <v>0.08</v>
      </c>
      <c r="S772" s="31">
        <v>353.42720000000003</v>
      </c>
      <c r="T772">
        <v>2</v>
      </c>
    </row>
    <row r="773" spans="2:20" x14ac:dyDescent="0.3">
      <c r="B773" s="19">
        <v>745</v>
      </c>
      <c r="C773" s="20">
        <v>44240</v>
      </c>
      <c r="D773" s="21">
        <v>42</v>
      </c>
      <c r="E773" s="22" t="s">
        <v>151</v>
      </c>
      <c r="F773" s="19">
        <v>7</v>
      </c>
      <c r="G773" s="23">
        <v>19</v>
      </c>
      <c r="H773" s="24">
        <v>92</v>
      </c>
      <c r="I773" s="25">
        <v>1748</v>
      </c>
      <c r="J773" s="26">
        <v>0.03</v>
      </c>
      <c r="K773" s="25"/>
      <c r="L773" s="25">
        <v>1695.56</v>
      </c>
      <c r="M773" s="27">
        <v>44258</v>
      </c>
      <c r="N773" s="28">
        <v>44258</v>
      </c>
      <c r="O773" s="29">
        <v>745</v>
      </c>
      <c r="P773" s="30">
        <v>5</v>
      </c>
      <c r="Q773" s="19" t="s">
        <v>80</v>
      </c>
      <c r="R773" s="26">
        <v>7.0000000000000007E-2</v>
      </c>
      <c r="S773" s="31">
        <v>118.68920000000001</v>
      </c>
      <c r="T773">
        <v>3</v>
      </c>
    </row>
    <row r="774" spans="2:20" x14ac:dyDescent="0.3">
      <c r="B774" s="19">
        <v>746</v>
      </c>
      <c r="C774" s="20">
        <v>44241</v>
      </c>
      <c r="D774" s="21">
        <v>16</v>
      </c>
      <c r="E774" s="22" t="s">
        <v>86</v>
      </c>
      <c r="F774" s="19">
        <v>12</v>
      </c>
      <c r="G774" s="23">
        <v>29</v>
      </c>
      <c r="H774" s="24">
        <v>96</v>
      </c>
      <c r="I774" s="25">
        <v>2784</v>
      </c>
      <c r="J774" s="26">
        <v>7.0000000000000007E-2</v>
      </c>
      <c r="K774" s="25"/>
      <c r="L774" s="25">
        <v>2589.12</v>
      </c>
      <c r="M774" s="27">
        <v>44266</v>
      </c>
      <c r="N774" s="28">
        <v>44266</v>
      </c>
      <c r="O774" s="29">
        <v>746</v>
      </c>
      <c r="P774" s="30">
        <v>5</v>
      </c>
      <c r="Q774" s="19" t="s">
        <v>109</v>
      </c>
      <c r="R774" s="26">
        <v>0.08</v>
      </c>
      <c r="S774" s="31">
        <v>207.12959999999998</v>
      </c>
      <c r="T774">
        <v>4</v>
      </c>
    </row>
    <row r="775" spans="2:20" x14ac:dyDescent="0.3">
      <c r="B775" s="19">
        <v>747</v>
      </c>
      <c r="C775" s="20">
        <v>44241</v>
      </c>
      <c r="D775" s="21">
        <v>74</v>
      </c>
      <c r="E775" s="22" t="s">
        <v>96</v>
      </c>
      <c r="F775" s="19">
        <v>3</v>
      </c>
      <c r="G775" s="23">
        <v>32</v>
      </c>
      <c r="H775" s="24">
        <v>103</v>
      </c>
      <c r="I775" s="25">
        <v>3296</v>
      </c>
      <c r="J775" s="26">
        <v>0.03</v>
      </c>
      <c r="K775" s="25"/>
      <c r="L775" s="25">
        <v>3197.12</v>
      </c>
      <c r="M775" s="27">
        <v>44243</v>
      </c>
      <c r="N775" s="28">
        <v>44243</v>
      </c>
      <c r="O775" s="29">
        <v>747</v>
      </c>
      <c r="P775" s="30">
        <v>1</v>
      </c>
      <c r="Q775" s="19" t="s">
        <v>90</v>
      </c>
      <c r="R775" s="26">
        <v>0.08</v>
      </c>
      <c r="S775" s="31">
        <v>255.7696</v>
      </c>
      <c r="T775">
        <v>5</v>
      </c>
    </row>
    <row r="776" spans="2:20" x14ac:dyDescent="0.3">
      <c r="B776" s="19">
        <v>748</v>
      </c>
      <c r="C776" s="20">
        <v>44241</v>
      </c>
      <c r="D776" s="21">
        <v>30</v>
      </c>
      <c r="E776" s="22" t="s">
        <v>155</v>
      </c>
      <c r="F776" s="19">
        <v>12</v>
      </c>
      <c r="G776" s="23">
        <v>38</v>
      </c>
      <c r="H776" s="24">
        <v>117</v>
      </c>
      <c r="I776" s="25">
        <v>4446</v>
      </c>
      <c r="J776" s="26">
        <v>0.14000000000000001</v>
      </c>
      <c r="K776" s="25"/>
      <c r="L776" s="25">
        <v>3823.56</v>
      </c>
      <c r="M776" s="27">
        <v>44252</v>
      </c>
      <c r="N776" s="28">
        <v>44252</v>
      </c>
      <c r="O776" s="29">
        <v>748</v>
      </c>
      <c r="P776" s="30">
        <v>6</v>
      </c>
      <c r="Q776" s="19" t="s">
        <v>83</v>
      </c>
      <c r="R776" s="26">
        <v>7.0000000000000007E-2</v>
      </c>
      <c r="S776" s="31">
        <v>267.64920000000001</v>
      </c>
      <c r="T776">
        <v>6</v>
      </c>
    </row>
    <row r="777" spans="2:20" x14ac:dyDescent="0.3">
      <c r="B777" s="19">
        <v>749</v>
      </c>
      <c r="C777" s="20">
        <v>44242</v>
      </c>
      <c r="D777" s="21">
        <v>94</v>
      </c>
      <c r="E777" s="22" t="s">
        <v>111</v>
      </c>
      <c r="F777" s="19">
        <v>8</v>
      </c>
      <c r="G777" s="23">
        <v>18</v>
      </c>
      <c r="H777" s="24">
        <v>97</v>
      </c>
      <c r="I777" s="25">
        <v>1746</v>
      </c>
      <c r="J777" s="26">
        <v>0.06</v>
      </c>
      <c r="K777" s="25"/>
      <c r="L777" s="25">
        <v>1641.24</v>
      </c>
      <c r="M777" s="27">
        <v>44272</v>
      </c>
      <c r="N777" s="28">
        <v>44272</v>
      </c>
      <c r="O777" s="29">
        <v>749</v>
      </c>
      <c r="P777" s="30">
        <v>7</v>
      </c>
      <c r="Q777" s="19" t="s">
        <v>95</v>
      </c>
      <c r="R777" s="26">
        <v>0.08</v>
      </c>
      <c r="S777" s="31">
        <v>131.29920000000001</v>
      </c>
      <c r="T777">
        <v>7</v>
      </c>
    </row>
    <row r="778" spans="2:20" x14ac:dyDescent="0.3">
      <c r="B778" s="19">
        <v>750</v>
      </c>
      <c r="C778" s="20">
        <v>44242</v>
      </c>
      <c r="D778" s="21">
        <v>62</v>
      </c>
      <c r="E778" s="22" t="s">
        <v>96</v>
      </c>
      <c r="F778" s="19">
        <v>2</v>
      </c>
      <c r="G778" s="23">
        <v>47</v>
      </c>
      <c r="H778" s="24">
        <v>90</v>
      </c>
      <c r="I778" s="25">
        <v>4230</v>
      </c>
      <c r="J778" s="26">
        <v>0.06</v>
      </c>
      <c r="K778" s="25"/>
      <c r="L778" s="25">
        <v>3976.2</v>
      </c>
      <c r="M778" s="27">
        <v>44266</v>
      </c>
      <c r="N778" s="28">
        <v>44266</v>
      </c>
      <c r="O778" s="29">
        <v>750</v>
      </c>
      <c r="P778" s="30">
        <v>7</v>
      </c>
      <c r="Q778" s="19" t="s">
        <v>128</v>
      </c>
      <c r="R778" s="26">
        <v>0.05</v>
      </c>
      <c r="S778" s="31">
        <v>198.81</v>
      </c>
      <c r="T778">
        <v>1</v>
      </c>
    </row>
    <row r="779" spans="2:20" x14ac:dyDescent="0.3">
      <c r="B779" s="19">
        <v>751</v>
      </c>
      <c r="C779" s="20">
        <v>44243</v>
      </c>
      <c r="D779" s="21">
        <v>12</v>
      </c>
      <c r="E779" s="22" t="s">
        <v>107</v>
      </c>
      <c r="F779" s="19">
        <v>4</v>
      </c>
      <c r="G779" s="23">
        <v>49</v>
      </c>
      <c r="H779" s="24">
        <v>117</v>
      </c>
      <c r="I779" s="25">
        <v>5733</v>
      </c>
      <c r="J779" s="26">
        <v>0.04</v>
      </c>
      <c r="K779" s="25"/>
      <c r="L779" s="25">
        <v>5503.68</v>
      </c>
      <c r="M779" s="27">
        <v>44273</v>
      </c>
      <c r="N779" s="28">
        <v>44273</v>
      </c>
      <c r="O779" s="29">
        <v>751</v>
      </c>
      <c r="P779" s="30">
        <v>1</v>
      </c>
      <c r="Q779" s="19" t="s">
        <v>90</v>
      </c>
      <c r="R779" s="26">
        <v>0.09</v>
      </c>
      <c r="S779" s="31">
        <v>495.33120000000002</v>
      </c>
      <c r="T779">
        <v>2</v>
      </c>
    </row>
    <row r="780" spans="2:20" x14ac:dyDescent="0.3">
      <c r="B780" s="19">
        <v>752</v>
      </c>
      <c r="C780" s="20">
        <v>44244</v>
      </c>
      <c r="D780" s="21">
        <v>54</v>
      </c>
      <c r="E780" s="22" t="s">
        <v>138</v>
      </c>
      <c r="F780" s="19">
        <v>4</v>
      </c>
      <c r="G780" s="23">
        <v>49</v>
      </c>
      <c r="H780" s="24">
        <v>115</v>
      </c>
      <c r="I780" s="25">
        <v>5635</v>
      </c>
      <c r="J780" s="26">
        <v>0.15</v>
      </c>
      <c r="K780" s="25"/>
      <c r="L780" s="25">
        <v>4789.75</v>
      </c>
      <c r="M780" s="27">
        <v>44270</v>
      </c>
      <c r="N780" s="28">
        <v>44270</v>
      </c>
      <c r="O780" s="29">
        <v>752</v>
      </c>
      <c r="P780" s="30">
        <v>3</v>
      </c>
      <c r="Q780" s="19" t="s">
        <v>95</v>
      </c>
      <c r="R780" s="26">
        <v>0.08</v>
      </c>
      <c r="S780" s="31">
        <v>383.18</v>
      </c>
      <c r="T780">
        <v>3</v>
      </c>
    </row>
    <row r="781" spans="2:20" x14ac:dyDescent="0.3">
      <c r="B781" s="19">
        <v>753</v>
      </c>
      <c r="C781" s="20">
        <v>44245</v>
      </c>
      <c r="D781" s="21">
        <v>84</v>
      </c>
      <c r="E781" s="22" t="s">
        <v>106</v>
      </c>
      <c r="F781" s="19">
        <v>4</v>
      </c>
      <c r="G781" s="23">
        <v>11</v>
      </c>
      <c r="H781" s="24">
        <v>113</v>
      </c>
      <c r="I781" s="25">
        <v>1243</v>
      </c>
      <c r="J781" s="26">
        <v>0.13</v>
      </c>
      <c r="K781" s="25"/>
      <c r="L781" s="25">
        <v>1081.4100000000001</v>
      </c>
      <c r="M781" s="27">
        <v>44265</v>
      </c>
      <c r="N781" s="28">
        <v>44265</v>
      </c>
      <c r="O781" s="29">
        <v>753</v>
      </c>
      <c r="P781" s="30">
        <v>1</v>
      </c>
      <c r="Q781" s="19" t="s">
        <v>83</v>
      </c>
      <c r="R781" s="26">
        <v>7.0000000000000007E-2</v>
      </c>
      <c r="S781" s="31">
        <v>75.698700000000017</v>
      </c>
      <c r="T781">
        <v>4</v>
      </c>
    </row>
    <row r="782" spans="2:20" x14ac:dyDescent="0.3">
      <c r="B782" s="19">
        <v>754</v>
      </c>
      <c r="C782" s="20">
        <v>44245</v>
      </c>
      <c r="D782" s="21">
        <v>79</v>
      </c>
      <c r="E782" s="22" t="s">
        <v>91</v>
      </c>
      <c r="F782" s="19">
        <v>15</v>
      </c>
      <c r="G782" s="23">
        <v>19</v>
      </c>
      <c r="H782" s="24">
        <v>115</v>
      </c>
      <c r="I782" s="25">
        <v>2185</v>
      </c>
      <c r="J782" s="26">
        <v>7.0000000000000007E-2</v>
      </c>
      <c r="K782" s="25"/>
      <c r="L782" s="25">
        <v>2032.05</v>
      </c>
      <c r="M782" s="27">
        <v>44271</v>
      </c>
      <c r="N782" s="28">
        <v>44271</v>
      </c>
      <c r="O782" s="29">
        <v>754</v>
      </c>
      <c r="P782" s="30">
        <v>5</v>
      </c>
      <c r="Q782" s="19" t="s">
        <v>95</v>
      </c>
      <c r="R782" s="26">
        <v>0.05</v>
      </c>
      <c r="S782" s="31">
        <v>101.60250000000001</v>
      </c>
      <c r="T782">
        <v>5</v>
      </c>
    </row>
    <row r="783" spans="2:20" x14ac:dyDescent="0.3">
      <c r="B783" s="19">
        <v>755</v>
      </c>
      <c r="C783" s="20">
        <v>44246</v>
      </c>
      <c r="D783" s="21">
        <v>93</v>
      </c>
      <c r="E783" s="22" t="s">
        <v>91</v>
      </c>
      <c r="F783" s="19">
        <v>6</v>
      </c>
      <c r="G783" s="23">
        <v>44</v>
      </c>
      <c r="H783" s="24">
        <v>105</v>
      </c>
      <c r="I783" s="25">
        <v>4620</v>
      </c>
      <c r="J783" s="26">
        <v>0.04</v>
      </c>
      <c r="K783" s="25"/>
      <c r="L783" s="25">
        <v>4435.2</v>
      </c>
      <c r="M783" s="27">
        <v>44269</v>
      </c>
      <c r="N783" s="28">
        <v>44269</v>
      </c>
      <c r="O783" s="29">
        <v>755</v>
      </c>
      <c r="P783" s="30">
        <v>4</v>
      </c>
      <c r="Q783" s="19" t="s">
        <v>83</v>
      </c>
      <c r="R783" s="26">
        <v>7.0000000000000007E-2</v>
      </c>
      <c r="S783" s="31">
        <v>310.464</v>
      </c>
      <c r="T783">
        <v>6</v>
      </c>
    </row>
    <row r="784" spans="2:20" x14ac:dyDescent="0.3">
      <c r="B784" s="19">
        <v>756</v>
      </c>
      <c r="C784" s="20">
        <v>44246</v>
      </c>
      <c r="D784" s="21">
        <v>83</v>
      </c>
      <c r="E784" s="22" t="s">
        <v>159</v>
      </c>
      <c r="F784" s="19">
        <v>13</v>
      </c>
      <c r="G784" s="23">
        <v>20</v>
      </c>
      <c r="H784" s="24">
        <v>90</v>
      </c>
      <c r="I784" s="25">
        <v>1800</v>
      </c>
      <c r="J784" s="26">
        <v>0</v>
      </c>
      <c r="K784" s="25"/>
      <c r="L784" s="25">
        <v>1800</v>
      </c>
      <c r="M784" s="27">
        <v>44258</v>
      </c>
      <c r="N784" s="28">
        <v>44258</v>
      </c>
      <c r="O784" s="29">
        <v>756</v>
      </c>
      <c r="P784" s="30">
        <v>6</v>
      </c>
      <c r="Q784" s="19" t="s">
        <v>95</v>
      </c>
      <c r="R784" s="26">
        <v>0.05</v>
      </c>
      <c r="S784" s="31">
        <v>90</v>
      </c>
      <c r="T784">
        <v>7</v>
      </c>
    </row>
    <row r="785" spans="2:20" x14ac:dyDescent="0.3">
      <c r="B785" s="19">
        <v>757</v>
      </c>
      <c r="C785" s="20">
        <v>44246</v>
      </c>
      <c r="D785" s="21">
        <v>87</v>
      </c>
      <c r="E785" s="22" t="s">
        <v>101</v>
      </c>
      <c r="F785" s="19">
        <v>6</v>
      </c>
      <c r="G785" s="23">
        <v>39</v>
      </c>
      <c r="H785" s="24">
        <v>105</v>
      </c>
      <c r="I785" s="25">
        <v>4095</v>
      </c>
      <c r="J785" s="26">
        <v>0.08</v>
      </c>
      <c r="K785" s="25"/>
      <c r="L785" s="25">
        <v>3767.4</v>
      </c>
      <c r="M785" s="27">
        <v>44255</v>
      </c>
      <c r="N785" s="28">
        <v>44255</v>
      </c>
      <c r="O785" s="29">
        <v>757</v>
      </c>
      <c r="P785" s="30">
        <v>7</v>
      </c>
      <c r="Q785" s="19" t="s">
        <v>83</v>
      </c>
      <c r="R785" s="26">
        <v>0.08</v>
      </c>
      <c r="S785" s="31">
        <v>301.392</v>
      </c>
      <c r="T785">
        <v>1</v>
      </c>
    </row>
    <row r="786" spans="2:20" x14ac:dyDescent="0.3">
      <c r="B786" s="19">
        <v>758</v>
      </c>
      <c r="C786" s="20">
        <v>44246</v>
      </c>
      <c r="D786" s="21">
        <v>34</v>
      </c>
      <c r="E786" s="22" t="s">
        <v>118</v>
      </c>
      <c r="F786" s="19">
        <v>7</v>
      </c>
      <c r="G786" s="23">
        <v>14</v>
      </c>
      <c r="H786" s="24">
        <v>106</v>
      </c>
      <c r="I786" s="25">
        <v>1484</v>
      </c>
      <c r="J786" s="26">
        <v>0.12</v>
      </c>
      <c r="K786" s="25"/>
      <c r="L786" s="25">
        <v>1305.92</v>
      </c>
      <c r="M786" s="27">
        <v>44251</v>
      </c>
      <c r="N786" s="28">
        <v>44251</v>
      </c>
      <c r="O786" s="29">
        <v>758</v>
      </c>
      <c r="P786" s="30">
        <v>1</v>
      </c>
      <c r="Q786" s="19" t="s">
        <v>83</v>
      </c>
      <c r="R786" s="26">
        <v>0.1</v>
      </c>
      <c r="S786" s="31">
        <v>130.59200000000001</v>
      </c>
      <c r="T786">
        <v>2</v>
      </c>
    </row>
    <row r="787" spans="2:20" x14ac:dyDescent="0.3">
      <c r="B787" s="19">
        <v>759</v>
      </c>
      <c r="C787" s="20">
        <v>44247</v>
      </c>
      <c r="D787" s="21">
        <v>94</v>
      </c>
      <c r="E787" s="22" t="s">
        <v>111</v>
      </c>
      <c r="F787" s="19">
        <v>10</v>
      </c>
      <c r="G787" s="23">
        <v>12</v>
      </c>
      <c r="H787" s="24">
        <v>90</v>
      </c>
      <c r="I787" s="25">
        <v>1080</v>
      </c>
      <c r="J787" s="26">
        <v>0.05</v>
      </c>
      <c r="K787" s="25"/>
      <c r="L787" s="25">
        <v>1026</v>
      </c>
      <c r="M787" s="27">
        <v>44256</v>
      </c>
      <c r="N787" s="28">
        <v>44256</v>
      </c>
      <c r="O787" s="29">
        <v>759</v>
      </c>
      <c r="P787" s="30">
        <v>7</v>
      </c>
      <c r="Q787" s="19" t="s">
        <v>128</v>
      </c>
      <c r="R787" s="26">
        <v>0.08</v>
      </c>
      <c r="S787" s="31">
        <v>82.08</v>
      </c>
      <c r="T787">
        <v>3</v>
      </c>
    </row>
    <row r="788" spans="2:20" x14ac:dyDescent="0.3">
      <c r="B788" s="19">
        <v>760</v>
      </c>
      <c r="C788" s="20">
        <v>44247</v>
      </c>
      <c r="D788" s="21">
        <v>84</v>
      </c>
      <c r="E788" s="22" t="s">
        <v>106</v>
      </c>
      <c r="F788" s="19">
        <v>12</v>
      </c>
      <c r="G788" s="23">
        <v>27</v>
      </c>
      <c r="H788" s="24">
        <v>100</v>
      </c>
      <c r="I788" s="25">
        <v>2700</v>
      </c>
      <c r="J788" s="26">
        <v>0.11</v>
      </c>
      <c r="K788" s="25"/>
      <c r="L788" s="25">
        <v>2403</v>
      </c>
      <c r="M788" s="27">
        <v>44261</v>
      </c>
      <c r="N788" s="28">
        <v>44261</v>
      </c>
      <c r="O788" s="29">
        <v>760</v>
      </c>
      <c r="P788" s="30">
        <v>3</v>
      </c>
      <c r="Q788" s="19" t="s">
        <v>105</v>
      </c>
      <c r="R788" s="26">
        <v>7.0000000000000007E-2</v>
      </c>
      <c r="S788" s="31">
        <v>168.21</v>
      </c>
      <c r="T788">
        <v>4</v>
      </c>
    </row>
    <row r="789" spans="2:20" x14ac:dyDescent="0.3">
      <c r="B789" s="19">
        <v>761</v>
      </c>
      <c r="C789" s="20">
        <v>44248</v>
      </c>
      <c r="D789" s="21">
        <v>74</v>
      </c>
      <c r="E789" s="22" t="s">
        <v>96</v>
      </c>
      <c r="F789" s="19">
        <v>13</v>
      </c>
      <c r="G789" s="23">
        <v>27</v>
      </c>
      <c r="H789" s="24">
        <v>90</v>
      </c>
      <c r="I789" s="25">
        <v>2430</v>
      </c>
      <c r="J789" s="26">
        <v>0.14000000000000001</v>
      </c>
      <c r="K789" s="25"/>
      <c r="L789" s="25">
        <v>2089.8000000000002</v>
      </c>
      <c r="M789" s="27">
        <v>44248</v>
      </c>
      <c r="N789" s="28">
        <v>44248</v>
      </c>
      <c r="O789" s="29">
        <v>761</v>
      </c>
      <c r="P789" s="30">
        <v>5</v>
      </c>
      <c r="Q789" s="19" t="s">
        <v>88</v>
      </c>
      <c r="R789" s="26">
        <v>0.08</v>
      </c>
      <c r="S789" s="31">
        <v>167.18400000000003</v>
      </c>
      <c r="T789">
        <v>5</v>
      </c>
    </row>
    <row r="790" spans="2:20" x14ac:dyDescent="0.3">
      <c r="B790" s="19">
        <v>762</v>
      </c>
      <c r="C790" s="20">
        <v>44248</v>
      </c>
      <c r="D790" s="21">
        <v>26</v>
      </c>
      <c r="E790" s="22" t="s">
        <v>154</v>
      </c>
      <c r="F790" s="19">
        <v>9</v>
      </c>
      <c r="G790" s="23">
        <v>48</v>
      </c>
      <c r="H790" s="24">
        <v>96</v>
      </c>
      <c r="I790" s="25">
        <v>4608</v>
      </c>
      <c r="J790" s="26">
        <v>0.13</v>
      </c>
      <c r="K790" s="25"/>
      <c r="L790" s="25">
        <v>4008.96</v>
      </c>
      <c r="M790" s="27">
        <v>44278</v>
      </c>
      <c r="N790" s="28">
        <v>44278</v>
      </c>
      <c r="O790" s="29">
        <v>762</v>
      </c>
      <c r="P790" s="30">
        <v>2</v>
      </c>
      <c r="Q790" s="19" t="s">
        <v>109</v>
      </c>
      <c r="R790" s="26">
        <v>7.0000000000000007E-2</v>
      </c>
      <c r="S790" s="31">
        <v>280.62720000000002</v>
      </c>
      <c r="T790">
        <v>6</v>
      </c>
    </row>
    <row r="791" spans="2:20" x14ac:dyDescent="0.3">
      <c r="B791" s="19">
        <v>763</v>
      </c>
      <c r="C791" s="20">
        <v>44248</v>
      </c>
      <c r="D791" s="21">
        <v>53</v>
      </c>
      <c r="E791" s="22" t="s">
        <v>147</v>
      </c>
      <c r="F791" s="19">
        <v>11</v>
      </c>
      <c r="G791" s="23">
        <v>41</v>
      </c>
      <c r="H791" s="24">
        <v>100</v>
      </c>
      <c r="I791" s="25">
        <v>4100</v>
      </c>
      <c r="J791" s="26">
        <v>0</v>
      </c>
      <c r="K791" s="25"/>
      <c r="L791" s="25">
        <v>4100</v>
      </c>
      <c r="M791" s="27">
        <v>44271</v>
      </c>
      <c r="N791" s="28">
        <v>44271</v>
      </c>
      <c r="O791" s="29">
        <v>763</v>
      </c>
      <c r="P791" s="30">
        <v>5</v>
      </c>
      <c r="Q791" s="19" t="s">
        <v>105</v>
      </c>
      <c r="R791" s="26">
        <v>0.06</v>
      </c>
      <c r="S791" s="31">
        <v>246</v>
      </c>
      <c r="T791">
        <v>7</v>
      </c>
    </row>
    <row r="792" spans="2:20" x14ac:dyDescent="0.3">
      <c r="B792" s="19">
        <v>764</v>
      </c>
      <c r="C792" s="20">
        <v>44248</v>
      </c>
      <c r="D792" s="21">
        <v>65</v>
      </c>
      <c r="E792" s="22" t="s">
        <v>123</v>
      </c>
      <c r="F792" s="19">
        <v>15</v>
      </c>
      <c r="G792" s="23">
        <v>45</v>
      </c>
      <c r="H792" s="24">
        <v>112</v>
      </c>
      <c r="I792" s="25">
        <v>5040</v>
      </c>
      <c r="J792" s="26">
        <v>0.05</v>
      </c>
      <c r="K792" s="25"/>
      <c r="L792" s="25">
        <v>4788</v>
      </c>
      <c r="M792" s="27">
        <v>44249</v>
      </c>
      <c r="N792" s="28">
        <v>44249</v>
      </c>
      <c r="O792" s="29">
        <v>764</v>
      </c>
      <c r="P792" s="30">
        <v>3</v>
      </c>
      <c r="Q792" s="19" t="s">
        <v>83</v>
      </c>
      <c r="R792" s="26">
        <v>0.09</v>
      </c>
      <c r="S792" s="31">
        <v>430.91999999999996</v>
      </c>
      <c r="T792">
        <v>1</v>
      </c>
    </row>
    <row r="793" spans="2:20" x14ac:dyDescent="0.3">
      <c r="B793" s="19">
        <v>765</v>
      </c>
      <c r="C793" s="20">
        <v>44248</v>
      </c>
      <c r="D793" s="21">
        <v>18</v>
      </c>
      <c r="E793" s="22" t="s">
        <v>142</v>
      </c>
      <c r="F793" s="19">
        <v>10</v>
      </c>
      <c r="G793" s="23">
        <v>20</v>
      </c>
      <c r="H793" s="24">
        <v>92</v>
      </c>
      <c r="I793" s="25">
        <v>1840</v>
      </c>
      <c r="J793" s="26">
        <v>0.15</v>
      </c>
      <c r="K793" s="25"/>
      <c r="L793" s="25">
        <v>1564</v>
      </c>
      <c r="M793" s="27">
        <v>44270</v>
      </c>
      <c r="N793" s="28">
        <v>44270</v>
      </c>
      <c r="O793" s="29">
        <v>765</v>
      </c>
      <c r="P793" s="30">
        <v>3</v>
      </c>
      <c r="Q793" s="19" t="s">
        <v>92</v>
      </c>
      <c r="R793" s="26">
        <v>0.05</v>
      </c>
      <c r="S793" s="31">
        <v>78.2</v>
      </c>
      <c r="T793">
        <v>2</v>
      </c>
    </row>
    <row r="794" spans="2:20" x14ac:dyDescent="0.3">
      <c r="B794" s="19">
        <v>766</v>
      </c>
      <c r="C794" s="20">
        <v>44248</v>
      </c>
      <c r="D794" s="21">
        <v>94</v>
      </c>
      <c r="E794" s="22" t="s">
        <v>111</v>
      </c>
      <c r="F794" s="19">
        <v>10</v>
      </c>
      <c r="G794" s="23">
        <v>28</v>
      </c>
      <c r="H794" s="24">
        <v>105</v>
      </c>
      <c r="I794" s="25">
        <v>2940</v>
      </c>
      <c r="J794" s="26">
        <v>0.02</v>
      </c>
      <c r="K794" s="25"/>
      <c r="L794" s="25">
        <v>2881.2</v>
      </c>
      <c r="M794" s="27">
        <v>44250</v>
      </c>
      <c r="N794" s="28">
        <v>44250</v>
      </c>
      <c r="O794" s="29">
        <v>766</v>
      </c>
      <c r="P794" s="30">
        <v>5</v>
      </c>
      <c r="Q794" s="19" t="s">
        <v>83</v>
      </c>
      <c r="R794" s="26">
        <v>0.1</v>
      </c>
      <c r="S794" s="31">
        <v>288.12</v>
      </c>
      <c r="T794">
        <v>3</v>
      </c>
    </row>
    <row r="795" spans="2:20" x14ac:dyDescent="0.3">
      <c r="B795" s="19">
        <v>767</v>
      </c>
      <c r="C795" s="20">
        <v>44249</v>
      </c>
      <c r="D795" s="21">
        <v>38</v>
      </c>
      <c r="E795" s="22" t="s">
        <v>132</v>
      </c>
      <c r="F795" s="19">
        <v>8</v>
      </c>
      <c r="G795" s="23">
        <v>38</v>
      </c>
      <c r="H795" s="24">
        <v>119</v>
      </c>
      <c r="I795" s="25">
        <v>4522</v>
      </c>
      <c r="J795" s="26">
        <v>0.04</v>
      </c>
      <c r="K795" s="25"/>
      <c r="L795" s="25">
        <v>4341.12</v>
      </c>
      <c r="M795" s="27">
        <v>44259</v>
      </c>
      <c r="N795" s="28">
        <v>44259</v>
      </c>
      <c r="O795" s="29">
        <v>767</v>
      </c>
      <c r="P795" s="30">
        <v>4</v>
      </c>
      <c r="Q795" s="19" t="s">
        <v>90</v>
      </c>
      <c r="R795" s="26">
        <v>0.06</v>
      </c>
      <c r="S795" s="31">
        <v>260.46719999999999</v>
      </c>
      <c r="T795">
        <v>4</v>
      </c>
    </row>
    <row r="796" spans="2:20" x14ac:dyDescent="0.3">
      <c r="B796" s="19">
        <v>768</v>
      </c>
      <c r="C796" s="20">
        <v>44249</v>
      </c>
      <c r="D796" s="21">
        <v>23</v>
      </c>
      <c r="E796" s="22" t="s">
        <v>164</v>
      </c>
      <c r="F796" s="19">
        <v>8</v>
      </c>
      <c r="G796" s="23">
        <v>29</v>
      </c>
      <c r="H796" s="24">
        <v>109</v>
      </c>
      <c r="I796" s="25">
        <v>3161</v>
      </c>
      <c r="J796" s="26">
        <v>0.09</v>
      </c>
      <c r="K796" s="25"/>
      <c r="L796" s="25">
        <v>2876.51</v>
      </c>
      <c r="M796" s="27">
        <v>44278</v>
      </c>
      <c r="N796" s="28">
        <v>44278</v>
      </c>
      <c r="O796" s="29">
        <v>768</v>
      </c>
      <c r="P796" s="30">
        <v>3</v>
      </c>
      <c r="Q796" s="19" t="s">
        <v>80</v>
      </c>
      <c r="R796" s="26">
        <v>0.05</v>
      </c>
      <c r="S796" s="31">
        <v>143.82550000000001</v>
      </c>
      <c r="T796">
        <v>5</v>
      </c>
    </row>
    <row r="797" spans="2:20" x14ac:dyDescent="0.3">
      <c r="B797" s="19">
        <v>769</v>
      </c>
      <c r="C797" s="20">
        <v>44249</v>
      </c>
      <c r="D797" s="21">
        <v>89</v>
      </c>
      <c r="E797" s="22" t="s">
        <v>111</v>
      </c>
      <c r="F797" s="19">
        <v>15</v>
      </c>
      <c r="G797" s="23">
        <v>11</v>
      </c>
      <c r="H797" s="24">
        <v>106</v>
      </c>
      <c r="I797" s="25">
        <v>1166</v>
      </c>
      <c r="J797" s="26">
        <v>0.06</v>
      </c>
      <c r="K797" s="25"/>
      <c r="L797" s="25">
        <v>1096.04</v>
      </c>
      <c r="M797" s="27">
        <v>44279</v>
      </c>
      <c r="N797" s="28">
        <v>44279</v>
      </c>
      <c r="O797" s="29">
        <v>769</v>
      </c>
      <c r="P797" s="30">
        <v>7</v>
      </c>
      <c r="Q797" s="19" t="s">
        <v>92</v>
      </c>
      <c r="R797" s="26">
        <v>0.05</v>
      </c>
      <c r="S797" s="31">
        <v>54.802</v>
      </c>
      <c r="T797">
        <v>6</v>
      </c>
    </row>
    <row r="798" spans="2:20" x14ac:dyDescent="0.3">
      <c r="B798" s="19">
        <v>770</v>
      </c>
      <c r="C798" s="20">
        <v>44250</v>
      </c>
      <c r="D798" s="21">
        <v>96</v>
      </c>
      <c r="E798" s="22" t="s">
        <v>104</v>
      </c>
      <c r="F798" s="19">
        <v>3</v>
      </c>
      <c r="G798" s="23">
        <v>20</v>
      </c>
      <c r="H798" s="24">
        <v>102</v>
      </c>
      <c r="I798" s="25">
        <v>2040</v>
      </c>
      <c r="J798" s="26">
        <v>0.08</v>
      </c>
      <c r="K798" s="25"/>
      <c r="L798" s="25">
        <v>1876.8</v>
      </c>
      <c r="M798" s="27">
        <v>44267</v>
      </c>
      <c r="N798" s="28">
        <v>44267</v>
      </c>
      <c r="O798" s="29">
        <v>770</v>
      </c>
      <c r="P798" s="30">
        <v>5</v>
      </c>
      <c r="Q798" s="19" t="s">
        <v>109</v>
      </c>
      <c r="R798" s="26">
        <v>0.08</v>
      </c>
      <c r="S798" s="31">
        <v>150.14400000000001</v>
      </c>
      <c r="T798">
        <v>7</v>
      </c>
    </row>
    <row r="799" spans="2:20" x14ac:dyDescent="0.3">
      <c r="B799" s="19">
        <v>771</v>
      </c>
      <c r="C799" s="20">
        <v>44250</v>
      </c>
      <c r="D799" s="21">
        <v>86</v>
      </c>
      <c r="E799" s="22" t="s">
        <v>149</v>
      </c>
      <c r="F799" s="19">
        <v>9</v>
      </c>
      <c r="G799" s="23">
        <v>33</v>
      </c>
      <c r="H799" s="24">
        <v>118</v>
      </c>
      <c r="I799" s="25">
        <v>3894</v>
      </c>
      <c r="J799" s="26">
        <v>0.09</v>
      </c>
      <c r="K799" s="25"/>
      <c r="L799" s="25">
        <v>3543.54</v>
      </c>
      <c r="M799" s="27">
        <v>44260</v>
      </c>
      <c r="N799" s="28">
        <v>44260</v>
      </c>
      <c r="O799" s="29">
        <v>771</v>
      </c>
      <c r="P799" s="30">
        <v>7</v>
      </c>
      <c r="Q799" s="19" t="s">
        <v>105</v>
      </c>
      <c r="R799" s="26">
        <v>0.05</v>
      </c>
      <c r="S799" s="31">
        <v>177.17700000000002</v>
      </c>
      <c r="T799">
        <v>1</v>
      </c>
    </row>
    <row r="800" spans="2:20" x14ac:dyDescent="0.3">
      <c r="B800" s="19">
        <v>772</v>
      </c>
      <c r="C800" s="20">
        <v>44251</v>
      </c>
      <c r="D800" s="21">
        <v>51</v>
      </c>
      <c r="E800" s="22" t="s">
        <v>114</v>
      </c>
      <c r="F800" s="19">
        <v>14</v>
      </c>
      <c r="G800" s="23">
        <v>19</v>
      </c>
      <c r="H800" s="24">
        <v>99</v>
      </c>
      <c r="I800" s="25">
        <v>1881</v>
      </c>
      <c r="J800" s="26">
        <v>0.06</v>
      </c>
      <c r="K800" s="25"/>
      <c r="L800" s="25">
        <v>1768.14</v>
      </c>
      <c r="M800" s="27">
        <v>44275</v>
      </c>
      <c r="N800" s="28">
        <v>44275</v>
      </c>
      <c r="O800" s="29">
        <v>772</v>
      </c>
      <c r="P800" s="30">
        <v>6</v>
      </c>
      <c r="Q800" s="19" t="s">
        <v>113</v>
      </c>
      <c r="R800" s="26">
        <v>0.08</v>
      </c>
      <c r="S800" s="31">
        <v>141.4512</v>
      </c>
      <c r="T800">
        <v>2</v>
      </c>
    </row>
    <row r="801" spans="2:20" x14ac:dyDescent="0.3">
      <c r="B801" s="19">
        <v>773</v>
      </c>
      <c r="C801" s="20">
        <v>44251</v>
      </c>
      <c r="D801" s="21">
        <v>33</v>
      </c>
      <c r="E801" s="22" t="s">
        <v>135</v>
      </c>
      <c r="F801" s="19">
        <v>6</v>
      </c>
      <c r="G801" s="23">
        <v>36</v>
      </c>
      <c r="H801" s="24">
        <v>98</v>
      </c>
      <c r="I801" s="25">
        <v>3528</v>
      </c>
      <c r="J801" s="26">
        <v>0.1</v>
      </c>
      <c r="K801" s="25"/>
      <c r="L801" s="25">
        <v>3175.2</v>
      </c>
      <c r="M801" s="27">
        <v>44279</v>
      </c>
      <c r="N801" s="28">
        <v>44279</v>
      </c>
      <c r="O801" s="29">
        <v>773</v>
      </c>
      <c r="P801" s="30">
        <v>1</v>
      </c>
      <c r="Q801" s="19" t="s">
        <v>113</v>
      </c>
      <c r="R801" s="26">
        <v>0.09</v>
      </c>
      <c r="S801" s="31">
        <v>285.76799999999997</v>
      </c>
      <c r="T801">
        <v>3</v>
      </c>
    </row>
    <row r="802" spans="2:20" x14ac:dyDescent="0.3">
      <c r="B802" s="19">
        <v>774</v>
      </c>
      <c r="C802" s="20">
        <v>44252</v>
      </c>
      <c r="D802" s="21">
        <v>60</v>
      </c>
      <c r="E802" s="22" t="s">
        <v>141</v>
      </c>
      <c r="F802" s="19">
        <v>15</v>
      </c>
      <c r="G802" s="23">
        <v>28</v>
      </c>
      <c r="H802" s="24">
        <v>97</v>
      </c>
      <c r="I802" s="25">
        <v>2716</v>
      </c>
      <c r="J802" s="26">
        <v>0.06</v>
      </c>
      <c r="K802" s="25"/>
      <c r="L802" s="25">
        <v>2553.04</v>
      </c>
      <c r="M802" s="27">
        <v>44260</v>
      </c>
      <c r="N802" s="28">
        <v>44260</v>
      </c>
      <c r="O802" s="29">
        <v>774</v>
      </c>
      <c r="P802" s="30">
        <v>1</v>
      </c>
      <c r="Q802" s="19" t="s">
        <v>128</v>
      </c>
      <c r="R802" s="26">
        <v>0.08</v>
      </c>
      <c r="S802" s="31">
        <v>204.2432</v>
      </c>
      <c r="T802">
        <v>4</v>
      </c>
    </row>
    <row r="803" spans="2:20" x14ac:dyDescent="0.3">
      <c r="B803" s="19">
        <v>775</v>
      </c>
      <c r="C803" s="20">
        <v>44252</v>
      </c>
      <c r="D803" s="21">
        <v>75</v>
      </c>
      <c r="E803" s="22" t="s">
        <v>96</v>
      </c>
      <c r="F803" s="19">
        <v>12</v>
      </c>
      <c r="G803" s="23">
        <v>39</v>
      </c>
      <c r="H803" s="24">
        <v>113</v>
      </c>
      <c r="I803" s="25">
        <v>4407</v>
      </c>
      <c r="J803" s="26">
        <v>0.1</v>
      </c>
      <c r="K803" s="25"/>
      <c r="L803" s="25">
        <v>3966.3</v>
      </c>
      <c r="M803" s="27">
        <v>44282</v>
      </c>
      <c r="N803" s="28">
        <v>44282</v>
      </c>
      <c r="O803" s="29">
        <v>775</v>
      </c>
      <c r="P803" s="30">
        <v>5</v>
      </c>
      <c r="Q803" s="19" t="s">
        <v>83</v>
      </c>
      <c r="R803" s="26">
        <v>0.06</v>
      </c>
      <c r="S803" s="31">
        <v>237.97800000000001</v>
      </c>
      <c r="T803">
        <v>5</v>
      </c>
    </row>
    <row r="804" spans="2:20" x14ac:dyDescent="0.3">
      <c r="B804" s="19">
        <v>776</v>
      </c>
      <c r="C804" s="20">
        <v>44252</v>
      </c>
      <c r="D804" s="21">
        <v>62</v>
      </c>
      <c r="E804" s="22" t="s">
        <v>96</v>
      </c>
      <c r="F804" s="19">
        <v>11</v>
      </c>
      <c r="G804" s="23">
        <v>35</v>
      </c>
      <c r="H804" s="24">
        <v>98</v>
      </c>
      <c r="I804" s="25">
        <v>3430</v>
      </c>
      <c r="J804" s="26">
        <v>0.02</v>
      </c>
      <c r="K804" s="25"/>
      <c r="L804" s="25">
        <v>3361.4</v>
      </c>
      <c r="M804" s="27">
        <v>44282</v>
      </c>
      <c r="N804" s="28">
        <v>44282</v>
      </c>
      <c r="O804" s="29">
        <v>776</v>
      </c>
      <c r="P804" s="30">
        <v>7</v>
      </c>
      <c r="Q804" s="19" t="s">
        <v>105</v>
      </c>
      <c r="R804" s="26">
        <v>0.05</v>
      </c>
      <c r="S804" s="31">
        <v>168.07000000000002</v>
      </c>
      <c r="T804">
        <v>6</v>
      </c>
    </row>
    <row r="805" spans="2:20" x14ac:dyDescent="0.3">
      <c r="B805" s="19">
        <v>777</v>
      </c>
      <c r="C805" s="20">
        <v>44252</v>
      </c>
      <c r="D805" s="21">
        <v>21</v>
      </c>
      <c r="E805" s="22" t="s">
        <v>146</v>
      </c>
      <c r="F805" s="19">
        <v>14</v>
      </c>
      <c r="G805" s="23">
        <v>13</v>
      </c>
      <c r="H805" s="24">
        <v>106</v>
      </c>
      <c r="I805" s="25">
        <v>1378</v>
      </c>
      <c r="J805" s="26">
        <v>0</v>
      </c>
      <c r="K805" s="25"/>
      <c r="L805" s="25">
        <v>1378</v>
      </c>
      <c r="M805" s="27">
        <v>44255</v>
      </c>
      <c r="N805" s="28">
        <v>44255</v>
      </c>
      <c r="O805" s="29">
        <v>777</v>
      </c>
      <c r="P805" s="30">
        <v>4</v>
      </c>
      <c r="Q805" s="19" t="s">
        <v>83</v>
      </c>
      <c r="R805" s="26">
        <v>0.05</v>
      </c>
      <c r="S805" s="31">
        <v>68.900000000000006</v>
      </c>
      <c r="T805">
        <v>7</v>
      </c>
    </row>
    <row r="806" spans="2:20" x14ac:dyDescent="0.3">
      <c r="B806" s="19">
        <v>778</v>
      </c>
      <c r="C806" s="20">
        <v>44253</v>
      </c>
      <c r="D806" s="21">
        <v>17</v>
      </c>
      <c r="E806" s="22" t="s">
        <v>126</v>
      </c>
      <c r="F806" s="19">
        <v>13</v>
      </c>
      <c r="G806" s="23">
        <v>10</v>
      </c>
      <c r="H806" s="24">
        <v>104</v>
      </c>
      <c r="I806" s="25">
        <v>1040</v>
      </c>
      <c r="J806" s="26">
        <v>0.12</v>
      </c>
      <c r="K806" s="25"/>
      <c r="L806" s="25">
        <v>915.2</v>
      </c>
      <c r="M806" s="27">
        <v>44264</v>
      </c>
      <c r="N806" s="28">
        <v>44264</v>
      </c>
      <c r="O806" s="29">
        <v>778</v>
      </c>
      <c r="P806" s="30">
        <v>2</v>
      </c>
      <c r="Q806" s="19" t="s">
        <v>109</v>
      </c>
      <c r="R806" s="26">
        <v>0.09</v>
      </c>
      <c r="S806" s="31">
        <v>82.367999999999995</v>
      </c>
      <c r="T806">
        <v>1</v>
      </c>
    </row>
    <row r="807" spans="2:20" x14ac:dyDescent="0.3">
      <c r="B807" s="19">
        <v>779</v>
      </c>
      <c r="C807" s="20">
        <v>44253</v>
      </c>
      <c r="D807" s="21">
        <v>49</v>
      </c>
      <c r="E807" s="22" t="s">
        <v>96</v>
      </c>
      <c r="F807" s="19">
        <v>4</v>
      </c>
      <c r="G807" s="23">
        <v>37</v>
      </c>
      <c r="H807" s="24">
        <v>112</v>
      </c>
      <c r="I807" s="25">
        <v>4144</v>
      </c>
      <c r="J807" s="26">
        <v>0.03</v>
      </c>
      <c r="K807" s="25"/>
      <c r="L807" s="25">
        <v>4019.68</v>
      </c>
      <c r="M807" s="27">
        <v>44269</v>
      </c>
      <c r="N807" s="28">
        <v>44269</v>
      </c>
      <c r="O807" s="29">
        <v>779</v>
      </c>
      <c r="P807" s="30">
        <v>4</v>
      </c>
      <c r="Q807" s="19" t="s">
        <v>90</v>
      </c>
      <c r="R807" s="26">
        <v>0.08</v>
      </c>
      <c r="S807" s="31">
        <v>321.57439999999997</v>
      </c>
      <c r="T807">
        <v>2</v>
      </c>
    </row>
    <row r="808" spans="2:20" x14ac:dyDescent="0.3">
      <c r="B808" s="19">
        <v>780</v>
      </c>
      <c r="C808" s="20">
        <v>44253</v>
      </c>
      <c r="D808" s="21">
        <v>24</v>
      </c>
      <c r="E808" s="22" t="s">
        <v>133</v>
      </c>
      <c r="F808" s="19">
        <v>4</v>
      </c>
      <c r="G808" s="23">
        <v>30</v>
      </c>
      <c r="H808" s="24">
        <v>110</v>
      </c>
      <c r="I808" s="25">
        <v>3300</v>
      </c>
      <c r="J808" s="26">
        <v>0.01</v>
      </c>
      <c r="K808" s="25"/>
      <c r="L808" s="25">
        <v>3267</v>
      </c>
      <c r="M808" s="27">
        <v>44276</v>
      </c>
      <c r="N808" s="28">
        <v>44276</v>
      </c>
      <c r="O808" s="29">
        <v>780</v>
      </c>
      <c r="P808" s="30">
        <v>2</v>
      </c>
      <c r="Q808" s="19" t="s">
        <v>80</v>
      </c>
      <c r="R808" s="26">
        <v>0.08</v>
      </c>
      <c r="S808" s="31">
        <v>261.36</v>
      </c>
      <c r="T808">
        <v>3</v>
      </c>
    </row>
    <row r="809" spans="2:20" x14ac:dyDescent="0.3">
      <c r="B809" s="19">
        <v>781</v>
      </c>
      <c r="C809" s="20">
        <v>44254</v>
      </c>
      <c r="D809" s="21">
        <v>14</v>
      </c>
      <c r="E809" s="22" t="s">
        <v>86</v>
      </c>
      <c r="F809" s="19">
        <v>11</v>
      </c>
      <c r="G809" s="23">
        <v>45</v>
      </c>
      <c r="H809" s="24">
        <v>104</v>
      </c>
      <c r="I809" s="25">
        <v>4680</v>
      </c>
      <c r="J809" s="26">
        <v>0.13</v>
      </c>
      <c r="K809" s="25"/>
      <c r="L809" s="25">
        <v>4071.6</v>
      </c>
      <c r="M809" s="27">
        <v>44284</v>
      </c>
      <c r="N809" s="28">
        <v>44284</v>
      </c>
      <c r="O809" s="29">
        <v>781</v>
      </c>
      <c r="P809" s="30">
        <v>3</v>
      </c>
      <c r="Q809" s="19" t="s">
        <v>105</v>
      </c>
      <c r="R809" s="26">
        <v>0.06</v>
      </c>
      <c r="S809" s="31">
        <v>244.29599999999999</v>
      </c>
      <c r="T809">
        <v>4</v>
      </c>
    </row>
    <row r="810" spans="2:20" x14ac:dyDescent="0.3">
      <c r="B810" s="19">
        <v>782</v>
      </c>
      <c r="C810" s="20">
        <v>44254</v>
      </c>
      <c r="D810" s="21">
        <v>21</v>
      </c>
      <c r="E810" s="22" t="s">
        <v>146</v>
      </c>
      <c r="F810" s="19">
        <v>9</v>
      </c>
      <c r="G810" s="23">
        <v>50</v>
      </c>
      <c r="H810" s="24">
        <v>114</v>
      </c>
      <c r="I810" s="25">
        <v>5700</v>
      </c>
      <c r="J810" s="26">
        <v>0</v>
      </c>
      <c r="K810" s="25"/>
      <c r="L810" s="25">
        <v>5700</v>
      </c>
      <c r="M810" s="27">
        <v>44282</v>
      </c>
      <c r="N810" s="28">
        <v>44282</v>
      </c>
      <c r="O810" s="29">
        <v>782</v>
      </c>
      <c r="P810" s="30">
        <v>3</v>
      </c>
      <c r="Q810" s="19" t="s">
        <v>128</v>
      </c>
      <c r="R810" s="26">
        <v>0.1</v>
      </c>
      <c r="S810" s="31">
        <v>570</v>
      </c>
      <c r="T810">
        <v>5</v>
      </c>
    </row>
    <row r="811" spans="2:20" x14ac:dyDescent="0.3">
      <c r="B811" s="19">
        <v>783</v>
      </c>
      <c r="C811" s="20">
        <v>44255</v>
      </c>
      <c r="D811" s="21">
        <v>15</v>
      </c>
      <c r="E811" s="22" t="s">
        <v>136</v>
      </c>
      <c r="F811" s="19">
        <v>9</v>
      </c>
      <c r="G811" s="23">
        <v>15</v>
      </c>
      <c r="H811" s="24">
        <v>112</v>
      </c>
      <c r="I811" s="25">
        <v>1680</v>
      </c>
      <c r="J811" s="26">
        <v>0.14000000000000001</v>
      </c>
      <c r="K811" s="25"/>
      <c r="L811" s="25">
        <v>1444.8</v>
      </c>
      <c r="M811" s="27">
        <v>44283</v>
      </c>
      <c r="N811" s="28">
        <v>44283</v>
      </c>
      <c r="O811" s="29">
        <v>783</v>
      </c>
      <c r="P811" s="30">
        <v>1</v>
      </c>
      <c r="Q811" s="19" t="s">
        <v>92</v>
      </c>
      <c r="R811" s="26">
        <v>7.0000000000000007E-2</v>
      </c>
      <c r="S811" s="31">
        <v>101.13600000000001</v>
      </c>
      <c r="T811">
        <v>6</v>
      </c>
    </row>
    <row r="812" spans="2:20" x14ac:dyDescent="0.3">
      <c r="B812" s="19">
        <v>784</v>
      </c>
      <c r="C812" s="20">
        <v>44256</v>
      </c>
      <c r="D812" s="21">
        <v>38</v>
      </c>
      <c r="E812" s="22" t="s">
        <v>132</v>
      </c>
      <c r="F812" s="19">
        <v>6</v>
      </c>
      <c r="G812" s="23">
        <v>47</v>
      </c>
      <c r="H812" s="24">
        <v>105</v>
      </c>
      <c r="I812" s="25">
        <v>4935</v>
      </c>
      <c r="J812" s="26">
        <v>0.15</v>
      </c>
      <c r="K812" s="25"/>
      <c r="L812" s="25">
        <v>4194.75</v>
      </c>
      <c r="M812" s="27">
        <v>44276</v>
      </c>
      <c r="N812" s="28">
        <v>44276</v>
      </c>
      <c r="O812" s="29">
        <v>784</v>
      </c>
      <c r="P812" s="30">
        <v>6</v>
      </c>
      <c r="Q812" s="19" t="s">
        <v>128</v>
      </c>
      <c r="R812" s="26">
        <v>0.1</v>
      </c>
      <c r="S812" s="31">
        <v>419.47500000000002</v>
      </c>
      <c r="T812">
        <v>7</v>
      </c>
    </row>
    <row r="813" spans="2:20" x14ac:dyDescent="0.3">
      <c r="B813" s="19">
        <v>785</v>
      </c>
      <c r="C813" s="20">
        <v>44257</v>
      </c>
      <c r="D813" s="21">
        <v>85</v>
      </c>
      <c r="E813" s="22" t="s">
        <v>117</v>
      </c>
      <c r="F813" s="19">
        <v>14</v>
      </c>
      <c r="G813" s="23">
        <v>13</v>
      </c>
      <c r="H813" s="24">
        <v>94</v>
      </c>
      <c r="I813" s="25">
        <v>1222</v>
      </c>
      <c r="J813" s="26">
        <v>0.02</v>
      </c>
      <c r="K813" s="25"/>
      <c r="L813" s="25">
        <v>1197.56</v>
      </c>
      <c r="M813" s="27">
        <v>44283</v>
      </c>
      <c r="N813" s="28">
        <v>44283</v>
      </c>
      <c r="O813" s="29">
        <v>785</v>
      </c>
      <c r="P813" s="30">
        <v>4</v>
      </c>
      <c r="Q813" s="19" t="s">
        <v>95</v>
      </c>
      <c r="R813" s="26">
        <v>0.09</v>
      </c>
      <c r="S813" s="31">
        <v>107.78039999999999</v>
      </c>
      <c r="T813">
        <v>1</v>
      </c>
    </row>
    <row r="814" spans="2:20" x14ac:dyDescent="0.3">
      <c r="B814" s="19">
        <v>786</v>
      </c>
      <c r="C814" s="20">
        <v>44257</v>
      </c>
      <c r="D814" s="21">
        <v>70</v>
      </c>
      <c r="E814" s="22" t="s">
        <v>126</v>
      </c>
      <c r="F814" s="19">
        <v>6</v>
      </c>
      <c r="G814" s="23">
        <v>29</v>
      </c>
      <c r="H814" s="24">
        <v>96</v>
      </c>
      <c r="I814" s="25">
        <v>2784</v>
      </c>
      <c r="J814" s="26">
        <v>7.0000000000000007E-2</v>
      </c>
      <c r="K814" s="25"/>
      <c r="L814" s="25">
        <v>2589.12</v>
      </c>
      <c r="M814" s="27">
        <v>44266</v>
      </c>
      <c r="N814" s="28">
        <v>44266</v>
      </c>
      <c r="O814" s="29">
        <v>786</v>
      </c>
      <c r="P814" s="30">
        <v>1</v>
      </c>
      <c r="Q814" s="19" t="s">
        <v>88</v>
      </c>
      <c r="R814" s="26">
        <v>7.0000000000000007E-2</v>
      </c>
      <c r="S814" s="31">
        <v>181.23840000000001</v>
      </c>
      <c r="T814">
        <v>2</v>
      </c>
    </row>
    <row r="815" spans="2:20" x14ac:dyDescent="0.3">
      <c r="B815" s="19">
        <v>787</v>
      </c>
      <c r="C815" s="20">
        <v>44257</v>
      </c>
      <c r="D815" s="21">
        <v>30</v>
      </c>
      <c r="E815" s="22" t="s">
        <v>155</v>
      </c>
      <c r="F815" s="19">
        <v>11</v>
      </c>
      <c r="G815" s="23">
        <v>24</v>
      </c>
      <c r="H815" s="24">
        <v>100</v>
      </c>
      <c r="I815" s="25">
        <v>2400</v>
      </c>
      <c r="J815" s="26">
        <v>0.15</v>
      </c>
      <c r="K815" s="25"/>
      <c r="L815" s="25">
        <v>2040</v>
      </c>
      <c r="M815" s="27">
        <v>44279</v>
      </c>
      <c r="N815" s="28">
        <v>44279</v>
      </c>
      <c r="O815" s="29">
        <v>787</v>
      </c>
      <c r="P815" s="30">
        <v>3</v>
      </c>
      <c r="Q815" s="19" t="s">
        <v>109</v>
      </c>
      <c r="R815" s="26">
        <v>0.06</v>
      </c>
      <c r="S815" s="31">
        <v>122.39999999999999</v>
      </c>
      <c r="T815">
        <v>3</v>
      </c>
    </row>
    <row r="816" spans="2:20" x14ac:dyDescent="0.3">
      <c r="B816" s="19">
        <v>788</v>
      </c>
      <c r="C816" s="20">
        <v>44257</v>
      </c>
      <c r="D816" s="21">
        <v>66</v>
      </c>
      <c r="E816" s="22" t="s">
        <v>89</v>
      </c>
      <c r="F816" s="19">
        <v>7</v>
      </c>
      <c r="G816" s="23">
        <v>34</v>
      </c>
      <c r="H816" s="24">
        <v>111</v>
      </c>
      <c r="I816" s="25">
        <v>3774</v>
      </c>
      <c r="J816" s="26">
        <v>7.0000000000000007E-2</v>
      </c>
      <c r="K816" s="25"/>
      <c r="L816" s="25">
        <v>3509.82</v>
      </c>
      <c r="M816" s="27">
        <v>44279</v>
      </c>
      <c r="N816" s="28">
        <v>44279</v>
      </c>
      <c r="O816" s="29">
        <v>788</v>
      </c>
      <c r="P816" s="30">
        <v>2</v>
      </c>
      <c r="Q816" s="19" t="s">
        <v>105</v>
      </c>
      <c r="R816" s="26">
        <v>0.06</v>
      </c>
      <c r="S816" s="31">
        <v>210.58920000000001</v>
      </c>
      <c r="T816">
        <v>4</v>
      </c>
    </row>
    <row r="817" spans="2:20" x14ac:dyDescent="0.3">
      <c r="B817" s="19">
        <v>789</v>
      </c>
      <c r="C817" s="20">
        <v>44259</v>
      </c>
      <c r="D817" s="21">
        <v>98</v>
      </c>
      <c r="E817" s="22" t="s">
        <v>84</v>
      </c>
      <c r="F817" s="19">
        <v>10</v>
      </c>
      <c r="G817" s="23">
        <v>49</v>
      </c>
      <c r="H817" s="24">
        <v>115</v>
      </c>
      <c r="I817" s="25">
        <v>5635</v>
      </c>
      <c r="J817" s="26">
        <v>0.09</v>
      </c>
      <c r="K817" s="25"/>
      <c r="L817" s="25">
        <v>5127.8500000000004</v>
      </c>
      <c r="M817" s="27">
        <v>44287</v>
      </c>
      <c r="N817" s="28">
        <v>44287</v>
      </c>
      <c r="O817" s="29">
        <v>789</v>
      </c>
      <c r="P817" s="30">
        <v>1</v>
      </c>
      <c r="Q817" s="19" t="s">
        <v>128</v>
      </c>
      <c r="R817" s="26">
        <v>0.08</v>
      </c>
      <c r="S817" s="31">
        <v>410.22800000000007</v>
      </c>
      <c r="T817">
        <v>5</v>
      </c>
    </row>
    <row r="818" spans="2:20" x14ac:dyDescent="0.3">
      <c r="B818" s="19">
        <v>790</v>
      </c>
      <c r="C818" s="20">
        <v>44260</v>
      </c>
      <c r="D818" s="21">
        <v>1</v>
      </c>
      <c r="E818" s="22" t="s">
        <v>152</v>
      </c>
      <c r="F818" s="19">
        <v>8</v>
      </c>
      <c r="G818" s="23">
        <v>37</v>
      </c>
      <c r="H818" s="24">
        <v>97</v>
      </c>
      <c r="I818" s="25">
        <v>3589</v>
      </c>
      <c r="J818" s="26">
        <v>0.03</v>
      </c>
      <c r="K818" s="25"/>
      <c r="L818" s="25">
        <v>3481.33</v>
      </c>
      <c r="M818" s="27">
        <v>44282</v>
      </c>
      <c r="N818" s="28">
        <v>44282</v>
      </c>
      <c r="O818" s="29">
        <v>790</v>
      </c>
      <c r="P818" s="30">
        <v>4</v>
      </c>
      <c r="Q818" s="19" t="s">
        <v>109</v>
      </c>
      <c r="R818" s="26">
        <v>0.09</v>
      </c>
      <c r="S818" s="31">
        <v>313.31969999999995</v>
      </c>
      <c r="T818">
        <v>6</v>
      </c>
    </row>
    <row r="819" spans="2:20" x14ac:dyDescent="0.3">
      <c r="B819" s="19">
        <v>791</v>
      </c>
      <c r="C819" s="20">
        <v>44260</v>
      </c>
      <c r="D819" s="21">
        <v>42</v>
      </c>
      <c r="E819" s="22" t="s">
        <v>151</v>
      </c>
      <c r="F819" s="19">
        <v>8</v>
      </c>
      <c r="G819" s="23">
        <v>47</v>
      </c>
      <c r="H819" s="24">
        <v>98</v>
      </c>
      <c r="I819" s="25">
        <v>4606</v>
      </c>
      <c r="J819" s="26">
        <v>0.01</v>
      </c>
      <c r="K819" s="25"/>
      <c r="L819" s="25">
        <v>4559.9399999999996</v>
      </c>
      <c r="M819" s="27">
        <v>44275</v>
      </c>
      <c r="N819" s="28">
        <v>44275</v>
      </c>
      <c r="O819" s="29">
        <v>791</v>
      </c>
      <c r="P819" s="30">
        <v>5</v>
      </c>
      <c r="Q819" s="19" t="s">
        <v>113</v>
      </c>
      <c r="R819" s="26">
        <v>0.06</v>
      </c>
      <c r="S819" s="31">
        <v>273.59639999999996</v>
      </c>
      <c r="T819">
        <v>7</v>
      </c>
    </row>
    <row r="820" spans="2:20" x14ac:dyDescent="0.3">
      <c r="B820" s="19">
        <v>792</v>
      </c>
      <c r="C820" s="20">
        <v>44260</v>
      </c>
      <c r="D820" s="21">
        <v>81</v>
      </c>
      <c r="E820" s="22" t="s">
        <v>162</v>
      </c>
      <c r="F820" s="19">
        <v>1</v>
      </c>
      <c r="G820" s="23">
        <v>12</v>
      </c>
      <c r="H820" s="24">
        <v>101</v>
      </c>
      <c r="I820" s="25">
        <v>1212</v>
      </c>
      <c r="J820" s="26">
        <v>0.01</v>
      </c>
      <c r="K820" s="25"/>
      <c r="L820" s="25">
        <v>1199.8800000000001</v>
      </c>
      <c r="M820" s="27">
        <v>44283</v>
      </c>
      <c r="N820" s="28">
        <v>44283</v>
      </c>
      <c r="O820" s="29">
        <v>792</v>
      </c>
      <c r="P820" s="30">
        <v>3</v>
      </c>
      <c r="Q820" s="19" t="s">
        <v>80</v>
      </c>
      <c r="R820" s="26">
        <v>7.0000000000000007E-2</v>
      </c>
      <c r="S820" s="31">
        <v>83.99160000000002</v>
      </c>
      <c r="T820">
        <v>1</v>
      </c>
    </row>
    <row r="821" spans="2:20" x14ac:dyDescent="0.3">
      <c r="B821" s="19">
        <v>793</v>
      </c>
      <c r="C821" s="20">
        <v>44261</v>
      </c>
      <c r="D821" s="21">
        <v>91</v>
      </c>
      <c r="E821" s="22" t="s">
        <v>121</v>
      </c>
      <c r="F821" s="19">
        <v>14</v>
      </c>
      <c r="G821" s="23">
        <v>49</v>
      </c>
      <c r="H821" s="24">
        <v>112</v>
      </c>
      <c r="I821" s="24">
        <v>5488</v>
      </c>
      <c r="J821" s="32">
        <v>0.02</v>
      </c>
      <c r="K821" s="24"/>
      <c r="L821" s="24">
        <v>5378.24</v>
      </c>
      <c r="M821" s="27">
        <v>44272</v>
      </c>
      <c r="N821" s="27">
        <v>44272</v>
      </c>
      <c r="O821" s="29">
        <v>793</v>
      </c>
      <c r="P821" s="30">
        <v>2</v>
      </c>
      <c r="Q821" s="19" t="s">
        <v>90</v>
      </c>
      <c r="R821" s="32">
        <v>0.1</v>
      </c>
      <c r="S821" s="31">
        <v>537.82399999999996</v>
      </c>
      <c r="T821">
        <v>2</v>
      </c>
    </row>
    <row r="822" spans="2:20" x14ac:dyDescent="0.3">
      <c r="B822" s="19">
        <v>794</v>
      </c>
      <c r="C822" s="20">
        <v>44261</v>
      </c>
      <c r="D822" s="21">
        <v>93</v>
      </c>
      <c r="E822" s="22" t="s">
        <v>91</v>
      </c>
      <c r="F822" s="19">
        <v>9</v>
      </c>
      <c r="G822" s="23">
        <v>30</v>
      </c>
      <c r="H822" s="24">
        <v>90</v>
      </c>
      <c r="I822" s="25">
        <v>2700</v>
      </c>
      <c r="J822" s="26">
        <v>0.02</v>
      </c>
      <c r="K822" s="25"/>
      <c r="L822" s="25">
        <v>2646</v>
      </c>
      <c r="M822" s="27">
        <v>44289</v>
      </c>
      <c r="N822" s="28">
        <v>44289</v>
      </c>
      <c r="O822" s="29">
        <v>794</v>
      </c>
      <c r="P822" s="30">
        <v>5</v>
      </c>
      <c r="Q822" s="19" t="s">
        <v>128</v>
      </c>
      <c r="R822" s="26">
        <v>0.05</v>
      </c>
      <c r="S822" s="31">
        <v>132.30000000000001</v>
      </c>
      <c r="T822">
        <v>3</v>
      </c>
    </row>
    <row r="823" spans="2:20" x14ac:dyDescent="0.3">
      <c r="B823" s="19">
        <v>795</v>
      </c>
      <c r="C823" s="20">
        <v>44261</v>
      </c>
      <c r="D823" s="21">
        <v>6</v>
      </c>
      <c r="E823" s="22" t="s">
        <v>147</v>
      </c>
      <c r="F823" s="19">
        <v>8</v>
      </c>
      <c r="G823" s="23">
        <v>41</v>
      </c>
      <c r="H823" s="24">
        <v>110</v>
      </c>
      <c r="I823" s="25">
        <v>4510</v>
      </c>
      <c r="J823" s="26">
        <v>0.1</v>
      </c>
      <c r="K823" s="25"/>
      <c r="L823" s="25">
        <v>4059</v>
      </c>
      <c r="M823" s="27">
        <v>44264</v>
      </c>
      <c r="N823" s="28"/>
      <c r="O823" s="29">
        <v>795</v>
      </c>
      <c r="P823" s="30">
        <v>3</v>
      </c>
      <c r="Q823" s="19" t="s">
        <v>95</v>
      </c>
      <c r="R823" s="26">
        <v>0.06</v>
      </c>
      <c r="S823" s="31">
        <v>243.54</v>
      </c>
      <c r="T823">
        <v>4</v>
      </c>
    </row>
    <row r="824" spans="2:20" x14ac:dyDescent="0.3">
      <c r="B824" s="19">
        <v>796</v>
      </c>
      <c r="C824" s="20">
        <v>44261</v>
      </c>
      <c r="D824" s="21">
        <v>11</v>
      </c>
      <c r="E824" s="22" t="s">
        <v>119</v>
      </c>
      <c r="F824" s="19">
        <v>1</v>
      </c>
      <c r="G824" s="23">
        <v>23</v>
      </c>
      <c r="H824" s="24">
        <v>114</v>
      </c>
      <c r="I824" s="25">
        <v>2622</v>
      </c>
      <c r="J824" s="26">
        <v>0.15</v>
      </c>
      <c r="K824" s="25"/>
      <c r="L824" s="25">
        <v>2228.6999999999998</v>
      </c>
      <c r="M824" s="27">
        <v>44268</v>
      </c>
      <c r="N824" s="28">
        <v>44268</v>
      </c>
      <c r="O824" s="29">
        <v>796</v>
      </c>
      <c r="P824" s="30">
        <v>6</v>
      </c>
      <c r="Q824" s="19" t="s">
        <v>80</v>
      </c>
      <c r="R824" s="26">
        <v>7.0000000000000007E-2</v>
      </c>
      <c r="S824" s="31">
        <v>156.00900000000001</v>
      </c>
      <c r="T824">
        <v>5</v>
      </c>
    </row>
    <row r="825" spans="2:20" x14ac:dyDescent="0.3">
      <c r="B825" s="19">
        <v>797</v>
      </c>
      <c r="C825" s="20">
        <v>44261</v>
      </c>
      <c r="D825" s="21">
        <v>15</v>
      </c>
      <c r="E825" s="22" t="s">
        <v>136</v>
      </c>
      <c r="F825" s="19">
        <v>12</v>
      </c>
      <c r="G825" s="23">
        <v>29</v>
      </c>
      <c r="H825" s="24">
        <v>107</v>
      </c>
      <c r="I825" s="25">
        <v>3103</v>
      </c>
      <c r="J825" s="26">
        <v>0.15</v>
      </c>
      <c r="K825" s="25"/>
      <c r="L825" s="25">
        <v>2637.55</v>
      </c>
      <c r="M825" s="27">
        <v>44281</v>
      </c>
      <c r="N825" s="28">
        <v>44281</v>
      </c>
      <c r="O825" s="29">
        <v>797</v>
      </c>
      <c r="P825" s="30">
        <v>2</v>
      </c>
      <c r="Q825" s="19" t="s">
        <v>88</v>
      </c>
      <c r="R825" s="26">
        <v>0.06</v>
      </c>
      <c r="S825" s="31">
        <v>158.25300000000001</v>
      </c>
      <c r="T825">
        <v>6</v>
      </c>
    </row>
    <row r="826" spans="2:20" x14ac:dyDescent="0.3">
      <c r="B826" s="19">
        <v>798</v>
      </c>
      <c r="C826" s="20">
        <v>44262</v>
      </c>
      <c r="D826" s="21">
        <v>89</v>
      </c>
      <c r="E826" s="22" t="s">
        <v>111</v>
      </c>
      <c r="F826" s="19">
        <v>2</v>
      </c>
      <c r="G826" s="23">
        <v>39</v>
      </c>
      <c r="H826" s="24">
        <v>109</v>
      </c>
      <c r="I826" s="25">
        <v>4251</v>
      </c>
      <c r="J826" s="26">
        <v>0</v>
      </c>
      <c r="K826" s="25"/>
      <c r="L826" s="25">
        <v>4251</v>
      </c>
      <c r="M826" s="27">
        <v>44267</v>
      </c>
      <c r="N826" s="28">
        <v>44267</v>
      </c>
      <c r="O826" s="29">
        <v>798</v>
      </c>
      <c r="P826" s="30">
        <v>5</v>
      </c>
      <c r="Q826" s="19" t="s">
        <v>128</v>
      </c>
      <c r="R826" s="26">
        <v>0.08</v>
      </c>
      <c r="S826" s="31">
        <v>340.08</v>
      </c>
      <c r="T826">
        <v>7</v>
      </c>
    </row>
    <row r="827" spans="2:20" x14ac:dyDescent="0.3">
      <c r="B827" s="19">
        <v>799</v>
      </c>
      <c r="C827" s="20">
        <v>44262</v>
      </c>
      <c r="D827" s="21">
        <v>15</v>
      </c>
      <c r="E827" s="22" t="s">
        <v>136</v>
      </c>
      <c r="F827" s="19">
        <v>6</v>
      </c>
      <c r="G827" s="23">
        <v>27</v>
      </c>
      <c r="H827" s="24">
        <v>109</v>
      </c>
      <c r="I827" s="25">
        <v>2943</v>
      </c>
      <c r="J827" s="26">
        <v>0.05</v>
      </c>
      <c r="K827" s="25"/>
      <c r="L827" s="25">
        <v>2795.85</v>
      </c>
      <c r="M827" s="27">
        <v>44277</v>
      </c>
      <c r="N827" s="28">
        <v>44277</v>
      </c>
      <c r="O827" s="29">
        <v>799</v>
      </c>
      <c r="P827" s="30">
        <v>5</v>
      </c>
      <c r="Q827" s="19" t="s">
        <v>113</v>
      </c>
      <c r="R827" s="26">
        <v>7.0000000000000007E-2</v>
      </c>
      <c r="S827" s="31">
        <v>195.70950000000002</v>
      </c>
      <c r="T827">
        <v>1</v>
      </c>
    </row>
    <row r="828" spans="2:20" x14ac:dyDescent="0.3">
      <c r="B828" s="19">
        <v>800</v>
      </c>
      <c r="C828" s="20">
        <v>44262</v>
      </c>
      <c r="D828" s="21">
        <v>61</v>
      </c>
      <c r="E828" s="22" t="s">
        <v>116</v>
      </c>
      <c r="F828" s="19">
        <v>1</v>
      </c>
      <c r="G828" s="23">
        <v>25</v>
      </c>
      <c r="H828" s="24">
        <v>119</v>
      </c>
      <c r="I828" s="25">
        <v>2975</v>
      </c>
      <c r="J828" s="26">
        <v>0.05</v>
      </c>
      <c r="K828" s="25"/>
      <c r="L828" s="25">
        <v>2826.25</v>
      </c>
      <c r="M828" s="27">
        <v>44269</v>
      </c>
      <c r="N828" s="28">
        <v>44269</v>
      </c>
      <c r="O828" s="29">
        <v>800</v>
      </c>
      <c r="P828" s="30">
        <v>4</v>
      </c>
      <c r="Q828" s="19" t="s">
        <v>95</v>
      </c>
      <c r="R828" s="26">
        <v>0.09</v>
      </c>
      <c r="S828" s="31">
        <v>254.36249999999998</v>
      </c>
      <c r="T828">
        <v>2</v>
      </c>
    </row>
    <row r="829" spans="2:20" x14ac:dyDescent="0.3">
      <c r="B829" s="19">
        <v>801</v>
      </c>
      <c r="C829" s="20">
        <v>44262</v>
      </c>
      <c r="D829" s="21">
        <v>3</v>
      </c>
      <c r="E829" s="22" t="s">
        <v>150</v>
      </c>
      <c r="F829" s="19">
        <v>3</v>
      </c>
      <c r="G829" s="23">
        <v>19</v>
      </c>
      <c r="H829" s="24">
        <v>98</v>
      </c>
      <c r="I829" s="25">
        <v>1862</v>
      </c>
      <c r="J829" s="26">
        <v>0.02</v>
      </c>
      <c r="K829" s="25"/>
      <c r="L829" s="25">
        <v>1824.76</v>
      </c>
      <c r="M829" s="27">
        <v>44289</v>
      </c>
      <c r="N829" s="28">
        <v>44289</v>
      </c>
      <c r="O829" s="29">
        <v>801</v>
      </c>
      <c r="P829" s="30">
        <v>5</v>
      </c>
      <c r="Q829" s="19" t="s">
        <v>83</v>
      </c>
      <c r="R829" s="26">
        <v>7.0000000000000007E-2</v>
      </c>
      <c r="S829" s="31">
        <v>127.73320000000001</v>
      </c>
      <c r="T829">
        <v>3</v>
      </c>
    </row>
    <row r="830" spans="2:20" x14ac:dyDescent="0.3">
      <c r="B830" s="19">
        <v>802</v>
      </c>
      <c r="C830" s="20">
        <v>44262</v>
      </c>
      <c r="D830" s="21">
        <v>22</v>
      </c>
      <c r="E830" s="22" t="s">
        <v>112</v>
      </c>
      <c r="F830" s="19">
        <v>12</v>
      </c>
      <c r="G830" s="23">
        <v>10</v>
      </c>
      <c r="H830" s="24">
        <v>97</v>
      </c>
      <c r="I830" s="25">
        <v>970</v>
      </c>
      <c r="J830" s="26">
        <v>0.01</v>
      </c>
      <c r="K830" s="25"/>
      <c r="L830" s="25">
        <v>960.3</v>
      </c>
      <c r="M830" s="27">
        <v>44267</v>
      </c>
      <c r="N830" s="28">
        <v>44267</v>
      </c>
      <c r="O830" s="29">
        <v>802</v>
      </c>
      <c r="P830" s="30">
        <v>7</v>
      </c>
      <c r="Q830" s="19" t="s">
        <v>95</v>
      </c>
      <c r="R830" s="26">
        <v>0.1</v>
      </c>
      <c r="S830" s="31">
        <v>96.03</v>
      </c>
      <c r="T830">
        <v>4</v>
      </c>
    </row>
    <row r="831" spans="2:20" x14ac:dyDescent="0.3">
      <c r="B831" s="19">
        <v>803</v>
      </c>
      <c r="C831" s="20">
        <v>44264</v>
      </c>
      <c r="D831" s="21">
        <v>87</v>
      </c>
      <c r="E831" s="22" t="s">
        <v>101</v>
      </c>
      <c r="F831" s="19">
        <v>13</v>
      </c>
      <c r="G831" s="23">
        <v>25</v>
      </c>
      <c r="H831" s="24">
        <v>119</v>
      </c>
      <c r="I831" s="25">
        <v>2975</v>
      </c>
      <c r="J831" s="26">
        <v>0.01</v>
      </c>
      <c r="K831" s="25"/>
      <c r="L831" s="25">
        <v>2945.25</v>
      </c>
      <c r="M831" s="27">
        <v>44287</v>
      </c>
      <c r="N831" s="28">
        <v>44287</v>
      </c>
      <c r="O831" s="29">
        <v>803</v>
      </c>
      <c r="P831" s="30">
        <v>3</v>
      </c>
      <c r="Q831" s="19" t="s">
        <v>88</v>
      </c>
      <c r="R831" s="26">
        <v>0.05</v>
      </c>
      <c r="S831" s="31">
        <v>147.26250000000002</v>
      </c>
      <c r="T831">
        <v>5</v>
      </c>
    </row>
    <row r="832" spans="2:20" x14ac:dyDescent="0.3">
      <c r="B832" s="19">
        <v>804</v>
      </c>
      <c r="C832" s="20">
        <v>44264</v>
      </c>
      <c r="D832" s="21">
        <v>26</v>
      </c>
      <c r="E832" s="22" t="s">
        <v>154</v>
      </c>
      <c r="F832" s="19">
        <v>8</v>
      </c>
      <c r="G832" s="23">
        <v>45</v>
      </c>
      <c r="H832" s="24">
        <v>116</v>
      </c>
      <c r="I832" s="25">
        <v>5220</v>
      </c>
      <c r="J832" s="26">
        <v>0.15</v>
      </c>
      <c r="K832" s="25"/>
      <c r="L832" s="25">
        <v>4437</v>
      </c>
      <c r="M832" s="27">
        <v>44273</v>
      </c>
      <c r="N832" s="28">
        <v>44273</v>
      </c>
      <c r="O832" s="29">
        <v>804</v>
      </c>
      <c r="P832" s="30">
        <v>1</v>
      </c>
      <c r="Q832" s="19" t="s">
        <v>90</v>
      </c>
      <c r="R832" s="26">
        <v>0.06</v>
      </c>
      <c r="S832" s="31">
        <v>266.21999999999997</v>
      </c>
      <c r="T832">
        <v>6</v>
      </c>
    </row>
    <row r="833" spans="2:20" x14ac:dyDescent="0.3">
      <c r="B833" s="19">
        <v>805</v>
      </c>
      <c r="C833" s="20">
        <v>44264</v>
      </c>
      <c r="D833" s="21">
        <v>3</v>
      </c>
      <c r="E833" s="22" t="s">
        <v>150</v>
      </c>
      <c r="F833" s="19">
        <v>1</v>
      </c>
      <c r="G833" s="23">
        <v>39</v>
      </c>
      <c r="H833" s="24">
        <v>115</v>
      </c>
      <c r="I833" s="25">
        <v>4485</v>
      </c>
      <c r="J833" s="26">
        <v>0.14000000000000001</v>
      </c>
      <c r="K833" s="25"/>
      <c r="L833" s="25">
        <v>3857.1</v>
      </c>
      <c r="M833" s="27">
        <v>44273</v>
      </c>
      <c r="N833" s="28">
        <v>44273</v>
      </c>
      <c r="O833" s="29">
        <v>805</v>
      </c>
      <c r="P833" s="30">
        <v>6</v>
      </c>
      <c r="Q833" s="19" t="s">
        <v>88</v>
      </c>
      <c r="R833" s="26">
        <v>0.06</v>
      </c>
      <c r="S833" s="31">
        <v>231.42599999999999</v>
      </c>
      <c r="T833">
        <v>7</v>
      </c>
    </row>
    <row r="834" spans="2:20" x14ac:dyDescent="0.3">
      <c r="B834" s="19">
        <v>806</v>
      </c>
      <c r="C834" s="20">
        <v>44265</v>
      </c>
      <c r="D834" s="21">
        <v>68</v>
      </c>
      <c r="E834" s="22" t="s">
        <v>111</v>
      </c>
      <c r="F834" s="19">
        <v>2</v>
      </c>
      <c r="G834" s="23">
        <v>48</v>
      </c>
      <c r="H834" s="24">
        <v>112</v>
      </c>
      <c r="I834" s="25">
        <v>5376</v>
      </c>
      <c r="J834" s="26">
        <v>0.09</v>
      </c>
      <c r="K834" s="25"/>
      <c r="L834" s="25">
        <v>4892.16</v>
      </c>
      <c r="M834" s="27">
        <v>44280</v>
      </c>
      <c r="N834" s="28">
        <v>44280</v>
      </c>
      <c r="O834" s="29">
        <v>806</v>
      </c>
      <c r="P834" s="30">
        <v>1</v>
      </c>
      <c r="Q834" s="19" t="s">
        <v>95</v>
      </c>
      <c r="R834" s="26">
        <v>7.0000000000000007E-2</v>
      </c>
      <c r="S834" s="31">
        <v>342.45120000000003</v>
      </c>
      <c r="T834">
        <v>1</v>
      </c>
    </row>
    <row r="835" spans="2:20" x14ac:dyDescent="0.3">
      <c r="B835" s="19">
        <v>807</v>
      </c>
      <c r="C835" s="20">
        <v>44265</v>
      </c>
      <c r="D835" s="21">
        <v>46</v>
      </c>
      <c r="E835" s="22" t="s">
        <v>153</v>
      </c>
      <c r="F835" s="19">
        <v>7</v>
      </c>
      <c r="G835" s="23">
        <v>38</v>
      </c>
      <c r="H835" s="24">
        <v>102</v>
      </c>
      <c r="I835" s="25">
        <v>3876</v>
      </c>
      <c r="J835" s="26">
        <v>0.08</v>
      </c>
      <c r="K835" s="25"/>
      <c r="L835" s="25">
        <v>3565.92</v>
      </c>
      <c r="M835" s="27">
        <v>44269</v>
      </c>
      <c r="N835" s="28">
        <v>44269</v>
      </c>
      <c r="O835" s="29">
        <v>807</v>
      </c>
      <c r="P835" s="30">
        <v>7</v>
      </c>
      <c r="Q835" s="19" t="s">
        <v>113</v>
      </c>
      <c r="R835" s="26">
        <v>0.09</v>
      </c>
      <c r="S835" s="31">
        <v>320.93279999999999</v>
      </c>
      <c r="T835">
        <v>2</v>
      </c>
    </row>
    <row r="836" spans="2:20" x14ac:dyDescent="0.3">
      <c r="B836" s="19">
        <v>808</v>
      </c>
      <c r="C836" s="20">
        <v>44265</v>
      </c>
      <c r="D836" s="21">
        <v>37</v>
      </c>
      <c r="E836" s="22" t="s">
        <v>110</v>
      </c>
      <c r="F836" s="19">
        <v>10</v>
      </c>
      <c r="G836" s="23">
        <v>14</v>
      </c>
      <c r="H836" s="24">
        <v>113</v>
      </c>
      <c r="I836" s="25">
        <v>1582</v>
      </c>
      <c r="J836" s="26">
        <v>0.01</v>
      </c>
      <c r="K836" s="25"/>
      <c r="L836" s="25">
        <v>1566.18</v>
      </c>
      <c r="M836" s="27">
        <v>44291</v>
      </c>
      <c r="N836" s="28"/>
      <c r="O836" s="29">
        <v>808</v>
      </c>
      <c r="P836" s="30">
        <v>3</v>
      </c>
      <c r="Q836" s="19" t="s">
        <v>105</v>
      </c>
      <c r="R836" s="26">
        <v>0.05</v>
      </c>
      <c r="S836" s="31">
        <v>78.309000000000012</v>
      </c>
      <c r="T836">
        <v>3</v>
      </c>
    </row>
    <row r="837" spans="2:20" x14ac:dyDescent="0.3">
      <c r="B837" s="19">
        <v>809</v>
      </c>
      <c r="C837" s="20">
        <v>44265</v>
      </c>
      <c r="D837" s="21">
        <v>11</v>
      </c>
      <c r="E837" s="22" t="s">
        <v>119</v>
      </c>
      <c r="F837" s="19">
        <v>12</v>
      </c>
      <c r="G837" s="23">
        <v>27</v>
      </c>
      <c r="H837" s="24">
        <v>104</v>
      </c>
      <c r="I837" s="25">
        <v>2808</v>
      </c>
      <c r="J837" s="26">
        <v>0.02</v>
      </c>
      <c r="K837" s="25"/>
      <c r="L837" s="25">
        <v>2751.84</v>
      </c>
      <c r="M837" s="27">
        <v>44276</v>
      </c>
      <c r="N837" s="28">
        <v>44276</v>
      </c>
      <c r="O837" s="29">
        <v>809</v>
      </c>
      <c r="P837" s="30">
        <v>3</v>
      </c>
      <c r="Q837" s="19" t="s">
        <v>83</v>
      </c>
      <c r="R837" s="26">
        <v>0.08</v>
      </c>
      <c r="S837" s="31">
        <v>220.14720000000003</v>
      </c>
      <c r="T837">
        <v>4</v>
      </c>
    </row>
    <row r="838" spans="2:20" x14ac:dyDescent="0.3">
      <c r="B838" s="19">
        <v>810</v>
      </c>
      <c r="C838" s="20">
        <v>44266</v>
      </c>
      <c r="D838" s="21">
        <v>100</v>
      </c>
      <c r="E838" s="22" t="s">
        <v>96</v>
      </c>
      <c r="F838" s="19">
        <v>4</v>
      </c>
      <c r="G838" s="23">
        <v>48</v>
      </c>
      <c r="H838" s="24">
        <v>96</v>
      </c>
      <c r="I838" s="25">
        <v>4608</v>
      </c>
      <c r="J838" s="26">
        <v>0.06</v>
      </c>
      <c r="K838" s="25"/>
      <c r="L838" s="25">
        <v>4331.5200000000004</v>
      </c>
      <c r="M838" s="27">
        <v>44282</v>
      </c>
      <c r="N838" s="28">
        <v>44282</v>
      </c>
      <c r="O838" s="29">
        <v>810</v>
      </c>
      <c r="P838" s="30">
        <v>5</v>
      </c>
      <c r="Q838" s="19" t="s">
        <v>113</v>
      </c>
      <c r="R838" s="26">
        <v>0.05</v>
      </c>
      <c r="S838" s="31">
        <v>216.57600000000002</v>
      </c>
      <c r="T838">
        <v>5</v>
      </c>
    </row>
    <row r="839" spans="2:20" x14ac:dyDescent="0.3">
      <c r="B839" s="19">
        <v>811</v>
      </c>
      <c r="C839" s="20">
        <v>44267</v>
      </c>
      <c r="D839" s="21">
        <v>75</v>
      </c>
      <c r="E839" s="22" t="s">
        <v>96</v>
      </c>
      <c r="F839" s="19">
        <v>2</v>
      </c>
      <c r="G839" s="23">
        <v>22</v>
      </c>
      <c r="H839" s="24">
        <v>101</v>
      </c>
      <c r="I839" s="25">
        <v>2222</v>
      </c>
      <c r="J839" s="26">
        <v>0.02</v>
      </c>
      <c r="K839" s="25"/>
      <c r="L839" s="25">
        <v>2177.56</v>
      </c>
      <c r="M839" s="27">
        <v>44289</v>
      </c>
      <c r="N839" s="28">
        <v>44289</v>
      </c>
      <c r="O839" s="29">
        <v>811</v>
      </c>
      <c r="P839" s="30">
        <v>7</v>
      </c>
      <c r="Q839" s="19" t="s">
        <v>105</v>
      </c>
      <c r="R839" s="26">
        <v>0.1</v>
      </c>
      <c r="S839" s="31">
        <v>217.756</v>
      </c>
      <c r="T839">
        <v>6</v>
      </c>
    </row>
    <row r="840" spans="2:20" x14ac:dyDescent="0.3">
      <c r="B840" s="19">
        <v>812</v>
      </c>
      <c r="C840" s="20">
        <v>44267</v>
      </c>
      <c r="D840" s="21">
        <v>35</v>
      </c>
      <c r="E840" s="22" t="s">
        <v>96</v>
      </c>
      <c r="F840" s="19">
        <v>3</v>
      </c>
      <c r="G840" s="23">
        <v>30</v>
      </c>
      <c r="H840" s="24">
        <v>118</v>
      </c>
      <c r="I840" s="25">
        <v>3540</v>
      </c>
      <c r="J840" s="26">
        <v>0.01</v>
      </c>
      <c r="K840" s="25"/>
      <c r="L840" s="25">
        <v>3504.6</v>
      </c>
      <c r="M840" s="27">
        <v>44271</v>
      </c>
      <c r="N840" s="28">
        <v>44271</v>
      </c>
      <c r="O840" s="29">
        <v>812</v>
      </c>
      <c r="P840" s="30">
        <v>1</v>
      </c>
      <c r="Q840" s="19" t="s">
        <v>83</v>
      </c>
      <c r="R840" s="26">
        <v>0.06</v>
      </c>
      <c r="S840" s="31">
        <v>210.27599999999998</v>
      </c>
      <c r="T840">
        <v>7</v>
      </c>
    </row>
    <row r="841" spans="2:20" x14ac:dyDescent="0.3">
      <c r="B841" s="19">
        <v>813</v>
      </c>
      <c r="C841" s="20">
        <v>44268</v>
      </c>
      <c r="D841" s="21">
        <v>26</v>
      </c>
      <c r="E841" s="22" t="s">
        <v>154</v>
      </c>
      <c r="F841" s="19">
        <v>10</v>
      </c>
      <c r="G841" s="23">
        <v>17</v>
      </c>
      <c r="H841" s="24">
        <v>111</v>
      </c>
      <c r="I841" s="25">
        <v>1887</v>
      </c>
      <c r="J841" s="26">
        <v>0</v>
      </c>
      <c r="K841" s="25"/>
      <c r="L841" s="25">
        <v>1887</v>
      </c>
      <c r="M841" s="27">
        <v>44273</v>
      </c>
      <c r="N841" s="28">
        <v>44273</v>
      </c>
      <c r="O841" s="29">
        <v>813</v>
      </c>
      <c r="P841" s="30">
        <v>5</v>
      </c>
      <c r="Q841" s="19" t="s">
        <v>113</v>
      </c>
      <c r="R841" s="26">
        <v>0.05</v>
      </c>
      <c r="S841" s="31">
        <v>94.350000000000009</v>
      </c>
      <c r="T841">
        <v>1</v>
      </c>
    </row>
    <row r="842" spans="2:20" x14ac:dyDescent="0.3">
      <c r="B842" s="19">
        <v>814</v>
      </c>
      <c r="C842" s="20">
        <v>44268</v>
      </c>
      <c r="D842" s="21">
        <v>49</v>
      </c>
      <c r="E842" s="22" t="s">
        <v>96</v>
      </c>
      <c r="F842" s="19">
        <v>9</v>
      </c>
      <c r="G842" s="23">
        <v>14</v>
      </c>
      <c r="H842" s="24">
        <v>113</v>
      </c>
      <c r="I842" s="25">
        <v>1582</v>
      </c>
      <c r="J842" s="26">
        <v>0.11</v>
      </c>
      <c r="K842" s="25"/>
      <c r="L842" s="25">
        <v>1407.98</v>
      </c>
      <c r="M842" s="27">
        <v>44268</v>
      </c>
      <c r="N842" s="28">
        <v>44268</v>
      </c>
      <c r="O842" s="29">
        <v>814</v>
      </c>
      <c r="P842" s="30">
        <v>3</v>
      </c>
      <c r="Q842" s="19" t="s">
        <v>88</v>
      </c>
      <c r="R842" s="26">
        <v>7.0000000000000007E-2</v>
      </c>
      <c r="S842" s="31">
        <v>98.558600000000013</v>
      </c>
      <c r="T842">
        <v>2</v>
      </c>
    </row>
    <row r="843" spans="2:20" x14ac:dyDescent="0.3">
      <c r="B843" s="19">
        <v>815</v>
      </c>
      <c r="C843" s="20">
        <v>44269</v>
      </c>
      <c r="D843" s="21">
        <v>14</v>
      </c>
      <c r="E843" s="22" t="s">
        <v>86</v>
      </c>
      <c r="F843" s="19">
        <v>13</v>
      </c>
      <c r="G843" s="23">
        <v>15</v>
      </c>
      <c r="H843" s="24">
        <v>118</v>
      </c>
      <c r="I843" s="25">
        <v>1770</v>
      </c>
      <c r="J843" s="26">
        <v>0.14000000000000001</v>
      </c>
      <c r="K843" s="25"/>
      <c r="L843" s="25">
        <v>1522.2</v>
      </c>
      <c r="M843" s="27">
        <v>44279</v>
      </c>
      <c r="N843" s="28">
        <v>44279</v>
      </c>
      <c r="O843" s="29">
        <v>815</v>
      </c>
      <c r="P843" s="30">
        <v>3</v>
      </c>
      <c r="Q843" s="19" t="s">
        <v>90</v>
      </c>
      <c r="R843" s="26">
        <v>0.09</v>
      </c>
      <c r="S843" s="31">
        <v>136.99799999999999</v>
      </c>
      <c r="T843">
        <v>3</v>
      </c>
    </row>
    <row r="844" spans="2:20" x14ac:dyDescent="0.3">
      <c r="B844" s="19">
        <v>816</v>
      </c>
      <c r="C844" s="20">
        <v>44270</v>
      </c>
      <c r="D844" s="21">
        <v>69</v>
      </c>
      <c r="E844" s="22" t="s">
        <v>126</v>
      </c>
      <c r="F844" s="19">
        <v>7</v>
      </c>
      <c r="G844" s="23">
        <v>10</v>
      </c>
      <c r="H844" s="24">
        <v>100</v>
      </c>
      <c r="I844" s="25">
        <v>1000</v>
      </c>
      <c r="J844" s="26">
        <v>0.08</v>
      </c>
      <c r="K844" s="25"/>
      <c r="L844" s="25">
        <v>920</v>
      </c>
      <c r="M844" s="27">
        <v>44297</v>
      </c>
      <c r="N844" s="28">
        <v>44297</v>
      </c>
      <c r="O844" s="29">
        <v>816</v>
      </c>
      <c r="P844" s="30">
        <v>2</v>
      </c>
      <c r="Q844" s="19" t="s">
        <v>113</v>
      </c>
      <c r="R844" s="26">
        <v>0.08</v>
      </c>
      <c r="S844" s="31">
        <v>73.600000000000009</v>
      </c>
      <c r="T844">
        <v>4</v>
      </c>
    </row>
    <row r="845" spans="2:20" x14ac:dyDescent="0.3">
      <c r="B845" s="19">
        <v>817</v>
      </c>
      <c r="C845" s="20">
        <v>44271</v>
      </c>
      <c r="D845" s="21">
        <v>66</v>
      </c>
      <c r="E845" s="22" t="s">
        <v>89</v>
      </c>
      <c r="F845" s="19">
        <v>15</v>
      </c>
      <c r="G845" s="23">
        <v>48</v>
      </c>
      <c r="H845" s="24">
        <v>102</v>
      </c>
      <c r="I845" s="25">
        <v>4896</v>
      </c>
      <c r="J845" s="26">
        <v>0.05</v>
      </c>
      <c r="K845" s="25"/>
      <c r="L845" s="25">
        <v>4651.2</v>
      </c>
      <c r="M845" s="27">
        <v>44291</v>
      </c>
      <c r="N845" s="28">
        <v>44291</v>
      </c>
      <c r="O845" s="29">
        <v>817</v>
      </c>
      <c r="P845" s="30">
        <v>1</v>
      </c>
      <c r="Q845" s="19" t="s">
        <v>105</v>
      </c>
      <c r="R845" s="26">
        <v>0.08</v>
      </c>
      <c r="S845" s="31">
        <v>372.096</v>
      </c>
      <c r="T845">
        <v>5</v>
      </c>
    </row>
    <row r="846" spans="2:20" x14ac:dyDescent="0.3">
      <c r="B846" s="19">
        <v>818</v>
      </c>
      <c r="C846" s="20">
        <v>44271</v>
      </c>
      <c r="D846" s="21">
        <v>21</v>
      </c>
      <c r="E846" s="22" t="s">
        <v>146</v>
      </c>
      <c r="F846" s="19">
        <v>11</v>
      </c>
      <c r="G846" s="23">
        <v>11</v>
      </c>
      <c r="H846" s="24">
        <v>92</v>
      </c>
      <c r="I846" s="25">
        <v>1012</v>
      </c>
      <c r="J846" s="26">
        <v>0.14000000000000001</v>
      </c>
      <c r="K846" s="25"/>
      <c r="L846" s="25">
        <v>870.31999999999994</v>
      </c>
      <c r="M846" s="27">
        <v>44288</v>
      </c>
      <c r="N846" s="28">
        <v>44288</v>
      </c>
      <c r="O846" s="29">
        <v>818</v>
      </c>
      <c r="P846" s="30">
        <v>5</v>
      </c>
      <c r="Q846" s="19" t="s">
        <v>92</v>
      </c>
      <c r="R846" s="26">
        <v>7.0000000000000007E-2</v>
      </c>
      <c r="S846" s="31">
        <v>60.922400000000003</v>
      </c>
      <c r="T846">
        <v>6</v>
      </c>
    </row>
    <row r="847" spans="2:20" x14ac:dyDescent="0.3">
      <c r="B847" s="19">
        <v>819</v>
      </c>
      <c r="C847" s="20">
        <v>44271</v>
      </c>
      <c r="D847" s="21">
        <v>50</v>
      </c>
      <c r="E847" s="22" t="s">
        <v>140</v>
      </c>
      <c r="F847" s="19">
        <v>15</v>
      </c>
      <c r="G847" s="23">
        <v>23</v>
      </c>
      <c r="H847" s="24">
        <v>119</v>
      </c>
      <c r="I847" s="25">
        <v>2737</v>
      </c>
      <c r="J847" s="26">
        <v>0.02</v>
      </c>
      <c r="K847" s="25"/>
      <c r="L847" s="25">
        <v>2682.26</v>
      </c>
      <c r="M847" s="27">
        <v>44284</v>
      </c>
      <c r="N847" s="28">
        <v>44284</v>
      </c>
      <c r="O847" s="29">
        <v>819</v>
      </c>
      <c r="P847" s="30">
        <v>4</v>
      </c>
      <c r="Q847" s="19" t="s">
        <v>95</v>
      </c>
      <c r="R847" s="26">
        <v>0.08</v>
      </c>
      <c r="S847" s="31">
        <v>214.58080000000001</v>
      </c>
      <c r="T847">
        <v>7</v>
      </c>
    </row>
    <row r="848" spans="2:20" x14ac:dyDescent="0.3">
      <c r="B848" s="19">
        <v>820</v>
      </c>
      <c r="C848" s="20">
        <v>44272</v>
      </c>
      <c r="D848" s="21">
        <v>87</v>
      </c>
      <c r="E848" s="22" t="s">
        <v>101</v>
      </c>
      <c r="F848" s="19">
        <v>6</v>
      </c>
      <c r="G848" s="23">
        <v>14</v>
      </c>
      <c r="H848" s="24">
        <v>117</v>
      </c>
      <c r="I848" s="25">
        <v>1638</v>
      </c>
      <c r="J848" s="26">
        <v>0.09</v>
      </c>
      <c r="K848" s="25"/>
      <c r="L848" s="25">
        <v>1490.58</v>
      </c>
      <c r="M848" s="27">
        <v>44290</v>
      </c>
      <c r="N848" s="28">
        <v>44290</v>
      </c>
      <c r="O848" s="29">
        <v>820</v>
      </c>
      <c r="P848" s="30">
        <v>3</v>
      </c>
      <c r="Q848" s="19" t="s">
        <v>113</v>
      </c>
      <c r="R848" s="26">
        <v>0.06</v>
      </c>
      <c r="S848" s="31">
        <v>89.434799999999996</v>
      </c>
      <c r="T848">
        <v>1</v>
      </c>
    </row>
    <row r="849" spans="2:20" x14ac:dyDescent="0.3">
      <c r="B849" s="19">
        <v>821</v>
      </c>
      <c r="C849" s="20">
        <v>44273</v>
      </c>
      <c r="D849" s="21">
        <v>19</v>
      </c>
      <c r="E849" s="22" t="s">
        <v>96</v>
      </c>
      <c r="F849" s="19">
        <v>12</v>
      </c>
      <c r="G849" s="23">
        <v>45</v>
      </c>
      <c r="H849" s="24">
        <v>96</v>
      </c>
      <c r="I849" s="25">
        <v>4320</v>
      </c>
      <c r="J849" s="26">
        <v>0.1</v>
      </c>
      <c r="K849" s="25"/>
      <c r="L849" s="25">
        <v>3888</v>
      </c>
      <c r="M849" s="27">
        <v>44290</v>
      </c>
      <c r="N849" s="28">
        <v>44290</v>
      </c>
      <c r="O849" s="29">
        <v>821</v>
      </c>
      <c r="P849" s="30">
        <v>2</v>
      </c>
      <c r="Q849" s="19" t="s">
        <v>95</v>
      </c>
      <c r="R849" s="26">
        <v>0.08</v>
      </c>
      <c r="S849" s="31">
        <v>311.04000000000002</v>
      </c>
      <c r="T849">
        <v>2</v>
      </c>
    </row>
    <row r="850" spans="2:20" x14ac:dyDescent="0.3">
      <c r="B850" s="19">
        <v>822</v>
      </c>
      <c r="C850" s="20">
        <v>44273</v>
      </c>
      <c r="D850" s="21">
        <v>61</v>
      </c>
      <c r="E850" s="22" t="s">
        <v>116</v>
      </c>
      <c r="F850" s="19">
        <v>12</v>
      </c>
      <c r="G850" s="23">
        <v>30</v>
      </c>
      <c r="H850" s="24">
        <v>112</v>
      </c>
      <c r="I850" s="25">
        <v>3360</v>
      </c>
      <c r="J850" s="26">
        <v>0.09</v>
      </c>
      <c r="K850" s="25"/>
      <c r="L850" s="25">
        <v>3057.6</v>
      </c>
      <c r="M850" s="27">
        <v>44300</v>
      </c>
      <c r="N850" s="28">
        <v>44300</v>
      </c>
      <c r="O850" s="29">
        <v>822</v>
      </c>
      <c r="P850" s="30">
        <v>6</v>
      </c>
      <c r="Q850" s="19" t="s">
        <v>83</v>
      </c>
      <c r="R850" s="26">
        <v>0.09</v>
      </c>
      <c r="S850" s="31">
        <v>275.18399999999997</v>
      </c>
      <c r="T850">
        <v>3</v>
      </c>
    </row>
    <row r="851" spans="2:20" x14ac:dyDescent="0.3">
      <c r="B851" s="19">
        <v>823</v>
      </c>
      <c r="C851" s="20">
        <v>44273</v>
      </c>
      <c r="D851" s="21">
        <v>73</v>
      </c>
      <c r="E851" s="22" t="s">
        <v>96</v>
      </c>
      <c r="F851" s="19">
        <v>8</v>
      </c>
      <c r="G851" s="23">
        <v>34</v>
      </c>
      <c r="H851" s="24">
        <v>92</v>
      </c>
      <c r="I851" s="25">
        <v>3128</v>
      </c>
      <c r="J851" s="26">
        <v>0.14000000000000001</v>
      </c>
      <c r="K851" s="25"/>
      <c r="L851" s="25">
        <v>2690.08</v>
      </c>
      <c r="M851" s="27">
        <v>44277</v>
      </c>
      <c r="N851" s="28">
        <v>44277</v>
      </c>
      <c r="O851" s="29">
        <v>823</v>
      </c>
      <c r="P851" s="30">
        <v>4</v>
      </c>
      <c r="Q851" s="19" t="s">
        <v>105</v>
      </c>
      <c r="R851" s="26">
        <v>0.05</v>
      </c>
      <c r="S851" s="31">
        <v>134.50399999999999</v>
      </c>
      <c r="T851">
        <v>4</v>
      </c>
    </row>
    <row r="852" spans="2:20" x14ac:dyDescent="0.3">
      <c r="B852" s="19">
        <v>824</v>
      </c>
      <c r="C852" s="20">
        <v>44273</v>
      </c>
      <c r="D852" s="21">
        <v>37</v>
      </c>
      <c r="E852" s="22" t="s">
        <v>110</v>
      </c>
      <c r="F852" s="19">
        <v>10</v>
      </c>
      <c r="G852" s="23">
        <v>12</v>
      </c>
      <c r="H852" s="24">
        <v>118</v>
      </c>
      <c r="I852" s="25">
        <v>1416</v>
      </c>
      <c r="J852" s="26">
        <v>0.06</v>
      </c>
      <c r="K852" s="25"/>
      <c r="L852" s="25">
        <v>1331.04</v>
      </c>
      <c r="M852" s="27">
        <v>44283</v>
      </c>
      <c r="N852" s="28">
        <v>44283</v>
      </c>
      <c r="O852" s="29">
        <v>824</v>
      </c>
      <c r="P852" s="30">
        <v>3</v>
      </c>
      <c r="Q852" s="19" t="s">
        <v>92</v>
      </c>
      <c r="R852" s="26">
        <v>0.05</v>
      </c>
      <c r="S852" s="31">
        <v>66.552000000000007</v>
      </c>
      <c r="T852">
        <v>5</v>
      </c>
    </row>
    <row r="853" spans="2:20" x14ac:dyDescent="0.3">
      <c r="B853" s="19">
        <v>825</v>
      </c>
      <c r="C853" s="20">
        <v>44274</v>
      </c>
      <c r="D853" s="21">
        <v>86</v>
      </c>
      <c r="E853" s="22" t="s">
        <v>149</v>
      </c>
      <c r="F853" s="19">
        <v>13</v>
      </c>
      <c r="G853" s="23">
        <v>40</v>
      </c>
      <c r="H853" s="24">
        <v>90</v>
      </c>
      <c r="I853" s="25">
        <v>3600</v>
      </c>
      <c r="J853" s="26">
        <v>0.13</v>
      </c>
      <c r="K853" s="25"/>
      <c r="L853" s="25">
        <v>3132</v>
      </c>
      <c r="M853" s="27">
        <v>44282</v>
      </c>
      <c r="N853" s="28">
        <v>44282</v>
      </c>
      <c r="O853" s="29">
        <v>825</v>
      </c>
      <c r="P853" s="30">
        <v>4</v>
      </c>
      <c r="Q853" s="19" t="s">
        <v>80</v>
      </c>
      <c r="R853" s="26">
        <v>0.09</v>
      </c>
      <c r="S853" s="31">
        <v>281.88</v>
      </c>
      <c r="T853">
        <v>6</v>
      </c>
    </row>
    <row r="854" spans="2:20" x14ac:dyDescent="0.3">
      <c r="B854" s="19">
        <v>826</v>
      </c>
      <c r="C854" s="20">
        <v>44275</v>
      </c>
      <c r="D854" s="21">
        <v>6</v>
      </c>
      <c r="E854" s="22" t="s">
        <v>147</v>
      </c>
      <c r="F854" s="19">
        <v>11</v>
      </c>
      <c r="G854" s="23">
        <v>34</v>
      </c>
      <c r="H854" s="24">
        <v>117</v>
      </c>
      <c r="I854" s="25">
        <v>3978</v>
      </c>
      <c r="J854" s="26">
        <v>0.01</v>
      </c>
      <c r="K854" s="25"/>
      <c r="L854" s="25">
        <v>3938.22</v>
      </c>
      <c r="M854" s="27">
        <v>44277</v>
      </c>
      <c r="N854" s="28">
        <v>44277</v>
      </c>
      <c r="O854" s="29">
        <v>826</v>
      </c>
      <c r="P854" s="30">
        <v>6</v>
      </c>
      <c r="Q854" s="19" t="s">
        <v>90</v>
      </c>
      <c r="R854" s="26">
        <v>7.0000000000000007E-2</v>
      </c>
      <c r="S854" s="31">
        <v>275.67540000000002</v>
      </c>
      <c r="T854">
        <v>7</v>
      </c>
    </row>
    <row r="855" spans="2:20" x14ac:dyDescent="0.3">
      <c r="B855" s="19">
        <v>827</v>
      </c>
      <c r="C855" s="20">
        <v>44278</v>
      </c>
      <c r="D855" s="21">
        <v>63</v>
      </c>
      <c r="E855" s="22" t="s">
        <v>139</v>
      </c>
      <c r="F855" s="19">
        <v>13</v>
      </c>
      <c r="G855" s="23">
        <v>48</v>
      </c>
      <c r="H855" s="24">
        <v>108</v>
      </c>
      <c r="I855" s="25">
        <v>5184</v>
      </c>
      <c r="J855" s="26">
        <v>0.04</v>
      </c>
      <c r="K855" s="25"/>
      <c r="L855" s="25">
        <v>4976.6400000000003</v>
      </c>
      <c r="M855" s="27">
        <v>44306</v>
      </c>
      <c r="N855" s="28">
        <v>44306</v>
      </c>
      <c r="O855" s="29">
        <v>827</v>
      </c>
      <c r="P855" s="30">
        <v>5</v>
      </c>
      <c r="Q855" s="19" t="s">
        <v>88</v>
      </c>
      <c r="R855" s="26">
        <v>0.09</v>
      </c>
      <c r="S855" s="31">
        <v>447.89760000000001</v>
      </c>
      <c r="T855">
        <v>1</v>
      </c>
    </row>
    <row r="856" spans="2:20" x14ac:dyDescent="0.3">
      <c r="B856" s="19">
        <v>828</v>
      </c>
      <c r="C856" s="20">
        <v>44279</v>
      </c>
      <c r="D856" s="21">
        <v>37</v>
      </c>
      <c r="E856" s="22" t="s">
        <v>110</v>
      </c>
      <c r="F856" s="19">
        <v>10</v>
      </c>
      <c r="G856" s="23">
        <v>47</v>
      </c>
      <c r="H856" s="24">
        <v>108</v>
      </c>
      <c r="I856" s="24">
        <v>5076</v>
      </c>
      <c r="J856" s="32">
        <v>0</v>
      </c>
      <c r="K856" s="24"/>
      <c r="L856" s="24">
        <v>5076</v>
      </c>
      <c r="M856" s="27">
        <v>44295</v>
      </c>
      <c r="N856" s="27">
        <v>44295</v>
      </c>
      <c r="O856" s="29">
        <v>828</v>
      </c>
      <c r="P856" s="30">
        <v>5</v>
      </c>
      <c r="Q856" s="19" t="s">
        <v>92</v>
      </c>
      <c r="R856" s="32">
        <v>7.0000000000000007E-2</v>
      </c>
      <c r="S856" s="31">
        <v>355.32000000000005</v>
      </c>
      <c r="T856">
        <v>2</v>
      </c>
    </row>
    <row r="857" spans="2:20" x14ac:dyDescent="0.3">
      <c r="B857" s="19">
        <v>829</v>
      </c>
      <c r="C857" s="20">
        <v>44279</v>
      </c>
      <c r="D857" s="21">
        <v>10</v>
      </c>
      <c r="E857" s="22" t="s">
        <v>148</v>
      </c>
      <c r="F857" s="19">
        <v>12</v>
      </c>
      <c r="G857" s="23">
        <v>20</v>
      </c>
      <c r="H857" s="24">
        <v>117</v>
      </c>
      <c r="I857" s="25">
        <v>2340</v>
      </c>
      <c r="J857" s="26">
        <v>0.08</v>
      </c>
      <c r="K857" s="25"/>
      <c r="L857" s="25">
        <v>2152.8000000000002</v>
      </c>
      <c r="M857" s="27">
        <v>44294</v>
      </c>
      <c r="N857" s="28">
        <v>44294</v>
      </c>
      <c r="O857" s="29">
        <v>829</v>
      </c>
      <c r="P857" s="30">
        <v>3</v>
      </c>
      <c r="Q857" s="19" t="s">
        <v>88</v>
      </c>
      <c r="R857" s="26">
        <v>0.1</v>
      </c>
      <c r="S857" s="31">
        <v>215.28000000000003</v>
      </c>
      <c r="T857">
        <v>3</v>
      </c>
    </row>
    <row r="858" spans="2:20" x14ac:dyDescent="0.3">
      <c r="B858" s="19">
        <v>830</v>
      </c>
      <c r="C858" s="20">
        <v>44279</v>
      </c>
      <c r="D858" s="21">
        <v>85</v>
      </c>
      <c r="E858" s="22" t="s">
        <v>117</v>
      </c>
      <c r="F858" s="19">
        <v>2</v>
      </c>
      <c r="G858" s="23">
        <v>50</v>
      </c>
      <c r="H858" s="24">
        <v>107</v>
      </c>
      <c r="I858" s="25">
        <v>5350</v>
      </c>
      <c r="J858" s="26">
        <v>0.15</v>
      </c>
      <c r="K858" s="25"/>
      <c r="L858" s="25">
        <v>4547.5</v>
      </c>
      <c r="M858" s="27">
        <v>44291</v>
      </c>
      <c r="N858" s="28">
        <v>44291</v>
      </c>
      <c r="O858" s="29">
        <v>830</v>
      </c>
      <c r="P858" s="30">
        <v>6</v>
      </c>
      <c r="Q858" s="19" t="s">
        <v>90</v>
      </c>
      <c r="R858" s="26">
        <v>0.05</v>
      </c>
      <c r="S858" s="31">
        <v>227.375</v>
      </c>
      <c r="T858">
        <v>4</v>
      </c>
    </row>
    <row r="859" spans="2:20" x14ac:dyDescent="0.3">
      <c r="B859" s="19">
        <v>831</v>
      </c>
      <c r="C859" s="20">
        <v>44281</v>
      </c>
      <c r="D859" s="21">
        <v>39</v>
      </c>
      <c r="E859" s="22" t="s">
        <v>96</v>
      </c>
      <c r="F859" s="19">
        <v>9</v>
      </c>
      <c r="G859" s="23">
        <v>27</v>
      </c>
      <c r="H859" s="24">
        <v>116</v>
      </c>
      <c r="I859" s="25">
        <v>3132</v>
      </c>
      <c r="J859" s="26">
        <v>0.09</v>
      </c>
      <c r="K859" s="25"/>
      <c r="L859" s="25">
        <v>2850.12</v>
      </c>
      <c r="M859" s="27">
        <v>44295</v>
      </c>
      <c r="N859" s="28">
        <v>44295</v>
      </c>
      <c r="O859" s="29">
        <v>831</v>
      </c>
      <c r="P859" s="30">
        <v>2</v>
      </c>
      <c r="Q859" s="19" t="s">
        <v>95</v>
      </c>
      <c r="R859" s="26">
        <v>0.1</v>
      </c>
      <c r="S859" s="31">
        <v>285.012</v>
      </c>
      <c r="T859">
        <v>5</v>
      </c>
    </row>
    <row r="860" spans="2:20" x14ac:dyDescent="0.3">
      <c r="B860" s="19">
        <v>832</v>
      </c>
      <c r="C860" s="20">
        <v>44281</v>
      </c>
      <c r="D860" s="21">
        <v>46</v>
      </c>
      <c r="E860" s="22" t="s">
        <v>153</v>
      </c>
      <c r="F860" s="19">
        <v>13</v>
      </c>
      <c r="G860" s="23">
        <v>50</v>
      </c>
      <c r="H860" s="24">
        <v>93</v>
      </c>
      <c r="I860" s="25">
        <v>4650</v>
      </c>
      <c r="J860" s="26">
        <v>0.13</v>
      </c>
      <c r="K860" s="25"/>
      <c r="L860" s="25">
        <v>4045.5</v>
      </c>
      <c r="M860" s="27">
        <v>44299</v>
      </c>
      <c r="N860" s="28">
        <v>44299</v>
      </c>
      <c r="O860" s="29">
        <v>832</v>
      </c>
      <c r="P860" s="30">
        <v>1</v>
      </c>
      <c r="Q860" s="19" t="s">
        <v>113</v>
      </c>
      <c r="R860" s="26">
        <v>0.1</v>
      </c>
      <c r="S860" s="31">
        <v>404.55</v>
      </c>
      <c r="T860">
        <v>6</v>
      </c>
    </row>
    <row r="861" spans="2:20" x14ac:dyDescent="0.3">
      <c r="B861" s="19">
        <v>833</v>
      </c>
      <c r="C861" s="20">
        <v>44281</v>
      </c>
      <c r="D861" s="21">
        <v>72</v>
      </c>
      <c r="E861" s="22" t="s">
        <v>96</v>
      </c>
      <c r="F861" s="19">
        <v>6</v>
      </c>
      <c r="G861" s="23">
        <v>21</v>
      </c>
      <c r="H861" s="24">
        <v>115</v>
      </c>
      <c r="I861" s="25">
        <v>2415</v>
      </c>
      <c r="J861" s="26">
        <v>0.12</v>
      </c>
      <c r="K861" s="25"/>
      <c r="L861" s="25">
        <v>2125.1999999999998</v>
      </c>
      <c r="M861" s="27">
        <v>44282</v>
      </c>
      <c r="N861" s="28">
        <v>44282</v>
      </c>
      <c r="O861" s="29">
        <v>833</v>
      </c>
      <c r="P861" s="30">
        <v>7</v>
      </c>
      <c r="Q861" s="19" t="s">
        <v>128</v>
      </c>
      <c r="R861" s="26">
        <v>0.09</v>
      </c>
      <c r="S861" s="31">
        <v>191.26799999999997</v>
      </c>
      <c r="T861">
        <v>7</v>
      </c>
    </row>
    <row r="862" spans="2:20" x14ac:dyDescent="0.3">
      <c r="B862" s="19">
        <v>834</v>
      </c>
      <c r="C862" s="20">
        <v>44281</v>
      </c>
      <c r="D862" s="21">
        <v>29</v>
      </c>
      <c r="E862" s="22" t="s">
        <v>157</v>
      </c>
      <c r="F862" s="19">
        <v>2</v>
      </c>
      <c r="G862" s="23">
        <v>12</v>
      </c>
      <c r="H862" s="24">
        <v>97</v>
      </c>
      <c r="I862" s="25">
        <v>1164</v>
      </c>
      <c r="J862" s="26">
        <v>0.03</v>
      </c>
      <c r="K862" s="25"/>
      <c r="L862" s="25">
        <v>1129.08</v>
      </c>
      <c r="M862" s="27">
        <v>44292</v>
      </c>
      <c r="N862" s="28">
        <v>44292</v>
      </c>
      <c r="O862" s="29">
        <v>834</v>
      </c>
      <c r="P862" s="30">
        <v>5</v>
      </c>
      <c r="Q862" s="19" t="s">
        <v>92</v>
      </c>
      <c r="R862" s="26">
        <v>0.05</v>
      </c>
      <c r="S862" s="31">
        <v>56.454000000000001</v>
      </c>
      <c r="T862">
        <v>1</v>
      </c>
    </row>
    <row r="863" spans="2:20" x14ac:dyDescent="0.3">
      <c r="B863" s="19">
        <v>835</v>
      </c>
      <c r="C863" s="20">
        <v>44282</v>
      </c>
      <c r="D863" s="21">
        <v>66</v>
      </c>
      <c r="E863" s="22" t="s">
        <v>89</v>
      </c>
      <c r="F863" s="19">
        <v>12</v>
      </c>
      <c r="G863" s="23">
        <v>23</v>
      </c>
      <c r="H863" s="24">
        <v>99</v>
      </c>
      <c r="I863" s="25">
        <v>2277</v>
      </c>
      <c r="J863" s="26">
        <v>0.02</v>
      </c>
      <c r="K863" s="25"/>
      <c r="L863" s="25">
        <v>2231.46</v>
      </c>
      <c r="M863" s="27">
        <v>44288</v>
      </c>
      <c r="N863" s="28">
        <v>44288</v>
      </c>
      <c r="O863" s="29">
        <v>835</v>
      </c>
      <c r="P863" s="30">
        <v>1</v>
      </c>
      <c r="Q863" s="19" t="s">
        <v>128</v>
      </c>
      <c r="R863" s="26">
        <v>7.0000000000000007E-2</v>
      </c>
      <c r="S863" s="31">
        <v>156.2022</v>
      </c>
      <c r="T863">
        <v>2</v>
      </c>
    </row>
    <row r="864" spans="2:20" x14ac:dyDescent="0.3">
      <c r="B864" s="19">
        <v>836</v>
      </c>
      <c r="C864" s="20">
        <v>44282</v>
      </c>
      <c r="D864" s="21">
        <v>70</v>
      </c>
      <c r="E864" s="22" t="s">
        <v>126</v>
      </c>
      <c r="F864" s="19">
        <v>10</v>
      </c>
      <c r="G864" s="23">
        <v>45</v>
      </c>
      <c r="H864" s="24">
        <v>98</v>
      </c>
      <c r="I864" s="25">
        <v>4410</v>
      </c>
      <c r="J864" s="26">
        <v>0.14000000000000001</v>
      </c>
      <c r="K864" s="25"/>
      <c r="L864" s="25">
        <v>3792.6</v>
      </c>
      <c r="M864" s="27">
        <v>44307</v>
      </c>
      <c r="N864" s="28">
        <v>44307</v>
      </c>
      <c r="O864" s="29">
        <v>836</v>
      </c>
      <c r="P864" s="30">
        <v>7</v>
      </c>
      <c r="Q864" s="19" t="s">
        <v>95</v>
      </c>
      <c r="R864" s="26">
        <v>0.09</v>
      </c>
      <c r="S864" s="31">
        <v>341.334</v>
      </c>
      <c r="T864">
        <v>3</v>
      </c>
    </row>
    <row r="865" spans="2:20" x14ac:dyDescent="0.3">
      <c r="B865" s="19">
        <v>837</v>
      </c>
      <c r="C865" s="20">
        <v>44282</v>
      </c>
      <c r="D865" s="21">
        <v>75</v>
      </c>
      <c r="E865" s="22" t="s">
        <v>96</v>
      </c>
      <c r="F865" s="19">
        <v>8</v>
      </c>
      <c r="G865" s="23">
        <v>26</v>
      </c>
      <c r="H865" s="24">
        <v>94</v>
      </c>
      <c r="I865" s="25">
        <v>2444</v>
      </c>
      <c r="J865" s="26">
        <v>0.09</v>
      </c>
      <c r="K865" s="25"/>
      <c r="L865" s="25">
        <v>2224.04</v>
      </c>
      <c r="M865" s="27">
        <v>44287</v>
      </c>
      <c r="N865" s="28">
        <v>44287</v>
      </c>
      <c r="O865" s="29">
        <v>837</v>
      </c>
      <c r="P865" s="30">
        <v>3</v>
      </c>
      <c r="Q865" s="19" t="s">
        <v>92</v>
      </c>
      <c r="R865" s="26">
        <v>0.09</v>
      </c>
      <c r="S865" s="31">
        <v>200.1636</v>
      </c>
      <c r="T865">
        <v>4</v>
      </c>
    </row>
    <row r="866" spans="2:20" x14ac:dyDescent="0.3">
      <c r="B866" s="19">
        <v>838</v>
      </c>
      <c r="C866" s="20">
        <v>44282</v>
      </c>
      <c r="D866" s="21">
        <v>17</v>
      </c>
      <c r="E866" s="22" t="s">
        <v>126</v>
      </c>
      <c r="F866" s="19">
        <v>1</v>
      </c>
      <c r="G866" s="23">
        <v>23</v>
      </c>
      <c r="H866" s="24">
        <v>115</v>
      </c>
      <c r="I866" s="25">
        <v>2645</v>
      </c>
      <c r="J866" s="26">
        <v>7.0000000000000007E-2</v>
      </c>
      <c r="K866" s="25"/>
      <c r="L866" s="25">
        <v>2459.85</v>
      </c>
      <c r="M866" s="27">
        <v>44284</v>
      </c>
      <c r="N866" s="28">
        <v>44284</v>
      </c>
      <c r="O866" s="29">
        <v>838</v>
      </c>
      <c r="P866" s="30">
        <v>3</v>
      </c>
      <c r="Q866" s="19" t="s">
        <v>109</v>
      </c>
      <c r="R866" s="26">
        <v>0.06</v>
      </c>
      <c r="S866" s="31">
        <v>147.59099999999998</v>
      </c>
      <c r="T866">
        <v>5</v>
      </c>
    </row>
    <row r="867" spans="2:20" x14ac:dyDescent="0.3">
      <c r="B867" s="19">
        <v>839</v>
      </c>
      <c r="C867" s="20">
        <v>44283</v>
      </c>
      <c r="D867" s="21">
        <v>68</v>
      </c>
      <c r="E867" s="22" t="s">
        <v>111</v>
      </c>
      <c r="F867" s="19">
        <v>4</v>
      </c>
      <c r="G867" s="23">
        <v>22</v>
      </c>
      <c r="H867" s="24">
        <v>116</v>
      </c>
      <c r="I867" s="25">
        <v>2552</v>
      </c>
      <c r="J867" s="26">
        <v>0.09</v>
      </c>
      <c r="K867" s="25"/>
      <c r="L867" s="25">
        <v>2322.3200000000002</v>
      </c>
      <c r="M867" s="27">
        <v>44312</v>
      </c>
      <c r="N867" s="28">
        <v>44312</v>
      </c>
      <c r="O867" s="29">
        <v>839</v>
      </c>
      <c r="P867" s="30">
        <v>5</v>
      </c>
      <c r="Q867" s="19" t="s">
        <v>88</v>
      </c>
      <c r="R867" s="26">
        <v>0.06</v>
      </c>
      <c r="S867" s="31">
        <v>139.33920000000001</v>
      </c>
      <c r="T867">
        <v>6</v>
      </c>
    </row>
    <row r="868" spans="2:20" x14ac:dyDescent="0.3">
      <c r="B868" s="19">
        <v>840</v>
      </c>
      <c r="C868" s="20">
        <v>44283</v>
      </c>
      <c r="D868" s="21">
        <v>50</v>
      </c>
      <c r="E868" s="22" t="s">
        <v>140</v>
      </c>
      <c r="F868" s="19">
        <v>6</v>
      </c>
      <c r="G868" s="23">
        <v>37</v>
      </c>
      <c r="H868" s="24">
        <v>91</v>
      </c>
      <c r="I868" s="25">
        <v>3367</v>
      </c>
      <c r="J868" s="26">
        <v>0.02</v>
      </c>
      <c r="K868" s="25"/>
      <c r="L868" s="25">
        <v>3299.66</v>
      </c>
      <c r="M868" s="27">
        <v>44284</v>
      </c>
      <c r="N868" s="28">
        <v>44284</v>
      </c>
      <c r="O868" s="29">
        <v>840</v>
      </c>
      <c r="P868" s="30">
        <v>7</v>
      </c>
      <c r="Q868" s="19" t="s">
        <v>88</v>
      </c>
      <c r="R868" s="26">
        <v>7.0000000000000007E-2</v>
      </c>
      <c r="S868" s="31">
        <v>230.97620000000001</v>
      </c>
      <c r="T868">
        <v>7</v>
      </c>
    </row>
    <row r="869" spans="2:20" x14ac:dyDescent="0.3">
      <c r="B869" s="19">
        <v>841</v>
      </c>
      <c r="C869" s="20">
        <v>44283</v>
      </c>
      <c r="D869" s="21">
        <v>23</v>
      </c>
      <c r="E869" s="22" t="s">
        <v>164</v>
      </c>
      <c r="F869" s="19">
        <v>3</v>
      </c>
      <c r="G869" s="23">
        <v>47</v>
      </c>
      <c r="H869" s="24">
        <v>99</v>
      </c>
      <c r="I869" s="25">
        <v>4653</v>
      </c>
      <c r="J869" s="26">
        <v>0.03</v>
      </c>
      <c r="K869" s="25"/>
      <c r="L869" s="25">
        <v>4513.41</v>
      </c>
      <c r="M869" s="27">
        <v>44307</v>
      </c>
      <c r="N869" s="28">
        <v>44307</v>
      </c>
      <c r="O869" s="29">
        <v>841</v>
      </c>
      <c r="P869" s="30">
        <v>3</v>
      </c>
      <c r="Q869" s="19" t="s">
        <v>88</v>
      </c>
      <c r="R869" s="26">
        <v>0.09</v>
      </c>
      <c r="S869" s="31">
        <v>406.20689999999996</v>
      </c>
      <c r="T869">
        <v>1</v>
      </c>
    </row>
    <row r="870" spans="2:20" x14ac:dyDescent="0.3">
      <c r="B870" s="19">
        <v>842</v>
      </c>
      <c r="C870" s="20">
        <v>44284</v>
      </c>
      <c r="D870" s="21">
        <v>85</v>
      </c>
      <c r="E870" s="22" t="s">
        <v>117</v>
      </c>
      <c r="F870" s="19">
        <v>12</v>
      </c>
      <c r="G870" s="23">
        <v>20</v>
      </c>
      <c r="H870" s="24">
        <v>93</v>
      </c>
      <c r="I870" s="25">
        <v>1860</v>
      </c>
      <c r="J870" s="26">
        <v>0.1</v>
      </c>
      <c r="K870" s="25"/>
      <c r="L870" s="25">
        <v>1674</v>
      </c>
      <c r="M870" s="27">
        <v>44288</v>
      </c>
      <c r="N870" s="28">
        <v>44288</v>
      </c>
      <c r="O870" s="29">
        <v>842</v>
      </c>
      <c r="P870" s="30">
        <v>2</v>
      </c>
      <c r="Q870" s="19" t="s">
        <v>83</v>
      </c>
      <c r="R870" s="26">
        <v>0.06</v>
      </c>
      <c r="S870" s="31">
        <v>100.44</v>
      </c>
      <c r="T870">
        <v>2</v>
      </c>
    </row>
    <row r="871" spans="2:20" x14ac:dyDescent="0.3">
      <c r="B871" s="19">
        <v>843</v>
      </c>
      <c r="C871" s="20">
        <v>44284</v>
      </c>
      <c r="D871" s="21">
        <v>1</v>
      </c>
      <c r="E871" s="22" t="s">
        <v>152</v>
      </c>
      <c r="F871" s="19">
        <v>4</v>
      </c>
      <c r="G871" s="23">
        <v>13</v>
      </c>
      <c r="H871" s="24">
        <v>92</v>
      </c>
      <c r="I871" s="25">
        <v>1196</v>
      </c>
      <c r="J871" s="26">
        <v>7.0000000000000007E-2</v>
      </c>
      <c r="K871" s="25"/>
      <c r="L871" s="25">
        <v>1112.28</v>
      </c>
      <c r="M871" s="27">
        <v>44311</v>
      </c>
      <c r="N871" s="28">
        <v>44311</v>
      </c>
      <c r="O871" s="29">
        <v>843</v>
      </c>
      <c r="P871" s="30">
        <v>4</v>
      </c>
      <c r="Q871" s="19" t="s">
        <v>105</v>
      </c>
      <c r="R871" s="26">
        <v>0.05</v>
      </c>
      <c r="S871" s="31">
        <v>55.614000000000004</v>
      </c>
      <c r="T871">
        <v>3</v>
      </c>
    </row>
    <row r="872" spans="2:20" x14ac:dyDescent="0.3">
      <c r="B872" s="19">
        <v>844</v>
      </c>
      <c r="C872" s="20">
        <v>44284</v>
      </c>
      <c r="D872" s="21">
        <v>68</v>
      </c>
      <c r="E872" s="22" t="s">
        <v>111</v>
      </c>
      <c r="F872" s="19">
        <v>4</v>
      </c>
      <c r="G872" s="23">
        <v>46</v>
      </c>
      <c r="H872" s="24">
        <v>104</v>
      </c>
      <c r="I872" s="25">
        <v>4784</v>
      </c>
      <c r="J872" s="26">
        <v>0.08</v>
      </c>
      <c r="K872" s="25"/>
      <c r="L872" s="25">
        <v>4401.28</v>
      </c>
      <c r="M872" s="27">
        <v>44314</v>
      </c>
      <c r="N872" s="28">
        <v>44314</v>
      </c>
      <c r="O872" s="29">
        <v>844</v>
      </c>
      <c r="P872" s="30">
        <v>1</v>
      </c>
      <c r="Q872" s="19" t="s">
        <v>105</v>
      </c>
      <c r="R872" s="26">
        <v>0.06</v>
      </c>
      <c r="S872" s="31">
        <v>264.07679999999999</v>
      </c>
      <c r="T872">
        <v>4</v>
      </c>
    </row>
    <row r="873" spans="2:20" x14ac:dyDescent="0.3">
      <c r="B873" s="19">
        <v>845</v>
      </c>
      <c r="C873" s="20">
        <v>44285</v>
      </c>
      <c r="D873" s="21">
        <v>85</v>
      </c>
      <c r="E873" s="22" t="s">
        <v>117</v>
      </c>
      <c r="F873" s="19">
        <v>4</v>
      </c>
      <c r="G873" s="23">
        <v>14</v>
      </c>
      <c r="H873" s="24">
        <v>93</v>
      </c>
      <c r="I873" s="25">
        <v>1302</v>
      </c>
      <c r="J873" s="26">
        <v>0.02</v>
      </c>
      <c r="K873" s="25"/>
      <c r="L873" s="25">
        <v>1275.96</v>
      </c>
      <c r="M873" s="27">
        <v>44290</v>
      </c>
      <c r="N873" s="28">
        <v>44290</v>
      </c>
      <c r="O873" s="29">
        <v>845</v>
      </c>
      <c r="P873" s="30">
        <v>2</v>
      </c>
      <c r="Q873" s="19" t="s">
        <v>92</v>
      </c>
      <c r="R873" s="26">
        <v>0.1</v>
      </c>
      <c r="S873" s="31">
        <v>127.596</v>
      </c>
      <c r="T873">
        <v>5</v>
      </c>
    </row>
    <row r="874" spans="2:20" x14ac:dyDescent="0.3">
      <c r="B874" s="19">
        <v>846</v>
      </c>
      <c r="C874" s="20">
        <v>44285</v>
      </c>
      <c r="D874" s="21">
        <v>86</v>
      </c>
      <c r="E874" s="22" t="s">
        <v>149</v>
      </c>
      <c r="F874" s="19">
        <v>8</v>
      </c>
      <c r="G874" s="23">
        <v>50</v>
      </c>
      <c r="H874" s="24">
        <v>118</v>
      </c>
      <c r="I874" s="25">
        <v>5900</v>
      </c>
      <c r="J874" s="26">
        <v>0.12</v>
      </c>
      <c r="K874" s="25"/>
      <c r="L874" s="25">
        <v>5192</v>
      </c>
      <c r="M874" s="27">
        <v>44313</v>
      </c>
      <c r="N874" s="28">
        <v>44313</v>
      </c>
      <c r="O874" s="29">
        <v>846</v>
      </c>
      <c r="P874" s="30">
        <v>7</v>
      </c>
      <c r="Q874" s="19" t="s">
        <v>95</v>
      </c>
      <c r="R874" s="26">
        <v>0.05</v>
      </c>
      <c r="S874" s="31">
        <v>259.60000000000002</v>
      </c>
      <c r="T874">
        <v>6</v>
      </c>
    </row>
    <row r="875" spans="2:20" x14ac:dyDescent="0.3">
      <c r="B875" s="19">
        <v>847</v>
      </c>
      <c r="C875" s="20">
        <v>44286</v>
      </c>
      <c r="D875" s="21">
        <v>57</v>
      </c>
      <c r="E875" s="22" t="s">
        <v>148</v>
      </c>
      <c r="F875" s="19">
        <v>3</v>
      </c>
      <c r="G875" s="23">
        <v>26</v>
      </c>
      <c r="H875" s="24">
        <v>103</v>
      </c>
      <c r="I875" s="25">
        <v>2678</v>
      </c>
      <c r="J875" s="26">
        <v>0.05</v>
      </c>
      <c r="K875" s="25"/>
      <c r="L875" s="25">
        <v>2544.1</v>
      </c>
      <c r="M875" s="27">
        <v>44314</v>
      </c>
      <c r="N875" s="28">
        <v>44314</v>
      </c>
      <c r="O875" s="29">
        <v>847</v>
      </c>
      <c r="P875" s="30">
        <v>6</v>
      </c>
      <c r="Q875" s="19" t="s">
        <v>95</v>
      </c>
      <c r="R875" s="26">
        <v>0.1</v>
      </c>
      <c r="S875" s="31">
        <v>254.41</v>
      </c>
      <c r="T875">
        <v>7</v>
      </c>
    </row>
    <row r="876" spans="2:20" x14ac:dyDescent="0.3">
      <c r="B876" s="19">
        <v>848</v>
      </c>
      <c r="C876" s="20">
        <v>44286</v>
      </c>
      <c r="D876" s="21">
        <v>84</v>
      </c>
      <c r="E876" s="22" t="s">
        <v>106</v>
      </c>
      <c r="F876" s="19">
        <v>12</v>
      </c>
      <c r="G876" s="23">
        <v>42</v>
      </c>
      <c r="H876" s="24">
        <v>91</v>
      </c>
      <c r="I876" s="25">
        <v>3822</v>
      </c>
      <c r="J876" s="26">
        <v>0.01</v>
      </c>
      <c r="K876" s="25"/>
      <c r="L876" s="25">
        <v>3783.78</v>
      </c>
      <c r="M876" s="27">
        <v>44294</v>
      </c>
      <c r="N876" s="28">
        <v>44294</v>
      </c>
      <c r="O876" s="29">
        <v>848</v>
      </c>
      <c r="P876" s="30">
        <v>6</v>
      </c>
      <c r="Q876" s="19" t="s">
        <v>92</v>
      </c>
      <c r="R876" s="26">
        <v>0.06</v>
      </c>
      <c r="S876" s="31">
        <v>227.02680000000001</v>
      </c>
      <c r="T876">
        <v>1</v>
      </c>
    </row>
    <row r="877" spans="2:20" x14ac:dyDescent="0.3">
      <c r="B877" s="19">
        <v>849</v>
      </c>
      <c r="C877" s="20">
        <v>44286</v>
      </c>
      <c r="D877" s="21">
        <v>58</v>
      </c>
      <c r="E877" s="22" t="s">
        <v>131</v>
      </c>
      <c r="F877" s="19">
        <v>1</v>
      </c>
      <c r="G877" s="23">
        <v>21</v>
      </c>
      <c r="H877" s="24">
        <v>93</v>
      </c>
      <c r="I877" s="25">
        <v>1953</v>
      </c>
      <c r="J877" s="26">
        <v>0</v>
      </c>
      <c r="K877" s="25"/>
      <c r="L877" s="25">
        <v>1953</v>
      </c>
      <c r="M877" s="27">
        <v>44308</v>
      </c>
      <c r="N877" s="28">
        <v>44308</v>
      </c>
      <c r="O877" s="29">
        <v>849</v>
      </c>
      <c r="P877" s="30">
        <v>2</v>
      </c>
      <c r="Q877" s="19" t="s">
        <v>88</v>
      </c>
      <c r="R877" s="26">
        <v>0.1</v>
      </c>
      <c r="S877" s="31">
        <v>195.3</v>
      </c>
      <c r="T877">
        <v>2</v>
      </c>
    </row>
    <row r="878" spans="2:20" x14ac:dyDescent="0.3">
      <c r="B878" s="19">
        <v>850</v>
      </c>
      <c r="C878" s="20">
        <v>44287</v>
      </c>
      <c r="D878" s="21">
        <v>11</v>
      </c>
      <c r="E878" s="22" t="s">
        <v>119</v>
      </c>
      <c r="F878" s="19">
        <v>1</v>
      </c>
      <c r="G878" s="23">
        <v>49</v>
      </c>
      <c r="H878" s="24">
        <v>114</v>
      </c>
      <c r="I878" s="25">
        <v>5586</v>
      </c>
      <c r="J878" s="26">
        <v>0.14000000000000001</v>
      </c>
      <c r="K878" s="25"/>
      <c r="L878" s="25">
        <v>4803.96</v>
      </c>
      <c r="M878" s="27">
        <v>44309</v>
      </c>
      <c r="N878" s="28">
        <v>44309</v>
      </c>
      <c r="O878" s="29">
        <v>850</v>
      </c>
      <c r="P878" s="30">
        <v>1</v>
      </c>
      <c r="Q878" s="19" t="s">
        <v>95</v>
      </c>
      <c r="R878" s="26">
        <v>0.08</v>
      </c>
      <c r="S878" s="31">
        <v>384.3168</v>
      </c>
      <c r="T878">
        <v>3</v>
      </c>
    </row>
    <row r="879" spans="2:20" x14ac:dyDescent="0.3">
      <c r="B879" s="19">
        <v>851</v>
      </c>
      <c r="C879" s="20">
        <v>44287</v>
      </c>
      <c r="D879" s="21">
        <v>58</v>
      </c>
      <c r="E879" s="22" t="s">
        <v>131</v>
      </c>
      <c r="F879" s="19">
        <v>11</v>
      </c>
      <c r="G879" s="23">
        <v>23</v>
      </c>
      <c r="H879" s="24">
        <v>106</v>
      </c>
      <c r="I879" s="25">
        <v>2438</v>
      </c>
      <c r="J879" s="26">
        <v>0.08</v>
      </c>
      <c r="K879" s="25"/>
      <c r="L879" s="25">
        <v>2242.96</v>
      </c>
      <c r="M879" s="27">
        <v>44314</v>
      </c>
      <c r="N879" s="28">
        <v>44314</v>
      </c>
      <c r="O879" s="29">
        <v>851</v>
      </c>
      <c r="P879" s="30">
        <v>2</v>
      </c>
      <c r="Q879" s="19" t="s">
        <v>113</v>
      </c>
      <c r="R879" s="26">
        <v>0.08</v>
      </c>
      <c r="S879" s="31">
        <v>179.43680000000001</v>
      </c>
      <c r="T879">
        <v>4</v>
      </c>
    </row>
    <row r="880" spans="2:20" x14ac:dyDescent="0.3">
      <c r="B880" s="19">
        <v>852</v>
      </c>
      <c r="C880" s="20">
        <v>44288</v>
      </c>
      <c r="D880" s="21">
        <v>2</v>
      </c>
      <c r="E880" s="22" t="s">
        <v>93</v>
      </c>
      <c r="F880" s="19">
        <v>5</v>
      </c>
      <c r="G880" s="23">
        <v>17</v>
      </c>
      <c r="H880" s="24">
        <v>102</v>
      </c>
      <c r="I880" s="25">
        <v>1734</v>
      </c>
      <c r="J880" s="26">
        <v>0.06</v>
      </c>
      <c r="K880" s="25"/>
      <c r="L880" s="25">
        <v>1629.96</v>
      </c>
      <c r="M880" s="27">
        <v>44312</v>
      </c>
      <c r="N880" s="28">
        <v>44312</v>
      </c>
      <c r="O880" s="29">
        <v>852</v>
      </c>
      <c r="P880" s="30">
        <v>3</v>
      </c>
      <c r="Q880" s="19" t="s">
        <v>113</v>
      </c>
      <c r="R880" s="26">
        <v>0.1</v>
      </c>
      <c r="S880" s="31">
        <v>162.99600000000001</v>
      </c>
      <c r="T880">
        <v>5</v>
      </c>
    </row>
    <row r="881" spans="2:20" x14ac:dyDescent="0.3">
      <c r="B881" s="19">
        <v>853</v>
      </c>
      <c r="C881" s="20">
        <v>44288</v>
      </c>
      <c r="D881" s="21">
        <v>14</v>
      </c>
      <c r="E881" s="22" t="s">
        <v>86</v>
      </c>
      <c r="F881" s="19">
        <v>1</v>
      </c>
      <c r="G881" s="23">
        <v>39</v>
      </c>
      <c r="H881" s="24">
        <v>118</v>
      </c>
      <c r="I881" s="25">
        <v>4602</v>
      </c>
      <c r="J881" s="26">
        <v>0.08</v>
      </c>
      <c r="K881" s="25"/>
      <c r="L881" s="25">
        <v>4233.84</v>
      </c>
      <c r="M881" s="27">
        <v>44317</v>
      </c>
      <c r="N881" s="28">
        <v>44317</v>
      </c>
      <c r="O881" s="29">
        <v>853</v>
      </c>
      <c r="P881" s="30">
        <v>5</v>
      </c>
      <c r="Q881" s="19" t="s">
        <v>92</v>
      </c>
      <c r="R881" s="26">
        <v>0.05</v>
      </c>
      <c r="S881" s="31">
        <v>211.69200000000001</v>
      </c>
      <c r="T881">
        <v>6</v>
      </c>
    </row>
    <row r="882" spans="2:20" x14ac:dyDescent="0.3">
      <c r="B882" s="19">
        <v>854</v>
      </c>
      <c r="C882" s="20">
        <v>44288</v>
      </c>
      <c r="D882" s="21">
        <v>85</v>
      </c>
      <c r="E882" s="22" t="s">
        <v>117</v>
      </c>
      <c r="F882" s="19">
        <v>4</v>
      </c>
      <c r="G882" s="23">
        <v>35</v>
      </c>
      <c r="H882" s="24">
        <v>101</v>
      </c>
      <c r="I882" s="25">
        <v>3535</v>
      </c>
      <c r="J882" s="26">
        <v>0.09</v>
      </c>
      <c r="K882" s="25"/>
      <c r="L882" s="25">
        <v>3216.85</v>
      </c>
      <c r="M882" s="27">
        <v>44295</v>
      </c>
      <c r="N882" s="28">
        <v>44295</v>
      </c>
      <c r="O882" s="29">
        <v>854</v>
      </c>
      <c r="P882" s="30">
        <v>7</v>
      </c>
      <c r="Q882" s="19" t="s">
        <v>80</v>
      </c>
      <c r="R882" s="26">
        <v>7.0000000000000007E-2</v>
      </c>
      <c r="S882" s="31">
        <v>225.17950000000002</v>
      </c>
      <c r="T882">
        <v>7</v>
      </c>
    </row>
    <row r="883" spans="2:20" x14ac:dyDescent="0.3">
      <c r="B883" s="19">
        <v>855</v>
      </c>
      <c r="C883" s="20">
        <v>44289</v>
      </c>
      <c r="D883" s="21">
        <v>7</v>
      </c>
      <c r="E883" s="22" t="s">
        <v>161</v>
      </c>
      <c r="F883" s="19">
        <v>14</v>
      </c>
      <c r="G883" s="23">
        <v>27</v>
      </c>
      <c r="H883" s="24">
        <v>109</v>
      </c>
      <c r="I883" s="25">
        <v>2943</v>
      </c>
      <c r="J883" s="26">
        <v>0.06</v>
      </c>
      <c r="K883" s="25"/>
      <c r="L883" s="25">
        <v>2766.42</v>
      </c>
      <c r="M883" s="27">
        <v>44308</v>
      </c>
      <c r="N883" s="28">
        <v>44308</v>
      </c>
      <c r="O883" s="29">
        <v>855</v>
      </c>
      <c r="P883" s="30">
        <v>2</v>
      </c>
      <c r="Q883" s="19" t="s">
        <v>90</v>
      </c>
      <c r="R883" s="26">
        <v>0.05</v>
      </c>
      <c r="S883" s="31">
        <v>138.321</v>
      </c>
      <c r="T883">
        <v>1</v>
      </c>
    </row>
    <row r="884" spans="2:20" x14ac:dyDescent="0.3">
      <c r="B884" s="19">
        <v>856</v>
      </c>
      <c r="C884" s="20">
        <v>44289</v>
      </c>
      <c r="D884" s="21">
        <v>46</v>
      </c>
      <c r="E884" s="22" t="s">
        <v>153</v>
      </c>
      <c r="F884" s="19">
        <v>11</v>
      </c>
      <c r="G884" s="23">
        <v>45</v>
      </c>
      <c r="H884" s="24">
        <v>109</v>
      </c>
      <c r="I884" s="25">
        <v>4905</v>
      </c>
      <c r="J884" s="26">
        <v>0.13</v>
      </c>
      <c r="K884" s="25"/>
      <c r="L884" s="25">
        <v>4267.3500000000004</v>
      </c>
      <c r="M884" s="27">
        <v>44298</v>
      </c>
      <c r="N884" s="28">
        <v>44298</v>
      </c>
      <c r="O884" s="29">
        <v>856</v>
      </c>
      <c r="P884" s="30">
        <v>3</v>
      </c>
      <c r="Q884" s="19" t="s">
        <v>113</v>
      </c>
      <c r="R884" s="26">
        <v>7.0000000000000007E-2</v>
      </c>
      <c r="S884" s="31">
        <v>298.71450000000004</v>
      </c>
      <c r="T884">
        <v>2</v>
      </c>
    </row>
    <row r="885" spans="2:20" x14ac:dyDescent="0.3">
      <c r="B885" s="19">
        <v>857</v>
      </c>
      <c r="C885" s="20">
        <v>44289</v>
      </c>
      <c r="D885" s="21">
        <v>38</v>
      </c>
      <c r="E885" s="22" t="s">
        <v>132</v>
      </c>
      <c r="F885" s="19">
        <v>10</v>
      </c>
      <c r="G885" s="23">
        <v>48</v>
      </c>
      <c r="H885" s="24">
        <v>101</v>
      </c>
      <c r="I885" s="25">
        <v>4848</v>
      </c>
      <c r="J885" s="26">
        <v>0.02</v>
      </c>
      <c r="K885" s="25"/>
      <c r="L885" s="25">
        <v>4751.04</v>
      </c>
      <c r="M885" s="27">
        <v>44301</v>
      </c>
      <c r="N885" s="28">
        <v>44301</v>
      </c>
      <c r="O885" s="29">
        <v>857</v>
      </c>
      <c r="P885" s="30">
        <v>2</v>
      </c>
      <c r="Q885" s="19" t="s">
        <v>95</v>
      </c>
      <c r="R885" s="26">
        <v>0.06</v>
      </c>
      <c r="S885" s="31">
        <v>285.06239999999997</v>
      </c>
      <c r="T885">
        <v>3</v>
      </c>
    </row>
    <row r="886" spans="2:20" x14ac:dyDescent="0.3">
      <c r="B886" s="19">
        <v>858</v>
      </c>
      <c r="C886" s="20">
        <v>44290</v>
      </c>
      <c r="D886" s="21">
        <v>33</v>
      </c>
      <c r="E886" s="22" t="s">
        <v>135</v>
      </c>
      <c r="F886" s="19">
        <v>4</v>
      </c>
      <c r="G886" s="23">
        <v>46</v>
      </c>
      <c r="H886" s="24">
        <v>118</v>
      </c>
      <c r="I886" s="25">
        <v>5428</v>
      </c>
      <c r="J886" s="26">
        <v>0</v>
      </c>
      <c r="K886" s="25"/>
      <c r="L886" s="25">
        <v>5428</v>
      </c>
      <c r="M886" s="27">
        <v>44313</v>
      </c>
      <c r="N886" s="28">
        <v>44313</v>
      </c>
      <c r="O886" s="29">
        <v>858</v>
      </c>
      <c r="P886" s="30">
        <v>1</v>
      </c>
      <c r="Q886" s="19" t="s">
        <v>92</v>
      </c>
      <c r="R886" s="26">
        <v>0.09</v>
      </c>
      <c r="S886" s="31">
        <v>488.52</v>
      </c>
      <c r="T886">
        <v>4</v>
      </c>
    </row>
    <row r="887" spans="2:20" x14ac:dyDescent="0.3">
      <c r="B887" s="19">
        <v>859</v>
      </c>
      <c r="C887" s="20">
        <v>44290</v>
      </c>
      <c r="D887" s="21">
        <v>48</v>
      </c>
      <c r="E887" s="22" t="s">
        <v>120</v>
      </c>
      <c r="F887" s="19">
        <v>15</v>
      </c>
      <c r="G887" s="23">
        <v>11</v>
      </c>
      <c r="H887" s="24">
        <v>98</v>
      </c>
      <c r="I887" s="25">
        <v>1078</v>
      </c>
      <c r="J887" s="26">
        <v>0.08</v>
      </c>
      <c r="K887" s="25"/>
      <c r="L887" s="25">
        <v>991.76</v>
      </c>
      <c r="M887" s="27">
        <v>44290</v>
      </c>
      <c r="N887" s="28">
        <v>44290</v>
      </c>
      <c r="O887" s="29">
        <v>859</v>
      </c>
      <c r="P887" s="30">
        <v>1</v>
      </c>
      <c r="Q887" s="19" t="s">
        <v>90</v>
      </c>
      <c r="R887" s="26">
        <v>0.1</v>
      </c>
      <c r="S887" s="31">
        <v>99.176000000000002</v>
      </c>
      <c r="T887">
        <v>5</v>
      </c>
    </row>
    <row r="888" spans="2:20" x14ac:dyDescent="0.3">
      <c r="B888" s="19">
        <v>860</v>
      </c>
      <c r="C888" s="20">
        <v>44290</v>
      </c>
      <c r="D888" s="21">
        <v>13</v>
      </c>
      <c r="E888" s="22" t="s">
        <v>134</v>
      </c>
      <c r="F888" s="19">
        <v>6</v>
      </c>
      <c r="G888" s="23">
        <v>45</v>
      </c>
      <c r="H888" s="24">
        <v>95</v>
      </c>
      <c r="I888" s="25">
        <v>4275</v>
      </c>
      <c r="J888" s="26">
        <v>0.12</v>
      </c>
      <c r="K888" s="25"/>
      <c r="L888" s="25">
        <v>3762</v>
      </c>
      <c r="M888" s="27">
        <v>44295</v>
      </c>
      <c r="N888" s="28">
        <v>44295</v>
      </c>
      <c r="O888" s="29">
        <v>860</v>
      </c>
      <c r="P888" s="30">
        <v>2</v>
      </c>
      <c r="Q888" s="19" t="s">
        <v>83</v>
      </c>
      <c r="R888" s="26">
        <v>0.08</v>
      </c>
      <c r="S888" s="31">
        <v>300.95999999999998</v>
      </c>
      <c r="T888">
        <v>6</v>
      </c>
    </row>
    <row r="889" spans="2:20" x14ac:dyDescent="0.3">
      <c r="B889" s="19">
        <v>861</v>
      </c>
      <c r="C889" s="20">
        <v>44290</v>
      </c>
      <c r="D889" s="21">
        <v>45</v>
      </c>
      <c r="E889" s="22" t="s">
        <v>96</v>
      </c>
      <c r="F889" s="19">
        <v>5</v>
      </c>
      <c r="G889" s="23">
        <v>41</v>
      </c>
      <c r="H889" s="24">
        <v>101</v>
      </c>
      <c r="I889" s="25">
        <v>4141</v>
      </c>
      <c r="J889" s="26">
        <v>0.15</v>
      </c>
      <c r="K889" s="25"/>
      <c r="L889" s="25">
        <v>3519.85</v>
      </c>
      <c r="M889" s="27">
        <v>44297</v>
      </c>
      <c r="N889" s="28">
        <v>44297</v>
      </c>
      <c r="O889" s="29">
        <v>861</v>
      </c>
      <c r="P889" s="30">
        <v>1</v>
      </c>
      <c r="Q889" s="19" t="s">
        <v>128</v>
      </c>
      <c r="R889" s="26">
        <v>7.0000000000000007E-2</v>
      </c>
      <c r="S889" s="31">
        <v>246.38950000000003</v>
      </c>
      <c r="T889">
        <v>7</v>
      </c>
    </row>
    <row r="890" spans="2:20" x14ac:dyDescent="0.3">
      <c r="B890" s="19">
        <v>862</v>
      </c>
      <c r="C890" s="20">
        <v>44291</v>
      </c>
      <c r="D890" s="21">
        <v>27</v>
      </c>
      <c r="E890" s="22" t="s">
        <v>160</v>
      </c>
      <c r="F890" s="19">
        <v>4</v>
      </c>
      <c r="G890" s="23">
        <v>23</v>
      </c>
      <c r="H890" s="24">
        <v>110</v>
      </c>
      <c r="I890" s="25">
        <v>2530</v>
      </c>
      <c r="J890" s="26">
        <v>7.0000000000000007E-2</v>
      </c>
      <c r="K890" s="25"/>
      <c r="L890" s="25">
        <v>2352.9</v>
      </c>
      <c r="M890" s="27">
        <v>44308</v>
      </c>
      <c r="N890" s="28">
        <v>44308</v>
      </c>
      <c r="O890" s="29">
        <v>862</v>
      </c>
      <c r="P890" s="30">
        <v>1</v>
      </c>
      <c r="Q890" s="19" t="s">
        <v>92</v>
      </c>
      <c r="R890" s="26">
        <v>0.06</v>
      </c>
      <c r="S890" s="31">
        <v>141.17400000000001</v>
      </c>
      <c r="T890">
        <v>1</v>
      </c>
    </row>
    <row r="891" spans="2:20" x14ac:dyDescent="0.3">
      <c r="B891" s="19">
        <v>863</v>
      </c>
      <c r="C891" s="20">
        <v>44291</v>
      </c>
      <c r="D891" s="21">
        <v>32</v>
      </c>
      <c r="E891" s="22" t="s">
        <v>136</v>
      </c>
      <c r="F891" s="19">
        <v>2</v>
      </c>
      <c r="G891" s="23">
        <v>46</v>
      </c>
      <c r="H891" s="24">
        <v>106</v>
      </c>
      <c r="I891" s="25">
        <v>4876</v>
      </c>
      <c r="J891" s="26">
        <v>0.01</v>
      </c>
      <c r="K891" s="25"/>
      <c r="L891" s="25">
        <v>4827.24</v>
      </c>
      <c r="M891" s="27">
        <v>44312</v>
      </c>
      <c r="N891" s="28">
        <v>44312</v>
      </c>
      <c r="O891" s="29">
        <v>863</v>
      </c>
      <c r="P891" s="30">
        <v>1</v>
      </c>
      <c r="Q891" s="19" t="s">
        <v>90</v>
      </c>
      <c r="R891" s="26">
        <v>0.08</v>
      </c>
      <c r="S891" s="31">
        <v>386.17919999999998</v>
      </c>
      <c r="T891">
        <v>2</v>
      </c>
    </row>
    <row r="892" spans="2:20" x14ac:dyDescent="0.3">
      <c r="B892" s="19">
        <v>864</v>
      </c>
      <c r="C892" s="20">
        <v>44292</v>
      </c>
      <c r="D892" s="21">
        <v>16</v>
      </c>
      <c r="E892" s="22" t="s">
        <v>86</v>
      </c>
      <c r="F892" s="19">
        <v>1</v>
      </c>
      <c r="G892" s="23">
        <v>28</v>
      </c>
      <c r="H892" s="24">
        <v>106</v>
      </c>
      <c r="I892" s="25">
        <v>2968</v>
      </c>
      <c r="J892" s="26">
        <v>7.0000000000000007E-2</v>
      </c>
      <c r="K892" s="25"/>
      <c r="L892" s="25">
        <v>2760.24</v>
      </c>
      <c r="M892" s="27">
        <v>44292</v>
      </c>
      <c r="N892" s="28">
        <v>44292</v>
      </c>
      <c r="O892" s="29">
        <v>864</v>
      </c>
      <c r="P892" s="30">
        <v>4</v>
      </c>
      <c r="Q892" s="19" t="s">
        <v>95</v>
      </c>
      <c r="R892" s="26">
        <v>0.1</v>
      </c>
      <c r="S892" s="31">
        <v>276.024</v>
      </c>
      <c r="T892">
        <v>3</v>
      </c>
    </row>
    <row r="893" spans="2:20" x14ac:dyDescent="0.3">
      <c r="B893" s="19">
        <v>865</v>
      </c>
      <c r="C893" s="20">
        <v>44293</v>
      </c>
      <c r="D893" s="21">
        <v>29</v>
      </c>
      <c r="E893" s="22" t="s">
        <v>157</v>
      </c>
      <c r="F893" s="19">
        <v>2</v>
      </c>
      <c r="G893" s="23">
        <v>30</v>
      </c>
      <c r="H893" s="24">
        <v>112</v>
      </c>
      <c r="I893" s="25">
        <v>3360</v>
      </c>
      <c r="J893" s="26">
        <v>0</v>
      </c>
      <c r="K893" s="25"/>
      <c r="L893" s="25">
        <v>3360</v>
      </c>
      <c r="M893" s="27">
        <v>44312</v>
      </c>
      <c r="N893" s="28">
        <v>44312</v>
      </c>
      <c r="O893" s="29">
        <v>865</v>
      </c>
      <c r="P893" s="30">
        <v>4</v>
      </c>
      <c r="Q893" s="19" t="s">
        <v>109</v>
      </c>
      <c r="R893" s="26">
        <v>7.0000000000000007E-2</v>
      </c>
      <c r="S893" s="31">
        <v>235.20000000000002</v>
      </c>
      <c r="T893">
        <v>4</v>
      </c>
    </row>
    <row r="894" spans="2:20" x14ac:dyDescent="0.3">
      <c r="B894" s="19">
        <v>866</v>
      </c>
      <c r="C894" s="20">
        <v>44293</v>
      </c>
      <c r="D894" s="21">
        <v>86</v>
      </c>
      <c r="E894" s="22" t="s">
        <v>149</v>
      </c>
      <c r="F894" s="19">
        <v>13</v>
      </c>
      <c r="G894" s="23">
        <v>39</v>
      </c>
      <c r="H894" s="24">
        <v>108</v>
      </c>
      <c r="I894" s="25">
        <v>4212</v>
      </c>
      <c r="J894" s="26">
        <v>0.15</v>
      </c>
      <c r="K894" s="25"/>
      <c r="L894" s="25">
        <v>3580.2</v>
      </c>
      <c r="M894" s="27">
        <v>44307</v>
      </c>
      <c r="N894" s="28">
        <v>44307</v>
      </c>
      <c r="O894" s="29">
        <v>866</v>
      </c>
      <c r="P894" s="30">
        <v>7</v>
      </c>
      <c r="Q894" s="19" t="s">
        <v>105</v>
      </c>
      <c r="R894" s="26">
        <v>0.05</v>
      </c>
      <c r="S894" s="31">
        <v>179.01</v>
      </c>
      <c r="T894">
        <v>5</v>
      </c>
    </row>
    <row r="895" spans="2:20" x14ac:dyDescent="0.3">
      <c r="B895" s="19">
        <v>867</v>
      </c>
      <c r="C895" s="20">
        <v>44294</v>
      </c>
      <c r="D895" s="21">
        <v>18</v>
      </c>
      <c r="E895" s="22" t="s">
        <v>142</v>
      </c>
      <c r="F895" s="19">
        <v>3</v>
      </c>
      <c r="G895" s="23">
        <v>14</v>
      </c>
      <c r="H895" s="24">
        <v>97</v>
      </c>
      <c r="I895" s="25">
        <v>1358</v>
      </c>
      <c r="J895" s="26">
        <v>0.03</v>
      </c>
      <c r="K895" s="25"/>
      <c r="L895" s="25">
        <v>1317.26</v>
      </c>
      <c r="M895" s="27">
        <v>44297</v>
      </c>
      <c r="N895" s="28">
        <v>44297</v>
      </c>
      <c r="O895" s="29">
        <v>867</v>
      </c>
      <c r="P895" s="30">
        <v>2</v>
      </c>
      <c r="Q895" s="19" t="s">
        <v>128</v>
      </c>
      <c r="R895" s="26">
        <v>0.09</v>
      </c>
      <c r="S895" s="31">
        <v>118.5534</v>
      </c>
      <c r="T895">
        <v>6</v>
      </c>
    </row>
    <row r="896" spans="2:20" x14ac:dyDescent="0.3">
      <c r="B896" s="19">
        <v>868</v>
      </c>
      <c r="C896" s="20">
        <v>44294</v>
      </c>
      <c r="D896" s="21">
        <v>81</v>
      </c>
      <c r="E896" s="22" t="s">
        <v>162</v>
      </c>
      <c r="F896" s="19">
        <v>8</v>
      </c>
      <c r="G896" s="23">
        <v>15</v>
      </c>
      <c r="H896" s="24">
        <v>90</v>
      </c>
      <c r="I896" s="25">
        <v>1350</v>
      </c>
      <c r="J896" s="26">
        <v>0.09</v>
      </c>
      <c r="K896" s="25"/>
      <c r="L896" s="25">
        <v>1228.5</v>
      </c>
      <c r="M896" s="27">
        <v>44324</v>
      </c>
      <c r="N896" s="28">
        <v>44324</v>
      </c>
      <c r="O896" s="29">
        <v>868</v>
      </c>
      <c r="P896" s="30">
        <v>6</v>
      </c>
      <c r="Q896" s="19" t="s">
        <v>92</v>
      </c>
      <c r="R896" s="26">
        <v>0.06</v>
      </c>
      <c r="S896" s="31">
        <v>73.709999999999994</v>
      </c>
      <c r="T896">
        <v>7</v>
      </c>
    </row>
    <row r="897" spans="2:20" x14ac:dyDescent="0.3">
      <c r="B897" s="19">
        <v>869</v>
      </c>
      <c r="C897" s="20">
        <v>44295</v>
      </c>
      <c r="D897" s="21">
        <v>49</v>
      </c>
      <c r="E897" s="22" t="s">
        <v>96</v>
      </c>
      <c r="F897" s="19">
        <v>5</v>
      </c>
      <c r="G897" s="23">
        <v>29</v>
      </c>
      <c r="H897" s="24">
        <v>102</v>
      </c>
      <c r="I897" s="25">
        <v>2958</v>
      </c>
      <c r="J897" s="26">
        <v>0.13</v>
      </c>
      <c r="K897" s="25"/>
      <c r="L897" s="25">
        <v>2573.46</v>
      </c>
      <c r="M897" s="27">
        <v>44300</v>
      </c>
      <c r="N897" s="28">
        <v>44300</v>
      </c>
      <c r="O897" s="29">
        <v>869</v>
      </c>
      <c r="P897" s="30">
        <v>3</v>
      </c>
      <c r="Q897" s="19" t="s">
        <v>80</v>
      </c>
      <c r="R897" s="26">
        <v>0.1</v>
      </c>
      <c r="S897" s="31">
        <v>257.346</v>
      </c>
      <c r="T897">
        <v>1</v>
      </c>
    </row>
    <row r="898" spans="2:20" x14ac:dyDescent="0.3">
      <c r="B898" s="19">
        <v>870</v>
      </c>
      <c r="C898" s="20">
        <v>44295</v>
      </c>
      <c r="D898" s="21">
        <v>59</v>
      </c>
      <c r="E898" s="22" t="s">
        <v>156</v>
      </c>
      <c r="F898" s="19">
        <v>9</v>
      </c>
      <c r="G898" s="23">
        <v>29</v>
      </c>
      <c r="H898" s="24">
        <v>94</v>
      </c>
      <c r="I898" s="25">
        <v>2726</v>
      </c>
      <c r="J898" s="26">
        <v>0</v>
      </c>
      <c r="K898" s="25"/>
      <c r="L898" s="25">
        <v>2726</v>
      </c>
      <c r="M898" s="27">
        <v>44313</v>
      </c>
      <c r="N898" s="28">
        <v>44313</v>
      </c>
      <c r="O898" s="29">
        <v>870</v>
      </c>
      <c r="P898" s="30">
        <v>1</v>
      </c>
      <c r="Q898" s="19" t="s">
        <v>90</v>
      </c>
      <c r="R898" s="26">
        <v>0.05</v>
      </c>
      <c r="S898" s="31">
        <v>136.30000000000001</v>
      </c>
      <c r="T898">
        <v>2</v>
      </c>
    </row>
    <row r="899" spans="2:20" x14ac:dyDescent="0.3">
      <c r="B899" s="19">
        <v>871</v>
      </c>
      <c r="C899" s="20">
        <v>44296</v>
      </c>
      <c r="D899" s="21">
        <v>15</v>
      </c>
      <c r="E899" s="22" t="s">
        <v>136</v>
      </c>
      <c r="F899" s="19">
        <v>8</v>
      </c>
      <c r="G899" s="23">
        <v>35</v>
      </c>
      <c r="H899" s="24">
        <v>109</v>
      </c>
      <c r="I899" s="25">
        <v>3815</v>
      </c>
      <c r="J899" s="26">
        <v>0.01</v>
      </c>
      <c r="K899" s="25"/>
      <c r="L899" s="25">
        <v>3776.85</v>
      </c>
      <c r="M899" s="27">
        <v>44316</v>
      </c>
      <c r="N899" s="28">
        <v>44316</v>
      </c>
      <c r="O899" s="29">
        <v>871</v>
      </c>
      <c r="P899" s="30">
        <v>6</v>
      </c>
      <c r="Q899" s="19" t="s">
        <v>90</v>
      </c>
      <c r="R899" s="26">
        <v>0.06</v>
      </c>
      <c r="S899" s="31">
        <v>226.61099999999999</v>
      </c>
      <c r="T899">
        <v>3</v>
      </c>
    </row>
    <row r="900" spans="2:20" x14ac:dyDescent="0.3">
      <c r="B900" s="19">
        <v>872</v>
      </c>
      <c r="C900" s="20">
        <v>44296</v>
      </c>
      <c r="D900" s="21">
        <v>62</v>
      </c>
      <c r="E900" s="22" t="s">
        <v>96</v>
      </c>
      <c r="F900" s="19">
        <v>9</v>
      </c>
      <c r="G900" s="23">
        <v>41</v>
      </c>
      <c r="H900" s="24">
        <v>115</v>
      </c>
      <c r="I900" s="25">
        <v>4715</v>
      </c>
      <c r="J900" s="26">
        <v>0.02</v>
      </c>
      <c r="K900" s="25"/>
      <c r="L900" s="25">
        <v>4620.7</v>
      </c>
      <c r="M900" s="27">
        <v>44309</v>
      </c>
      <c r="N900" s="28">
        <v>44309</v>
      </c>
      <c r="O900" s="29">
        <v>872</v>
      </c>
      <c r="P900" s="30">
        <v>1</v>
      </c>
      <c r="Q900" s="19" t="s">
        <v>128</v>
      </c>
      <c r="R900" s="26">
        <v>0.09</v>
      </c>
      <c r="S900" s="31">
        <v>415.86299999999994</v>
      </c>
      <c r="T900">
        <v>4</v>
      </c>
    </row>
    <row r="901" spans="2:20" x14ac:dyDescent="0.3">
      <c r="B901" s="19">
        <v>873</v>
      </c>
      <c r="C901" s="20">
        <v>44296</v>
      </c>
      <c r="D901" s="21">
        <v>2</v>
      </c>
      <c r="E901" s="22" t="s">
        <v>93</v>
      </c>
      <c r="F901" s="19">
        <v>11</v>
      </c>
      <c r="G901" s="23">
        <v>30</v>
      </c>
      <c r="H901" s="24">
        <v>108</v>
      </c>
      <c r="I901" s="25">
        <v>3240</v>
      </c>
      <c r="J901" s="26">
        <v>0.05</v>
      </c>
      <c r="K901" s="25"/>
      <c r="L901" s="25">
        <v>3078</v>
      </c>
      <c r="M901" s="27">
        <v>44302</v>
      </c>
      <c r="N901" s="28">
        <v>44302</v>
      </c>
      <c r="O901" s="29">
        <v>873</v>
      </c>
      <c r="P901" s="30">
        <v>6</v>
      </c>
      <c r="Q901" s="19" t="s">
        <v>109</v>
      </c>
      <c r="R901" s="26">
        <v>0.05</v>
      </c>
      <c r="S901" s="31">
        <v>153.9</v>
      </c>
      <c r="T901">
        <v>5</v>
      </c>
    </row>
    <row r="902" spans="2:20" x14ac:dyDescent="0.3">
      <c r="B902" s="19">
        <v>874</v>
      </c>
      <c r="C902" s="20">
        <v>44299</v>
      </c>
      <c r="D902" s="21">
        <v>41</v>
      </c>
      <c r="E902" s="22" t="s">
        <v>127</v>
      </c>
      <c r="F902" s="19">
        <v>11</v>
      </c>
      <c r="G902" s="23">
        <v>17</v>
      </c>
      <c r="H902" s="24">
        <v>115</v>
      </c>
      <c r="I902" s="25">
        <v>1955</v>
      </c>
      <c r="J902" s="26">
        <v>0</v>
      </c>
      <c r="K902" s="25"/>
      <c r="L902" s="25">
        <v>1955</v>
      </c>
      <c r="M902" s="27">
        <v>44307</v>
      </c>
      <c r="N902" s="28">
        <v>44307</v>
      </c>
      <c r="O902" s="29">
        <v>874</v>
      </c>
      <c r="P902" s="30">
        <v>6</v>
      </c>
      <c r="Q902" s="19" t="s">
        <v>109</v>
      </c>
      <c r="R902" s="26">
        <v>0.1</v>
      </c>
      <c r="S902" s="31">
        <v>195.5</v>
      </c>
      <c r="T902">
        <v>6</v>
      </c>
    </row>
    <row r="903" spans="2:20" x14ac:dyDescent="0.3">
      <c r="B903" s="19">
        <v>875</v>
      </c>
      <c r="C903" s="20">
        <v>44302</v>
      </c>
      <c r="D903" s="21">
        <v>31</v>
      </c>
      <c r="E903" s="22" t="s">
        <v>144</v>
      </c>
      <c r="F903" s="19">
        <v>13</v>
      </c>
      <c r="G903" s="23">
        <v>37</v>
      </c>
      <c r="H903" s="24">
        <v>111</v>
      </c>
      <c r="I903" s="25">
        <v>4107</v>
      </c>
      <c r="J903" s="26">
        <v>0</v>
      </c>
      <c r="K903" s="25"/>
      <c r="L903" s="25">
        <v>4107</v>
      </c>
      <c r="M903" s="27">
        <v>44314</v>
      </c>
      <c r="N903" s="28">
        <v>44314</v>
      </c>
      <c r="O903" s="29">
        <v>875</v>
      </c>
      <c r="P903" s="30">
        <v>5</v>
      </c>
      <c r="Q903" s="19" t="s">
        <v>83</v>
      </c>
      <c r="R903" s="26">
        <v>0.1</v>
      </c>
      <c r="S903" s="31">
        <v>410.70000000000005</v>
      </c>
      <c r="T903">
        <v>7</v>
      </c>
    </row>
    <row r="904" spans="2:20" x14ac:dyDescent="0.3">
      <c r="B904" s="19">
        <v>876</v>
      </c>
      <c r="C904" s="20">
        <v>44304</v>
      </c>
      <c r="D904" s="21">
        <v>34</v>
      </c>
      <c r="E904" s="22" t="s">
        <v>118</v>
      </c>
      <c r="F904" s="19">
        <v>7</v>
      </c>
      <c r="G904" s="23">
        <v>38</v>
      </c>
      <c r="H904" s="24">
        <v>108</v>
      </c>
      <c r="I904" s="25">
        <v>4104</v>
      </c>
      <c r="J904" s="26">
        <v>0.06</v>
      </c>
      <c r="K904" s="25"/>
      <c r="L904" s="25">
        <v>3857.76</v>
      </c>
      <c r="M904" s="27">
        <v>44306</v>
      </c>
      <c r="N904" s="28">
        <v>44306</v>
      </c>
      <c r="O904" s="29">
        <v>876</v>
      </c>
      <c r="P904" s="30">
        <v>1</v>
      </c>
      <c r="Q904" s="19" t="s">
        <v>113</v>
      </c>
      <c r="R904" s="26">
        <v>0.1</v>
      </c>
      <c r="S904" s="31">
        <v>385.77600000000007</v>
      </c>
      <c r="T904">
        <v>1</v>
      </c>
    </row>
    <row r="905" spans="2:20" x14ac:dyDescent="0.3">
      <c r="B905" s="19">
        <v>877</v>
      </c>
      <c r="C905" s="20">
        <v>44304</v>
      </c>
      <c r="D905" s="21">
        <v>28</v>
      </c>
      <c r="E905" s="22" t="s">
        <v>145</v>
      </c>
      <c r="F905" s="19">
        <v>15</v>
      </c>
      <c r="G905" s="23">
        <v>42</v>
      </c>
      <c r="H905" s="24">
        <v>96</v>
      </c>
      <c r="I905" s="25">
        <v>4032</v>
      </c>
      <c r="J905" s="26">
        <v>0.12</v>
      </c>
      <c r="K905" s="25"/>
      <c r="L905" s="25">
        <v>3548.16</v>
      </c>
      <c r="M905" s="27">
        <v>44307</v>
      </c>
      <c r="N905" s="28">
        <v>44307</v>
      </c>
      <c r="O905" s="29">
        <v>877</v>
      </c>
      <c r="P905" s="30">
        <v>6</v>
      </c>
      <c r="Q905" s="19" t="s">
        <v>109</v>
      </c>
      <c r="R905" s="26">
        <v>0.08</v>
      </c>
      <c r="S905" s="31">
        <v>283.8528</v>
      </c>
      <c r="T905">
        <v>2</v>
      </c>
    </row>
    <row r="906" spans="2:20" x14ac:dyDescent="0.3">
      <c r="B906" s="19">
        <v>878</v>
      </c>
      <c r="C906" s="20">
        <v>44306</v>
      </c>
      <c r="D906" s="21">
        <v>6</v>
      </c>
      <c r="E906" s="22" t="s">
        <v>147</v>
      </c>
      <c r="F906" s="19">
        <v>14</v>
      </c>
      <c r="G906" s="23">
        <v>16</v>
      </c>
      <c r="H906" s="24">
        <v>93</v>
      </c>
      <c r="I906" s="25">
        <v>1488</v>
      </c>
      <c r="J906" s="26">
        <v>0.12</v>
      </c>
      <c r="K906" s="25"/>
      <c r="L906" s="25">
        <v>1309.44</v>
      </c>
      <c r="M906" s="27">
        <v>44330</v>
      </c>
      <c r="N906" s="28">
        <v>44330</v>
      </c>
      <c r="O906" s="29">
        <v>878</v>
      </c>
      <c r="P906" s="30">
        <v>1</v>
      </c>
      <c r="Q906" s="19" t="s">
        <v>88</v>
      </c>
      <c r="R906" s="26">
        <v>0.05</v>
      </c>
      <c r="S906" s="31">
        <v>65.472000000000008</v>
      </c>
      <c r="T906">
        <v>3</v>
      </c>
    </row>
    <row r="907" spans="2:20" x14ac:dyDescent="0.3">
      <c r="B907" s="19">
        <v>879</v>
      </c>
      <c r="C907" s="20">
        <v>44306</v>
      </c>
      <c r="D907" s="21">
        <v>37</v>
      </c>
      <c r="E907" s="22" t="s">
        <v>110</v>
      </c>
      <c r="F907" s="19">
        <v>9</v>
      </c>
      <c r="G907" s="23">
        <v>44</v>
      </c>
      <c r="H907" s="24">
        <v>96</v>
      </c>
      <c r="I907" s="25">
        <v>4224</v>
      </c>
      <c r="J907" s="26">
        <v>0.05</v>
      </c>
      <c r="K907" s="25"/>
      <c r="L907" s="25">
        <v>4012.8</v>
      </c>
      <c r="M907" s="27">
        <v>44318</v>
      </c>
      <c r="N907" s="28">
        <v>44318</v>
      </c>
      <c r="O907" s="29">
        <v>879</v>
      </c>
      <c r="P907" s="30">
        <v>7</v>
      </c>
      <c r="Q907" s="19" t="s">
        <v>83</v>
      </c>
      <c r="R907" s="26">
        <v>0.08</v>
      </c>
      <c r="S907" s="31">
        <v>321.024</v>
      </c>
      <c r="T907">
        <v>4</v>
      </c>
    </row>
    <row r="908" spans="2:20" x14ac:dyDescent="0.3">
      <c r="B908" s="19">
        <v>880</v>
      </c>
      <c r="C908" s="20">
        <v>44306</v>
      </c>
      <c r="D908" s="21">
        <v>45</v>
      </c>
      <c r="E908" s="22" t="s">
        <v>96</v>
      </c>
      <c r="F908" s="19">
        <v>10</v>
      </c>
      <c r="G908" s="23">
        <v>43</v>
      </c>
      <c r="H908" s="24">
        <v>110</v>
      </c>
      <c r="I908" s="25">
        <v>4730</v>
      </c>
      <c r="J908" s="26">
        <v>0.03</v>
      </c>
      <c r="K908" s="25"/>
      <c r="L908" s="25">
        <v>4588.1000000000004</v>
      </c>
      <c r="M908" s="27">
        <v>44333</v>
      </c>
      <c r="N908" s="28">
        <v>44333</v>
      </c>
      <c r="O908" s="29">
        <v>880</v>
      </c>
      <c r="P908" s="30">
        <v>2</v>
      </c>
      <c r="Q908" s="19" t="s">
        <v>80</v>
      </c>
      <c r="R908" s="26">
        <v>0.08</v>
      </c>
      <c r="S908" s="31">
        <v>367.04800000000006</v>
      </c>
      <c r="T908">
        <v>5</v>
      </c>
    </row>
    <row r="909" spans="2:20" x14ac:dyDescent="0.3">
      <c r="B909" s="19">
        <v>881</v>
      </c>
      <c r="C909" s="20">
        <v>44306</v>
      </c>
      <c r="D909" s="21">
        <v>53</v>
      </c>
      <c r="E909" s="22" t="s">
        <v>147</v>
      </c>
      <c r="F909" s="19">
        <v>6</v>
      </c>
      <c r="G909" s="23">
        <v>31</v>
      </c>
      <c r="H909" s="24">
        <v>120</v>
      </c>
      <c r="I909" s="25">
        <v>3720</v>
      </c>
      <c r="J909" s="26">
        <v>0.14000000000000001</v>
      </c>
      <c r="K909" s="25"/>
      <c r="L909" s="25">
        <v>3199.2</v>
      </c>
      <c r="M909" s="27">
        <v>44317</v>
      </c>
      <c r="N909" s="28">
        <v>44317</v>
      </c>
      <c r="O909" s="29">
        <v>881</v>
      </c>
      <c r="P909" s="30">
        <v>3</v>
      </c>
      <c r="Q909" s="19" t="s">
        <v>80</v>
      </c>
      <c r="R909" s="26">
        <v>0.1</v>
      </c>
      <c r="S909" s="31">
        <v>319.92</v>
      </c>
      <c r="T909">
        <v>6</v>
      </c>
    </row>
    <row r="910" spans="2:20" x14ac:dyDescent="0.3">
      <c r="B910" s="19">
        <v>882</v>
      </c>
      <c r="C910" s="20">
        <v>44307</v>
      </c>
      <c r="D910" s="21">
        <v>9</v>
      </c>
      <c r="E910" s="22" t="s">
        <v>94</v>
      </c>
      <c r="F910" s="19">
        <v>7</v>
      </c>
      <c r="G910" s="23">
        <v>33</v>
      </c>
      <c r="H910" s="24">
        <v>109</v>
      </c>
      <c r="I910" s="25">
        <v>3597</v>
      </c>
      <c r="J910" s="26">
        <v>0.03</v>
      </c>
      <c r="K910" s="25"/>
      <c r="L910" s="25">
        <v>3489.09</v>
      </c>
      <c r="M910" s="27">
        <v>44311</v>
      </c>
      <c r="N910" s="28">
        <v>44311</v>
      </c>
      <c r="O910" s="29">
        <v>882</v>
      </c>
      <c r="P910" s="30">
        <v>1</v>
      </c>
      <c r="Q910" s="19" t="s">
        <v>80</v>
      </c>
      <c r="R910" s="26">
        <v>0.1</v>
      </c>
      <c r="S910" s="31">
        <v>348.90900000000005</v>
      </c>
      <c r="T910">
        <v>7</v>
      </c>
    </row>
    <row r="911" spans="2:20" x14ac:dyDescent="0.3">
      <c r="B911" s="19">
        <v>883</v>
      </c>
      <c r="C911" s="20">
        <v>44309</v>
      </c>
      <c r="D911" s="21">
        <v>65</v>
      </c>
      <c r="E911" s="22" t="s">
        <v>123</v>
      </c>
      <c r="F911" s="19">
        <v>15</v>
      </c>
      <c r="G911" s="23">
        <v>32</v>
      </c>
      <c r="H911" s="24">
        <v>118</v>
      </c>
      <c r="I911" s="25">
        <v>3776</v>
      </c>
      <c r="J911" s="26">
        <v>0</v>
      </c>
      <c r="K911" s="25"/>
      <c r="L911" s="25">
        <v>3776</v>
      </c>
      <c r="M911" s="27">
        <v>44337</v>
      </c>
      <c r="N911" s="28">
        <v>44337</v>
      </c>
      <c r="O911" s="29">
        <v>883</v>
      </c>
      <c r="P911" s="30">
        <v>7</v>
      </c>
      <c r="Q911" s="19" t="s">
        <v>105</v>
      </c>
      <c r="R911" s="26">
        <v>7.0000000000000007E-2</v>
      </c>
      <c r="S911" s="31">
        <v>264.32000000000005</v>
      </c>
      <c r="T911">
        <v>1</v>
      </c>
    </row>
    <row r="912" spans="2:20" x14ac:dyDescent="0.3">
      <c r="B912" s="19">
        <v>884</v>
      </c>
      <c r="C912" s="20">
        <v>44309</v>
      </c>
      <c r="D912" s="21">
        <v>36</v>
      </c>
      <c r="E912" s="22" t="s">
        <v>129</v>
      </c>
      <c r="F912" s="19">
        <v>15</v>
      </c>
      <c r="G912" s="23">
        <v>34</v>
      </c>
      <c r="H912" s="24">
        <v>111</v>
      </c>
      <c r="I912" s="25">
        <v>3774</v>
      </c>
      <c r="J912" s="26">
        <v>0.08</v>
      </c>
      <c r="K912" s="25"/>
      <c r="L912" s="25">
        <v>3472.08</v>
      </c>
      <c r="M912" s="27">
        <v>44334</v>
      </c>
      <c r="N912" s="28">
        <v>44334</v>
      </c>
      <c r="O912" s="29">
        <v>884</v>
      </c>
      <c r="P912" s="30">
        <v>3</v>
      </c>
      <c r="Q912" s="19" t="s">
        <v>95</v>
      </c>
      <c r="R912" s="26">
        <v>0.05</v>
      </c>
      <c r="S912" s="31">
        <v>173.60400000000001</v>
      </c>
      <c r="T912">
        <v>2</v>
      </c>
    </row>
    <row r="913" spans="2:20" x14ac:dyDescent="0.3">
      <c r="B913" s="19">
        <v>885</v>
      </c>
      <c r="C913" s="20">
        <v>44309</v>
      </c>
      <c r="D913" s="21">
        <v>78</v>
      </c>
      <c r="E913" s="22" t="s">
        <v>94</v>
      </c>
      <c r="F913" s="19">
        <v>11</v>
      </c>
      <c r="G913" s="23">
        <v>44</v>
      </c>
      <c r="H913" s="24">
        <v>99</v>
      </c>
      <c r="I913" s="25">
        <v>4356</v>
      </c>
      <c r="J913" s="26">
        <v>0.11</v>
      </c>
      <c r="K913" s="25"/>
      <c r="L913" s="25">
        <v>3876.84</v>
      </c>
      <c r="M913" s="27">
        <v>44326</v>
      </c>
      <c r="N913" s="28">
        <v>44326</v>
      </c>
      <c r="O913" s="29">
        <v>885</v>
      </c>
      <c r="P913" s="30">
        <v>4</v>
      </c>
      <c r="Q913" s="19" t="s">
        <v>105</v>
      </c>
      <c r="R913" s="26">
        <v>0.05</v>
      </c>
      <c r="S913" s="31">
        <v>193.84200000000001</v>
      </c>
      <c r="T913">
        <v>3</v>
      </c>
    </row>
    <row r="914" spans="2:20" x14ac:dyDescent="0.3">
      <c r="B914" s="19">
        <v>886</v>
      </c>
      <c r="C914" s="20">
        <v>44310</v>
      </c>
      <c r="D914" s="21">
        <v>86</v>
      </c>
      <c r="E914" s="22" t="s">
        <v>149</v>
      </c>
      <c r="F914" s="19">
        <v>12</v>
      </c>
      <c r="G914" s="23">
        <v>29</v>
      </c>
      <c r="H914" s="24">
        <v>114</v>
      </c>
      <c r="I914" s="25">
        <v>3306</v>
      </c>
      <c r="J914" s="26">
        <v>7.0000000000000007E-2</v>
      </c>
      <c r="K914" s="25"/>
      <c r="L914" s="25">
        <v>3074.58</v>
      </c>
      <c r="M914" s="27">
        <v>44339</v>
      </c>
      <c r="N914" s="28">
        <v>44339</v>
      </c>
      <c r="O914" s="29">
        <v>886</v>
      </c>
      <c r="P914" s="30">
        <v>2</v>
      </c>
      <c r="Q914" s="19" t="s">
        <v>88</v>
      </c>
      <c r="R914" s="26">
        <v>7.0000000000000007E-2</v>
      </c>
      <c r="S914" s="31">
        <v>215.22060000000002</v>
      </c>
      <c r="T914">
        <v>4</v>
      </c>
    </row>
    <row r="915" spans="2:20" x14ac:dyDescent="0.3">
      <c r="B915" s="19">
        <v>887</v>
      </c>
      <c r="C915" s="20">
        <v>44310</v>
      </c>
      <c r="D915" s="21">
        <v>70</v>
      </c>
      <c r="E915" s="22" t="s">
        <v>126</v>
      </c>
      <c r="F915" s="19">
        <v>10</v>
      </c>
      <c r="G915" s="23">
        <v>29</v>
      </c>
      <c r="H915" s="24">
        <v>117</v>
      </c>
      <c r="I915" s="25">
        <v>3393</v>
      </c>
      <c r="J915" s="26">
        <v>0.01</v>
      </c>
      <c r="K915" s="25"/>
      <c r="L915" s="25">
        <v>3359.07</v>
      </c>
      <c r="M915" s="27">
        <v>44325</v>
      </c>
      <c r="N915" s="28">
        <v>44325</v>
      </c>
      <c r="O915" s="29">
        <v>887</v>
      </c>
      <c r="P915" s="30">
        <v>4</v>
      </c>
      <c r="Q915" s="19" t="s">
        <v>113</v>
      </c>
      <c r="R915" s="26">
        <v>0.06</v>
      </c>
      <c r="S915" s="31">
        <v>201.54419999999999</v>
      </c>
      <c r="T915">
        <v>5</v>
      </c>
    </row>
    <row r="916" spans="2:20" x14ac:dyDescent="0.3">
      <c r="B916" s="19">
        <v>888</v>
      </c>
      <c r="C916" s="20">
        <v>44311</v>
      </c>
      <c r="D916" s="21">
        <v>18</v>
      </c>
      <c r="E916" s="22" t="s">
        <v>142</v>
      </c>
      <c r="F916" s="19">
        <v>8</v>
      </c>
      <c r="G916" s="23">
        <v>25</v>
      </c>
      <c r="H916" s="24">
        <v>107</v>
      </c>
      <c r="I916" s="25">
        <v>2675</v>
      </c>
      <c r="J916" s="26">
        <v>0.06</v>
      </c>
      <c r="K916" s="25"/>
      <c r="L916" s="25">
        <v>2514.5</v>
      </c>
      <c r="M916" s="27">
        <v>44312</v>
      </c>
      <c r="N916" s="28">
        <v>44312</v>
      </c>
      <c r="O916" s="29">
        <v>888</v>
      </c>
      <c r="P916" s="30">
        <v>7</v>
      </c>
      <c r="Q916" s="19" t="s">
        <v>90</v>
      </c>
      <c r="R916" s="26">
        <v>0.05</v>
      </c>
      <c r="S916" s="31">
        <v>125.72500000000001</v>
      </c>
      <c r="T916">
        <v>6</v>
      </c>
    </row>
    <row r="917" spans="2:20" x14ac:dyDescent="0.3">
      <c r="B917" s="19">
        <v>889</v>
      </c>
      <c r="C917" s="20">
        <v>44312</v>
      </c>
      <c r="D917" s="21">
        <v>12</v>
      </c>
      <c r="E917" s="22" t="s">
        <v>107</v>
      </c>
      <c r="F917" s="19">
        <v>11</v>
      </c>
      <c r="G917" s="23">
        <v>30</v>
      </c>
      <c r="H917" s="24">
        <v>95</v>
      </c>
      <c r="I917" s="25">
        <v>2850</v>
      </c>
      <c r="J917" s="26">
        <v>0.12</v>
      </c>
      <c r="K917" s="25"/>
      <c r="L917" s="25">
        <v>2508</v>
      </c>
      <c r="M917" s="27">
        <v>44333</v>
      </c>
      <c r="N917" s="28">
        <v>44333</v>
      </c>
      <c r="O917" s="29">
        <v>889</v>
      </c>
      <c r="P917" s="30">
        <v>1</v>
      </c>
      <c r="Q917" s="19" t="s">
        <v>109</v>
      </c>
      <c r="R917" s="26">
        <v>0.08</v>
      </c>
      <c r="S917" s="31">
        <v>200.64000000000001</v>
      </c>
      <c r="T917">
        <v>7</v>
      </c>
    </row>
    <row r="918" spans="2:20" x14ac:dyDescent="0.3">
      <c r="B918" s="19">
        <v>890</v>
      </c>
      <c r="C918" s="20">
        <v>44312</v>
      </c>
      <c r="D918" s="21">
        <v>33</v>
      </c>
      <c r="E918" s="22" t="s">
        <v>135</v>
      </c>
      <c r="F918" s="19">
        <v>1</v>
      </c>
      <c r="G918" s="23">
        <v>27</v>
      </c>
      <c r="H918" s="24">
        <v>99</v>
      </c>
      <c r="I918" s="25">
        <v>2673</v>
      </c>
      <c r="J918" s="26">
        <v>7.0000000000000007E-2</v>
      </c>
      <c r="K918" s="25"/>
      <c r="L918" s="25">
        <v>2485.89</v>
      </c>
      <c r="M918" s="27">
        <v>44335</v>
      </c>
      <c r="N918" s="28">
        <v>44335</v>
      </c>
      <c r="O918" s="29">
        <v>890</v>
      </c>
      <c r="P918" s="30">
        <v>1</v>
      </c>
      <c r="Q918" s="19" t="s">
        <v>113</v>
      </c>
      <c r="R918" s="26">
        <v>0.09</v>
      </c>
      <c r="S918" s="31">
        <v>223.73009999999999</v>
      </c>
      <c r="T918">
        <v>1</v>
      </c>
    </row>
    <row r="919" spans="2:20" x14ac:dyDescent="0.3">
      <c r="B919" s="19">
        <v>891</v>
      </c>
      <c r="C919" s="20">
        <v>44312</v>
      </c>
      <c r="D919" s="21">
        <v>44</v>
      </c>
      <c r="E919" s="22" t="s">
        <v>130</v>
      </c>
      <c r="F919" s="19">
        <v>1</v>
      </c>
      <c r="G919" s="23">
        <v>26</v>
      </c>
      <c r="H919" s="24">
        <v>111</v>
      </c>
      <c r="I919" s="25">
        <v>2886</v>
      </c>
      <c r="J919" s="26">
        <v>0.09</v>
      </c>
      <c r="K919" s="25"/>
      <c r="L919" s="25">
        <v>2626.26</v>
      </c>
      <c r="M919" s="27">
        <v>44328</v>
      </c>
      <c r="N919" s="28">
        <v>44328</v>
      </c>
      <c r="O919" s="29">
        <v>891</v>
      </c>
      <c r="P919" s="30">
        <v>1</v>
      </c>
      <c r="Q919" s="19" t="s">
        <v>128</v>
      </c>
      <c r="R919" s="26">
        <v>7.0000000000000007E-2</v>
      </c>
      <c r="S919" s="31">
        <v>183.83820000000003</v>
      </c>
      <c r="T919">
        <v>2</v>
      </c>
    </row>
    <row r="920" spans="2:20" x14ac:dyDescent="0.3">
      <c r="B920" s="19">
        <v>892</v>
      </c>
      <c r="C920" s="20">
        <v>44312</v>
      </c>
      <c r="D920" s="21">
        <v>67</v>
      </c>
      <c r="E920" s="22" t="s">
        <v>165</v>
      </c>
      <c r="F920" s="19">
        <v>14</v>
      </c>
      <c r="G920" s="23">
        <v>14</v>
      </c>
      <c r="H920" s="24">
        <v>95</v>
      </c>
      <c r="I920" s="25">
        <v>1330</v>
      </c>
      <c r="J920" s="26">
        <v>0.15</v>
      </c>
      <c r="K920" s="25"/>
      <c r="L920" s="25">
        <v>1130.5</v>
      </c>
      <c r="M920" s="27">
        <v>44321</v>
      </c>
      <c r="N920" s="28">
        <v>44321</v>
      </c>
      <c r="O920" s="29">
        <v>892</v>
      </c>
      <c r="P920" s="30">
        <v>1</v>
      </c>
      <c r="Q920" s="19" t="s">
        <v>128</v>
      </c>
      <c r="R920" s="26">
        <v>0.08</v>
      </c>
      <c r="S920" s="31">
        <v>90.44</v>
      </c>
      <c r="T920">
        <v>3</v>
      </c>
    </row>
    <row r="921" spans="2:20" x14ac:dyDescent="0.3">
      <c r="B921" s="19">
        <v>893</v>
      </c>
      <c r="C921" s="20">
        <v>44313</v>
      </c>
      <c r="D921" s="21">
        <v>43</v>
      </c>
      <c r="E921" s="22" t="s">
        <v>158</v>
      </c>
      <c r="F921" s="19">
        <v>9</v>
      </c>
      <c r="G921" s="23">
        <v>33</v>
      </c>
      <c r="H921" s="24">
        <v>99</v>
      </c>
      <c r="I921" s="25">
        <v>3267</v>
      </c>
      <c r="J921" s="26">
        <v>0.11</v>
      </c>
      <c r="K921" s="25"/>
      <c r="L921" s="25">
        <v>2907.63</v>
      </c>
      <c r="M921" s="27">
        <v>44314</v>
      </c>
      <c r="N921" s="28">
        <v>44314</v>
      </c>
      <c r="O921" s="29">
        <v>893</v>
      </c>
      <c r="P921" s="30">
        <v>3</v>
      </c>
      <c r="Q921" s="19" t="s">
        <v>83</v>
      </c>
      <c r="R921" s="26">
        <v>0.1</v>
      </c>
      <c r="S921" s="31">
        <v>290.76300000000003</v>
      </c>
      <c r="T921">
        <v>4</v>
      </c>
    </row>
    <row r="922" spans="2:20" x14ac:dyDescent="0.3">
      <c r="B922" s="19">
        <v>894</v>
      </c>
      <c r="C922" s="20">
        <v>44313</v>
      </c>
      <c r="D922" s="21">
        <v>80</v>
      </c>
      <c r="E922" s="22" t="s">
        <v>96</v>
      </c>
      <c r="F922" s="19">
        <v>1</v>
      </c>
      <c r="G922" s="23">
        <v>10</v>
      </c>
      <c r="H922" s="24">
        <v>92</v>
      </c>
      <c r="I922" s="25">
        <v>920</v>
      </c>
      <c r="J922" s="26">
        <v>0.03</v>
      </c>
      <c r="K922" s="25"/>
      <c r="L922" s="25">
        <v>892.4</v>
      </c>
      <c r="M922" s="27">
        <v>44334</v>
      </c>
      <c r="N922" s="28">
        <v>44334</v>
      </c>
      <c r="O922" s="29">
        <v>894</v>
      </c>
      <c r="P922" s="30">
        <v>4</v>
      </c>
      <c r="Q922" s="19" t="s">
        <v>92</v>
      </c>
      <c r="R922" s="26">
        <v>0.09</v>
      </c>
      <c r="S922" s="31">
        <v>80.315999999999988</v>
      </c>
      <c r="T922">
        <v>5</v>
      </c>
    </row>
    <row r="923" spans="2:20" x14ac:dyDescent="0.3">
      <c r="B923" s="19">
        <v>895</v>
      </c>
      <c r="C923" s="20">
        <v>44314</v>
      </c>
      <c r="D923" s="21">
        <v>87</v>
      </c>
      <c r="E923" s="22" t="s">
        <v>101</v>
      </c>
      <c r="F923" s="19">
        <v>12</v>
      </c>
      <c r="G923" s="23">
        <v>43</v>
      </c>
      <c r="H923" s="24">
        <v>96</v>
      </c>
      <c r="I923" s="25">
        <v>4128</v>
      </c>
      <c r="J923" s="26">
        <v>7.0000000000000007E-2</v>
      </c>
      <c r="K923" s="25"/>
      <c r="L923" s="25">
        <v>3839.04</v>
      </c>
      <c r="M923" s="27">
        <v>44315</v>
      </c>
      <c r="N923" s="28">
        <v>44315</v>
      </c>
      <c r="O923" s="29">
        <v>895</v>
      </c>
      <c r="P923" s="30">
        <v>2</v>
      </c>
      <c r="Q923" s="19" t="s">
        <v>92</v>
      </c>
      <c r="R923" s="26">
        <v>0.06</v>
      </c>
      <c r="S923" s="31">
        <v>230.3424</v>
      </c>
      <c r="T923">
        <v>6</v>
      </c>
    </row>
    <row r="924" spans="2:20" x14ac:dyDescent="0.3">
      <c r="B924" s="19">
        <v>896</v>
      </c>
      <c r="C924" s="20">
        <v>44314</v>
      </c>
      <c r="D924" s="21">
        <v>42</v>
      </c>
      <c r="E924" s="22" t="s">
        <v>151</v>
      </c>
      <c r="F924" s="19">
        <v>6</v>
      </c>
      <c r="G924" s="23">
        <v>18</v>
      </c>
      <c r="H924" s="24">
        <v>105</v>
      </c>
      <c r="I924" s="25">
        <v>1890</v>
      </c>
      <c r="J924" s="26">
        <v>7.0000000000000007E-2</v>
      </c>
      <c r="K924" s="25"/>
      <c r="L924" s="25">
        <v>1757.7</v>
      </c>
      <c r="M924" s="27">
        <v>44336</v>
      </c>
      <c r="N924" s="28">
        <v>44336</v>
      </c>
      <c r="O924" s="29">
        <v>896</v>
      </c>
      <c r="P924" s="30">
        <v>2</v>
      </c>
      <c r="Q924" s="19" t="s">
        <v>83</v>
      </c>
      <c r="R924" s="26">
        <v>7.0000000000000007E-2</v>
      </c>
      <c r="S924" s="31">
        <v>123.03900000000002</v>
      </c>
      <c r="T924">
        <v>7</v>
      </c>
    </row>
    <row r="925" spans="2:20" x14ac:dyDescent="0.3">
      <c r="B925" s="19">
        <v>897</v>
      </c>
      <c r="C925" s="20">
        <v>44314</v>
      </c>
      <c r="D925" s="21">
        <v>31</v>
      </c>
      <c r="E925" s="22" t="s">
        <v>144</v>
      </c>
      <c r="F925" s="19">
        <v>11</v>
      </c>
      <c r="G925" s="23">
        <v>32</v>
      </c>
      <c r="H925" s="24">
        <v>100</v>
      </c>
      <c r="I925" s="25">
        <v>3200</v>
      </c>
      <c r="J925" s="26">
        <v>0.09</v>
      </c>
      <c r="K925" s="25"/>
      <c r="L925" s="25">
        <v>2912</v>
      </c>
      <c r="M925" s="27">
        <v>44321</v>
      </c>
      <c r="N925" s="28">
        <v>44321</v>
      </c>
      <c r="O925" s="29">
        <v>897</v>
      </c>
      <c r="P925" s="30">
        <v>6</v>
      </c>
      <c r="Q925" s="19" t="s">
        <v>80</v>
      </c>
      <c r="R925" s="26">
        <v>0.1</v>
      </c>
      <c r="S925" s="31">
        <v>291.2</v>
      </c>
      <c r="T925">
        <v>1</v>
      </c>
    </row>
    <row r="926" spans="2:20" x14ac:dyDescent="0.3">
      <c r="B926" s="19">
        <v>898</v>
      </c>
      <c r="C926" s="20">
        <v>44315</v>
      </c>
      <c r="D926" s="21">
        <v>7</v>
      </c>
      <c r="E926" s="22" t="s">
        <v>161</v>
      </c>
      <c r="F926" s="19">
        <v>10</v>
      </c>
      <c r="G926" s="23">
        <v>35</v>
      </c>
      <c r="H926" s="24">
        <v>113</v>
      </c>
      <c r="I926" s="25">
        <v>3955</v>
      </c>
      <c r="J926" s="26">
        <v>0.05</v>
      </c>
      <c r="K926" s="25"/>
      <c r="L926" s="25">
        <v>3757.25</v>
      </c>
      <c r="M926" s="27">
        <v>44322</v>
      </c>
      <c r="N926" s="28"/>
      <c r="O926" s="29">
        <v>898</v>
      </c>
      <c r="P926" s="30">
        <v>1</v>
      </c>
      <c r="Q926" s="19" t="s">
        <v>109</v>
      </c>
      <c r="R926" s="26">
        <v>0.09</v>
      </c>
      <c r="S926" s="31">
        <v>338.15249999999997</v>
      </c>
      <c r="T926">
        <v>2</v>
      </c>
    </row>
    <row r="927" spans="2:20" x14ac:dyDescent="0.3">
      <c r="B927" s="19">
        <v>899</v>
      </c>
      <c r="C927" s="20">
        <v>44315</v>
      </c>
      <c r="D927" s="21">
        <v>54</v>
      </c>
      <c r="E927" s="22" t="s">
        <v>138</v>
      </c>
      <c r="F927" s="19">
        <v>8</v>
      </c>
      <c r="G927" s="23">
        <v>48</v>
      </c>
      <c r="H927" s="24">
        <v>102</v>
      </c>
      <c r="I927" s="25">
        <v>4896</v>
      </c>
      <c r="J927" s="26">
        <v>0.15</v>
      </c>
      <c r="K927" s="25"/>
      <c r="L927" s="25">
        <v>4161.6000000000004</v>
      </c>
      <c r="M927" s="27">
        <v>44319</v>
      </c>
      <c r="N927" s="28">
        <v>44319</v>
      </c>
      <c r="O927" s="29">
        <v>899</v>
      </c>
      <c r="P927" s="30">
        <v>1</v>
      </c>
      <c r="Q927" s="19" t="s">
        <v>92</v>
      </c>
      <c r="R927" s="26">
        <v>0.09</v>
      </c>
      <c r="S927" s="31">
        <v>374.54400000000004</v>
      </c>
      <c r="T927">
        <v>3</v>
      </c>
    </row>
    <row r="928" spans="2:20" x14ac:dyDescent="0.3">
      <c r="B928" s="19">
        <v>900</v>
      </c>
      <c r="C928" s="20">
        <v>44315</v>
      </c>
      <c r="D928" s="21">
        <v>22</v>
      </c>
      <c r="E928" s="22" t="s">
        <v>112</v>
      </c>
      <c r="F928" s="19">
        <v>11</v>
      </c>
      <c r="G928" s="23">
        <v>35</v>
      </c>
      <c r="H928" s="24">
        <v>111</v>
      </c>
      <c r="I928" s="25">
        <v>3885</v>
      </c>
      <c r="J928" s="26">
        <v>0.06</v>
      </c>
      <c r="K928" s="25"/>
      <c r="L928" s="25">
        <v>3651.9</v>
      </c>
      <c r="M928" s="27">
        <v>44322</v>
      </c>
      <c r="N928" s="28">
        <v>44322</v>
      </c>
      <c r="O928" s="29">
        <v>900</v>
      </c>
      <c r="P928" s="30">
        <v>5</v>
      </c>
      <c r="Q928" s="19" t="s">
        <v>90</v>
      </c>
      <c r="R928" s="26">
        <v>0.1</v>
      </c>
      <c r="S928" s="31">
        <v>365.19000000000005</v>
      </c>
      <c r="T928">
        <v>4</v>
      </c>
    </row>
    <row r="929" spans="2:20" x14ac:dyDescent="0.3">
      <c r="B929" s="19">
        <v>901</v>
      </c>
      <c r="C929" s="20">
        <v>44315</v>
      </c>
      <c r="D929" s="21">
        <v>39</v>
      </c>
      <c r="E929" s="22" t="s">
        <v>96</v>
      </c>
      <c r="F929" s="19">
        <v>10</v>
      </c>
      <c r="G929" s="23">
        <v>46</v>
      </c>
      <c r="H929" s="24">
        <v>112</v>
      </c>
      <c r="I929" s="25">
        <v>5152</v>
      </c>
      <c r="J929" s="26">
        <v>0.02</v>
      </c>
      <c r="K929" s="25"/>
      <c r="L929" s="25">
        <v>5048.96</v>
      </c>
      <c r="M929" s="27">
        <v>44330</v>
      </c>
      <c r="N929" s="28">
        <v>44330</v>
      </c>
      <c r="O929" s="29">
        <v>901</v>
      </c>
      <c r="P929" s="30">
        <v>4</v>
      </c>
      <c r="Q929" s="19" t="s">
        <v>105</v>
      </c>
      <c r="R929" s="26">
        <v>0.05</v>
      </c>
      <c r="S929" s="31">
        <v>252.44800000000001</v>
      </c>
      <c r="T929">
        <v>5</v>
      </c>
    </row>
    <row r="930" spans="2:20" x14ac:dyDescent="0.3">
      <c r="B930" s="19">
        <v>902</v>
      </c>
      <c r="C930" s="20">
        <v>44316</v>
      </c>
      <c r="D930" s="21">
        <v>100</v>
      </c>
      <c r="E930" s="22" t="s">
        <v>96</v>
      </c>
      <c r="F930" s="19">
        <v>3</v>
      </c>
      <c r="G930" s="23">
        <v>31</v>
      </c>
      <c r="H930" s="24">
        <v>109</v>
      </c>
      <c r="I930" s="25">
        <v>3379</v>
      </c>
      <c r="J930" s="26">
        <v>0.08</v>
      </c>
      <c r="K930" s="25"/>
      <c r="L930" s="25">
        <v>3108.68</v>
      </c>
      <c r="M930" s="27">
        <v>44344</v>
      </c>
      <c r="N930" s="28">
        <v>44344</v>
      </c>
      <c r="O930" s="29">
        <v>902</v>
      </c>
      <c r="P930" s="30">
        <v>6</v>
      </c>
      <c r="Q930" s="19" t="s">
        <v>113</v>
      </c>
      <c r="R930" s="26">
        <v>7.0000000000000007E-2</v>
      </c>
      <c r="S930" s="31">
        <v>217.60760000000002</v>
      </c>
      <c r="T930">
        <v>6</v>
      </c>
    </row>
    <row r="931" spans="2:20" x14ac:dyDescent="0.3">
      <c r="B931" s="19">
        <v>903</v>
      </c>
      <c r="C931" s="20">
        <v>44316</v>
      </c>
      <c r="D931" s="21">
        <v>28</v>
      </c>
      <c r="E931" s="22" t="s">
        <v>145</v>
      </c>
      <c r="F931" s="19">
        <v>8</v>
      </c>
      <c r="G931" s="23">
        <v>40</v>
      </c>
      <c r="H931" s="24">
        <v>103</v>
      </c>
      <c r="I931" s="25">
        <v>4120</v>
      </c>
      <c r="J931" s="26">
        <v>0.08</v>
      </c>
      <c r="K931" s="25"/>
      <c r="L931" s="25">
        <v>3790.4</v>
      </c>
      <c r="M931" s="27">
        <v>44328</v>
      </c>
      <c r="N931" s="28">
        <v>44328</v>
      </c>
      <c r="O931" s="29">
        <v>903</v>
      </c>
      <c r="P931" s="30">
        <v>6</v>
      </c>
      <c r="Q931" s="19" t="s">
        <v>113</v>
      </c>
      <c r="R931" s="26">
        <v>7.0000000000000007E-2</v>
      </c>
      <c r="S931" s="31">
        <v>265.32800000000003</v>
      </c>
      <c r="T931">
        <v>7</v>
      </c>
    </row>
    <row r="932" spans="2:20" x14ac:dyDescent="0.3">
      <c r="B932" s="19">
        <v>904</v>
      </c>
      <c r="C932" s="20">
        <v>44316</v>
      </c>
      <c r="D932" s="21">
        <v>65</v>
      </c>
      <c r="E932" s="22" t="s">
        <v>123</v>
      </c>
      <c r="F932" s="19">
        <v>14</v>
      </c>
      <c r="G932" s="23">
        <v>20</v>
      </c>
      <c r="H932" s="24">
        <v>90</v>
      </c>
      <c r="I932" s="25">
        <v>1800</v>
      </c>
      <c r="J932" s="26">
        <v>0.01</v>
      </c>
      <c r="K932" s="25"/>
      <c r="L932" s="25">
        <v>1782</v>
      </c>
      <c r="M932" s="27">
        <v>44337</v>
      </c>
      <c r="N932" s="28">
        <v>44337</v>
      </c>
      <c r="O932" s="29">
        <v>904</v>
      </c>
      <c r="P932" s="30">
        <v>5</v>
      </c>
      <c r="Q932" s="19" t="s">
        <v>90</v>
      </c>
      <c r="R932" s="26">
        <v>0.08</v>
      </c>
      <c r="S932" s="31">
        <v>142.56</v>
      </c>
      <c r="T932">
        <v>1</v>
      </c>
    </row>
    <row r="933" spans="2:20" x14ac:dyDescent="0.3">
      <c r="B933" s="19">
        <v>905</v>
      </c>
      <c r="C933" s="20">
        <v>44318</v>
      </c>
      <c r="D933" s="21">
        <v>20</v>
      </c>
      <c r="E933" s="22" t="s">
        <v>99</v>
      </c>
      <c r="F933" s="19">
        <v>6</v>
      </c>
      <c r="G933" s="23">
        <v>11</v>
      </c>
      <c r="H933" s="24">
        <v>105</v>
      </c>
      <c r="I933" s="24">
        <v>1155</v>
      </c>
      <c r="J933" s="32">
        <v>0.04</v>
      </c>
      <c r="K933" s="24"/>
      <c r="L933" s="24">
        <v>1108.8</v>
      </c>
      <c r="M933" s="27">
        <v>44338</v>
      </c>
      <c r="N933" s="27"/>
      <c r="O933" s="29">
        <v>905</v>
      </c>
      <c r="P933" s="30">
        <v>6</v>
      </c>
      <c r="Q933" s="19" t="s">
        <v>83</v>
      </c>
      <c r="R933" s="32">
        <v>0.1</v>
      </c>
      <c r="S933" s="31">
        <v>110.88</v>
      </c>
      <c r="T933">
        <v>2</v>
      </c>
    </row>
    <row r="934" spans="2:20" x14ac:dyDescent="0.3">
      <c r="B934" s="19">
        <v>906</v>
      </c>
      <c r="C934" s="20">
        <v>44318</v>
      </c>
      <c r="D934" s="21">
        <v>83</v>
      </c>
      <c r="E934" s="22" t="s">
        <v>159</v>
      </c>
      <c r="F934" s="19">
        <v>2</v>
      </c>
      <c r="G934" s="23">
        <v>29</v>
      </c>
      <c r="H934" s="24">
        <v>109</v>
      </c>
      <c r="I934" s="25">
        <v>3161</v>
      </c>
      <c r="J934" s="26">
        <v>0.11</v>
      </c>
      <c r="K934" s="25"/>
      <c r="L934" s="25">
        <v>2813.29</v>
      </c>
      <c r="M934" s="27">
        <v>44341</v>
      </c>
      <c r="N934" s="28">
        <v>44341</v>
      </c>
      <c r="O934" s="29">
        <v>906</v>
      </c>
      <c r="P934" s="30">
        <v>7</v>
      </c>
      <c r="Q934" s="19" t="s">
        <v>128</v>
      </c>
      <c r="R934" s="26">
        <v>0.06</v>
      </c>
      <c r="S934" s="31">
        <v>168.79739999999998</v>
      </c>
      <c r="T934">
        <v>3</v>
      </c>
    </row>
    <row r="935" spans="2:20" x14ac:dyDescent="0.3">
      <c r="B935" s="19">
        <v>907</v>
      </c>
      <c r="C935" s="20">
        <v>44319</v>
      </c>
      <c r="D935" s="21">
        <v>17</v>
      </c>
      <c r="E935" s="22" t="s">
        <v>126</v>
      </c>
      <c r="F935" s="19">
        <v>13</v>
      </c>
      <c r="G935" s="23">
        <v>15</v>
      </c>
      <c r="H935" s="24">
        <v>110</v>
      </c>
      <c r="I935" s="25">
        <v>1650</v>
      </c>
      <c r="J935" s="26">
        <v>0.13</v>
      </c>
      <c r="K935" s="25"/>
      <c r="L935" s="25">
        <v>1435.5</v>
      </c>
      <c r="M935" s="27">
        <v>44340</v>
      </c>
      <c r="N935" s="28">
        <v>44340</v>
      </c>
      <c r="O935" s="29">
        <v>907</v>
      </c>
      <c r="P935" s="30">
        <v>4</v>
      </c>
      <c r="Q935" s="19" t="s">
        <v>88</v>
      </c>
      <c r="R935" s="26">
        <v>0.06</v>
      </c>
      <c r="S935" s="31">
        <v>86.13</v>
      </c>
      <c r="T935">
        <v>4</v>
      </c>
    </row>
    <row r="936" spans="2:20" x14ac:dyDescent="0.3">
      <c r="B936" s="19">
        <v>908</v>
      </c>
      <c r="C936" s="20">
        <v>44319</v>
      </c>
      <c r="D936" s="21">
        <v>95</v>
      </c>
      <c r="E936" s="22" t="s">
        <v>96</v>
      </c>
      <c r="F936" s="19">
        <v>8</v>
      </c>
      <c r="G936" s="23">
        <v>12</v>
      </c>
      <c r="H936" s="24">
        <v>103</v>
      </c>
      <c r="I936" s="25">
        <v>1236</v>
      </c>
      <c r="J936" s="26">
        <v>0.1</v>
      </c>
      <c r="K936" s="25"/>
      <c r="L936" s="25">
        <v>1112.4000000000001</v>
      </c>
      <c r="M936" s="27">
        <v>44329</v>
      </c>
      <c r="N936" s="28">
        <v>44329</v>
      </c>
      <c r="O936" s="29">
        <v>908</v>
      </c>
      <c r="P936" s="30">
        <v>7</v>
      </c>
      <c r="Q936" s="19" t="s">
        <v>109</v>
      </c>
      <c r="R936" s="26">
        <v>0.09</v>
      </c>
      <c r="S936" s="31">
        <v>100.116</v>
      </c>
      <c r="T936">
        <v>5</v>
      </c>
    </row>
    <row r="937" spans="2:20" x14ac:dyDescent="0.3">
      <c r="B937" s="19">
        <v>909</v>
      </c>
      <c r="C937" s="20">
        <v>44319</v>
      </c>
      <c r="D937" s="21">
        <v>64</v>
      </c>
      <c r="E937" s="22" t="s">
        <v>137</v>
      </c>
      <c r="F937" s="19">
        <v>1</v>
      </c>
      <c r="G937" s="23">
        <v>40</v>
      </c>
      <c r="H937" s="24">
        <v>92</v>
      </c>
      <c r="I937" s="25">
        <v>3680</v>
      </c>
      <c r="J937" s="26">
        <v>0.1</v>
      </c>
      <c r="K937" s="25"/>
      <c r="L937" s="25">
        <v>3312</v>
      </c>
      <c r="M937" s="27">
        <v>44339</v>
      </c>
      <c r="N937" s="28">
        <v>44339</v>
      </c>
      <c r="O937" s="29">
        <v>909</v>
      </c>
      <c r="P937" s="30">
        <v>2</v>
      </c>
      <c r="Q937" s="19" t="s">
        <v>109</v>
      </c>
      <c r="R937" s="26">
        <v>7.0000000000000007E-2</v>
      </c>
      <c r="S937" s="31">
        <v>231.84000000000003</v>
      </c>
      <c r="T937">
        <v>6</v>
      </c>
    </row>
    <row r="938" spans="2:20" x14ac:dyDescent="0.3">
      <c r="B938" s="19">
        <v>910</v>
      </c>
      <c r="C938" s="20">
        <v>44321</v>
      </c>
      <c r="D938" s="21">
        <v>12</v>
      </c>
      <c r="E938" s="22" t="s">
        <v>107</v>
      </c>
      <c r="F938" s="19">
        <v>6</v>
      </c>
      <c r="G938" s="23">
        <v>23</v>
      </c>
      <c r="H938" s="24">
        <v>104</v>
      </c>
      <c r="I938" s="25">
        <v>2392</v>
      </c>
      <c r="J938" s="26">
        <v>0.14000000000000001</v>
      </c>
      <c r="K938" s="25"/>
      <c r="L938" s="25">
        <v>2057.12</v>
      </c>
      <c r="M938" s="27">
        <v>44332</v>
      </c>
      <c r="N938" s="28">
        <v>44332</v>
      </c>
      <c r="O938" s="29">
        <v>910</v>
      </c>
      <c r="P938" s="30">
        <v>6</v>
      </c>
      <c r="Q938" s="19" t="s">
        <v>128</v>
      </c>
      <c r="R938" s="26">
        <v>0.05</v>
      </c>
      <c r="S938" s="31">
        <v>102.85599999999999</v>
      </c>
      <c r="T938">
        <v>7</v>
      </c>
    </row>
    <row r="939" spans="2:20" x14ac:dyDescent="0.3">
      <c r="B939" s="19">
        <v>911</v>
      </c>
      <c r="C939" s="20">
        <v>44321</v>
      </c>
      <c r="D939" s="21">
        <v>67</v>
      </c>
      <c r="E939" s="22" t="s">
        <v>165</v>
      </c>
      <c r="F939" s="19">
        <v>3</v>
      </c>
      <c r="G939" s="23">
        <v>12</v>
      </c>
      <c r="H939" s="24">
        <v>92</v>
      </c>
      <c r="I939" s="25">
        <v>1104</v>
      </c>
      <c r="J939" s="26">
        <v>0.05</v>
      </c>
      <c r="K939" s="25"/>
      <c r="L939" s="25">
        <v>1048.8</v>
      </c>
      <c r="M939" s="27">
        <v>44346</v>
      </c>
      <c r="N939" s="28">
        <v>44346</v>
      </c>
      <c r="O939" s="29">
        <v>911</v>
      </c>
      <c r="P939" s="30">
        <v>1</v>
      </c>
      <c r="Q939" s="19" t="s">
        <v>105</v>
      </c>
      <c r="R939" s="26">
        <v>0.09</v>
      </c>
      <c r="S939" s="31">
        <v>94.391999999999996</v>
      </c>
      <c r="T939">
        <v>1</v>
      </c>
    </row>
    <row r="940" spans="2:20" x14ac:dyDescent="0.3">
      <c r="B940" s="19">
        <v>912</v>
      </c>
      <c r="C940" s="20">
        <v>44322</v>
      </c>
      <c r="D940" s="21">
        <v>50</v>
      </c>
      <c r="E940" s="22" t="s">
        <v>140</v>
      </c>
      <c r="F940" s="19">
        <v>4</v>
      </c>
      <c r="G940" s="23">
        <v>11</v>
      </c>
      <c r="H940" s="24">
        <v>119</v>
      </c>
      <c r="I940" s="25">
        <v>1309</v>
      </c>
      <c r="J940" s="26">
        <v>0.14000000000000001</v>
      </c>
      <c r="K940" s="25"/>
      <c r="L940" s="25">
        <v>1125.74</v>
      </c>
      <c r="M940" s="27">
        <v>44323</v>
      </c>
      <c r="N940" s="28">
        <v>44323</v>
      </c>
      <c r="O940" s="29">
        <v>912</v>
      </c>
      <c r="P940" s="30">
        <v>4</v>
      </c>
      <c r="Q940" s="19" t="s">
        <v>105</v>
      </c>
      <c r="R940" s="26">
        <v>0.1</v>
      </c>
      <c r="S940" s="31">
        <v>112.57400000000001</v>
      </c>
      <c r="T940">
        <v>2</v>
      </c>
    </row>
    <row r="941" spans="2:20" x14ac:dyDescent="0.3">
      <c r="B941" s="19">
        <v>913</v>
      </c>
      <c r="C941" s="20">
        <v>44322</v>
      </c>
      <c r="D941" s="21">
        <v>86</v>
      </c>
      <c r="E941" s="22" t="s">
        <v>149</v>
      </c>
      <c r="F941" s="19">
        <v>7</v>
      </c>
      <c r="G941" s="23">
        <v>18</v>
      </c>
      <c r="H941" s="24">
        <v>102</v>
      </c>
      <c r="I941" s="25">
        <v>1836</v>
      </c>
      <c r="J941" s="26">
        <v>0.06</v>
      </c>
      <c r="K941" s="25"/>
      <c r="L941" s="25">
        <v>1725.84</v>
      </c>
      <c r="M941" s="27">
        <v>44322</v>
      </c>
      <c r="N941" s="28">
        <v>44322</v>
      </c>
      <c r="O941" s="29">
        <v>913</v>
      </c>
      <c r="P941" s="30">
        <v>1</v>
      </c>
      <c r="Q941" s="19" t="s">
        <v>83</v>
      </c>
      <c r="R941" s="26">
        <v>0.1</v>
      </c>
      <c r="S941" s="31">
        <v>172.584</v>
      </c>
      <c r="T941">
        <v>3</v>
      </c>
    </row>
    <row r="942" spans="2:20" x14ac:dyDescent="0.3">
      <c r="B942" s="19">
        <v>914</v>
      </c>
      <c r="C942" s="20">
        <v>44323</v>
      </c>
      <c r="D942" s="21">
        <v>86</v>
      </c>
      <c r="E942" s="22" t="s">
        <v>149</v>
      </c>
      <c r="F942" s="19">
        <v>9</v>
      </c>
      <c r="G942" s="23">
        <v>40</v>
      </c>
      <c r="H942" s="24">
        <v>107</v>
      </c>
      <c r="I942" s="25">
        <v>4280</v>
      </c>
      <c r="J942" s="26">
        <v>0.12</v>
      </c>
      <c r="K942" s="25"/>
      <c r="L942" s="25">
        <v>3766.4</v>
      </c>
      <c r="M942" s="27">
        <v>44342</v>
      </c>
      <c r="N942" s="28">
        <v>44342</v>
      </c>
      <c r="O942" s="29">
        <v>914</v>
      </c>
      <c r="P942" s="30">
        <v>3</v>
      </c>
      <c r="Q942" s="19" t="s">
        <v>109</v>
      </c>
      <c r="R942" s="26">
        <v>0.06</v>
      </c>
      <c r="S942" s="31">
        <v>225.98400000000001</v>
      </c>
      <c r="T942">
        <v>4</v>
      </c>
    </row>
    <row r="943" spans="2:20" x14ac:dyDescent="0.3">
      <c r="B943" s="19">
        <v>915</v>
      </c>
      <c r="C943" s="20">
        <v>44323</v>
      </c>
      <c r="D943" s="21">
        <v>42</v>
      </c>
      <c r="E943" s="22" t="s">
        <v>151</v>
      </c>
      <c r="F943" s="19">
        <v>10</v>
      </c>
      <c r="G943" s="23">
        <v>20</v>
      </c>
      <c r="H943" s="24">
        <v>115</v>
      </c>
      <c r="I943" s="25">
        <v>2300</v>
      </c>
      <c r="J943" s="26">
        <v>0.05</v>
      </c>
      <c r="K943" s="25"/>
      <c r="L943" s="25">
        <v>2185</v>
      </c>
      <c r="M943" s="27">
        <v>44342</v>
      </c>
      <c r="N943" s="28">
        <v>44342</v>
      </c>
      <c r="O943" s="29">
        <v>915</v>
      </c>
      <c r="P943" s="30">
        <v>5</v>
      </c>
      <c r="Q943" s="19" t="s">
        <v>95</v>
      </c>
      <c r="R943" s="26">
        <v>0.05</v>
      </c>
      <c r="S943" s="31">
        <v>109.25</v>
      </c>
      <c r="T943">
        <v>5</v>
      </c>
    </row>
    <row r="944" spans="2:20" x14ac:dyDescent="0.3">
      <c r="B944" s="19">
        <v>916</v>
      </c>
      <c r="C944" s="20">
        <v>44324</v>
      </c>
      <c r="D944" s="21">
        <v>58</v>
      </c>
      <c r="E944" s="22" t="s">
        <v>131</v>
      </c>
      <c r="F944" s="19">
        <v>15</v>
      </c>
      <c r="G944" s="23">
        <v>16</v>
      </c>
      <c r="H944" s="24">
        <v>116</v>
      </c>
      <c r="I944" s="25">
        <v>1856</v>
      </c>
      <c r="J944" s="26">
        <v>0.14000000000000001</v>
      </c>
      <c r="K944" s="25"/>
      <c r="L944" s="25">
        <v>1596.1599999999999</v>
      </c>
      <c r="M944" s="27">
        <v>44354</v>
      </c>
      <c r="N944" s="28">
        <v>44354</v>
      </c>
      <c r="O944" s="29">
        <v>916</v>
      </c>
      <c r="P944" s="30">
        <v>3</v>
      </c>
      <c r="Q944" s="19" t="s">
        <v>83</v>
      </c>
      <c r="R944" s="26">
        <v>0.1</v>
      </c>
      <c r="S944" s="31">
        <v>159.61599999999999</v>
      </c>
      <c r="T944">
        <v>6</v>
      </c>
    </row>
    <row r="945" spans="2:20" x14ac:dyDescent="0.3">
      <c r="B945" s="19">
        <v>917</v>
      </c>
      <c r="C945" s="20">
        <v>44324</v>
      </c>
      <c r="D945" s="21">
        <v>30</v>
      </c>
      <c r="E945" s="22" t="s">
        <v>155</v>
      </c>
      <c r="F945" s="19">
        <v>6</v>
      </c>
      <c r="G945" s="23">
        <v>36</v>
      </c>
      <c r="H945" s="24">
        <v>119</v>
      </c>
      <c r="I945" s="25">
        <v>4284</v>
      </c>
      <c r="J945" s="26">
        <v>0.04</v>
      </c>
      <c r="K945" s="25"/>
      <c r="L945" s="25">
        <v>4112.6400000000003</v>
      </c>
      <c r="M945" s="27">
        <v>44326</v>
      </c>
      <c r="N945" s="28">
        <v>44326</v>
      </c>
      <c r="O945" s="29">
        <v>917</v>
      </c>
      <c r="P945" s="30">
        <v>2</v>
      </c>
      <c r="Q945" s="19" t="s">
        <v>92</v>
      </c>
      <c r="R945" s="26">
        <v>0.09</v>
      </c>
      <c r="S945" s="31">
        <v>370.13760000000002</v>
      </c>
      <c r="T945">
        <v>7</v>
      </c>
    </row>
    <row r="946" spans="2:20" x14ac:dyDescent="0.3">
      <c r="B946" s="19">
        <v>918</v>
      </c>
      <c r="C946" s="20">
        <v>44326</v>
      </c>
      <c r="D946" s="21">
        <v>99</v>
      </c>
      <c r="E946" s="22" t="s">
        <v>143</v>
      </c>
      <c r="F946" s="19">
        <v>15</v>
      </c>
      <c r="G946" s="23">
        <v>37</v>
      </c>
      <c r="H946" s="24">
        <v>119</v>
      </c>
      <c r="I946" s="25">
        <v>4403</v>
      </c>
      <c r="J946" s="26">
        <v>0.08</v>
      </c>
      <c r="K946" s="25"/>
      <c r="L946" s="25">
        <v>4050.76</v>
      </c>
      <c r="M946" s="27">
        <v>44347</v>
      </c>
      <c r="N946" s="28">
        <v>44347</v>
      </c>
      <c r="O946" s="29">
        <v>918</v>
      </c>
      <c r="P946" s="30">
        <v>3</v>
      </c>
      <c r="Q946" s="19" t="s">
        <v>88</v>
      </c>
      <c r="R946" s="26">
        <v>0.05</v>
      </c>
      <c r="S946" s="31">
        <v>202.53800000000001</v>
      </c>
      <c r="T946">
        <v>1</v>
      </c>
    </row>
    <row r="947" spans="2:20" x14ac:dyDescent="0.3">
      <c r="B947" s="19">
        <v>919</v>
      </c>
      <c r="C947" s="20">
        <v>44327</v>
      </c>
      <c r="D947" s="21">
        <v>1</v>
      </c>
      <c r="E947" s="22" t="s">
        <v>152</v>
      </c>
      <c r="F947" s="19">
        <v>4</v>
      </c>
      <c r="G947" s="23">
        <v>43</v>
      </c>
      <c r="H947" s="24">
        <v>91</v>
      </c>
      <c r="I947" s="25">
        <v>3913</v>
      </c>
      <c r="J947" s="26">
        <v>0.06</v>
      </c>
      <c r="K947" s="25"/>
      <c r="L947" s="25">
        <v>3678.22</v>
      </c>
      <c r="M947" s="27">
        <v>44355</v>
      </c>
      <c r="N947" s="28">
        <v>44355</v>
      </c>
      <c r="O947" s="29">
        <v>919</v>
      </c>
      <c r="P947" s="30">
        <v>3</v>
      </c>
      <c r="Q947" s="19" t="s">
        <v>92</v>
      </c>
      <c r="R947" s="26">
        <v>7.0000000000000007E-2</v>
      </c>
      <c r="S947" s="31">
        <v>257.47540000000004</v>
      </c>
      <c r="T947">
        <v>2</v>
      </c>
    </row>
    <row r="948" spans="2:20" x14ac:dyDescent="0.3">
      <c r="B948" s="19">
        <v>920</v>
      </c>
      <c r="C948" s="20">
        <v>44327</v>
      </c>
      <c r="D948" s="21">
        <v>29</v>
      </c>
      <c r="E948" s="22" t="s">
        <v>157</v>
      </c>
      <c r="F948" s="19">
        <v>12</v>
      </c>
      <c r="G948" s="23">
        <v>21</v>
      </c>
      <c r="H948" s="24">
        <v>115</v>
      </c>
      <c r="I948" s="25">
        <v>2415</v>
      </c>
      <c r="J948" s="26">
        <v>0.02</v>
      </c>
      <c r="K948" s="25"/>
      <c r="L948" s="25">
        <v>2366.6999999999998</v>
      </c>
      <c r="M948" s="27">
        <v>44337</v>
      </c>
      <c r="N948" s="28">
        <v>44337</v>
      </c>
      <c r="O948" s="29">
        <v>920</v>
      </c>
      <c r="P948" s="30">
        <v>2</v>
      </c>
      <c r="Q948" s="19" t="s">
        <v>92</v>
      </c>
      <c r="R948" s="26">
        <v>0.05</v>
      </c>
      <c r="S948" s="31">
        <v>118.33499999999999</v>
      </c>
      <c r="T948">
        <v>3</v>
      </c>
    </row>
    <row r="949" spans="2:20" x14ac:dyDescent="0.3">
      <c r="B949" s="19">
        <v>921</v>
      </c>
      <c r="C949" s="20">
        <v>44327</v>
      </c>
      <c r="D949" s="21">
        <v>79</v>
      </c>
      <c r="E949" s="22" t="s">
        <v>91</v>
      </c>
      <c r="F949" s="19">
        <v>15</v>
      </c>
      <c r="G949" s="23">
        <v>48</v>
      </c>
      <c r="H949" s="24">
        <v>106</v>
      </c>
      <c r="I949" s="25">
        <v>5088</v>
      </c>
      <c r="J949" s="26">
        <v>0.11</v>
      </c>
      <c r="K949" s="25"/>
      <c r="L949" s="25">
        <v>4528.32</v>
      </c>
      <c r="M949" s="27">
        <v>44356</v>
      </c>
      <c r="N949" s="28">
        <v>44356</v>
      </c>
      <c r="O949" s="29">
        <v>921</v>
      </c>
      <c r="P949" s="30">
        <v>3</v>
      </c>
      <c r="Q949" s="19" t="s">
        <v>105</v>
      </c>
      <c r="R949" s="26">
        <v>0.09</v>
      </c>
      <c r="S949" s="31">
        <v>407.54879999999997</v>
      </c>
      <c r="T949">
        <v>4</v>
      </c>
    </row>
    <row r="950" spans="2:20" x14ac:dyDescent="0.3">
      <c r="B950" s="19">
        <v>922</v>
      </c>
      <c r="C950" s="20">
        <v>44327</v>
      </c>
      <c r="D950" s="21">
        <v>44</v>
      </c>
      <c r="E950" s="22" t="s">
        <v>130</v>
      </c>
      <c r="F950" s="19">
        <v>8</v>
      </c>
      <c r="G950" s="23">
        <v>25</v>
      </c>
      <c r="H950" s="24">
        <v>117</v>
      </c>
      <c r="I950" s="25">
        <v>2925</v>
      </c>
      <c r="J950" s="26">
        <v>7.0000000000000007E-2</v>
      </c>
      <c r="K950" s="25"/>
      <c r="L950" s="25">
        <v>2720.25</v>
      </c>
      <c r="M950" s="27">
        <v>44340</v>
      </c>
      <c r="N950" s="28">
        <v>44340</v>
      </c>
      <c r="O950" s="29">
        <v>922</v>
      </c>
      <c r="P950" s="30">
        <v>5</v>
      </c>
      <c r="Q950" s="19" t="s">
        <v>95</v>
      </c>
      <c r="R950" s="26">
        <v>7.0000000000000007E-2</v>
      </c>
      <c r="S950" s="31">
        <v>190.41750000000002</v>
      </c>
      <c r="T950">
        <v>5</v>
      </c>
    </row>
    <row r="951" spans="2:20" x14ac:dyDescent="0.3">
      <c r="B951" s="19">
        <v>923</v>
      </c>
      <c r="C951" s="20">
        <v>44328</v>
      </c>
      <c r="D951" s="21">
        <v>27</v>
      </c>
      <c r="E951" s="22" t="s">
        <v>160</v>
      </c>
      <c r="F951" s="19">
        <v>2</v>
      </c>
      <c r="G951" s="23">
        <v>45</v>
      </c>
      <c r="H951" s="24">
        <v>100</v>
      </c>
      <c r="I951" s="25">
        <v>4500</v>
      </c>
      <c r="J951" s="26">
        <v>0.08</v>
      </c>
      <c r="K951" s="25"/>
      <c r="L951" s="25">
        <v>4140</v>
      </c>
      <c r="M951" s="27">
        <v>44346</v>
      </c>
      <c r="N951" s="28">
        <v>44346</v>
      </c>
      <c r="O951" s="29">
        <v>923</v>
      </c>
      <c r="P951" s="30">
        <v>1</v>
      </c>
      <c r="Q951" s="19" t="s">
        <v>128</v>
      </c>
      <c r="R951" s="26">
        <v>0.06</v>
      </c>
      <c r="S951" s="31">
        <v>248.39999999999998</v>
      </c>
      <c r="T951">
        <v>6</v>
      </c>
    </row>
    <row r="952" spans="2:20" x14ac:dyDescent="0.3">
      <c r="B952" s="19">
        <v>924</v>
      </c>
      <c r="C952" s="20">
        <v>44328</v>
      </c>
      <c r="D952" s="21">
        <v>9</v>
      </c>
      <c r="E952" s="22" t="s">
        <v>94</v>
      </c>
      <c r="F952" s="19">
        <v>12</v>
      </c>
      <c r="G952" s="23">
        <v>24</v>
      </c>
      <c r="H952" s="24">
        <v>106</v>
      </c>
      <c r="I952" s="25">
        <v>2544</v>
      </c>
      <c r="J952" s="26">
        <v>0.01</v>
      </c>
      <c r="K952" s="25"/>
      <c r="L952" s="25">
        <v>2518.56</v>
      </c>
      <c r="M952" s="27">
        <v>44354</v>
      </c>
      <c r="N952" s="28">
        <v>44354</v>
      </c>
      <c r="O952" s="29">
        <v>924</v>
      </c>
      <c r="P952" s="30">
        <v>6</v>
      </c>
      <c r="Q952" s="19" t="s">
        <v>128</v>
      </c>
      <c r="R952" s="26">
        <v>0.09</v>
      </c>
      <c r="S952" s="31">
        <v>226.6704</v>
      </c>
      <c r="T952">
        <v>7</v>
      </c>
    </row>
    <row r="953" spans="2:20" x14ac:dyDescent="0.3">
      <c r="B953" s="19">
        <v>925</v>
      </c>
      <c r="C953" s="20">
        <v>44329</v>
      </c>
      <c r="D953" s="21">
        <v>32</v>
      </c>
      <c r="E953" s="22" t="s">
        <v>136</v>
      </c>
      <c r="F953" s="19">
        <v>7</v>
      </c>
      <c r="G953" s="23">
        <v>48</v>
      </c>
      <c r="H953" s="24">
        <v>113</v>
      </c>
      <c r="I953" s="25">
        <v>5424</v>
      </c>
      <c r="J953" s="26">
        <v>0.01</v>
      </c>
      <c r="K953" s="25"/>
      <c r="L953" s="25">
        <v>5369.76</v>
      </c>
      <c r="M953" s="27">
        <v>44357</v>
      </c>
      <c r="N953" s="28">
        <v>44357</v>
      </c>
      <c r="O953" s="29">
        <v>925</v>
      </c>
      <c r="P953" s="30">
        <v>6</v>
      </c>
      <c r="Q953" s="19" t="s">
        <v>83</v>
      </c>
      <c r="R953" s="26">
        <v>0.09</v>
      </c>
      <c r="S953" s="31">
        <v>483.27839999999998</v>
      </c>
      <c r="T953">
        <v>1</v>
      </c>
    </row>
    <row r="954" spans="2:20" x14ac:dyDescent="0.3">
      <c r="B954" s="19">
        <v>926</v>
      </c>
      <c r="C954" s="20">
        <v>44330</v>
      </c>
      <c r="D954" s="21">
        <v>97</v>
      </c>
      <c r="E954" s="22" t="s">
        <v>125</v>
      </c>
      <c r="F954" s="19">
        <v>2</v>
      </c>
      <c r="G954" s="23">
        <v>30</v>
      </c>
      <c r="H954" s="24">
        <v>99</v>
      </c>
      <c r="I954" s="25">
        <v>2970</v>
      </c>
      <c r="J954" s="26">
        <v>0</v>
      </c>
      <c r="K954" s="25"/>
      <c r="L954" s="25">
        <v>2970</v>
      </c>
      <c r="M954" s="27">
        <v>44336</v>
      </c>
      <c r="N954" s="28">
        <v>44336</v>
      </c>
      <c r="O954" s="29">
        <v>926</v>
      </c>
      <c r="P954" s="30">
        <v>4</v>
      </c>
      <c r="Q954" s="19" t="s">
        <v>80</v>
      </c>
      <c r="R954" s="26">
        <v>0.1</v>
      </c>
      <c r="S954" s="31">
        <v>297</v>
      </c>
      <c r="T954">
        <v>2</v>
      </c>
    </row>
    <row r="955" spans="2:20" x14ac:dyDescent="0.3">
      <c r="B955" s="19">
        <v>927</v>
      </c>
      <c r="C955" s="20">
        <v>44331</v>
      </c>
      <c r="D955" s="21">
        <v>42</v>
      </c>
      <c r="E955" s="22" t="s">
        <v>151</v>
      </c>
      <c r="F955" s="19">
        <v>12</v>
      </c>
      <c r="G955" s="23">
        <v>48</v>
      </c>
      <c r="H955" s="24">
        <v>108</v>
      </c>
      <c r="I955" s="25">
        <v>5184</v>
      </c>
      <c r="J955" s="26">
        <v>0.09</v>
      </c>
      <c r="K955" s="25"/>
      <c r="L955" s="25">
        <v>4717.4399999999996</v>
      </c>
      <c r="M955" s="27">
        <v>44359</v>
      </c>
      <c r="N955" s="28">
        <v>44359</v>
      </c>
      <c r="O955" s="29">
        <v>927</v>
      </c>
      <c r="P955" s="30">
        <v>5</v>
      </c>
      <c r="Q955" s="19" t="s">
        <v>128</v>
      </c>
      <c r="R955" s="26">
        <v>7.0000000000000007E-2</v>
      </c>
      <c r="S955" s="31">
        <v>330.2208</v>
      </c>
      <c r="T955">
        <v>3</v>
      </c>
    </row>
    <row r="956" spans="2:20" x14ac:dyDescent="0.3">
      <c r="B956" s="19">
        <v>928</v>
      </c>
      <c r="C956" s="20">
        <v>44331</v>
      </c>
      <c r="D956" s="21">
        <v>44</v>
      </c>
      <c r="E956" s="22" t="s">
        <v>130</v>
      </c>
      <c r="F956" s="19">
        <v>10</v>
      </c>
      <c r="G956" s="23">
        <v>19</v>
      </c>
      <c r="H956" s="24">
        <v>91</v>
      </c>
      <c r="I956" s="25">
        <v>1729</v>
      </c>
      <c r="J956" s="26">
        <v>0.04</v>
      </c>
      <c r="K956" s="25"/>
      <c r="L956" s="25">
        <v>1659.84</v>
      </c>
      <c r="M956" s="27">
        <v>44352</v>
      </c>
      <c r="N956" s="28">
        <v>44352</v>
      </c>
      <c r="O956" s="29">
        <v>928</v>
      </c>
      <c r="P956" s="30">
        <v>4</v>
      </c>
      <c r="Q956" s="19" t="s">
        <v>88</v>
      </c>
      <c r="R956" s="26">
        <v>0.1</v>
      </c>
      <c r="S956" s="31">
        <v>165.98400000000001</v>
      </c>
      <c r="T956">
        <v>4</v>
      </c>
    </row>
    <row r="957" spans="2:20" x14ac:dyDescent="0.3">
      <c r="B957" s="19">
        <v>929</v>
      </c>
      <c r="C957" s="20">
        <v>44332</v>
      </c>
      <c r="D957" s="21">
        <v>85</v>
      </c>
      <c r="E957" s="22" t="s">
        <v>117</v>
      </c>
      <c r="F957" s="19">
        <v>10</v>
      </c>
      <c r="G957" s="23">
        <v>18</v>
      </c>
      <c r="H957" s="24">
        <v>94</v>
      </c>
      <c r="I957" s="25">
        <v>1692</v>
      </c>
      <c r="J957" s="26">
        <v>0.01</v>
      </c>
      <c r="K957" s="25"/>
      <c r="L957" s="25">
        <v>1675.08</v>
      </c>
      <c r="M957" s="27">
        <v>44360</v>
      </c>
      <c r="N957" s="28">
        <v>44360</v>
      </c>
      <c r="O957" s="29">
        <v>929</v>
      </c>
      <c r="P957" s="30">
        <v>7</v>
      </c>
      <c r="Q957" s="19" t="s">
        <v>95</v>
      </c>
      <c r="R957" s="26">
        <v>0.08</v>
      </c>
      <c r="S957" s="31">
        <v>134.00639999999999</v>
      </c>
      <c r="T957">
        <v>5</v>
      </c>
    </row>
    <row r="958" spans="2:20" x14ac:dyDescent="0.3">
      <c r="B958" s="19">
        <v>930</v>
      </c>
      <c r="C958" s="20">
        <v>44332</v>
      </c>
      <c r="D958" s="21">
        <v>62</v>
      </c>
      <c r="E958" s="22" t="s">
        <v>96</v>
      </c>
      <c r="F958" s="19">
        <v>5</v>
      </c>
      <c r="G958" s="23">
        <v>43</v>
      </c>
      <c r="H958" s="24">
        <v>95</v>
      </c>
      <c r="I958" s="25">
        <v>4085</v>
      </c>
      <c r="J958" s="26">
        <v>0.02</v>
      </c>
      <c r="K958" s="25"/>
      <c r="L958" s="25">
        <v>4003.3</v>
      </c>
      <c r="M958" s="27">
        <v>44340</v>
      </c>
      <c r="N958" s="28">
        <v>44340</v>
      </c>
      <c r="O958" s="29">
        <v>930</v>
      </c>
      <c r="P958" s="30">
        <v>2</v>
      </c>
      <c r="Q958" s="19" t="s">
        <v>83</v>
      </c>
      <c r="R958" s="26">
        <v>0.06</v>
      </c>
      <c r="S958" s="31">
        <v>240.19800000000001</v>
      </c>
      <c r="T958">
        <v>6</v>
      </c>
    </row>
    <row r="959" spans="2:20" x14ac:dyDescent="0.3">
      <c r="B959" s="19">
        <v>931</v>
      </c>
      <c r="C959" s="20">
        <v>44332</v>
      </c>
      <c r="D959" s="21">
        <v>75</v>
      </c>
      <c r="E959" s="22" t="s">
        <v>96</v>
      </c>
      <c r="F959" s="19">
        <v>10</v>
      </c>
      <c r="G959" s="23">
        <v>38</v>
      </c>
      <c r="H959" s="24">
        <v>104</v>
      </c>
      <c r="I959" s="25">
        <v>3952</v>
      </c>
      <c r="J959" s="26">
        <v>0.14000000000000001</v>
      </c>
      <c r="K959" s="25"/>
      <c r="L959" s="25">
        <v>3398.72</v>
      </c>
      <c r="M959" s="27">
        <v>44341</v>
      </c>
      <c r="N959" s="28">
        <v>44341</v>
      </c>
      <c r="O959" s="29">
        <v>931</v>
      </c>
      <c r="P959" s="30">
        <v>1</v>
      </c>
      <c r="Q959" s="19" t="s">
        <v>88</v>
      </c>
      <c r="R959" s="26">
        <v>0.06</v>
      </c>
      <c r="S959" s="31">
        <v>203.92319999999998</v>
      </c>
      <c r="T959">
        <v>7</v>
      </c>
    </row>
    <row r="960" spans="2:20" x14ac:dyDescent="0.3">
      <c r="B960" s="19">
        <v>932</v>
      </c>
      <c r="C960" s="20">
        <v>44334</v>
      </c>
      <c r="D960" s="21">
        <v>47</v>
      </c>
      <c r="E960" s="22" t="s">
        <v>101</v>
      </c>
      <c r="F960" s="19">
        <v>12</v>
      </c>
      <c r="G960" s="23">
        <v>10</v>
      </c>
      <c r="H960" s="24">
        <v>104</v>
      </c>
      <c r="I960" s="25">
        <v>1040</v>
      </c>
      <c r="J960" s="26">
        <v>0.14000000000000001</v>
      </c>
      <c r="K960" s="25"/>
      <c r="L960" s="25">
        <v>894.4</v>
      </c>
      <c r="M960" s="27">
        <v>44350</v>
      </c>
      <c r="N960" s="28">
        <v>44350</v>
      </c>
      <c r="O960" s="29">
        <v>932</v>
      </c>
      <c r="P960" s="30">
        <v>2</v>
      </c>
      <c r="Q960" s="19" t="s">
        <v>92</v>
      </c>
      <c r="R960" s="26">
        <v>0.06</v>
      </c>
      <c r="S960" s="31">
        <v>53.663999999999994</v>
      </c>
      <c r="T960">
        <v>1</v>
      </c>
    </row>
    <row r="961" spans="2:20" x14ac:dyDescent="0.3">
      <c r="B961" s="19">
        <v>933</v>
      </c>
      <c r="C961" s="20">
        <v>44335</v>
      </c>
      <c r="D961" s="21">
        <v>24</v>
      </c>
      <c r="E961" s="22" t="s">
        <v>133</v>
      </c>
      <c r="F961" s="19">
        <v>5</v>
      </c>
      <c r="G961" s="23">
        <v>23</v>
      </c>
      <c r="H961" s="24">
        <v>90</v>
      </c>
      <c r="I961" s="25">
        <v>2070</v>
      </c>
      <c r="J961" s="26">
        <v>0.15</v>
      </c>
      <c r="K961" s="25"/>
      <c r="L961" s="25">
        <v>1759.5</v>
      </c>
      <c r="M961" s="27">
        <v>44345</v>
      </c>
      <c r="N961" s="28">
        <v>44345</v>
      </c>
      <c r="O961" s="29">
        <v>933</v>
      </c>
      <c r="P961" s="30">
        <v>2</v>
      </c>
      <c r="Q961" s="19" t="s">
        <v>113</v>
      </c>
      <c r="R961" s="26">
        <v>0.08</v>
      </c>
      <c r="S961" s="31">
        <v>140.76</v>
      </c>
      <c r="T961">
        <v>2</v>
      </c>
    </row>
    <row r="962" spans="2:20" x14ac:dyDescent="0.3">
      <c r="B962" s="19">
        <v>934</v>
      </c>
      <c r="C962" s="20">
        <v>44335</v>
      </c>
      <c r="D962" s="21">
        <v>38</v>
      </c>
      <c r="E962" s="22" t="s">
        <v>132</v>
      </c>
      <c r="F962" s="19">
        <v>7</v>
      </c>
      <c r="G962" s="23">
        <v>37</v>
      </c>
      <c r="H962" s="24">
        <v>91</v>
      </c>
      <c r="I962" s="25">
        <v>3367</v>
      </c>
      <c r="J962" s="26">
        <v>7.0000000000000007E-2</v>
      </c>
      <c r="K962" s="25"/>
      <c r="L962" s="25">
        <v>3131.31</v>
      </c>
      <c r="M962" s="27">
        <v>44337</v>
      </c>
      <c r="N962" s="28">
        <v>44337</v>
      </c>
      <c r="O962" s="29">
        <v>934</v>
      </c>
      <c r="P962" s="30">
        <v>7</v>
      </c>
      <c r="Q962" s="19" t="s">
        <v>128</v>
      </c>
      <c r="R962" s="26">
        <v>7.0000000000000007E-2</v>
      </c>
      <c r="S962" s="31">
        <v>219.19170000000003</v>
      </c>
      <c r="T962">
        <v>3</v>
      </c>
    </row>
    <row r="963" spans="2:20" x14ac:dyDescent="0.3">
      <c r="B963" s="19">
        <v>935</v>
      </c>
      <c r="C963" s="20">
        <v>44336</v>
      </c>
      <c r="D963" s="21">
        <v>91</v>
      </c>
      <c r="E963" s="22" t="s">
        <v>121</v>
      </c>
      <c r="F963" s="19">
        <v>6</v>
      </c>
      <c r="G963" s="23">
        <v>15</v>
      </c>
      <c r="H963" s="24">
        <v>91</v>
      </c>
      <c r="I963" s="25">
        <v>1365</v>
      </c>
      <c r="J963" s="26">
        <v>0</v>
      </c>
      <c r="K963" s="25"/>
      <c r="L963" s="25">
        <v>1365</v>
      </c>
      <c r="M963" s="27">
        <v>44346</v>
      </c>
      <c r="N963" s="28">
        <v>44346</v>
      </c>
      <c r="O963" s="29">
        <v>935</v>
      </c>
      <c r="P963" s="30">
        <v>1</v>
      </c>
      <c r="Q963" s="19" t="s">
        <v>105</v>
      </c>
      <c r="R963" s="26">
        <v>0.06</v>
      </c>
      <c r="S963" s="31">
        <v>81.899999999999991</v>
      </c>
      <c r="T963">
        <v>4</v>
      </c>
    </row>
    <row r="964" spans="2:20" x14ac:dyDescent="0.3">
      <c r="B964" s="19">
        <v>936</v>
      </c>
      <c r="C964" s="20">
        <v>44337</v>
      </c>
      <c r="D964" s="21">
        <v>77</v>
      </c>
      <c r="E964" s="22" t="s">
        <v>124</v>
      </c>
      <c r="F964" s="19">
        <v>8</v>
      </c>
      <c r="G964" s="23">
        <v>19</v>
      </c>
      <c r="H964" s="24">
        <v>119</v>
      </c>
      <c r="I964" s="25">
        <v>2261</v>
      </c>
      <c r="J964" s="26">
        <v>0.14000000000000001</v>
      </c>
      <c r="K964" s="25"/>
      <c r="L964" s="25">
        <v>1944.46</v>
      </c>
      <c r="M964" s="27">
        <v>44350</v>
      </c>
      <c r="N964" s="28">
        <v>44350</v>
      </c>
      <c r="O964" s="29">
        <v>936</v>
      </c>
      <c r="P964" s="30">
        <v>2</v>
      </c>
      <c r="Q964" s="19" t="s">
        <v>105</v>
      </c>
      <c r="R964" s="26">
        <v>0.08</v>
      </c>
      <c r="S964" s="31">
        <v>155.55680000000001</v>
      </c>
      <c r="T964">
        <v>5</v>
      </c>
    </row>
    <row r="965" spans="2:20" x14ac:dyDescent="0.3">
      <c r="B965" s="19">
        <v>937</v>
      </c>
      <c r="C965" s="20">
        <v>44337</v>
      </c>
      <c r="D965" s="21">
        <v>18</v>
      </c>
      <c r="E965" s="22" t="s">
        <v>142</v>
      </c>
      <c r="F965" s="19">
        <v>13</v>
      </c>
      <c r="G965" s="23">
        <v>23</v>
      </c>
      <c r="H965" s="24">
        <v>102</v>
      </c>
      <c r="I965" s="25">
        <v>2346</v>
      </c>
      <c r="J965" s="26">
        <v>0.08</v>
      </c>
      <c r="K965" s="25"/>
      <c r="L965" s="25">
        <v>2158.3200000000002</v>
      </c>
      <c r="M965" s="27">
        <v>44355</v>
      </c>
      <c r="N965" s="28">
        <v>44355</v>
      </c>
      <c r="O965" s="29">
        <v>937</v>
      </c>
      <c r="P965" s="30">
        <v>5</v>
      </c>
      <c r="Q965" s="19" t="s">
        <v>128</v>
      </c>
      <c r="R965" s="26">
        <v>0.1</v>
      </c>
      <c r="S965" s="31">
        <v>215.83200000000002</v>
      </c>
      <c r="T965">
        <v>6</v>
      </c>
    </row>
    <row r="966" spans="2:20" x14ac:dyDescent="0.3">
      <c r="B966" s="19">
        <v>938</v>
      </c>
      <c r="C966" s="20">
        <v>44337</v>
      </c>
      <c r="D966" s="21">
        <v>81</v>
      </c>
      <c r="E966" s="22" t="s">
        <v>162</v>
      </c>
      <c r="F966" s="19">
        <v>15</v>
      </c>
      <c r="G966" s="23">
        <v>48</v>
      </c>
      <c r="H966" s="24">
        <v>113</v>
      </c>
      <c r="I966" s="25">
        <v>5424</v>
      </c>
      <c r="J966" s="26">
        <v>7.0000000000000007E-2</v>
      </c>
      <c r="K966" s="25"/>
      <c r="L966" s="25">
        <v>5044.32</v>
      </c>
      <c r="M966" s="27">
        <v>44337</v>
      </c>
      <c r="N966" s="28">
        <v>44337</v>
      </c>
      <c r="O966" s="29">
        <v>938</v>
      </c>
      <c r="P966" s="30">
        <v>6</v>
      </c>
      <c r="Q966" s="19" t="s">
        <v>105</v>
      </c>
      <c r="R966" s="26">
        <v>0.06</v>
      </c>
      <c r="S966" s="31">
        <v>302.6592</v>
      </c>
      <c r="T966">
        <v>7</v>
      </c>
    </row>
    <row r="967" spans="2:20" x14ac:dyDescent="0.3">
      <c r="B967" s="19">
        <v>939</v>
      </c>
      <c r="C967" s="20">
        <v>44338</v>
      </c>
      <c r="D967" s="21">
        <v>27</v>
      </c>
      <c r="E967" s="22" t="s">
        <v>160</v>
      </c>
      <c r="F967" s="19">
        <v>14</v>
      </c>
      <c r="G967" s="23">
        <v>36</v>
      </c>
      <c r="H967" s="24">
        <v>102</v>
      </c>
      <c r="I967" s="25">
        <v>3672</v>
      </c>
      <c r="J967" s="26">
        <v>0.11</v>
      </c>
      <c r="K967" s="25"/>
      <c r="L967" s="25">
        <v>3268.08</v>
      </c>
      <c r="M967" s="27">
        <v>44351</v>
      </c>
      <c r="N967" s="28">
        <v>44351</v>
      </c>
      <c r="O967" s="29">
        <v>939</v>
      </c>
      <c r="P967" s="30">
        <v>7</v>
      </c>
      <c r="Q967" s="19" t="s">
        <v>109</v>
      </c>
      <c r="R967" s="26">
        <v>0.08</v>
      </c>
      <c r="S967" s="31">
        <v>261.44639999999998</v>
      </c>
      <c r="T967">
        <v>1</v>
      </c>
    </row>
    <row r="968" spans="2:20" x14ac:dyDescent="0.3">
      <c r="B968" s="19">
        <v>940</v>
      </c>
      <c r="C968" s="20">
        <v>44338</v>
      </c>
      <c r="D968" s="21">
        <v>3</v>
      </c>
      <c r="E968" s="22" t="s">
        <v>150</v>
      </c>
      <c r="F968" s="19">
        <v>3</v>
      </c>
      <c r="G968" s="23">
        <v>49</v>
      </c>
      <c r="H968" s="24">
        <v>111</v>
      </c>
      <c r="I968" s="25">
        <v>5439</v>
      </c>
      <c r="J968" s="26">
        <v>0.09</v>
      </c>
      <c r="K968" s="25"/>
      <c r="L968" s="25">
        <v>4949.49</v>
      </c>
      <c r="M968" s="27">
        <v>44348</v>
      </c>
      <c r="N968" s="28">
        <v>44348</v>
      </c>
      <c r="O968" s="29">
        <v>940</v>
      </c>
      <c r="P968" s="30">
        <v>5</v>
      </c>
      <c r="Q968" s="19" t="s">
        <v>80</v>
      </c>
      <c r="R968" s="26">
        <v>0.08</v>
      </c>
      <c r="S968" s="31">
        <v>395.95920000000001</v>
      </c>
      <c r="T968">
        <v>2</v>
      </c>
    </row>
    <row r="969" spans="2:20" x14ac:dyDescent="0.3">
      <c r="B969" s="19">
        <v>941</v>
      </c>
      <c r="C969" s="20">
        <v>44338</v>
      </c>
      <c r="D969" s="21">
        <v>22</v>
      </c>
      <c r="E969" s="22" t="s">
        <v>112</v>
      </c>
      <c r="F969" s="19">
        <v>11</v>
      </c>
      <c r="G969" s="23">
        <v>33</v>
      </c>
      <c r="H969" s="24">
        <v>91</v>
      </c>
      <c r="I969" s="25">
        <v>3003</v>
      </c>
      <c r="J969" s="26">
        <v>7.0000000000000007E-2</v>
      </c>
      <c r="K969" s="25"/>
      <c r="L969" s="25">
        <v>2792.79</v>
      </c>
      <c r="M969" s="27">
        <v>44366</v>
      </c>
      <c r="N969" s="28">
        <v>44366</v>
      </c>
      <c r="O969" s="29">
        <v>941</v>
      </c>
      <c r="P969" s="30">
        <v>3</v>
      </c>
      <c r="Q969" s="19" t="s">
        <v>92</v>
      </c>
      <c r="R969" s="26">
        <v>0.1</v>
      </c>
      <c r="S969" s="31">
        <v>279.279</v>
      </c>
      <c r="T969">
        <v>3</v>
      </c>
    </row>
    <row r="970" spans="2:20" x14ac:dyDescent="0.3">
      <c r="B970" s="19">
        <v>942</v>
      </c>
      <c r="C970" s="20">
        <v>44339</v>
      </c>
      <c r="D970" s="21">
        <v>55</v>
      </c>
      <c r="E970" s="22" t="s">
        <v>106</v>
      </c>
      <c r="F970" s="19">
        <v>6</v>
      </c>
      <c r="G970" s="23">
        <v>11</v>
      </c>
      <c r="H970" s="24">
        <v>111</v>
      </c>
      <c r="I970" s="25">
        <v>1221</v>
      </c>
      <c r="J970" s="26">
        <v>0.1</v>
      </c>
      <c r="K970" s="25"/>
      <c r="L970" s="25">
        <v>1098.9000000000001</v>
      </c>
      <c r="M970" s="27">
        <v>44356</v>
      </c>
      <c r="N970" s="28">
        <v>44356</v>
      </c>
      <c r="O970" s="29">
        <v>942</v>
      </c>
      <c r="P970" s="30">
        <v>6</v>
      </c>
      <c r="Q970" s="19" t="s">
        <v>92</v>
      </c>
      <c r="R970" s="26">
        <v>0.05</v>
      </c>
      <c r="S970" s="31">
        <v>54.945000000000007</v>
      </c>
      <c r="T970">
        <v>4</v>
      </c>
    </row>
    <row r="971" spans="2:20" x14ac:dyDescent="0.3">
      <c r="B971" s="19">
        <v>943</v>
      </c>
      <c r="C971" s="20">
        <v>44339</v>
      </c>
      <c r="D971" s="21">
        <v>59</v>
      </c>
      <c r="E971" s="22" t="s">
        <v>156</v>
      </c>
      <c r="F971" s="19">
        <v>2</v>
      </c>
      <c r="G971" s="23">
        <v>45</v>
      </c>
      <c r="H971" s="24">
        <v>117</v>
      </c>
      <c r="I971" s="25">
        <v>5265</v>
      </c>
      <c r="J971" s="26">
        <v>0.02</v>
      </c>
      <c r="K971" s="25"/>
      <c r="L971" s="25">
        <v>5159.7</v>
      </c>
      <c r="M971" s="27">
        <v>44343</v>
      </c>
      <c r="N971" s="28">
        <v>44343</v>
      </c>
      <c r="O971" s="29">
        <v>943</v>
      </c>
      <c r="P971" s="30">
        <v>5</v>
      </c>
      <c r="Q971" s="19" t="s">
        <v>92</v>
      </c>
      <c r="R971" s="26">
        <v>0.09</v>
      </c>
      <c r="S971" s="31">
        <v>464.37299999999999</v>
      </c>
      <c r="T971">
        <v>5</v>
      </c>
    </row>
    <row r="972" spans="2:20" x14ac:dyDescent="0.3">
      <c r="B972" s="19">
        <v>944</v>
      </c>
      <c r="C972" s="20">
        <v>44339</v>
      </c>
      <c r="D972" s="21">
        <v>10</v>
      </c>
      <c r="E972" s="22" t="s">
        <v>148</v>
      </c>
      <c r="F972" s="19">
        <v>11</v>
      </c>
      <c r="G972" s="23">
        <v>35</v>
      </c>
      <c r="H972" s="24">
        <v>117</v>
      </c>
      <c r="I972" s="25">
        <v>4095</v>
      </c>
      <c r="J972" s="26">
        <v>0.09</v>
      </c>
      <c r="K972" s="25"/>
      <c r="L972" s="25">
        <v>3726.45</v>
      </c>
      <c r="M972" s="27">
        <v>44353</v>
      </c>
      <c r="N972" s="28">
        <v>44353</v>
      </c>
      <c r="O972" s="29">
        <v>944</v>
      </c>
      <c r="P972" s="30">
        <v>4</v>
      </c>
      <c r="Q972" s="19" t="s">
        <v>128</v>
      </c>
      <c r="R972" s="26">
        <v>0.05</v>
      </c>
      <c r="S972" s="31">
        <v>186.32249999999999</v>
      </c>
      <c r="T972">
        <v>6</v>
      </c>
    </row>
    <row r="973" spans="2:20" x14ac:dyDescent="0.3">
      <c r="B973" s="19">
        <v>945</v>
      </c>
      <c r="C973" s="20">
        <v>44339</v>
      </c>
      <c r="D973" s="21">
        <v>98</v>
      </c>
      <c r="E973" s="22" t="s">
        <v>84</v>
      </c>
      <c r="F973" s="19">
        <v>3</v>
      </c>
      <c r="G973" s="23">
        <v>14</v>
      </c>
      <c r="H973" s="24">
        <v>120</v>
      </c>
      <c r="I973" s="25">
        <v>1680</v>
      </c>
      <c r="J973" s="26">
        <v>0.1</v>
      </c>
      <c r="K973" s="25"/>
      <c r="L973" s="25">
        <v>1512</v>
      </c>
      <c r="M973" s="27">
        <v>44352</v>
      </c>
      <c r="N973" s="28">
        <v>44352</v>
      </c>
      <c r="O973" s="29">
        <v>945</v>
      </c>
      <c r="P973" s="30">
        <v>7</v>
      </c>
      <c r="Q973" s="19" t="s">
        <v>113</v>
      </c>
      <c r="R973" s="26">
        <v>0.09</v>
      </c>
      <c r="S973" s="31">
        <v>136.07999999999998</v>
      </c>
      <c r="T973">
        <v>7</v>
      </c>
    </row>
    <row r="974" spans="2:20" x14ac:dyDescent="0.3">
      <c r="B974" s="19">
        <v>946</v>
      </c>
      <c r="C974" s="20">
        <v>44339</v>
      </c>
      <c r="D974" s="21">
        <v>60</v>
      </c>
      <c r="E974" s="22" t="s">
        <v>141</v>
      </c>
      <c r="F974" s="19">
        <v>8</v>
      </c>
      <c r="G974" s="23">
        <v>26</v>
      </c>
      <c r="H974" s="24">
        <v>112</v>
      </c>
      <c r="I974" s="25">
        <v>2912</v>
      </c>
      <c r="J974" s="26">
        <v>0</v>
      </c>
      <c r="K974" s="25"/>
      <c r="L974" s="25">
        <v>2912</v>
      </c>
      <c r="M974" s="27">
        <v>44349</v>
      </c>
      <c r="N974" s="28">
        <v>44349</v>
      </c>
      <c r="O974" s="29">
        <v>946</v>
      </c>
      <c r="P974" s="30">
        <v>6</v>
      </c>
      <c r="Q974" s="19" t="s">
        <v>80</v>
      </c>
      <c r="R974" s="26">
        <v>0.09</v>
      </c>
      <c r="S974" s="31">
        <v>262.08</v>
      </c>
      <c r="T974">
        <v>1</v>
      </c>
    </row>
    <row r="975" spans="2:20" x14ac:dyDescent="0.3">
      <c r="B975" s="19">
        <v>947</v>
      </c>
      <c r="C975" s="20">
        <v>44340</v>
      </c>
      <c r="D975" s="21">
        <v>48</v>
      </c>
      <c r="E975" s="22" t="s">
        <v>120</v>
      </c>
      <c r="F975" s="19">
        <v>3</v>
      </c>
      <c r="G975" s="23">
        <v>20</v>
      </c>
      <c r="H975" s="24">
        <v>116</v>
      </c>
      <c r="I975" s="25">
        <v>2320</v>
      </c>
      <c r="J975" s="26">
        <v>0.04</v>
      </c>
      <c r="K975" s="25"/>
      <c r="L975" s="25">
        <v>2227.1999999999998</v>
      </c>
      <c r="M975" s="27">
        <v>44359</v>
      </c>
      <c r="N975" s="28">
        <v>44359</v>
      </c>
      <c r="O975" s="29">
        <v>947</v>
      </c>
      <c r="P975" s="30">
        <v>1</v>
      </c>
      <c r="Q975" s="19" t="s">
        <v>80</v>
      </c>
      <c r="R975" s="26">
        <v>0.1</v>
      </c>
      <c r="S975" s="31">
        <v>222.72</v>
      </c>
      <c r="T975">
        <v>2</v>
      </c>
    </row>
    <row r="976" spans="2:20" x14ac:dyDescent="0.3">
      <c r="B976" s="19">
        <v>948</v>
      </c>
      <c r="C976" s="20">
        <v>44340</v>
      </c>
      <c r="D976" s="21">
        <v>62</v>
      </c>
      <c r="E976" s="22" t="s">
        <v>96</v>
      </c>
      <c r="F976" s="19">
        <v>1</v>
      </c>
      <c r="G976" s="23">
        <v>37</v>
      </c>
      <c r="H976" s="24">
        <v>102</v>
      </c>
      <c r="I976" s="25">
        <v>3774</v>
      </c>
      <c r="J976" s="26">
        <v>0.13</v>
      </c>
      <c r="K976" s="25"/>
      <c r="L976" s="25">
        <v>3283.38</v>
      </c>
      <c r="M976" s="27">
        <v>44362</v>
      </c>
      <c r="N976" s="28">
        <v>44362</v>
      </c>
      <c r="O976" s="29">
        <v>948</v>
      </c>
      <c r="P976" s="30">
        <v>3</v>
      </c>
      <c r="Q976" s="19" t="s">
        <v>92</v>
      </c>
      <c r="R976" s="26">
        <v>0.06</v>
      </c>
      <c r="S976" s="31">
        <v>197.00280000000001</v>
      </c>
      <c r="T976">
        <v>3</v>
      </c>
    </row>
    <row r="977" spans="2:20" x14ac:dyDescent="0.3">
      <c r="B977" s="19">
        <v>949</v>
      </c>
      <c r="C977" s="20">
        <v>44341</v>
      </c>
      <c r="D977" s="21">
        <v>84</v>
      </c>
      <c r="E977" s="22" t="s">
        <v>106</v>
      </c>
      <c r="F977" s="19">
        <v>9</v>
      </c>
      <c r="G977" s="23">
        <v>39</v>
      </c>
      <c r="H977" s="24">
        <v>95</v>
      </c>
      <c r="I977" s="25">
        <v>3705</v>
      </c>
      <c r="J977" s="26">
        <v>7.0000000000000007E-2</v>
      </c>
      <c r="K977" s="25"/>
      <c r="L977" s="25">
        <v>3445.65</v>
      </c>
      <c r="M977" s="27">
        <v>44370</v>
      </c>
      <c r="N977" s="28">
        <v>44370</v>
      </c>
      <c r="O977" s="29">
        <v>949</v>
      </c>
      <c r="P977" s="30">
        <v>2</v>
      </c>
      <c r="Q977" s="19" t="s">
        <v>95</v>
      </c>
      <c r="R977" s="26">
        <v>0.1</v>
      </c>
      <c r="S977" s="31">
        <v>344.56500000000005</v>
      </c>
      <c r="T977">
        <v>4</v>
      </c>
    </row>
    <row r="978" spans="2:20" x14ac:dyDescent="0.3">
      <c r="B978" s="19">
        <v>950</v>
      </c>
      <c r="C978" s="20">
        <v>44341</v>
      </c>
      <c r="D978" s="21">
        <v>13</v>
      </c>
      <c r="E978" s="22" t="s">
        <v>134</v>
      </c>
      <c r="F978" s="19">
        <v>2</v>
      </c>
      <c r="G978" s="23">
        <v>26</v>
      </c>
      <c r="H978" s="24">
        <v>116</v>
      </c>
      <c r="I978" s="25">
        <v>3016</v>
      </c>
      <c r="J978" s="26">
        <v>0.14000000000000001</v>
      </c>
      <c r="K978" s="25"/>
      <c r="L978" s="25">
        <v>2593.7599999999998</v>
      </c>
      <c r="M978" s="27">
        <v>44365</v>
      </c>
      <c r="N978" s="28">
        <v>44365</v>
      </c>
      <c r="O978" s="29">
        <v>950</v>
      </c>
      <c r="P978" s="30">
        <v>1</v>
      </c>
      <c r="Q978" s="19" t="s">
        <v>90</v>
      </c>
      <c r="R978" s="26">
        <v>0.09</v>
      </c>
      <c r="S978" s="31">
        <v>233.43839999999997</v>
      </c>
      <c r="T978">
        <v>5</v>
      </c>
    </row>
    <row r="979" spans="2:20" x14ac:dyDescent="0.3">
      <c r="B979" s="19">
        <v>951</v>
      </c>
      <c r="C979" s="20">
        <v>44342</v>
      </c>
      <c r="D979" s="21">
        <v>42</v>
      </c>
      <c r="E979" s="22" t="s">
        <v>151</v>
      </c>
      <c r="F979" s="19">
        <v>10</v>
      </c>
      <c r="G979" s="23">
        <v>12</v>
      </c>
      <c r="H979" s="24">
        <v>94</v>
      </c>
      <c r="I979" s="25">
        <v>1128</v>
      </c>
      <c r="J979" s="26">
        <v>0.06</v>
      </c>
      <c r="K979" s="25"/>
      <c r="L979" s="25">
        <v>1060.32</v>
      </c>
      <c r="M979" s="27">
        <v>44370</v>
      </c>
      <c r="N979" s="28">
        <v>44370</v>
      </c>
      <c r="O979" s="29">
        <v>951</v>
      </c>
      <c r="P979" s="30">
        <v>7</v>
      </c>
      <c r="Q979" s="19" t="s">
        <v>90</v>
      </c>
      <c r="R979" s="26">
        <v>0.06</v>
      </c>
      <c r="S979" s="31">
        <v>63.619199999999992</v>
      </c>
      <c r="T979">
        <v>6</v>
      </c>
    </row>
    <row r="980" spans="2:20" x14ac:dyDescent="0.3">
      <c r="B980" s="19">
        <v>952</v>
      </c>
      <c r="C980" s="20">
        <v>44342</v>
      </c>
      <c r="D980" s="21">
        <v>60</v>
      </c>
      <c r="E980" s="22" t="s">
        <v>141</v>
      </c>
      <c r="F980" s="19">
        <v>2</v>
      </c>
      <c r="G980" s="23">
        <v>42</v>
      </c>
      <c r="H980" s="24">
        <v>99</v>
      </c>
      <c r="I980" s="25">
        <v>4158</v>
      </c>
      <c r="J980" s="26">
        <v>0.01</v>
      </c>
      <c r="K980" s="25"/>
      <c r="L980" s="25">
        <v>4116.42</v>
      </c>
      <c r="M980" s="27">
        <v>44369</v>
      </c>
      <c r="N980" s="28">
        <v>44369</v>
      </c>
      <c r="O980" s="29">
        <v>952</v>
      </c>
      <c r="P980" s="30">
        <v>1</v>
      </c>
      <c r="Q980" s="19" t="s">
        <v>80</v>
      </c>
      <c r="R980" s="26">
        <v>7.0000000000000007E-2</v>
      </c>
      <c r="S980" s="31">
        <v>288.14940000000001</v>
      </c>
      <c r="T980">
        <v>7</v>
      </c>
    </row>
    <row r="981" spans="2:20" x14ac:dyDescent="0.3">
      <c r="B981" s="19">
        <v>953</v>
      </c>
      <c r="C981" s="20">
        <v>44343</v>
      </c>
      <c r="D981" s="21">
        <v>98</v>
      </c>
      <c r="E981" s="22" t="s">
        <v>84</v>
      </c>
      <c r="F981" s="19">
        <v>6</v>
      </c>
      <c r="G981" s="23">
        <v>42</v>
      </c>
      <c r="H981" s="24">
        <v>98</v>
      </c>
      <c r="I981" s="25">
        <v>4116</v>
      </c>
      <c r="J981" s="26">
        <v>0.02</v>
      </c>
      <c r="K981" s="25"/>
      <c r="L981" s="25">
        <v>4033.68</v>
      </c>
      <c r="M981" s="27">
        <v>44364</v>
      </c>
      <c r="N981" s="28">
        <v>44364</v>
      </c>
      <c r="O981" s="29">
        <v>953</v>
      </c>
      <c r="P981" s="30">
        <v>4</v>
      </c>
      <c r="Q981" s="19" t="s">
        <v>92</v>
      </c>
      <c r="R981" s="26">
        <v>0.1</v>
      </c>
      <c r="S981" s="31">
        <v>403.36799999999999</v>
      </c>
      <c r="T981">
        <v>1</v>
      </c>
    </row>
    <row r="982" spans="2:20" x14ac:dyDescent="0.3">
      <c r="B982" s="19">
        <v>954</v>
      </c>
      <c r="C982" s="20">
        <v>44343</v>
      </c>
      <c r="D982" s="21">
        <v>74</v>
      </c>
      <c r="E982" s="22" t="s">
        <v>96</v>
      </c>
      <c r="F982" s="19">
        <v>4</v>
      </c>
      <c r="G982" s="23">
        <v>25</v>
      </c>
      <c r="H982" s="24">
        <v>96</v>
      </c>
      <c r="I982" s="25">
        <v>2400</v>
      </c>
      <c r="J982" s="26">
        <v>0.15</v>
      </c>
      <c r="K982" s="25"/>
      <c r="L982" s="25">
        <v>2040</v>
      </c>
      <c r="M982" s="27">
        <v>44366</v>
      </c>
      <c r="N982" s="28">
        <v>44366</v>
      </c>
      <c r="O982" s="29">
        <v>954</v>
      </c>
      <c r="P982" s="30">
        <v>2</v>
      </c>
      <c r="Q982" s="19" t="s">
        <v>88</v>
      </c>
      <c r="R982" s="26">
        <v>0.05</v>
      </c>
      <c r="S982" s="31">
        <v>102</v>
      </c>
      <c r="T982">
        <v>2</v>
      </c>
    </row>
    <row r="983" spans="2:20" x14ac:dyDescent="0.3">
      <c r="B983" s="19">
        <v>955</v>
      </c>
      <c r="C983" s="20">
        <v>44343</v>
      </c>
      <c r="D983" s="21">
        <v>90</v>
      </c>
      <c r="E983" s="22" t="s">
        <v>119</v>
      </c>
      <c r="F983" s="19">
        <v>13</v>
      </c>
      <c r="G983" s="23">
        <v>50</v>
      </c>
      <c r="H983" s="24">
        <v>109</v>
      </c>
      <c r="I983" s="25">
        <v>5450</v>
      </c>
      <c r="J983" s="26">
        <v>0.04</v>
      </c>
      <c r="K983" s="25"/>
      <c r="L983" s="25">
        <v>5232</v>
      </c>
      <c r="M983" s="27">
        <v>44373</v>
      </c>
      <c r="N983" s="28">
        <v>44373</v>
      </c>
      <c r="O983" s="29">
        <v>955</v>
      </c>
      <c r="P983" s="30">
        <v>1</v>
      </c>
      <c r="Q983" s="19" t="s">
        <v>90</v>
      </c>
      <c r="R983" s="26">
        <v>0.08</v>
      </c>
      <c r="S983" s="31">
        <v>418.56</v>
      </c>
      <c r="T983">
        <v>3</v>
      </c>
    </row>
    <row r="984" spans="2:20" x14ac:dyDescent="0.3">
      <c r="B984" s="19">
        <v>956</v>
      </c>
      <c r="C984" s="20">
        <v>44343</v>
      </c>
      <c r="D984" s="21">
        <v>91</v>
      </c>
      <c r="E984" s="22" t="s">
        <v>121</v>
      </c>
      <c r="F984" s="19">
        <v>7</v>
      </c>
      <c r="G984" s="23">
        <v>43</v>
      </c>
      <c r="H984" s="24">
        <v>111</v>
      </c>
      <c r="I984" s="25">
        <v>4773</v>
      </c>
      <c r="J984" s="26">
        <v>0.14000000000000001</v>
      </c>
      <c r="K984" s="25"/>
      <c r="L984" s="25">
        <v>4104.78</v>
      </c>
      <c r="M984" s="27">
        <v>44358</v>
      </c>
      <c r="N984" s="28">
        <v>44358</v>
      </c>
      <c r="O984" s="29">
        <v>956</v>
      </c>
      <c r="P984" s="30">
        <v>2</v>
      </c>
      <c r="Q984" s="19" t="s">
        <v>113</v>
      </c>
      <c r="R984" s="26">
        <v>0.1</v>
      </c>
      <c r="S984" s="31">
        <v>410.47800000000001</v>
      </c>
      <c r="T984">
        <v>4</v>
      </c>
    </row>
    <row r="985" spans="2:20" x14ac:dyDescent="0.3">
      <c r="B985" s="19">
        <v>957</v>
      </c>
      <c r="C985" s="20">
        <v>44343</v>
      </c>
      <c r="D985" s="21">
        <v>49</v>
      </c>
      <c r="E985" s="22" t="s">
        <v>96</v>
      </c>
      <c r="F985" s="19">
        <v>13</v>
      </c>
      <c r="G985" s="23">
        <v>46</v>
      </c>
      <c r="H985" s="24">
        <v>112</v>
      </c>
      <c r="I985" s="25">
        <v>5152</v>
      </c>
      <c r="J985" s="26">
        <v>0.14000000000000001</v>
      </c>
      <c r="K985" s="25"/>
      <c r="L985" s="25">
        <v>4430.72</v>
      </c>
      <c r="M985" s="27">
        <v>44343</v>
      </c>
      <c r="N985" s="28">
        <v>44343</v>
      </c>
      <c r="O985" s="29">
        <v>957</v>
      </c>
      <c r="P985" s="30">
        <v>1</v>
      </c>
      <c r="Q985" s="19" t="s">
        <v>105</v>
      </c>
      <c r="R985" s="26">
        <v>0.06</v>
      </c>
      <c r="S985" s="31">
        <v>265.84320000000002</v>
      </c>
      <c r="T985">
        <v>5</v>
      </c>
    </row>
    <row r="986" spans="2:20" x14ac:dyDescent="0.3">
      <c r="B986" s="19">
        <v>958</v>
      </c>
      <c r="C986" s="20">
        <v>44343</v>
      </c>
      <c r="D986" s="21">
        <v>87</v>
      </c>
      <c r="E986" s="22" t="s">
        <v>101</v>
      </c>
      <c r="F986" s="19">
        <v>14</v>
      </c>
      <c r="G986" s="23">
        <v>36</v>
      </c>
      <c r="H986" s="24">
        <v>104</v>
      </c>
      <c r="I986" s="25">
        <v>3744</v>
      </c>
      <c r="J986" s="26">
        <v>0.1</v>
      </c>
      <c r="K986" s="25"/>
      <c r="L986" s="25">
        <v>3369.6</v>
      </c>
      <c r="M986" s="27">
        <v>44364</v>
      </c>
      <c r="N986" s="28">
        <v>44364</v>
      </c>
      <c r="O986" s="29">
        <v>958</v>
      </c>
      <c r="P986" s="30">
        <v>4</v>
      </c>
      <c r="Q986" s="19" t="s">
        <v>95</v>
      </c>
      <c r="R986" s="26">
        <v>0.08</v>
      </c>
      <c r="S986" s="31">
        <v>269.56799999999998</v>
      </c>
      <c r="T986">
        <v>6</v>
      </c>
    </row>
    <row r="987" spans="2:20" x14ac:dyDescent="0.3">
      <c r="B987" s="19">
        <v>959</v>
      </c>
      <c r="C987" s="20">
        <v>44345</v>
      </c>
      <c r="D987" s="21">
        <v>23</v>
      </c>
      <c r="E987" s="22" t="s">
        <v>164</v>
      </c>
      <c r="F987" s="19">
        <v>13</v>
      </c>
      <c r="G987" s="23">
        <v>50</v>
      </c>
      <c r="H987" s="24">
        <v>97</v>
      </c>
      <c r="I987" s="25">
        <v>4850</v>
      </c>
      <c r="J987" s="26">
        <v>0.03</v>
      </c>
      <c r="K987" s="25"/>
      <c r="L987" s="25">
        <v>4704.5</v>
      </c>
      <c r="M987" s="27">
        <v>44351</v>
      </c>
      <c r="N987" s="28">
        <v>44351</v>
      </c>
      <c r="O987" s="29">
        <v>959</v>
      </c>
      <c r="P987" s="30">
        <v>6</v>
      </c>
      <c r="Q987" s="19" t="s">
        <v>105</v>
      </c>
      <c r="R987" s="26">
        <v>0.05</v>
      </c>
      <c r="S987" s="31">
        <v>235.22500000000002</v>
      </c>
      <c r="T987">
        <v>7</v>
      </c>
    </row>
    <row r="988" spans="2:20" x14ac:dyDescent="0.3">
      <c r="B988" s="19">
        <v>960</v>
      </c>
      <c r="C988" s="20">
        <v>44347</v>
      </c>
      <c r="D988" s="21">
        <v>8</v>
      </c>
      <c r="E988" s="22" t="s">
        <v>96</v>
      </c>
      <c r="F988" s="19">
        <v>1</v>
      </c>
      <c r="G988" s="23">
        <v>23</v>
      </c>
      <c r="H988" s="24">
        <v>111</v>
      </c>
      <c r="I988" s="25">
        <v>2553</v>
      </c>
      <c r="J988" s="26">
        <v>0.1</v>
      </c>
      <c r="K988" s="25"/>
      <c r="L988" s="25">
        <v>2297.6999999999998</v>
      </c>
      <c r="M988" s="27">
        <v>44372</v>
      </c>
      <c r="N988" s="28">
        <v>44372</v>
      </c>
      <c r="O988" s="29">
        <v>960</v>
      </c>
      <c r="P988" s="30">
        <v>2</v>
      </c>
      <c r="Q988" s="19" t="s">
        <v>88</v>
      </c>
      <c r="R988" s="26">
        <v>0.06</v>
      </c>
      <c r="S988" s="31">
        <v>137.86199999999999</v>
      </c>
      <c r="T988">
        <v>1</v>
      </c>
    </row>
    <row r="989" spans="2:20" x14ac:dyDescent="0.3">
      <c r="B989" s="19">
        <v>961</v>
      </c>
      <c r="C989" s="20">
        <v>44349</v>
      </c>
      <c r="D989" s="21">
        <v>26</v>
      </c>
      <c r="E989" s="22" t="s">
        <v>154</v>
      </c>
      <c r="F989" s="19">
        <v>2</v>
      </c>
      <c r="G989" s="23">
        <v>32</v>
      </c>
      <c r="H989" s="24">
        <v>100</v>
      </c>
      <c r="I989" s="25">
        <v>3200</v>
      </c>
      <c r="J989" s="26">
        <v>0</v>
      </c>
      <c r="K989" s="25"/>
      <c r="L989" s="25">
        <v>3200</v>
      </c>
      <c r="M989" s="27">
        <v>44364</v>
      </c>
      <c r="N989" s="28">
        <v>44364</v>
      </c>
      <c r="O989" s="29">
        <v>961</v>
      </c>
      <c r="P989" s="30">
        <v>3</v>
      </c>
      <c r="Q989" s="19" t="s">
        <v>113</v>
      </c>
      <c r="R989" s="26">
        <v>0.06</v>
      </c>
      <c r="S989" s="31">
        <v>192</v>
      </c>
      <c r="T989">
        <v>2</v>
      </c>
    </row>
    <row r="990" spans="2:20" x14ac:dyDescent="0.3">
      <c r="B990" s="19">
        <v>962</v>
      </c>
      <c r="C990" s="20">
        <v>44349</v>
      </c>
      <c r="D990" s="21">
        <v>41</v>
      </c>
      <c r="E990" s="22" t="s">
        <v>127</v>
      </c>
      <c r="F990" s="19">
        <v>3</v>
      </c>
      <c r="G990" s="23">
        <v>31</v>
      </c>
      <c r="H990" s="24">
        <v>111</v>
      </c>
      <c r="I990" s="25">
        <v>3441</v>
      </c>
      <c r="J990" s="26">
        <v>0.09</v>
      </c>
      <c r="K990" s="25"/>
      <c r="L990" s="25">
        <v>3131.31</v>
      </c>
      <c r="M990" s="27">
        <v>44378</v>
      </c>
      <c r="N990" s="28">
        <v>44378</v>
      </c>
      <c r="O990" s="29">
        <v>962</v>
      </c>
      <c r="P990" s="30">
        <v>2</v>
      </c>
      <c r="Q990" s="19" t="s">
        <v>105</v>
      </c>
      <c r="R990" s="26">
        <v>0.05</v>
      </c>
      <c r="S990" s="31">
        <v>156.56550000000001</v>
      </c>
      <c r="T990">
        <v>3</v>
      </c>
    </row>
    <row r="991" spans="2:20" x14ac:dyDescent="0.3">
      <c r="B991" s="19">
        <v>963</v>
      </c>
      <c r="C991" s="20">
        <v>44350</v>
      </c>
      <c r="D991" s="21">
        <v>43</v>
      </c>
      <c r="E991" s="22" t="s">
        <v>158</v>
      </c>
      <c r="F991" s="19">
        <v>5</v>
      </c>
      <c r="G991" s="23">
        <v>42</v>
      </c>
      <c r="H991" s="24">
        <v>91</v>
      </c>
      <c r="I991" s="25">
        <v>3822</v>
      </c>
      <c r="J991" s="26">
        <v>7.0000000000000007E-2</v>
      </c>
      <c r="K991" s="25"/>
      <c r="L991" s="25">
        <v>3554.46</v>
      </c>
      <c r="M991" s="27">
        <v>44376</v>
      </c>
      <c r="N991" s="28">
        <v>44376</v>
      </c>
      <c r="O991" s="29">
        <v>963</v>
      </c>
      <c r="P991" s="30">
        <v>1</v>
      </c>
      <c r="Q991" s="19" t="s">
        <v>105</v>
      </c>
      <c r="R991" s="26">
        <v>0.1</v>
      </c>
      <c r="S991" s="31">
        <v>355.44600000000003</v>
      </c>
      <c r="T991">
        <v>4</v>
      </c>
    </row>
    <row r="992" spans="2:20" x14ac:dyDescent="0.3">
      <c r="B992" s="19">
        <v>964</v>
      </c>
      <c r="C992" s="20">
        <v>44350</v>
      </c>
      <c r="D992" s="21">
        <v>25</v>
      </c>
      <c r="E992" s="22" t="s">
        <v>122</v>
      </c>
      <c r="F992" s="19">
        <v>5</v>
      </c>
      <c r="G992" s="23">
        <v>20</v>
      </c>
      <c r="H992" s="24">
        <v>94</v>
      </c>
      <c r="I992" s="25">
        <v>1880</v>
      </c>
      <c r="J992" s="26">
        <v>0.08</v>
      </c>
      <c r="K992" s="25"/>
      <c r="L992" s="25">
        <v>1729.6</v>
      </c>
      <c r="M992" s="27">
        <v>44368</v>
      </c>
      <c r="N992" s="28">
        <v>44368</v>
      </c>
      <c r="O992" s="29">
        <v>964</v>
      </c>
      <c r="P992" s="30">
        <v>1</v>
      </c>
      <c r="Q992" s="19" t="s">
        <v>92</v>
      </c>
      <c r="R992" s="26">
        <v>0.08</v>
      </c>
      <c r="S992" s="31">
        <v>138.36799999999999</v>
      </c>
      <c r="T992">
        <v>5</v>
      </c>
    </row>
    <row r="993" spans="2:20" x14ac:dyDescent="0.3">
      <c r="B993" s="19">
        <v>965</v>
      </c>
      <c r="C993" s="20">
        <v>44351</v>
      </c>
      <c r="D993" s="21">
        <v>67</v>
      </c>
      <c r="E993" s="22" t="s">
        <v>165</v>
      </c>
      <c r="F993" s="19">
        <v>10</v>
      </c>
      <c r="G993" s="23">
        <v>21</v>
      </c>
      <c r="H993" s="24">
        <v>114</v>
      </c>
      <c r="I993" s="25">
        <v>2394</v>
      </c>
      <c r="J993" s="26">
        <v>0.09</v>
      </c>
      <c r="K993" s="25"/>
      <c r="L993" s="25">
        <v>2178.54</v>
      </c>
      <c r="M993" s="27">
        <v>44362</v>
      </c>
      <c r="N993" s="28">
        <v>44362</v>
      </c>
      <c r="O993" s="29">
        <v>965</v>
      </c>
      <c r="P993" s="30">
        <v>6</v>
      </c>
      <c r="Q993" s="19" t="s">
        <v>80</v>
      </c>
      <c r="R993" s="26">
        <v>0.1</v>
      </c>
      <c r="S993" s="31">
        <v>217.85400000000001</v>
      </c>
      <c r="T993">
        <v>6</v>
      </c>
    </row>
    <row r="994" spans="2:20" x14ac:dyDescent="0.3">
      <c r="B994" s="19">
        <v>966</v>
      </c>
      <c r="C994" s="20">
        <v>44352</v>
      </c>
      <c r="D994" s="21">
        <v>3</v>
      </c>
      <c r="E994" s="22" t="s">
        <v>150</v>
      </c>
      <c r="F994" s="19">
        <v>2</v>
      </c>
      <c r="G994" s="23">
        <v>35</v>
      </c>
      <c r="H994" s="24">
        <v>114</v>
      </c>
      <c r="I994" s="25">
        <v>3990</v>
      </c>
      <c r="J994" s="26">
        <v>0.02</v>
      </c>
      <c r="K994" s="25"/>
      <c r="L994" s="25">
        <v>3910.2</v>
      </c>
      <c r="M994" s="27">
        <v>44364</v>
      </c>
      <c r="N994" s="28">
        <v>44364</v>
      </c>
      <c r="O994" s="29">
        <v>966</v>
      </c>
      <c r="P994" s="30">
        <v>6</v>
      </c>
      <c r="Q994" s="19" t="s">
        <v>80</v>
      </c>
      <c r="R994" s="26">
        <v>0.05</v>
      </c>
      <c r="S994" s="31">
        <v>195.51</v>
      </c>
      <c r="T994">
        <v>7</v>
      </c>
    </row>
    <row r="995" spans="2:20" x14ac:dyDescent="0.3">
      <c r="B995" s="19">
        <v>967</v>
      </c>
      <c r="C995" s="20">
        <v>44352</v>
      </c>
      <c r="D995" s="21">
        <v>57</v>
      </c>
      <c r="E995" s="22" t="s">
        <v>148</v>
      </c>
      <c r="F995" s="19">
        <v>3</v>
      </c>
      <c r="G995" s="23">
        <v>14</v>
      </c>
      <c r="H995" s="24">
        <v>91</v>
      </c>
      <c r="I995" s="25">
        <v>1274</v>
      </c>
      <c r="J995" s="26">
        <v>0.15</v>
      </c>
      <c r="K995" s="25"/>
      <c r="L995" s="25">
        <v>1082.9000000000001</v>
      </c>
      <c r="M995" s="27">
        <v>44378</v>
      </c>
      <c r="N995" s="28">
        <v>44378</v>
      </c>
      <c r="O995" s="29">
        <v>967</v>
      </c>
      <c r="P995" s="30">
        <v>1</v>
      </c>
      <c r="Q995" s="19" t="s">
        <v>88</v>
      </c>
      <c r="R995" s="26">
        <v>0.08</v>
      </c>
      <c r="S995" s="31">
        <v>86.632000000000005</v>
      </c>
      <c r="T995">
        <v>1</v>
      </c>
    </row>
    <row r="996" spans="2:20" x14ac:dyDescent="0.3">
      <c r="B996" s="19">
        <v>968</v>
      </c>
      <c r="C996" s="20">
        <v>44352</v>
      </c>
      <c r="D996" s="21">
        <v>19</v>
      </c>
      <c r="E996" s="22" t="s">
        <v>96</v>
      </c>
      <c r="F996" s="19">
        <v>14</v>
      </c>
      <c r="G996" s="23">
        <v>40</v>
      </c>
      <c r="H996" s="24">
        <v>105</v>
      </c>
      <c r="I996" s="25">
        <v>4200</v>
      </c>
      <c r="J996" s="26">
        <v>7.0000000000000007E-2</v>
      </c>
      <c r="K996" s="25"/>
      <c r="L996" s="25">
        <v>3906</v>
      </c>
      <c r="M996" s="27">
        <v>44370</v>
      </c>
      <c r="N996" s="28">
        <v>44370</v>
      </c>
      <c r="O996" s="29">
        <v>968</v>
      </c>
      <c r="P996" s="30">
        <v>4</v>
      </c>
      <c r="Q996" s="19" t="s">
        <v>90</v>
      </c>
      <c r="R996" s="26">
        <v>0.05</v>
      </c>
      <c r="S996" s="31">
        <v>195.3</v>
      </c>
      <c r="T996">
        <v>2</v>
      </c>
    </row>
    <row r="997" spans="2:20" x14ac:dyDescent="0.3">
      <c r="B997" s="19">
        <v>969</v>
      </c>
      <c r="C997" s="20">
        <v>44352</v>
      </c>
      <c r="D997" s="21">
        <v>51</v>
      </c>
      <c r="E997" s="22" t="s">
        <v>114</v>
      </c>
      <c r="F997" s="19">
        <v>4</v>
      </c>
      <c r="G997" s="23">
        <v>50</v>
      </c>
      <c r="H997" s="24">
        <v>102</v>
      </c>
      <c r="I997" s="25">
        <v>5100</v>
      </c>
      <c r="J997" s="26">
        <v>0.14000000000000001</v>
      </c>
      <c r="K997" s="25"/>
      <c r="L997" s="25">
        <v>4386</v>
      </c>
      <c r="M997" s="27">
        <v>44365</v>
      </c>
      <c r="N997" s="28">
        <v>44365</v>
      </c>
      <c r="O997" s="29">
        <v>969</v>
      </c>
      <c r="P997" s="30">
        <v>7</v>
      </c>
      <c r="Q997" s="19" t="s">
        <v>95</v>
      </c>
      <c r="R997" s="26">
        <v>0.06</v>
      </c>
      <c r="S997" s="31">
        <v>263.15999999999997</v>
      </c>
      <c r="T997">
        <v>3</v>
      </c>
    </row>
    <row r="998" spans="2:20" x14ac:dyDescent="0.3">
      <c r="B998" s="19">
        <v>970</v>
      </c>
      <c r="C998" s="20">
        <v>44353</v>
      </c>
      <c r="D998" s="21">
        <v>1</v>
      </c>
      <c r="E998" s="22" t="s">
        <v>152</v>
      </c>
      <c r="F998" s="19">
        <v>10</v>
      </c>
      <c r="G998" s="23">
        <v>32</v>
      </c>
      <c r="H998" s="24">
        <v>114</v>
      </c>
      <c r="I998" s="25">
        <v>3648</v>
      </c>
      <c r="J998" s="26">
        <v>0.06</v>
      </c>
      <c r="K998" s="25"/>
      <c r="L998" s="25">
        <v>3429.12</v>
      </c>
      <c r="M998" s="27">
        <v>44354</v>
      </c>
      <c r="N998" s="28">
        <v>44354</v>
      </c>
      <c r="O998" s="29">
        <v>970</v>
      </c>
      <c r="P998" s="30">
        <v>4</v>
      </c>
      <c r="Q998" s="19" t="s">
        <v>109</v>
      </c>
      <c r="R998" s="26">
        <v>0.05</v>
      </c>
      <c r="S998" s="31">
        <v>171.45600000000002</v>
      </c>
      <c r="T998">
        <v>4</v>
      </c>
    </row>
    <row r="999" spans="2:20" x14ac:dyDescent="0.3">
      <c r="B999" s="19">
        <v>971</v>
      </c>
      <c r="C999" s="20">
        <v>44354</v>
      </c>
      <c r="D999" s="21">
        <v>19</v>
      </c>
      <c r="E999" s="22" t="s">
        <v>96</v>
      </c>
      <c r="F999" s="19">
        <v>10</v>
      </c>
      <c r="G999" s="23">
        <v>48</v>
      </c>
      <c r="H999" s="24">
        <v>107</v>
      </c>
      <c r="I999" s="25">
        <v>5136</v>
      </c>
      <c r="J999" s="26">
        <v>0.04</v>
      </c>
      <c r="K999" s="25"/>
      <c r="L999" s="25">
        <v>4930.5600000000004</v>
      </c>
      <c r="M999" s="27">
        <v>44377</v>
      </c>
      <c r="N999" s="28">
        <v>44377</v>
      </c>
      <c r="O999" s="29">
        <v>971</v>
      </c>
      <c r="P999" s="30">
        <v>7</v>
      </c>
      <c r="Q999" s="19" t="s">
        <v>90</v>
      </c>
      <c r="R999" s="26">
        <v>0.08</v>
      </c>
      <c r="S999" s="31">
        <v>394.44480000000004</v>
      </c>
      <c r="T999">
        <v>5</v>
      </c>
    </row>
    <row r="1000" spans="2:20" x14ac:dyDescent="0.3">
      <c r="B1000" s="19">
        <v>972</v>
      </c>
      <c r="C1000" s="20">
        <v>44354</v>
      </c>
      <c r="D1000" s="21">
        <v>33</v>
      </c>
      <c r="E1000" s="22" t="s">
        <v>135</v>
      </c>
      <c r="F1000" s="19">
        <v>13</v>
      </c>
      <c r="G1000" s="23">
        <v>23</v>
      </c>
      <c r="H1000" s="24">
        <v>116</v>
      </c>
      <c r="I1000" s="25">
        <v>2668</v>
      </c>
      <c r="J1000" s="26">
        <v>0.08</v>
      </c>
      <c r="K1000" s="25"/>
      <c r="L1000" s="25">
        <v>2454.56</v>
      </c>
      <c r="M1000" s="27">
        <v>44379</v>
      </c>
      <c r="N1000" s="28">
        <v>44379</v>
      </c>
      <c r="O1000" s="29">
        <v>972</v>
      </c>
      <c r="P1000" s="30">
        <v>6</v>
      </c>
      <c r="Q1000" s="19" t="s">
        <v>83</v>
      </c>
      <c r="R1000" s="26">
        <v>0.08</v>
      </c>
      <c r="S1000" s="31">
        <v>196.3648</v>
      </c>
      <c r="T1000">
        <v>6</v>
      </c>
    </row>
    <row r="1001" spans="2:20" x14ac:dyDescent="0.3">
      <c r="B1001" s="19">
        <v>973</v>
      </c>
      <c r="C1001" s="20">
        <v>44354</v>
      </c>
      <c r="D1001" s="21">
        <v>22</v>
      </c>
      <c r="E1001" s="22" t="s">
        <v>112</v>
      </c>
      <c r="F1001" s="19">
        <v>15</v>
      </c>
      <c r="G1001" s="23">
        <v>33</v>
      </c>
      <c r="H1001" s="24">
        <v>103</v>
      </c>
      <c r="I1001" s="25">
        <v>3399</v>
      </c>
      <c r="J1001" s="26">
        <v>0.08</v>
      </c>
      <c r="K1001" s="25"/>
      <c r="L1001" s="25">
        <v>3127.08</v>
      </c>
      <c r="M1001" s="27">
        <v>44373</v>
      </c>
      <c r="N1001" s="28">
        <v>44373</v>
      </c>
      <c r="O1001" s="29">
        <v>973</v>
      </c>
      <c r="P1001" s="30">
        <v>7</v>
      </c>
      <c r="Q1001" s="19" t="s">
        <v>92</v>
      </c>
      <c r="R1001" s="26">
        <v>0.1</v>
      </c>
      <c r="S1001" s="31">
        <v>312.70800000000003</v>
      </c>
      <c r="T1001">
        <v>7</v>
      </c>
    </row>
    <row r="1002" spans="2:20" x14ac:dyDescent="0.3">
      <c r="B1002" s="19">
        <v>974</v>
      </c>
      <c r="C1002" s="20">
        <v>44354</v>
      </c>
      <c r="D1002" s="21">
        <v>84</v>
      </c>
      <c r="E1002" s="22" t="s">
        <v>106</v>
      </c>
      <c r="F1002" s="19">
        <v>13</v>
      </c>
      <c r="G1002" s="23">
        <v>15</v>
      </c>
      <c r="H1002" s="24">
        <v>120</v>
      </c>
      <c r="I1002" s="25">
        <v>1800</v>
      </c>
      <c r="J1002" s="26">
        <v>0.08</v>
      </c>
      <c r="K1002" s="25"/>
      <c r="L1002" s="25">
        <v>1656</v>
      </c>
      <c r="M1002" s="27">
        <v>44365</v>
      </c>
      <c r="N1002" s="28">
        <v>44365</v>
      </c>
      <c r="O1002" s="29">
        <v>974</v>
      </c>
      <c r="P1002" s="30">
        <v>3</v>
      </c>
      <c r="Q1002" s="19" t="s">
        <v>80</v>
      </c>
      <c r="R1002" s="26">
        <v>0.08</v>
      </c>
      <c r="S1002" s="31">
        <v>132.47999999999999</v>
      </c>
      <c r="T1002">
        <v>1</v>
      </c>
    </row>
    <row r="1003" spans="2:20" x14ac:dyDescent="0.3">
      <c r="B1003" s="19">
        <v>975</v>
      </c>
      <c r="C1003" s="20">
        <v>44354</v>
      </c>
      <c r="D1003" s="21">
        <v>89</v>
      </c>
      <c r="E1003" s="22" t="s">
        <v>111</v>
      </c>
      <c r="F1003" s="19">
        <v>9</v>
      </c>
      <c r="G1003" s="23">
        <v>34</v>
      </c>
      <c r="H1003" s="24">
        <v>101</v>
      </c>
      <c r="I1003" s="25">
        <v>3434</v>
      </c>
      <c r="J1003" s="26">
        <v>0.11</v>
      </c>
      <c r="K1003" s="25"/>
      <c r="L1003" s="25">
        <v>3056.26</v>
      </c>
      <c r="M1003" s="27">
        <v>44372</v>
      </c>
      <c r="N1003" s="28">
        <v>44372</v>
      </c>
      <c r="O1003" s="29">
        <v>975</v>
      </c>
      <c r="P1003" s="30">
        <v>1</v>
      </c>
      <c r="Q1003" s="19" t="s">
        <v>128</v>
      </c>
      <c r="R1003" s="26">
        <v>0.09</v>
      </c>
      <c r="S1003" s="31">
        <v>275.0634</v>
      </c>
      <c r="T1003">
        <v>2</v>
      </c>
    </row>
    <row r="1004" spans="2:20" x14ac:dyDescent="0.3">
      <c r="B1004" s="19">
        <v>976</v>
      </c>
      <c r="C1004" s="20">
        <v>44354</v>
      </c>
      <c r="D1004" s="21">
        <v>43</v>
      </c>
      <c r="E1004" s="22" t="s">
        <v>158</v>
      </c>
      <c r="F1004" s="19">
        <v>3</v>
      </c>
      <c r="G1004" s="23">
        <v>35</v>
      </c>
      <c r="H1004" s="24">
        <v>91</v>
      </c>
      <c r="I1004" s="25">
        <v>3185</v>
      </c>
      <c r="J1004" s="26">
        <v>0.02</v>
      </c>
      <c r="K1004" s="25"/>
      <c r="L1004" s="25">
        <v>3121.3</v>
      </c>
      <c r="M1004" s="27">
        <v>44380</v>
      </c>
      <c r="N1004" s="28">
        <v>44380</v>
      </c>
      <c r="O1004" s="29">
        <v>976</v>
      </c>
      <c r="P1004" s="30">
        <v>3</v>
      </c>
      <c r="Q1004" s="19" t="s">
        <v>90</v>
      </c>
      <c r="R1004" s="26">
        <v>7.0000000000000007E-2</v>
      </c>
      <c r="S1004" s="31">
        <v>218.49100000000004</v>
      </c>
      <c r="T1004">
        <v>3</v>
      </c>
    </row>
    <row r="1005" spans="2:20" x14ac:dyDescent="0.3">
      <c r="B1005" s="19">
        <v>977</v>
      </c>
      <c r="C1005" s="20">
        <v>44355</v>
      </c>
      <c r="D1005" s="21">
        <v>26</v>
      </c>
      <c r="E1005" s="22" t="s">
        <v>154</v>
      </c>
      <c r="F1005" s="19">
        <v>14</v>
      </c>
      <c r="G1005" s="23">
        <v>23</v>
      </c>
      <c r="H1005" s="24">
        <v>114</v>
      </c>
      <c r="I1005" s="25">
        <v>2622</v>
      </c>
      <c r="J1005" s="26">
        <v>0.11</v>
      </c>
      <c r="K1005" s="25"/>
      <c r="L1005" s="25">
        <v>2333.58</v>
      </c>
      <c r="M1005" s="27">
        <v>44357</v>
      </c>
      <c r="N1005" s="28">
        <v>44357</v>
      </c>
      <c r="O1005" s="29">
        <v>977</v>
      </c>
      <c r="P1005" s="30">
        <v>2</v>
      </c>
      <c r="Q1005" s="19" t="s">
        <v>128</v>
      </c>
      <c r="R1005" s="26">
        <v>0.06</v>
      </c>
      <c r="S1005" s="31">
        <v>140.01479999999998</v>
      </c>
      <c r="T1005">
        <v>4</v>
      </c>
    </row>
    <row r="1006" spans="2:20" x14ac:dyDescent="0.3">
      <c r="B1006" s="19">
        <v>978</v>
      </c>
      <c r="C1006" s="20">
        <v>44355</v>
      </c>
      <c r="D1006" s="21">
        <v>71</v>
      </c>
      <c r="E1006" s="22" t="s">
        <v>78</v>
      </c>
      <c r="F1006" s="19">
        <v>8</v>
      </c>
      <c r="G1006" s="23">
        <v>29</v>
      </c>
      <c r="H1006" s="24">
        <v>106</v>
      </c>
      <c r="I1006" s="25">
        <v>3074</v>
      </c>
      <c r="J1006" s="26">
        <v>0.11</v>
      </c>
      <c r="K1006" s="25"/>
      <c r="L1006" s="25">
        <v>2735.86</v>
      </c>
      <c r="M1006" s="27">
        <v>44355</v>
      </c>
      <c r="N1006" s="28">
        <v>44355</v>
      </c>
      <c r="O1006" s="29">
        <v>978</v>
      </c>
      <c r="P1006" s="30">
        <v>5</v>
      </c>
      <c r="Q1006" s="19" t="s">
        <v>83</v>
      </c>
      <c r="R1006" s="26">
        <v>7.0000000000000007E-2</v>
      </c>
      <c r="S1006" s="31">
        <v>191.51020000000003</v>
      </c>
      <c r="T1006">
        <v>5</v>
      </c>
    </row>
    <row r="1007" spans="2:20" x14ac:dyDescent="0.3">
      <c r="B1007" s="19">
        <v>979</v>
      </c>
      <c r="C1007" s="20">
        <v>44355</v>
      </c>
      <c r="D1007" s="21">
        <v>76</v>
      </c>
      <c r="E1007" s="22" t="s">
        <v>163</v>
      </c>
      <c r="F1007" s="19">
        <v>6</v>
      </c>
      <c r="G1007" s="23">
        <v>29</v>
      </c>
      <c r="H1007" s="24">
        <v>117</v>
      </c>
      <c r="I1007" s="25">
        <v>3393</v>
      </c>
      <c r="J1007" s="26">
        <v>0.03</v>
      </c>
      <c r="K1007" s="25"/>
      <c r="L1007" s="25">
        <v>3291.21</v>
      </c>
      <c r="M1007" s="27">
        <v>44355</v>
      </c>
      <c r="N1007" s="28">
        <v>44355</v>
      </c>
      <c r="O1007" s="29">
        <v>979</v>
      </c>
      <c r="P1007" s="30">
        <v>4</v>
      </c>
      <c r="Q1007" s="19" t="s">
        <v>95</v>
      </c>
      <c r="R1007" s="26">
        <v>0.05</v>
      </c>
      <c r="S1007" s="31">
        <v>164.56050000000002</v>
      </c>
      <c r="T1007">
        <v>6</v>
      </c>
    </row>
    <row r="1008" spans="2:20" x14ac:dyDescent="0.3">
      <c r="B1008" s="19">
        <v>980</v>
      </c>
      <c r="C1008" s="20">
        <v>44356</v>
      </c>
      <c r="D1008" s="21">
        <v>58</v>
      </c>
      <c r="E1008" s="22" t="s">
        <v>131</v>
      </c>
      <c r="F1008" s="19">
        <v>8</v>
      </c>
      <c r="G1008" s="23">
        <v>20</v>
      </c>
      <c r="H1008" s="24">
        <v>96</v>
      </c>
      <c r="I1008" s="25">
        <v>1920</v>
      </c>
      <c r="J1008" s="26">
        <v>0.08</v>
      </c>
      <c r="K1008" s="25"/>
      <c r="L1008" s="25">
        <v>1766.4</v>
      </c>
      <c r="M1008" s="27">
        <v>44375</v>
      </c>
      <c r="N1008" s="28">
        <v>44375</v>
      </c>
      <c r="O1008" s="29">
        <v>980</v>
      </c>
      <c r="P1008" s="30">
        <v>7</v>
      </c>
      <c r="Q1008" s="19" t="s">
        <v>92</v>
      </c>
      <c r="R1008" s="26">
        <v>0.08</v>
      </c>
      <c r="S1008" s="31">
        <v>141.31200000000001</v>
      </c>
      <c r="T1008">
        <v>7</v>
      </c>
    </row>
    <row r="1009" spans="2:20" x14ac:dyDescent="0.3">
      <c r="B1009" s="19">
        <v>981</v>
      </c>
      <c r="C1009" s="20">
        <v>44358</v>
      </c>
      <c r="D1009" s="21">
        <v>70</v>
      </c>
      <c r="E1009" s="22" t="s">
        <v>126</v>
      </c>
      <c r="F1009" s="19">
        <v>1</v>
      </c>
      <c r="G1009" s="23">
        <v>41</v>
      </c>
      <c r="H1009" s="24">
        <v>102</v>
      </c>
      <c r="I1009" s="25">
        <v>4182</v>
      </c>
      <c r="J1009" s="26">
        <v>0.15</v>
      </c>
      <c r="K1009" s="25"/>
      <c r="L1009" s="25">
        <v>3554.7</v>
      </c>
      <c r="M1009" s="27">
        <v>44366</v>
      </c>
      <c r="N1009" s="28">
        <v>44366</v>
      </c>
      <c r="O1009" s="29">
        <v>981</v>
      </c>
      <c r="P1009" s="30">
        <v>6</v>
      </c>
      <c r="Q1009" s="19" t="s">
        <v>109</v>
      </c>
      <c r="R1009" s="26">
        <v>0.05</v>
      </c>
      <c r="S1009" s="31">
        <v>177.73500000000001</v>
      </c>
      <c r="T1009">
        <v>1</v>
      </c>
    </row>
    <row r="1010" spans="2:20" x14ac:dyDescent="0.3">
      <c r="B1010" s="19">
        <v>982</v>
      </c>
      <c r="C1010" s="20">
        <v>44358</v>
      </c>
      <c r="D1010" s="21">
        <v>34</v>
      </c>
      <c r="E1010" s="22" t="s">
        <v>118</v>
      </c>
      <c r="F1010" s="19">
        <v>2</v>
      </c>
      <c r="G1010" s="23">
        <v>38</v>
      </c>
      <c r="H1010" s="24">
        <v>97</v>
      </c>
      <c r="I1010" s="25">
        <v>3686</v>
      </c>
      <c r="J1010" s="26">
        <v>7.0000000000000007E-2</v>
      </c>
      <c r="K1010" s="25"/>
      <c r="L1010" s="25">
        <v>3427.98</v>
      </c>
      <c r="M1010" s="27">
        <v>44364</v>
      </c>
      <c r="N1010" s="28">
        <v>44364</v>
      </c>
      <c r="O1010" s="29">
        <v>982</v>
      </c>
      <c r="P1010" s="30">
        <v>1</v>
      </c>
      <c r="Q1010" s="19" t="s">
        <v>95</v>
      </c>
      <c r="R1010" s="26">
        <v>7.0000000000000007E-2</v>
      </c>
      <c r="S1010" s="31">
        <v>239.95860000000002</v>
      </c>
      <c r="T1010">
        <v>2</v>
      </c>
    </row>
    <row r="1011" spans="2:20" x14ac:dyDescent="0.3">
      <c r="B1011" s="19">
        <v>983</v>
      </c>
      <c r="C1011" s="20">
        <v>44358</v>
      </c>
      <c r="D1011" s="21">
        <v>72</v>
      </c>
      <c r="E1011" s="22" t="s">
        <v>96</v>
      </c>
      <c r="F1011" s="19">
        <v>3</v>
      </c>
      <c r="G1011" s="23">
        <v>25</v>
      </c>
      <c r="H1011" s="24">
        <v>91</v>
      </c>
      <c r="I1011" s="25">
        <v>2275</v>
      </c>
      <c r="J1011" s="26">
        <v>7.0000000000000007E-2</v>
      </c>
      <c r="K1011" s="25"/>
      <c r="L1011" s="25">
        <v>2115.75</v>
      </c>
      <c r="M1011" s="27">
        <v>44373</v>
      </c>
      <c r="N1011" s="28">
        <v>44373</v>
      </c>
      <c r="O1011" s="29">
        <v>983</v>
      </c>
      <c r="P1011" s="30">
        <v>1</v>
      </c>
      <c r="Q1011" s="19" t="s">
        <v>83</v>
      </c>
      <c r="R1011" s="26">
        <v>0.05</v>
      </c>
      <c r="S1011" s="31">
        <v>105.78750000000001</v>
      </c>
      <c r="T1011">
        <v>3</v>
      </c>
    </row>
    <row r="1012" spans="2:20" x14ac:dyDescent="0.3">
      <c r="B1012" s="19">
        <v>984</v>
      </c>
      <c r="C1012" s="20">
        <v>44358</v>
      </c>
      <c r="D1012" s="21">
        <v>74</v>
      </c>
      <c r="E1012" s="22" t="s">
        <v>96</v>
      </c>
      <c r="F1012" s="19">
        <v>10</v>
      </c>
      <c r="G1012" s="23">
        <v>13</v>
      </c>
      <c r="H1012" s="24">
        <v>115</v>
      </c>
      <c r="I1012" s="25">
        <v>1495</v>
      </c>
      <c r="J1012" s="26">
        <v>0.04</v>
      </c>
      <c r="K1012" s="25"/>
      <c r="L1012" s="25">
        <v>1435.2</v>
      </c>
      <c r="M1012" s="27">
        <v>44373</v>
      </c>
      <c r="N1012" s="28">
        <v>44373</v>
      </c>
      <c r="O1012" s="29">
        <v>984</v>
      </c>
      <c r="P1012" s="30">
        <v>4</v>
      </c>
      <c r="Q1012" s="19" t="s">
        <v>113</v>
      </c>
      <c r="R1012" s="26">
        <v>0.05</v>
      </c>
      <c r="S1012" s="31">
        <v>71.760000000000005</v>
      </c>
      <c r="T1012">
        <v>4</v>
      </c>
    </row>
    <row r="1013" spans="2:20" x14ac:dyDescent="0.3">
      <c r="B1013" s="19">
        <v>985</v>
      </c>
      <c r="C1013" s="20">
        <v>44358</v>
      </c>
      <c r="D1013" s="21">
        <v>44</v>
      </c>
      <c r="E1013" s="22" t="s">
        <v>130</v>
      </c>
      <c r="F1013" s="19">
        <v>4</v>
      </c>
      <c r="G1013" s="23">
        <v>26</v>
      </c>
      <c r="H1013" s="24">
        <v>114</v>
      </c>
      <c r="I1013" s="25">
        <v>2964</v>
      </c>
      <c r="J1013" s="26">
        <v>0.09</v>
      </c>
      <c r="K1013" s="25"/>
      <c r="L1013" s="25">
        <v>2697.24</v>
      </c>
      <c r="M1013" s="27">
        <v>44366</v>
      </c>
      <c r="N1013" s="28">
        <v>44366</v>
      </c>
      <c r="O1013" s="29">
        <v>985</v>
      </c>
      <c r="P1013" s="30">
        <v>6</v>
      </c>
      <c r="Q1013" s="19" t="s">
        <v>113</v>
      </c>
      <c r="R1013" s="26">
        <v>0.06</v>
      </c>
      <c r="S1013" s="31">
        <v>161.83439999999999</v>
      </c>
      <c r="T1013">
        <v>5</v>
      </c>
    </row>
    <row r="1014" spans="2:20" x14ac:dyDescent="0.3">
      <c r="B1014" s="19">
        <v>986</v>
      </c>
      <c r="C1014" s="20">
        <v>44358</v>
      </c>
      <c r="D1014" s="21">
        <v>47</v>
      </c>
      <c r="E1014" s="22" t="s">
        <v>101</v>
      </c>
      <c r="F1014" s="19">
        <v>7</v>
      </c>
      <c r="G1014" s="23">
        <v>32</v>
      </c>
      <c r="H1014" s="24">
        <v>98</v>
      </c>
      <c r="I1014" s="25">
        <v>3136</v>
      </c>
      <c r="J1014" s="26">
        <v>0.08</v>
      </c>
      <c r="K1014" s="25"/>
      <c r="L1014" s="25">
        <v>2885.12</v>
      </c>
      <c r="M1014" s="27">
        <v>44379</v>
      </c>
      <c r="N1014" s="28">
        <v>44379</v>
      </c>
      <c r="O1014" s="29">
        <v>986</v>
      </c>
      <c r="P1014" s="30">
        <v>3</v>
      </c>
      <c r="Q1014" s="19" t="s">
        <v>88</v>
      </c>
      <c r="R1014" s="26">
        <v>7.0000000000000007E-2</v>
      </c>
      <c r="S1014" s="31">
        <v>201.95840000000001</v>
      </c>
      <c r="T1014">
        <v>6</v>
      </c>
    </row>
    <row r="1015" spans="2:20" x14ac:dyDescent="0.3">
      <c r="B1015" s="19">
        <v>987</v>
      </c>
      <c r="C1015" s="20">
        <v>44360</v>
      </c>
      <c r="D1015" s="21">
        <v>43</v>
      </c>
      <c r="E1015" s="22" t="s">
        <v>158</v>
      </c>
      <c r="F1015" s="19">
        <v>8</v>
      </c>
      <c r="G1015" s="23">
        <v>15</v>
      </c>
      <c r="H1015" s="24">
        <v>95</v>
      </c>
      <c r="I1015" s="25">
        <v>1425</v>
      </c>
      <c r="J1015" s="26">
        <v>0.11</v>
      </c>
      <c r="K1015" s="25"/>
      <c r="L1015" s="25">
        <v>1268.25</v>
      </c>
      <c r="M1015" s="27">
        <v>44387</v>
      </c>
      <c r="N1015" s="28">
        <v>44387</v>
      </c>
      <c r="O1015" s="29">
        <v>987</v>
      </c>
      <c r="P1015" s="30">
        <v>2</v>
      </c>
      <c r="Q1015" s="19" t="s">
        <v>83</v>
      </c>
      <c r="R1015" s="26">
        <v>0.09</v>
      </c>
      <c r="S1015" s="31">
        <v>114.1425</v>
      </c>
      <c r="T1015">
        <v>7</v>
      </c>
    </row>
    <row r="1016" spans="2:20" x14ac:dyDescent="0.3">
      <c r="B1016" s="19">
        <v>988</v>
      </c>
      <c r="C1016" s="20">
        <v>44360</v>
      </c>
      <c r="D1016" s="21">
        <v>73</v>
      </c>
      <c r="E1016" s="22" t="s">
        <v>96</v>
      </c>
      <c r="F1016" s="19">
        <v>6</v>
      </c>
      <c r="G1016" s="23">
        <v>30</v>
      </c>
      <c r="H1016" s="24">
        <v>97</v>
      </c>
      <c r="I1016" s="25">
        <v>2910</v>
      </c>
      <c r="J1016" s="26">
        <v>0.09</v>
      </c>
      <c r="K1016" s="25"/>
      <c r="L1016" s="25">
        <v>2648.1</v>
      </c>
      <c r="M1016" s="27">
        <v>44385</v>
      </c>
      <c r="N1016" s="28">
        <v>44385</v>
      </c>
      <c r="O1016" s="29">
        <v>988</v>
      </c>
      <c r="P1016" s="30">
        <v>3</v>
      </c>
      <c r="Q1016" s="19" t="s">
        <v>80</v>
      </c>
      <c r="R1016" s="26">
        <v>0.1</v>
      </c>
      <c r="S1016" s="31">
        <v>264.81</v>
      </c>
      <c r="T1016">
        <v>1</v>
      </c>
    </row>
    <row r="1017" spans="2:20" x14ac:dyDescent="0.3">
      <c r="B1017" s="19">
        <v>989</v>
      </c>
      <c r="C1017" s="20">
        <v>44361</v>
      </c>
      <c r="D1017" s="21">
        <v>93</v>
      </c>
      <c r="E1017" s="22" t="s">
        <v>91</v>
      </c>
      <c r="F1017" s="19">
        <v>12</v>
      </c>
      <c r="G1017" s="23">
        <v>12</v>
      </c>
      <c r="H1017" s="24">
        <v>96</v>
      </c>
      <c r="I1017" s="25">
        <v>1152</v>
      </c>
      <c r="J1017" s="26">
        <v>0.03</v>
      </c>
      <c r="K1017" s="25"/>
      <c r="L1017" s="25">
        <v>1117.44</v>
      </c>
      <c r="M1017" s="27">
        <v>44376</v>
      </c>
      <c r="N1017" s="28">
        <v>44376</v>
      </c>
      <c r="O1017" s="29">
        <v>989</v>
      </c>
      <c r="P1017" s="30">
        <v>2</v>
      </c>
      <c r="Q1017" s="19" t="s">
        <v>95</v>
      </c>
      <c r="R1017" s="26">
        <v>0.06</v>
      </c>
      <c r="S1017" s="31">
        <v>67.046400000000006</v>
      </c>
      <c r="T1017">
        <v>2</v>
      </c>
    </row>
    <row r="1018" spans="2:20" x14ac:dyDescent="0.3">
      <c r="B1018" s="19">
        <v>990</v>
      </c>
      <c r="C1018" s="20">
        <v>44361</v>
      </c>
      <c r="D1018" s="21">
        <v>6</v>
      </c>
      <c r="E1018" s="22" t="s">
        <v>147</v>
      </c>
      <c r="F1018" s="19">
        <v>8</v>
      </c>
      <c r="G1018" s="23">
        <v>36</v>
      </c>
      <c r="H1018" s="24">
        <v>92</v>
      </c>
      <c r="I1018" s="25">
        <v>3312</v>
      </c>
      <c r="J1018" s="26">
        <v>0.15</v>
      </c>
      <c r="K1018" s="25"/>
      <c r="L1018" s="25">
        <v>2815.2</v>
      </c>
      <c r="M1018" s="27">
        <v>44390</v>
      </c>
      <c r="N1018" s="28">
        <v>44390</v>
      </c>
      <c r="O1018" s="29">
        <v>990</v>
      </c>
      <c r="P1018" s="30">
        <v>7</v>
      </c>
      <c r="Q1018" s="19" t="s">
        <v>95</v>
      </c>
      <c r="R1018" s="26">
        <v>0.09</v>
      </c>
      <c r="S1018" s="31">
        <v>253.36799999999997</v>
      </c>
      <c r="T1018">
        <v>3</v>
      </c>
    </row>
    <row r="1019" spans="2:20" x14ac:dyDescent="0.3">
      <c r="B1019" s="19">
        <v>991</v>
      </c>
      <c r="C1019" s="20">
        <v>44362</v>
      </c>
      <c r="D1019" s="21">
        <v>11</v>
      </c>
      <c r="E1019" s="22" t="s">
        <v>119</v>
      </c>
      <c r="F1019" s="19">
        <v>10</v>
      </c>
      <c r="G1019" s="23">
        <v>50</v>
      </c>
      <c r="H1019" s="24">
        <v>118</v>
      </c>
      <c r="I1019" s="25">
        <v>5900</v>
      </c>
      <c r="J1019" s="26">
        <v>0.13</v>
      </c>
      <c r="K1019" s="25"/>
      <c r="L1019" s="25">
        <v>5133</v>
      </c>
      <c r="M1019" s="27">
        <v>44366</v>
      </c>
      <c r="N1019" s="28">
        <v>44366</v>
      </c>
      <c r="O1019" s="29">
        <v>991</v>
      </c>
      <c r="P1019" s="30">
        <v>1</v>
      </c>
      <c r="Q1019" s="19" t="s">
        <v>95</v>
      </c>
      <c r="R1019" s="26">
        <v>0.09</v>
      </c>
      <c r="S1019" s="31">
        <v>461.96999999999997</v>
      </c>
      <c r="T1019">
        <v>4</v>
      </c>
    </row>
    <row r="1020" spans="2:20" x14ac:dyDescent="0.3">
      <c r="B1020" s="19">
        <v>992</v>
      </c>
      <c r="C1020" s="20">
        <v>44363</v>
      </c>
      <c r="D1020" s="21">
        <v>42</v>
      </c>
      <c r="E1020" s="22" t="s">
        <v>151</v>
      </c>
      <c r="F1020" s="19">
        <v>12</v>
      </c>
      <c r="G1020" s="23">
        <v>12</v>
      </c>
      <c r="H1020" s="24">
        <v>111</v>
      </c>
      <c r="I1020" s="25">
        <v>1332</v>
      </c>
      <c r="J1020" s="26">
        <v>0.11</v>
      </c>
      <c r="K1020" s="25"/>
      <c r="L1020" s="25">
        <v>1185.48</v>
      </c>
      <c r="M1020" s="27">
        <v>44366</v>
      </c>
      <c r="N1020" s="28">
        <v>44366</v>
      </c>
      <c r="O1020" s="29">
        <v>992</v>
      </c>
      <c r="P1020" s="30">
        <v>7</v>
      </c>
      <c r="Q1020" s="19" t="s">
        <v>92</v>
      </c>
      <c r="R1020" s="26">
        <v>0.09</v>
      </c>
      <c r="S1020" s="31">
        <v>106.6932</v>
      </c>
      <c r="T1020">
        <v>5</v>
      </c>
    </row>
    <row r="1021" spans="2:20" x14ac:dyDescent="0.3">
      <c r="B1021" s="19">
        <v>993</v>
      </c>
      <c r="C1021" s="20">
        <v>44364</v>
      </c>
      <c r="D1021" s="21">
        <v>60</v>
      </c>
      <c r="E1021" s="22" t="s">
        <v>141</v>
      </c>
      <c r="F1021" s="19">
        <v>6</v>
      </c>
      <c r="G1021" s="23">
        <v>24</v>
      </c>
      <c r="H1021" s="24">
        <v>107</v>
      </c>
      <c r="I1021" s="25">
        <v>2568</v>
      </c>
      <c r="J1021" s="26">
        <v>0.05</v>
      </c>
      <c r="K1021" s="25"/>
      <c r="L1021" s="25">
        <v>2439.6</v>
      </c>
      <c r="M1021" s="27">
        <v>44365</v>
      </c>
      <c r="N1021" s="28">
        <v>44365</v>
      </c>
      <c r="O1021" s="29">
        <v>993</v>
      </c>
      <c r="P1021" s="30">
        <v>7</v>
      </c>
      <c r="Q1021" s="19" t="s">
        <v>128</v>
      </c>
      <c r="R1021" s="26">
        <v>0.06</v>
      </c>
      <c r="S1021" s="31">
        <v>146.37599999999998</v>
      </c>
      <c r="T1021">
        <v>6</v>
      </c>
    </row>
    <row r="1022" spans="2:20" x14ac:dyDescent="0.3">
      <c r="B1022" s="19">
        <v>994</v>
      </c>
      <c r="C1022" s="20">
        <v>44364</v>
      </c>
      <c r="D1022" s="21">
        <v>79</v>
      </c>
      <c r="E1022" s="22" t="s">
        <v>91</v>
      </c>
      <c r="F1022" s="19">
        <v>7</v>
      </c>
      <c r="G1022" s="23">
        <v>13</v>
      </c>
      <c r="H1022" s="24">
        <v>117</v>
      </c>
      <c r="I1022" s="25">
        <v>1521</v>
      </c>
      <c r="J1022" s="26">
        <v>7.0000000000000007E-2</v>
      </c>
      <c r="K1022" s="25"/>
      <c r="L1022" s="25">
        <v>1414.53</v>
      </c>
      <c r="M1022" s="27">
        <v>44382</v>
      </c>
      <c r="N1022" s="28">
        <v>44382</v>
      </c>
      <c r="O1022" s="29">
        <v>994</v>
      </c>
      <c r="P1022" s="30">
        <v>5</v>
      </c>
      <c r="Q1022" s="19" t="s">
        <v>109</v>
      </c>
      <c r="R1022" s="26">
        <v>0.08</v>
      </c>
      <c r="S1022" s="31">
        <v>113.16240000000001</v>
      </c>
      <c r="T1022">
        <v>7</v>
      </c>
    </row>
    <row r="1023" spans="2:20" x14ac:dyDescent="0.3">
      <c r="B1023" s="19">
        <v>995</v>
      </c>
      <c r="C1023" s="20">
        <v>44364</v>
      </c>
      <c r="D1023" s="21">
        <v>21</v>
      </c>
      <c r="E1023" s="22" t="s">
        <v>146</v>
      </c>
      <c r="F1023" s="19">
        <v>10</v>
      </c>
      <c r="G1023" s="23">
        <v>14</v>
      </c>
      <c r="H1023" s="24">
        <v>119</v>
      </c>
      <c r="I1023" s="25">
        <v>1666</v>
      </c>
      <c r="J1023" s="26">
        <v>0.13</v>
      </c>
      <c r="K1023" s="25"/>
      <c r="L1023" s="25">
        <v>1449.42</v>
      </c>
      <c r="M1023" s="27">
        <v>44374</v>
      </c>
      <c r="N1023" s="28">
        <v>44374</v>
      </c>
      <c r="O1023" s="29">
        <v>995</v>
      </c>
      <c r="P1023" s="30">
        <v>5</v>
      </c>
      <c r="Q1023" s="19" t="s">
        <v>95</v>
      </c>
      <c r="R1023" s="26">
        <v>0.06</v>
      </c>
      <c r="S1023" s="31">
        <v>86.965199999999996</v>
      </c>
      <c r="T1023">
        <v>1</v>
      </c>
    </row>
    <row r="1024" spans="2:20" x14ac:dyDescent="0.3">
      <c r="B1024" s="19">
        <v>996</v>
      </c>
      <c r="C1024" s="20">
        <v>44364</v>
      </c>
      <c r="D1024" s="21">
        <v>77</v>
      </c>
      <c r="E1024" s="22" t="s">
        <v>124</v>
      </c>
      <c r="F1024" s="19">
        <v>11</v>
      </c>
      <c r="G1024" s="23">
        <v>16</v>
      </c>
      <c r="H1024" s="24">
        <v>113</v>
      </c>
      <c r="I1024" s="25">
        <v>1808</v>
      </c>
      <c r="J1024" s="26">
        <v>0.03</v>
      </c>
      <c r="K1024" s="25"/>
      <c r="L1024" s="25">
        <v>1753.76</v>
      </c>
      <c r="M1024" s="27">
        <v>44364</v>
      </c>
      <c r="N1024" s="28">
        <v>44364</v>
      </c>
      <c r="O1024" s="29">
        <v>996</v>
      </c>
      <c r="P1024" s="30">
        <v>5</v>
      </c>
      <c r="Q1024" s="19" t="s">
        <v>83</v>
      </c>
      <c r="R1024" s="26">
        <v>0.09</v>
      </c>
      <c r="S1024" s="31">
        <v>157.83840000000001</v>
      </c>
      <c r="T1024">
        <v>2</v>
      </c>
    </row>
    <row r="1025" spans="2:20" x14ac:dyDescent="0.3">
      <c r="B1025" s="19">
        <v>997</v>
      </c>
      <c r="C1025" s="20">
        <v>44365</v>
      </c>
      <c r="D1025" s="21">
        <v>28</v>
      </c>
      <c r="E1025" s="22" t="s">
        <v>145</v>
      </c>
      <c r="F1025" s="19">
        <v>7</v>
      </c>
      <c r="G1025" s="23">
        <v>33</v>
      </c>
      <c r="H1025" s="24">
        <v>97</v>
      </c>
      <c r="I1025" s="24">
        <v>3201</v>
      </c>
      <c r="J1025" s="32">
        <v>0.11</v>
      </c>
      <c r="K1025" s="24"/>
      <c r="L1025" s="24">
        <v>2848.89</v>
      </c>
      <c r="M1025" s="27">
        <v>44373</v>
      </c>
      <c r="N1025" s="27">
        <v>44373</v>
      </c>
      <c r="O1025" s="29">
        <v>997</v>
      </c>
      <c r="P1025" s="30">
        <v>3</v>
      </c>
      <c r="Q1025" s="19" t="s">
        <v>109</v>
      </c>
      <c r="R1025" s="32">
        <v>7.0000000000000007E-2</v>
      </c>
      <c r="S1025" s="31">
        <v>199.42230000000001</v>
      </c>
      <c r="T1025">
        <v>3</v>
      </c>
    </row>
    <row r="1026" spans="2:20" x14ac:dyDescent="0.3">
      <c r="B1026" s="19">
        <v>998</v>
      </c>
      <c r="C1026" s="20">
        <v>44365</v>
      </c>
      <c r="D1026" s="21">
        <v>97</v>
      </c>
      <c r="E1026" s="22" t="s">
        <v>125</v>
      </c>
      <c r="F1026" s="19">
        <v>4</v>
      </c>
      <c r="G1026" s="23">
        <v>13</v>
      </c>
      <c r="H1026" s="24">
        <v>99</v>
      </c>
      <c r="I1026" s="25">
        <v>1287</v>
      </c>
      <c r="J1026" s="26">
        <v>0.06</v>
      </c>
      <c r="K1026" s="25"/>
      <c r="L1026" s="25">
        <v>1209.78</v>
      </c>
      <c r="M1026" s="27">
        <v>44382</v>
      </c>
      <c r="N1026" s="28">
        <v>44382</v>
      </c>
      <c r="O1026" s="29">
        <v>998</v>
      </c>
      <c r="P1026" s="30">
        <v>3</v>
      </c>
      <c r="Q1026" s="19" t="s">
        <v>88</v>
      </c>
      <c r="R1026" s="26">
        <v>7.0000000000000007E-2</v>
      </c>
      <c r="S1026" s="31">
        <v>84.684600000000003</v>
      </c>
      <c r="T1026">
        <v>4</v>
      </c>
    </row>
    <row r="1027" spans="2:20" x14ac:dyDescent="0.3">
      <c r="B1027" s="19">
        <v>999</v>
      </c>
      <c r="C1027" s="20">
        <v>44365</v>
      </c>
      <c r="D1027" s="21">
        <v>8</v>
      </c>
      <c r="E1027" s="22" t="s">
        <v>96</v>
      </c>
      <c r="F1027" s="19">
        <v>8</v>
      </c>
      <c r="G1027" s="23">
        <v>21</v>
      </c>
      <c r="H1027" s="24">
        <v>93</v>
      </c>
      <c r="I1027" s="25">
        <v>1953</v>
      </c>
      <c r="J1027" s="26">
        <v>0.03</v>
      </c>
      <c r="K1027" s="25"/>
      <c r="L1027" s="25">
        <v>1894.41</v>
      </c>
      <c r="M1027" s="27">
        <v>44392</v>
      </c>
      <c r="N1027" s="28">
        <v>44392</v>
      </c>
      <c r="O1027" s="29">
        <v>999</v>
      </c>
      <c r="P1027" s="30">
        <v>5</v>
      </c>
      <c r="Q1027" s="19" t="s">
        <v>128</v>
      </c>
      <c r="R1027" s="26">
        <v>7.0000000000000007E-2</v>
      </c>
      <c r="S1027" s="31">
        <v>132.60870000000003</v>
      </c>
      <c r="T1027">
        <v>5</v>
      </c>
    </row>
    <row r="1028" spans="2:20" x14ac:dyDescent="0.3">
      <c r="B1028" s="19">
        <v>1000</v>
      </c>
      <c r="C1028" s="20">
        <v>44366</v>
      </c>
      <c r="D1028" s="21">
        <v>1</v>
      </c>
      <c r="E1028" s="22" t="s">
        <v>152</v>
      </c>
      <c r="F1028" s="19">
        <v>12</v>
      </c>
      <c r="G1028" s="23">
        <v>41</v>
      </c>
      <c r="H1028" s="24">
        <v>92</v>
      </c>
      <c r="I1028" s="25">
        <v>3772</v>
      </c>
      <c r="J1028" s="26">
        <v>0.1</v>
      </c>
      <c r="K1028" s="25"/>
      <c r="L1028" s="25">
        <v>3394.8</v>
      </c>
      <c r="M1028" s="27">
        <v>44393</v>
      </c>
      <c r="N1028" s="28">
        <v>44393</v>
      </c>
      <c r="O1028" s="29">
        <v>1000</v>
      </c>
      <c r="P1028" s="30">
        <v>7</v>
      </c>
      <c r="Q1028" s="19" t="s">
        <v>92</v>
      </c>
      <c r="R1028" s="26">
        <v>0.08</v>
      </c>
      <c r="S1028" s="31">
        <v>271.584</v>
      </c>
      <c r="T1028">
        <v>6</v>
      </c>
    </row>
    <row r="1029" spans="2:20" x14ac:dyDescent="0.3">
      <c r="B1029" s="19">
        <v>1001</v>
      </c>
      <c r="C1029" s="20">
        <v>44367</v>
      </c>
      <c r="D1029" s="21">
        <v>98</v>
      </c>
      <c r="E1029" s="22" t="s">
        <v>84</v>
      </c>
      <c r="F1029" s="19">
        <v>9</v>
      </c>
      <c r="G1029" s="23">
        <v>47</v>
      </c>
      <c r="H1029" s="24">
        <v>108</v>
      </c>
      <c r="I1029" s="25">
        <v>5076</v>
      </c>
      <c r="J1029" s="26">
        <v>0</v>
      </c>
      <c r="K1029" s="25"/>
      <c r="L1029" s="25">
        <v>5076</v>
      </c>
      <c r="M1029" s="27">
        <v>44397</v>
      </c>
      <c r="N1029" s="28">
        <v>44397</v>
      </c>
      <c r="O1029" s="29">
        <v>1001</v>
      </c>
      <c r="P1029" s="30">
        <v>2</v>
      </c>
      <c r="Q1029" s="19" t="s">
        <v>90</v>
      </c>
      <c r="R1029" s="26">
        <v>0.05</v>
      </c>
      <c r="S1029" s="31">
        <v>253.8</v>
      </c>
      <c r="T1029">
        <v>7</v>
      </c>
    </row>
    <row r="1030" spans="2:20" x14ac:dyDescent="0.3">
      <c r="B1030" s="19">
        <v>1002</v>
      </c>
      <c r="C1030" s="20">
        <v>44369</v>
      </c>
      <c r="D1030" s="21">
        <v>28</v>
      </c>
      <c r="E1030" s="22" t="s">
        <v>145</v>
      </c>
      <c r="F1030" s="19">
        <v>13</v>
      </c>
      <c r="G1030" s="23">
        <v>27</v>
      </c>
      <c r="H1030" s="24">
        <v>105</v>
      </c>
      <c r="I1030" s="25">
        <v>2835</v>
      </c>
      <c r="J1030" s="26">
        <v>0.01</v>
      </c>
      <c r="K1030" s="25"/>
      <c r="L1030" s="25">
        <v>2806.65</v>
      </c>
      <c r="M1030" s="27">
        <v>44385</v>
      </c>
      <c r="N1030" s="28">
        <v>44385</v>
      </c>
      <c r="O1030" s="29">
        <v>1002</v>
      </c>
      <c r="P1030" s="30">
        <v>7</v>
      </c>
      <c r="Q1030" s="19" t="s">
        <v>80</v>
      </c>
      <c r="R1030" s="26">
        <v>0.06</v>
      </c>
      <c r="S1030" s="31">
        <v>168.399</v>
      </c>
      <c r="T1030">
        <v>1</v>
      </c>
    </row>
    <row r="1031" spans="2:20" x14ac:dyDescent="0.3">
      <c r="B1031" s="19">
        <v>1003</v>
      </c>
      <c r="C1031" s="20">
        <v>44369</v>
      </c>
      <c r="D1031" s="21">
        <v>11</v>
      </c>
      <c r="E1031" s="22" t="s">
        <v>119</v>
      </c>
      <c r="F1031" s="19">
        <v>8</v>
      </c>
      <c r="G1031" s="23">
        <v>41</v>
      </c>
      <c r="H1031" s="24">
        <v>107</v>
      </c>
      <c r="I1031" s="25">
        <v>4387</v>
      </c>
      <c r="J1031" s="26">
        <v>0</v>
      </c>
      <c r="K1031" s="25"/>
      <c r="L1031" s="25">
        <v>4387</v>
      </c>
      <c r="M1031" s="27">
        <v>44383</v>
      </c>
      <c r="N1031" s="28">
        <v>44383</v>
      </c>
      <c r="O1031" s="29">
        <v>1003</v>
      </c>
      <c r="P1031" s="30">
        <v>4</v>
      </c>
      <c r="Q1031" s="19" t="s">
        <v>80</v>
      </c>
      <c r="R1031" s="26">
        <v>0.09</v>
      </c>
      <c r="S1031" s="31">
        <v>394.83</v>
      </c>
      <c r="T1031">
        <v>2</v>
      </c>
    </row>
    <row r="1032" spans="2:20" x14ac:dyDescent="0.3">
      <c r="B1032" s="19">
        <v>1004</v>
      </c>
      <c r="C1032" s="20">
        <v>44370</v>
      </c>
      <c r="D1032" s="21">
        <v>62</v>
      </c>
      <c r="E1032" s="22" t="s">
        <v>96</v>
      </c>
      <c r="F1032" s="19">
        <v>1</v>
      </c>
      <c r="G1032" s="23">
        <v>20</v>
      </c>
      <c r="H1032" s="24">
        <v>113</v>
      </c>
      <c r="I1032" s="25">
        <v>2260</v>
      </c>
      <c r="J1032" s="26">
        <v>0.05</v>
      </c>
      <c r="K1032" s="25"/>
      <c r="L1032" s="25">
        <v>2147</v>
      </c>
      <c r="M1032" s="27">
        <v>44394</v>
      </c>
      <c r="N1032" s="28">
        <v>44394</v>
      </c>
      <c r="O1032" s="29">
        <v>1004</v>
      </c>
      <c r="P1032" s="30">
        <v>2</v>
      </c>
      <c r="Q1032" s="19" t="s">
        <v>88</v>
      </c>
      <c r="R1032" s="26">
        <v>0.06</v>
      </c>
      <c r="S1032" s="31">
        <v>128.82</v>
      </c>
      <c r="T1032">
        <v>3</v>
      </c>
    </row>
    <row r="1033" spans="2:20" x14ac:dyDescent="0.3">
      <c r="B1033" s="19">
        <v>1005</v>
      </c>
      <c r="C1033" s="20">
        <v>44371</v>
      </c>
      <c r="D1033" s="21">
        <v>48</v>
      </c>
      <c r="E1033" s="22" t="s">
        <v>120</v>
      </c>
      <c r="F1033" s="19">
        <v>7</v>
      </c>
      <c r="G1033" s="23">
        <v>39</v>
      </c>
      <c r="H1033" s="24">
        <v>105</v>
      </c>
      <c r="I1033" s="25">
        <v>4095</v>
      </c>
      <c r="J1033" s="26">
        <v>0.03</v>
      </c>
      <c r="K1033" s="25"/>
      <c r="L1033" s="25">
        <v>3972.15</v>
      </c>
      <c r="M1033" s="27">
        <v>44371</v>
      </c>
      <c r="N1033" s="28">
        <v>44371</v>
      </c>
      <c r="O1033" s="29">
        <v>1005</v>
      </c>
      <c r="P1033" s="30">
        <v>6</v>
      </c>
      <c r="Q1033" s="19" t="s">
        <v>90</v>
      </c>
      <c r="R1033" s="26">
        <v>0.1</v>
      </c>
      <c r="S1033" s="31">
        <v>397.21500000000003</v>
      </c>
      <c r="T1033">
        <v>4</v>
      </c>
    </row>
    <row r="1034" spans="2:20" x14ac:dyDescent="0.3">
      <c r="B1034" s="19">
        <v>1006</v>
      </c>
      <c r="C1034" s="20">
        <v>44371</v>
      </c>
      <c r="D1034" s="21">
        <v>62</v>
      </c>
      <c r="E1034" s="22" t="s">
        <v>96</v>
      </c>
      <c r="F1034" s="19">
        <v>3</v>
      </c>
      <c r="G1034" s="23">
        <v>13</v>
      </c>
      <c r="H1034" s="24">
        <v>103</v>
      </c>
      <c r="I1034" s="25">
        <v>1339</v>
      </c>
      <c r="J1034" s="26">
        <v>0.14000000000000001</v>
      </c>
      <c r="K1034" s="25"/>
      <c r="L1034" s="25">
        <v>1151.54</v>
      </c>
      <c r="M1034" s="27">
        <v>44397</v>
      </c>
      <c r="N1034" s="28">
        <v>44397</v>
      </c>
      <c r="O1034" s="29">
        <v>1006</v>
      </c>
      <c r="P1034" s="30">
        <v>6</v>
      </c>
      <c r="Q1034" s="19" t="s">
        <v>92</v>
      </c>
      <c r="R1034" s="26">
        <v>0.08</v>
      </c>
      <c r="S1034" s="31">
        <v>92.123199999999997</v>
      </c>
      <c r="T1034">
        <v>5</v>
      </c>
    </row>
    <row r="1035" spans="2:20" x14ac:dyDescent="0.3">
      <c r="B1035" s="19">
        <v>1007</v>
      </c>
      <c r="C1035" s="20">
        <v>44373</v>
      </c>
      <c r="D1035" s="21">
        <v>70</v>
      </c>
      <c r="E1035" s="22" t="s">
        <v>126</v>
      </c>
      <c r="F1035" s="19">
        <v>15</v>
      </c>
      <c r="G1035" s="23">
        <v>38</v>
      </c>
      <c r="H1035" s="24">
        <v>117</v>
      </c>
      <c r="I1035" s="25">
        <v>4446</v>
      </c>
      <c r="J1035" s="26">
        <v>0.02</v>
      </c>
      <c r="K1035" s="25"/>
      <c r="L1035" s="25">
        <v>4357.08</v>
      </c>
      <c r="M1035" s="27">
        <v>44390</v>
      </c>
      <c r="N1035" s="28">
        <v>44390</v>
      </c>
      <c r="O1035" s="29">
        <v>1007</v>
      </c>
      <c r="P1035" s="30">
        <v>4</v>
      </c>
      <c r="Q1035" s="19" t="s">
        <v>95</v>
      </c>
      <c r="R1035" s="26">
        <v>0.05</v>
      </c>
      <c r="S1035" s="31">
        <v>217.85400000000001</v>
      </c>
      <c r="T1035">
        <v>6</v>
      </c>
    </row>
    <row r="1036" spans="2:20" x14ac:dyDescent="0.3">
      <c r="B1036" s="19">
        <v>1008</v>
      </c>
      <c r="C1036" s="20">
        <v>44374</v>
      </c>
      <c r="D1036" s="21">
        <v>81</v>
      </c>
      <c r="E1036" s="22" t="s">
        <v>162</v>
      </c>
      <c r="F1036" s="19">
        <v>4</v>
      </c>
      <c r="G1036" s="23">
        <v>20</v>
      </c>
      <c r="H1036" s="24">
        <v>111</v>
      </c>
      <c r="I1036" s="25">
        <v>2220</v>
      </c>
      <c r="J1036" s="26">
        <v>0.05</v>
      </c>
      <c r="K1036" s="25"/>
      <c r="L1036" s="25">
        <v>2109</v>
      </c>
      <c r="M1036" s="27">
        <v>44383</v>
      </c>
      <c r="N1036" s="28">
        <v>44383</v>
      </c>
      <c r="O1036" s="29">
        <v>1008</v>
      </c>
      <c r="P1036" s="30">
        <v>5</v>
      </c>
      <c r="Q1036" s="19" t="s">
        <v>128</v>
      </c>
      <c r="R1036" s="26">
        <v>0.05</v>
      </c>
      <c r="S1036" s="31">
        <v>105.45</v>
      </c>
      <c r="T1036">
        <v>7</v>
      </c>
    </row>
    <row r="1037" spans="2:20" x14ac:dyDescent="0.3">
      <c r="B1037" s="19">
        <v>1009</v>
      </c>
      <c r="C1037" s="20">
        <v>44375</v>
      </c>
      <c r="D1037" s="21">
        <v>42</v>
      </c>
      <c r="E1037" s="22" t="s">
        <v>151</v>
      </c>
      <c r="F1037" s="19">
        <v>1</v>
      </c>
      <c r="G1037" s="23">
        <v>48</v>
      </c>
      <c r="H1037" s="24">
        <v>98</v>
      </c>
      <c r="I1037" s="25">
        <v>4704</v>
      </c>
      <c r="J1037" s="26">
        <v>7.0000000000000007E-2</v>
      </c>
      <c r="K1037" s="25"/>
      <c r="L1037" s="25">
        <v>4374.72</v>
      </c>
      <c r="M1037" s="27">
        <v>44384</v>
      </c>
      <c r="N1037" s="28">
        <v>44384</v>
      </c>
      <c r="O1037" s="29">
        <v>1009</v>
      </c>
      <c r="P1037" s="30">
        <v>4</v>
      </c>
      <c r="Q1037" s="19" t="s">
        <v>95</v>
      </c>
      <c r="R1037" s="26">
        <v>0.1</v>
      </c>
      <c r="S1037" s="31">
        <v>437.47200000000004</v>
      </c>
      <c r="T1037">
        <v>1</v>
      </c>
    </row>
    <row r="1038" spans="2:20" x14ac:dyDescent="0.3">
      <c r="B1038" s="19">
        <v>1010</v>
      </c>
      <c r="C1038" s="20">
        <v>44375</v>
      </c>
      <c r="D1038" s="21">
        <v>17</v>
      </c>
      <c r="E1038" s="22" t="s">
        <v>126</v>
      </c>
      <c r="F1038" s="19">
        <v>5</v>
      </c>
      <c r="G1038" s="23">
        <v>35</v>
      </c>
      <c r="H1038" s="24">
        <v>114</v>
      </c>
      <c r="I1038" s="25">
        <v>3990</v>
      </c>
      <c r="J1038" s="26">
        <v>0.03</v>
      </c>
      <c r="K1038" s="25"/>
      <c r="L1038" s="25">
        <v>3870.3</v>
      </c>
      <c r="M1038" s="27">
        <v>44382</v>
      </c>
      <c r="N1038" s="28">
        <v>44382</v>
      </c>
      <c r="O1038" s="29">
        <v>1010</v>
      </c>
      <c r="P1038" s="30">
        <v>1</v>
      </c>
      <c r="Q1038" s="19" t="s">
        <v>95</v>
      </c>
      <c r="R1038" s="26">
        <v>0.06</v>
      </c>
      <c r="S1038" s="31">
        <v>232.21799999999999</v>
      </c>
      <c r="T1038">
        <v>2</v>
      </c>
    </row>
    <row r="1039" spans="2:20" x14ac:dyDescent="0.3">
      <c r="B1039" s="19">
        <v>1011</v>
      </c>
      <c r="C1039" s="20">
        <v>44375</v>
      </c>
      <c r="D1039" s="21">
        <v>60</v>
      </c>
      <c r="E1039" s="22" t="s">
        <v>141</v>
      </c>
      <c r="F1039" s="19">
        <v>8</v>
      </c>
      <c r="G1039" s="23">
        <v>45</v>
      </c>
      <c r="H1039" s="24">
        <v>116</v>
      </c>
      <c r="I1039" s="25">
        <v>5220</v>
      </c>
      <c r="J1039" s="26">
        <v>7.0000000000000007E-2</v>
      </c>
      <c r="K1039" s="25"/>
      <c r="L1039" s="25">
        <v>4854.6000000000004</v>
      </c>
      <c r="M1039" s="27">
        <v>44400</v>
      </c>
      <c r="N1039" s="28">
        <v>44400</v>
      </c>
      <c r="O1039" s="29">
        <v>1011</v>
      </c>
      <c r="P1039" s="30">
        <v>6</v>
      </c>
      <c r="Q1039" s="19" t="s">
        <v>128</v>
      </c>
      <c r="R1039" s="26">
        <v>0.08</v>
      </c>
      <c r="S1039" s="31">
        <v>388.36800000000005</v>
      </c>
      <c r="T1039">
        <v>3</v>
      </c>
    </row>
    <row r="1040" spans="2:20" x14ac:dyDescent="0.3">
      <c r="B1040" s="19">
        <v>1012</v>
      </c>
      <c r="C1040" s="20">
        <v>44376</v>
      </c>
      <c r="D1040" s="21">
        <v>35</v>
      </c>
      <c r="E1040" s="22" t="s">
        <v>96</v>
      </c>
      <c r="F1040" s="19">
        <v>11</v>
      </c>
      <c r="G1040" s="23">
        <v>30</v>
      </c>
      <c r="H1040" s="24">
        <v>114</v>
      </c>
      <c r="I1040" s="25">
        <v>3420</v>
      </c>
      <c r="J1040" s="26">
        <v>0.15</v>
      </c>
      <c r="K1040" s="25"/>
      <c r="L1040" s="25">
        <v>2907</v>
      </c>
      <c r="M1040" s="27">
        <v>44400</v>
      </c>
      <c r="N1040" s="28">
        <v>44400</v>
      </c>
      <c r="O1040" s="29">
        <v>1012</v>
      </c>
      <c r="P1040" s="30">
        <v>4</v>
      </c>
      <c r="Q1040" s="19" t="s">
        <v>88</v>
      </c>
      <c r="R1040" s="26">
        <v>0.05</v>
      </c>
      <c r="S1040" s="31">
        <v>145.35</v>
      </c>
      <c r="T1040">
        <v>4</v>
      </c>
    </row>
    <row r="1042" spans="2:10" ht="16.8" x14ac:dyDescent="0.3">
      <c r="B1042" s="7" t="s">
        <v>575</v>
      </c>
    </row>
    <row r="1044" spans="2:10" x14ac:dyDescent="0.3">
      <c r="B1044" t="s">
        <v>60</v>
      </c>
      <c r="C1044" t="s">
        <v>61</v>
      </c>
      <c r="D1044" t="s">
        <v>62</v>
      </c>
      <c r="E1044" t="s">
        <v>63</v>
      </c>
      <c r="F1044" t="s">
        <v>64</v>
      </c>
      <c r="G1044" t="s">
        <v>194</v>
      </c>
      <c r="H1044" t="s">
        <v>196</v>
      </c>
      <c r="I1044" t="s">
        <v>195</v>
      </c>
      <c r="J1044" t="s">
        <v>526</v>
      </c>
    </row>
    <row r="1045" spans="2:10" x14ac:dyDescent="0.3">
      <c r="B1045">
        <v>71</v>
      </c>
      <c r="C1045" t="s">
        <v>78</v>
      </c>
      <c r="D1045">
        <v>1</v>
      </c>
      <c r="E1045">
        <v>37</v>
      </c>
      <c r="F1045">
        <v>101</v>
      </c>
      <c r="G1045" t="s">
        <v>200</v>
      </c>
      <c r="H1045" t="s">
        <v>202</v>
      </c>
      <c r="I1045" t="s">
        <v>201</v>
      </c>
      <c r="J1045" t="s">
        <v>539</v>
      </c>
    </row>
    <row r="1046" spans="2:10" x14ac:dyDescent="0.3">
      <c r="B1046">
        <v>52</v>
      </c>
      <c r="C1046" t="s">
        <v>81</v>
      </c>
      <c r="D1046">
        <v>7</v>
      </c>
      <c r="E1046">
        <v>47</v>
      </c>
      <c r="F1046">
        <v>93</v>
      </c>
      <c r="G1046" t="s">
        <v>507</v>
      </c>
      <c r="H1046" t="s">
        <v>542</v>
      </c>
      <c r="I1046" t="s">
        <v>206</v>
      </c>
      <c r="J1046" t="s">
        <v>556</v>
      </c>
    </row>
    <row r="1047" spans="2:10" x14ac:dyDescent="0.3">
      <c r="B1047">
        <v>73</v>
      </c>
      <c r="C1047" t="s">
        <v>96</v>
      </c>
      <c r="D1047">
        <v>7</v>
      </c>
      <c r="E1047">
        <v>31</v>
      </c>
      <c r="F1047">
        <v>117</v>
      </c>
      <c r="G1047" t="s">
        <v>507</v>
      </c>
      <c r="H1047" t="s">
        <v>542</v>
      </c>
      <c r="I1047" t="s">
        <v>206</v>
      </c>
      <c r="J1047" t="s">
        <v>556</v>
      </c>
    </row>
    <row r="1048" spans="2:10" x14ac:dyDescent="0.3">
      <c r="B1048">
        <v>92</v>
      </c>
      <c r="C1048" t="s">
        <v>84</v>
      </c>
      <c r="D1048">
        <v>12</v>
      </c>
      <c r="E1048">
        <v>34</v>
      </c>
      <c r="F1048">
        <v>116</v>
      </c>
      <c r="G1048" t="s">
        <v>333</v>
      </c>
      <c r="H1048" t="s">
        <v>542</v>
      </c>
      <c r="I1048" t="s">
        <v>201</v>
      </c>
      <c r="J1048" t="s">
        <v>566</v>
      </c>
    </row>
    <row r="1049" spans="2:10" x14ac:dyDescent="0.3">
      <c r="B1049">
        <v>93</v>
      </c>
      <c r="C1049" t="s">
        <v>91</v>
      </c>
      <c r="D1049">
        <v>12</v>
      </c>
      <c r="E1049">
        <v>11</v>
      </c>
      <c r="F1049">
        <v>96</v>
      </c>
      <c r="G1049" t="s">
        <v>333</v>
      </c>
      <c r="H1049" t="s">
        <v>542</v>
      </c>
      <c r="I1049" t="s">
        <v>201</v>
      </c>
      <c r="J1049" t="s">
        <v>566</v>
      </c>
    </row>
    <row r="1050" spans="2:10" x14ac:dyDescent="0.3">
      <c r="B1050">
        <v>39</v>
      </c>
      <c r="C1050" t="s">
        <v>96</v>
      </c>
      <c r="D1050">
        <v>12</v>
      </c>
      <c r="E1050">
        <v>22</v>
      </c>
      <c r="F1050">
        <v>99</v>
      </c>
      <c r="G1050" t="s">
        <v>333</v>
      </c>
      <c r="H1050" t="s">
        <v>542</v>
      </c>
      <c r="I1050" t="s">
        <v>201</v>
      </c>
      <c r="J1050" t="s">
        <v>566</v>
      </c>
    </row>
    <row r="1051" spans="2:10" x14ac:dyDescent="0.3">
      <c r="B1051">
        <v>16</v>
      </c>
      <c r="C1051" t="s">
        <v>86</v>
      </c>
      <c r="D1051">
        <v>14</v>
      </c>
      <c r="E1051">
        <v>44</v>
      </c>
      <c r="F1051">
        <v>113</v>
      </c>
      <c r="G1051" t="s">
        <v>483</v>
      </c>
      <c r="H1051" t="s">
        <v>548</v>
      </c>
      <c r="I1051" t="s">
        <v>201</v>
      </c>
      <c r="J1051" t="s">
        <v>570</v>
      </c>
    </row>
    <row r="1052" spans="2:10" x14ac:dyDescent="0.3">
      <c r="B1052">
        <v>74</v>
      </c>
      <c r="C1052" t="s">
        <v>96</v>
      </c>
      <c r="D1052">
        <v>14</v>
      </c>
      <c r="E1052">
        <v>11</v>
      </c>
      <c r="F1052">
        <v>114</v>
      </c>
      <c r="G1052" t="s">
        <v>483</v>
      </c>
      <c r="H1052" t="s">
        <v>548</v>
      </c>
      <c r="I1052" t="s">
        <v>201</v>
      </c>
      <c r="J1052" t="s">
        <v>570</v>
      </c>
    </row>
    <row r="1053" spans="2:10" x14ac:dyDescent="0.3">
      <c r="B1053">
        <v>66</v>
      </c>
      <c r="C1053" t="s">
        <v>89</v>
      </c>
      <c r="D1053">
        <v>15</v>
      </c>
      <c r="E1053">
        <v>24</v>
      </c>
      <c r="F1053">
        <v>97</v>
      </c>
      <c r="G1053" t="s">
        <v>295</v>
      </c>
      <c r="H1053" t="s">
        <v>551</v>
      </c>
      <c r="I1053" t="s">
        <v>206</v>
      </c>
      <c r="J1053" t="s">
        <v>572</v>
      </c>
    </row>
    <row r="1054" spans="2:10" x14ac:dyDescent="0.3">
      <c r="B1054">
        <v>9</v>
      </c>
      <c r="C1054" t="s">
        <v>94</v>
      </c>
      <c r="D1054">
        <v>15</v>
      </c>
      <c r="E1054">
        <v>10</v>
      </c>
      <c r="F1054">
        <v>92</v>
      </c>
      <c r="G1054" t="s">
        <v>295</v>
      </c>
      <c r="H1054" t="s">
        <v>551</v>
      </c>
      <c r="I1054" t="s">
        <v>206</v>
      </c>
      <c r="J1054" t="s">
        <v>572</v>
      </c>
    </row>
    <row r="1055" spans="2:10" x14ac:dyDescent="0.3">
      <c r="B1055">
        <v>55</v>
      </c>
      <c r="C1055" t="s">
        <v>106</v>
      </c>
      <c r="D1055">
        <v>15</v>
      </c>
      <c r="E1055">
        <v>18</v>
      </c>
      <c r="F1055">
        <v>110</v>
      </c>
      <c r="G1055" t="s">
        <v>295</v>
      </c>
      <c r="H1055" t="s">
        <v>551</v>
      </c>
      <c r="I1055" t="s">
        <v>206</v>
      </c>
      <c r="J1055" t="s">
        <v>572</v>
      </c>
    </row>
    <row r="1056" spans="2:10" x14ac:dyDescent="0.3">
      <c r="B1056">
        <v>12</v>
      </c>
      <c r="C1056" t="s">
        <v>107</v>
      </c>
      <c r="D1056">
        <v>15</v>
      </c>
      <c r="E1056">
        <v>25</v>
      </c>
      <c r="F1056">
        <v>110</v>
      </c>
      <c r="G1056" t="s">
        <v>295</v>
      </c>
      <c r="H1056" t="s">
        <v>551</v>
      </c>
      <c r="I1056" t="s">
        <v>206</v>
      </c>
      <c r="J1056" t="s">
        <v>572</v>
      </c>
    </row>
    <row r="1057" spans="2:10" x14ac:dyDescent="0.3">
      <c r="B1057">
        <v>87</v>
      </c>
      <c r="C1057" t="s">
        <v>101</v>
      </c>
      <c r="D1057">
        <v>5</v>
      </c>
      <c r="E1057">
        <v>14</v>
      </c>
      <c r="F1057">
        <v>105</v>
      </c>
      <c r="G1057" t="s">
        <v>315</v>
      </c>
      <c r="H1057" t="s">
        <v>551</v>
      </c>
      <c r="I1057" t="s">
        <v>206</v>
      </c>
      <c r="J1057" t="s">
        <v>552</v>
      </c>
    </row>
    <row r="1058" spans="2:10" x14ac:dyDescent="0.3">
      <c r="B1058">
        <v>2</v>
      </c>
      <c r="C1058" t="s">
        <v>93</v>
      </c>
      <c r="D1058">
        <v>10</v>
      </c>
      <c r="E1058">
        <v>20</v>
      </c>
      <c r="F1058">
        <v>112</v>
      </c>
      <c r="G1058" t="s">
        <v>244</v>
      </c>
      <c r="H1058" t="s">
        <v>551</v>
      </c>
      <c r="I1058" t="s">
        <v>206</v>
      </c>
      <c r="J1058" t="s">
        <v>562</v>
      </c>
    </row>
    <row r="1059" spans="2:10" x14ac:dyDescent="0.3">
      <c r="B1059">
        <v>20</v>
      </c>
      <c r="C1059" t="s">
        <v>99</v>
      </c>
      <c r="D1059">
        <v>10</v>
      </c>
      <c r="E1059">
        <v>45</v>
      </c>
      <c r="F1059">
        <v>107</v>
      </c>
      <c r="G1059" t="s">
        <v>244</v>
      </c>
      <c r="H1059" t="s">
        <v>551</v>
      </c>
      <c r="I1059" t="s">
        <v>206</v>
      </c>
      <c r="J1059" t="s">
        <v>562</v>
      </c>
    </row>
    <row r="1060" spans="2:10" x14ac:dyDescent="0.3">
      <c r="B1060">
        <v>96</v>
      </c>
      <c r="C1060" t="s">
        <v>104</v>
      </c>
      <c r="D1060">
        <v>10</v>
      </c>
      <c r="E1060">
        <v>27</v>
      </c>
      <c r="F1060">
        <v>105</v>
      </c>
      <c r="G1060" t="s">
        <v>244</v>
      </c>
      <c r="H1060" t="s">
        <v>551</v>
      </c>
      <c r="I1060" t="s">
        <v>206</v>
      </c>
      <c r="J1060" t="s">
        <v>562</v>
      </c>
    </row>
    <row r="1061" spans="2:10" x14ac:dyDescent="0.3">
      <c r="B1061">
        <v>92</v>
      </c>
      <c r="C1061" t="s">
        <v>84</v>
      </c>
      <c r="D1061">
        <v>8</v>
      </c>
      <c r="E1061">
        <v>30</v>
      </c>
      <c r="F1061">
        <v>108</v>
      </c>
      <c r="G1061" t="s">
        <v>373</v>
      </c>
      <c r="H1061" t="s">
        <v>545</v>
      </c>
      <c r="I1061" t="s">
        <v>206</v>
      </c>
      <c r="J1061" t="s">
        <v>558</v>
      </c>
    </row>
    <row r="1062" spans="2:10" x14ac:dyDescent="0.3">
      <c r="B1062">
        <v>37</v>
      </c>
      <c r="C1062" t="s">
        <v>110</v>
      </c>
      <c r="D1062">
        <v>14</v>
      </c>
      <c r="E1062">
        <v>21</v>
      </c>
      <c r="F1062">
        <v>109</v>
      </c>
      <c r="G1062" t="s">
        <v>483</v>
      </c>
      <c r="H1062" t="s">
        <v>548</v>
      </c>
      <c r="I1062" t="s">
        <v>201</v>
      </c>
      <c r="J1062" t="s">
        <v>570</v>
      </c>
    </row>
    <row r="1063" spans="2:10" x14ac:dyDescent="0.3">
      <c r="B1063">
        <v>100</v>
      </c>
      <c r="C1063" t="s">
        <v>96</v>
      </c>
      <c r="D1063">
        <v>10</v>
      </c>
      <c r="E1063">
        <v>37</v>
      </c>
      <c r="F1063">
        <v>99</v>
      </c>
      <c r="G1063" t="s">
        <v>244</v>
      </c>
      <c r="H1063" t="s">
        <v>551</v>
      </c>
      <c r="I1063" t="s">
        <v>206</v>
      </c>
      <c r="J1063" t="s">
        <v>562</v>
      </c>
    </row>
    <row r="1064" spans="2:10" x14ac:dyDescent="0.3">
      <c r="B1064">
        <v>94</v>
      </c>
      <c r="C1064" t="s">
        <v>111</v>
      </c>
      <c r="D1064">
        <v>11</v>
      </c>
      <c r="E1064">
        <v>39</v>
      </c>
      <c r="F1064">
        <v>103</v>
      </c>
      <c r="G1064" t="s">
        <v>458</v>
      </c>
      <c r="H1064" t="s">
        <v>202</v>
      </c>
      <c r="I1064" t="s">
        <v>201</v>
      </c>
      <c r="J1064" t="s">
        <v>564</v>
      </c>
    </row>
    <row r="1065" spans="2:10" x14ac:dyDescent="0.3">
      <c r="B1065">
        <v>22</v>
      </c>
      <c r="C1065" t="s">
        <v>112</v>
      </c>
      <c r="D1065">
        <v>11</v>
      </c>
      <c r="E1065">
        <v>27</v>
      </c>
      <c r="F1065">
        <v>115</v>
      </c>
      <c r="G1065" t="s">
        <v>458</v>
      </c>
      <c r="H1065" t="s">
        <v>202</v>
      </c>
      <c r="I1065" t="s">
        <v>201</v>
      </c>
      <c r="J1065" t="s">
        <v>564</v>
      </c>
    </row>
    <row r="1066" spans="2:10" x14ac:dyDescent="0.3">
      <c r="B1066">
        <v>35</v>
      </c>
      <c r="C1066" t="s">
        <v>96</v>
      </c>
      <c r="D1066">
        <v>15</v>
      </c>
      <c r="E1066">
        <v>49</v>
      </c>
      <c r="F1066">
        <v>105</v>
      </c>
      <c r="G1066" t="s">
        <v>295</v>
      </c>
      <c r="H1066" t="s">
        <v>551</v>
      </c>
      <c r="I1066" t="s">
        <v>206</v>
      </c>
      <c r="J1066" t="s">
        <v>572</v>
      </c>
    </row>
    <row r="1067" spans="2:10" x14ac:dyDescent="0.3">
      <c r="B1067">
        <v>88</v>
      </c>
      <c r="C1067" t="s">
        <v>96</v>
      </c>
      <c r="D1067">
        <v>6</v>
      </c>
      <c r="E1067">
        <v>29</v>
      </c>
      <c r="F1067">
        <v>91</v>
      </c>
      <c r="G1067" t="s">
        <v>272</v>
      </c>
      <c r="H1067" t="s">
        <v>202</v>
      </c>
      <c r="I1067" t="s">
        <v>201</v>
      </c>
      <c r="J1067" t="s">
        <v>554</v>
      </c>
    </row>
    <row r="1068" spans="2:10" x14ac:dyDescent="0.3">
      <c r="B1068">
        <v>51</v>
      </c>
      <c r="C1068" t="s">
        <v>114</v>
      </c>
      <c r="D1068">
        <v>4</v>
      </c>
      <c r="E1068">
        <v>23</v>
      </c>
      <c r="F1068">
        <v>90</v>
      </c>
      <c r="G1068" t="s">
        <v>472</v>
      </c>
      <c r="H1068" t="s">
        <v>548</v>
      </c>
      <c r="I1068" t="s">
        <v>206</v>
      </c>
      <c r="J1068" t="s">
        <v>549</v>
      </c>
    </row>
    <row r="1069" spans="2:10" x14ac:dyDescent="0.3">
      <c r="B1069">
        <v>51</v>
      </c>
      <c r="C1069" t="s">
        <v>114</v>
      </c>
      <c r="D1069">
        <v>3</v>
      </c>
      <c r="E1069">
        <v>17</v>
      </c>
      <c r="F1069">
        <v>116</v>
      </c>
      <c r="G1069" t="s">
        <v>494</v>
      </c>
      <c r="H1069" t="s">
        <v>545</v>
      </c>
      <c r="I1069" t="s">
        <v>206</v>
      </c>
      <c r="J1069" t="s">
        <v>546</v>
      </c>
    </row>
    <row r="1070" spans="2:10" x14ac:dyDescent="0.3">
      <c r="B1070">
        <v>61</v>
      </c>
      <c r="C1070" t="s">
        <v>116</v>
      </c>
      <c r="D1070">
        <v>3</v>
      </c>
      <c r="E1070">
        <v>28</v>
      </c>
      <c r="F1070">
        <v>109</v>
      </c>
      <c r="G1070" t="s">
        <v>494</v>
      </c>
      <c r="H1070" t="s">
        <v>545</v>
      </c>
      <c r="I1070" t="s">
        <v>206</v>
      </c>
      <c r="J1070" t="s">
        <v>546</v>
      </c>
    </row>
    <row r="1071" spans="2:10" x14ac:dyDescent="0.3">
      <c r="B1071">
        <v>85</v>
      </c>
      <c r="C1071" t="s">
        <v>117</v>
      </c>
      <c r="D1071">
        <v>14</v>
      </c>
      <c r="E1071">
        <v>11</v>
      </c>
      <c r="F1071">
        <v>101</v>
      </c>
      <c r="G1071" t="s">
        <v>483</v>
      </c>
      <c r="H1071" t="s">
        <v>548</v>
      </c>
      <c r="I1071" t="s">
        <v>201</v>
      </c>
      <c r="J1071" t="s">
        <v>570</v>
      </c>
    </row>
    <row r="1072" spans="2:10" x14ac:dyDescent="0.3">
      <c r="B1072">
        <v>34</v>
      </c>
      <c r="C1072" t="s">
        <v>118</v>
      </c>
      <c r="D1072">
        <v>2</v>
      </c>
      <c r="E1072">
        <v>27</v>
      </c>
      <c r="F1072">
        <v>96</v>
      </c>
      <c r="G1072" t="s">
        <v>475</v>
      </c>
      <c r="H1072" t="s">
        <v>542</v>
      </c>
      <c r="I1072" t="s">
        <v>206</v>
      </c>
      <c r="J1072" t="s">
        <v>543</v>
      </c>
    </row>
    <row r="1073" spans="2:10" x14ac:dyDescent="0.3">
      <c r="B1073">
        <v>90</v>
      </c>
      <c r="C1073" t="s">
        <v>119</v>
      </c>
      <c r="D1073">
        <v>9</v>
      </c>
      <c r="E1073">
        <v>20</v>
      </c>
      <c r="F1073">
        <v>95</v>
      </c>
      <c r="G1073" t="s">
        <v>423</v>
      </c>
      <c r="H1073" t="s">
        <v>548</v>
      </c>
      <c r="I1073" t="s">
        <v>206</v>
      </c>
      <c r="J1073" t="s">
        <v>560</v>
      </c>
    </row>
    <row r="1074" spans="2:10" x14ac:dyDescent="0.3">
      <c r="B1074">
        <v>48</v>
      </c>
      <c r="C1074" t="s">
        <v>120</v>
      </c>
      <c r="D1074">
        <v>11</v>
      </c>
      <c r="E1074">
        <v>19</v>
      </c>
      <c r="F1074">
        <v>114</v>
      </c>
      <c r="G1074" t="s">
        <v>458</v>
      </c>
      <c r="H1074" t="s">
        <v>202</v>
      </c>
      <c r="I1074" t="s">
        <v>201</v>
      </c>
      <c r="J1074" t="s">
        <v>564</v>
      </c>
    </row>
    <row r="1075" spans="2:10" x14ac:dyDescent="0.3">
      <c r="B1075">
        <v>91</v>
      </c>
      <c r="C1075" t="s">
        <v>121</v>
      </c>
      <c r="D1075">
        <v>4</v>
      </c>
      <c r="E1075">
        <v>50</v>
      </c>
      <c r="F1075">
        <v>96</v>
      </c>
      <c r="G1075" t="s">
        <v>472</v>
      </c>
      <c r="H1075" t="s">
        <v>548</v>
      </c>
      <c r="I1075" t="s">
        <v>206</v>
      </c>
      <c r="J1075" t="s">
        <v>549</v>
      </c>
    </row>
    <row r="1076" spans="2:10" x14ac:dyDescent="0.3">
      <c r="B1076">
        <v>25</v>
      </c>
      <c r="C1076" t="s">
        <v>122</v>
      </c>
      <c r="D1076">
        <v>6</v>
      </c>
      <c r="E1076">
        <v>20</v>
      </c>
      <c r="F1076">
        <v>108</v>
      </c>
      <c r="G1076" t="s">
        <v>272</v>
      </c>
      <c r="H1076" t="s">
        <v>202</v>
      </c>
      <c r="I1076" t="s">
        <v>201</v>
      </c>
      <c r="J1076" t="s">
        <v>554</v>
      </c>
    </row>
    <row r="1077" spans="2:10" x14ac:dyDescent="0.3">
      <c r="B1077">
        <v>65</v>
      </c>
      <c r="C1077" t="s">
        <v>123</v>
      </c>
      <c r="D1077">
        <v>15</v>
      </c>
      <c r="E1077">
        <v>18</v>
      </c>
      <c r="F1077">
        <v>102</v>
      </c>
      <c r="G1077" t="s">
        <v>295</v>
      </c>
      <c r="H1077" t="s">
        <v>551</v>
      </c>
      <c r="I1077" t="s">
        <v>206</v>
      </c>
      <c r="J1077" t="s">
        <v>572</v>
      </c>
    </row>
    <row r="1078" spans="2:10" x14ac:dyDescent="0.3">
      <c r="B1078">
        <v>52</v>
      </c>
      <c r="C1078" t="s">
        <v>81</v>
      </c>
      <c r="D1078">
        <v>15</v>
      </c>
      <c r="E1078">
        <v>44</v>
      </c>
      <c r="F1078">
        <v>106</v>
      </c>
      <c r="G1078" t="s">
        <v>295</v>
      </c>
      <c r="H1078" t="s">
        <v>551</v>
      </c>
      <c r="I1078" t="s">
        <v>206</v>
      </c>
      <c r="J1078" t="s">
        <v>572</v>
      </c>
    </row>
    <row r="1079" spans="2:10" x14ac:dyDescent="0.3">
      <c r="B1079">
        <v>74</v>
      </c>
      <c r="C1079" t="s">
        <v>96</v>
      </c>
      <c r="D1079">
        <v>11</v>
      </c>
      <c r="E1079">
        <v>41</v>
      </c>
      <c r="F1079">
        <v>105</v>
      </c>
      <c r="G1079" t="s">
        <v>458</v>
      </c>
      <c r="H1079" t="s">
        <v>202</v>
      </c>
      <c r="I1079" t="s">
        <v>201</v>
      </c>
      <c r="J1079" t="s">
        <v>564</v>
      </c>
    </row>
    <row r="1080" spans="2:10" x14ac:dyDescent="0.3">
      <c r="B1080">
        <v>77</v>
      </c>
      <c r="C1080" t="s">
        <v>124</v>
      </c>
      <c r="D1080">
        <v>7</v>
      </c>
      <c r="E1080">
        <v>19</v>
      </c>
      <c r="F1080">
        <v>111</v>
      </c>
      <c r="G1080" t="s">
        <v>507</v>
      </c>
      <c r="H1080" t="s">
        <v>542</v>
      </c>
      <c r="I1080" t="s">
        <v>206</v>
      </c>
      <c r="J1080" t="s">
        <v>556</v>
      </c>
    </row>
    <row r="1081" spans="2:10" x14ac:dyDescent="0.3">
      <c r="B1081">
        <v>72</v>
      </c>
      <c r="C1081" t="s">
        <v>96</v>
      </c>
      <c r="D1081">
        <v>15</v>
      </c>
      <c r="E1081">
        <v>14</v>
      </c>
      <c r="F1081">
        <v>94</v>
      </c>
      <c r="G1081" t="s">
        <v>295</v>
      </c>
      <c r="H1081" t="s">
        <v>551</v>
      </c>
      <c r="I1081" t="s">
        <v>206</v>
      </c>
      <c r="J1081" t="s">
        <v>572</v>
      </c>
    </row>
    <row r="1082" spans="2:10" x14ac:dyDescent="0.3">
      <c r="B1082">
        <v>97</v>
      </c>
      <c r="C1082" t="s">
        <v>125</v>
      </c>
      <c r="D1082">
        <v>1</v>
      </c>
      <c r="E1082">
        <v>16</v>
      </c>
      <c r="F1082">
        <v>108</v>
      </c>
      <c r="G1082" t="s">
        <v>200</v>
      </c>
      <c r="H1082" t="s">
        <v>202</v>
      </c>
      <c r="I1082" t="s">
        <v>201</v>
      </c>
      <c r="J1082" t="s">
        <v>539</v>
      </c>
    </row>
    <row r="1083" spans="2:10" x14ac:dyDescent="0.3">
      <c r="B1083">
        <v>82</v>
      </c>
      <c r="C1083" t="s">
        <v>126</v>
      </c>
      <c r="D1083">
        <v>7</v>
      </c>
      <c r="E1083">
        <v>41</v>
      </c>
      <c r="F1083">
        <v>102</v>
      </c>
      <c r="G1083" t="s">
        <v>507</v>
      </c>
      <c r="H1083" t="s">
        <v>542</v>
      </c>
      <c r="I1083" t="s">
        <v>206</v>
      </c>
      <c r="J1083" t="s">
        <v>556</v>
      </c>
    </row>
    <row r="1084" spans="2:10" x14ac:dyDescent="0.3">
      <c r="B1084">
        <v>47</v>
      </c>
      <c r="C1084" t="s">
        <v>101</v>
      </c>
      <c r="D1084">
        <v>2</v>
      </c>
      <c r="E1084">
        <v>46</v>
      </c>
      <c r="F1084">
        <v>107</v>
      </c>
      <c r="G1084" t="s">
        <v>475</v>
      </c>
      <c r="H1084" t="s">
        <v>542</v>
      </c>
      <c r="I1084" t="s">
        <v>206</v>
      </c>
      <c r="J1084" t="s">
        <v>543</v>
      </c>
    </row>
    <row r="1085" spans="2:10" x14ac:dyDescent="0.3">
      <c r="B1085">
        <v>77</v>
      </c>
      <c r="C1085" t="s">
        <v>124</v>
      </c>
      <c r="D1085">
        <v>11</v>
      </c>
      <c r="E1085">
        <v>38</v>
      </c>
      <c r="F1085">
        <v>105</v>
      </c>
      <c r="G1085" t="s">
        <v>458</v>
      </c>
      <c r="H1085" t="s">
        <v>202</v>
      </c>
      <c r="I1085" t="s">
        <v>201</v>
      </c>
      <c r="J1085" t="s">
        <v>564</v>
      </c>
    </row>
    <row r="1086" spans="2:10" x14ac:dyDescent="0.3">
      <c r="B1086">
        <v>8</v>
      </c>
      <c r="C1086" t="s">
        <v>96</v>
      </c>
      <c r="D1086">
        <v>5</v>
      </c>
      <c r="E1086">
        <v>48</v>
      </c>
      <c r="F1086">
        <v>111</v>
      </c>
      <c r="G1086" t="s">
        <v>315</v>
      </c>
      <c r="H1086" t="s">
        <v>551</v>
      </c>
      <c r="I1086" t="s">
        <v>206</v>
      </c>
      <c r="J1086" t="s">
        <v>552</v>
      </c>
    </row>
    <row r="1087" spans="2:10" x14ac:dyDescent="0.3">
      <c r="B1087">
        <v>41</v>
      </c>
      <c r="C1087" t="s">
        <v>127</v>
      </c>
      <c r="D1087">
        <v>9</v>
      </c>
      <c r="E1087">
        <v>33</v>
      </c>
      <c r="F1087">
        <v>99</v>
      </c>
      <c r="G1087" t="s">
        <v>423</v>
      </c>
      <c r="H1087" t="s">
        <v>548</v>
      </c>
      <c r="I1087" t="s">
        <v>206</v>
      </c>
      <c r="J1087" t="s">
        <v>560</v>
      </c>
    </row>
    <row r="1088" spans="2:10" x14ac:dyDescent="0.3">
      <c r="B1088">
        <v>41</v>
      </c>
      <c r="C1088" t="s">
        <v>127</v>
      </c>
      <c r="D1088">
        <v>8</v>
      </c>
      <c r="E1088">
        <v>22</v>
      </c>
      <c r="F1088">
        <v>117</v>
      </c>
      <c r="G1088" t="s">
        <v>373</v>
      </c>
      <c r="H1088" t="s">
        <v>545</v>
      </c>
      <c r="I1088" t="s">
        <v>206</v>
      </c>
      <c r="J1088" t="s">
        <v>558</v>
      </c>
    </row>
    <row r="1089" spans="2:10" x14ac:dyDescent="0.3">
      <c r="B1089">
        <v>55</v>
      </c>
      <c r="C1089" t="s">
        <v>106</v>
      </c>
      <c r="D1089">
        <v>5</v>
      </c>
      <c r="E1089">
        <v>31</v>
      </c>
      <c r="F1089">
        <v>110</v>
      </c>
      <c r="G1089" t="s">
        <v>315</v>
      </c>
      <c r="H1089" t="s">
        <v>551</v>
      </c>
      <c r="I1089" t="s">
        <v>206</v>
      </c>
      <c r="J1089" t="s">
        <v>552</v>
      </c>
    </row>
    <row r="1090" spans="2:10" x14ac:dyDescent="0.3">
      <c r="B1090">
        <v>40</v>
      </c>
      <c r="C1090" t="s">
        <v>111</v>
      </c>
      <c r="D1090">
        <v>5</v>
      </c>
      <c r="E1090">
        <v>37</v>
      </c>
      <c r="F1090">
        <v>90</v>
      </c>
      <c r="G1090" t="s">
        <v>315</v>
      </c>
      <c r="H1090" t="s">
        <v>551</v>
      </c>
      <c r="I1090" t="s">
        <v>206</v>
      </c>
      <c r="J1090" t="s">
        <v>552</v>
      </c>
    </row>
    <row r="1091" spans="2:10" x14ac:dyDescent="0.3">
      <c r="B1091">
        <v>47</v>
      </c>
      <c r="C1091" t="s">
        <v>101</v>
      </c>
      <c r="D1091">
        <v>5</v>
      </c>
      <c r="E1091">
        <v>45</v>
      </c>
      <c r="F1091">
        <v>108</v>
      </c>
      <c r="G1091" t="s">
        <v>315</v>
      </c>
      <c r="H1091" t="s">
        <v>551</v>
      </c>
      <c r="I1091" t="s">
        <v>206</v>
      </c>
      <c r="J1091" t="s">
        <v>552</v>
      </c>
    </row>
    <row r="1092" spans="2:10" x14ac:dyDescent="0.3">
      <c r="B1092">
        <v>36</v>
      </c>
      <c r="C1092" t="s">
        <v>129</v>
      </c>
      <c r="D1092">
        <v>13</v>
      </c>
      <c r="E1092">
        <v>26</v>
      </c>
      <c r="F1092">
        <v>93</v>
      </c>
      <c r="G1092" t="s">
        <v>411</v>
      </c>
      <c r="H1092" t="s">
        <v>545</v>
      </c>
      <c r="I1092" t="s">
        <v>201</v>
      </c>
      <c r="J1092" t="s">
        <v>568</v>
      </c>
    </row>
    <row r="1093" spans="2:10" x14ac:dyDescent="0.3">
      <c r="B1093">
        <v>44</v>
      </c>
      <c r="C1093" t="s">
        <v>130</v>
      </c>
      <c r="D1093">
        <v>3</v>
      </c>
      <c r="E1093">
        <v>44</v>
      </c>
      <c r="F1093">
        <v>92</v>
      </c>
      <c r="G1093" t="s">
        <v>494</v>
      </c>
      <c r="H1093" t="s">
        <v>545</v>
      </c>
      <c r="I1093" t="s">
        <v>206</v>
      </c>
      <c r="J1093" t="s">
        <v>546</v>
      </c>
    </row>
    <row r="1094" spans="2:10" x14ac:dyDescent="0.3">
      <c r="B1094">
        <v>58</v>
      </c>
      <c r="C1094" t="s">
        <v>131</v>
      </c>
      <c r="D1094">
        <v>13</v>
      </c>
      <c r="E1094">
        <v>26</v>
      </c>
      <c r="F1094">
        <v>116</v>
      </c>
      <c r="G1094" t="s">
        <v>411</v>
      </c>
      <c r="H1094" t="s">
        <v>545</v>
      </c>
      <c r="I1094" t="s">
        <v>201</v>
      </c>
      <c r="J1094" t="s">
        <v>568</v>
      </c>
    </row>
    <row r="1095" spans="2:10" x14ac:dyDescent="0.3">
      <c r="B1095">
        <v>38</v>
      </c>
      <c r="C1095" t="s">
        <v>132</v>
      </c>
      <c r="D1095">
        <v>10</v>
      </c>
      <c r="E1095">
        <v>50</v>
      </c>
      <c r="F1095">
        <v>91</v>
      </c>
      <c r="G1095" t="s">
        <v>244</v>
      </c>
      <c r="H1095" t="s">
        <v>551</v>
      </c>
      <c r="I1095" t="s">
        <v>206</v>
      </c>
      <c r="J1095" t="s">
        <v>562</v>
      </c>
    </row>
    <row r="1096" spans="2:10" x14ac:dyDescent="0.3">
      <c r="B1096">
        <v>94</v>
      </c>
      <c r="C1096" t="s">
        <v>111</v>
      </c>
      <c r="D1096">
        <v>11</v>
      </c>
      <c r="E1096">
        <v>30</v>
      </c>
      <c r="F1096">
        <v>103</v>
      </c>
      <c r="G1096" t="s">
        <v>458</v>
      </c>
      <c r="H1096" t="s">
        <v>202</v>
      </c>
      <c r="I1096" t="s">
        <v>201</v>
      </c>
      <c r="J1096" t="s">
        <v>564</v>
      </c>
    </row>
    <row r="1097" spans="2:10" x14ac:dyDescent="0.3">
      <c r="B1097">
        <v>24</v>
      </c>
      <c r="C1097" t="s">
        <v>133</v>
      </c>
      <c r="D1097">
        <v>10</v>
      </c>
      <c r="E1097">
        <v>44</v>
      </c>
      <c r="F1097">
        <v>94</v>
      </c>
      <c r="G1097" t="s">
        <v>244</v>
      </c>
      <c r="H1097" t="s">
        <v>551</v>
      </c>
      <c r="I1097" t="s">
        <v>206</v>
      </c>
      <c r="J1097" t="s">
        <v>562</v>
      </c>
    </row>
    <row r="1098" spans="2:10" x14ac:dyDescent="0.3">
      <c r="B1098">
        <v>93</v>
      </c>
      <c r="C1098" t="s">
        <v>91</v>
      </c>
      <c r="D1098">
        <v>13</v>
      </c>
      <c r="E1098">
        <v>41</v>
      </c>
      <c r="F1098">
        <v>103</v>
      </c>
      <c r="G1098" t="s">
        <v>411</v>
      </c>
      <c r="H1098" t="s">
        <v>545</v>
      </c>
      <c r="I1098" t="s">
        <v>201</v>
      </c>
      <c r="J1098" t="s">
        <v>568</v>
      </c>
    </row>
    <row r="1099" spans="2:10" x14ac:dyDescent="0.3">
      <c r="B1099">
        <v>95</v>
      </c>
      <c r="C1099" t="s">
        <v>96</v>
      </c>
      <c r="D1099">
        <v>5</v>
      </c>
      <c r="E1099">
        <v>11</v>
      </c>
      <c r="F1099">
        <v>105</v>
      </c>
      <c r="G1099" t="s">
        <v>315</v>
      </c>
      <c r="H1099" t="s">
        <v>551</v>
      </c>
      <c r="I1099" t="s">
        <v>206</v>
      </c>
      <c r="J1099" t="s">
        <v>552</v>
      </c>
    </row>
    <row r="1100" spans="2:10" x14ac:dyDescent="0.3">
      <c r="B1100">
        <v>13</v>
      </c>
      <c r="C1100" t="s">
        <v>134</v>
      </c>
      <c r="D1100">
        <v>12</v>
      </c>
      <c r="E1100">
        <v>45</v>
      </c>
      <c r="F1100">
        <v>106</v>
      </c>
      <c r="G1100" t="s">
        <v>333</v>
      </c>
      <c r="H1100" t="s">
        <v>542</v>
      </c>
      <c r="I1100" t="s">
        <v>201</v>
      </c>
      <c r="J1100" t="s">
        <v>566</v>
      </c>
    </row>
    <row r="1101" spans="2:10" x14ac:dyDescent="0.3">
      <c r="B1101">
        <v>33</v>
      </c>
      <c r="C1101" t="s">
        <v>135</v>
      </c>
      <c r="D1101">
        <v>6</v>
      </c>
      <c r="E1101">
        <v>35</v>
      </c>
      <c r="F1101">
        <v>101</v>
      </c>
      <c r="G1101" t="s">
        <v>272</v>
      </c>
      <c r="H1101" t="s">
        <v>202</v>
      </c>
      <c r="I1101" t="s">
        <v>201</v>
      </c>
      <c r="J1101" t="s">
        <v>554</v>
      </c>
    </row>
    <row r="1102" spans="2:10" x14ac:dyDescent="0.3">
      <c r="B1102">
        <v>52</v>
      </c>
      <c r="C1102" t="s">
        <v>81</v>
      </c>
      <c r="D1102">
        <v>4</v>
      </c>
      <c r="E1102">
        <v>15</v>
      </c>
      <c r="F1102">
        <v>104</v>
      </c>
      <c r="G1102" t="s">
        <v>472</v>
      </c>
      <c r="H1102" t="s">
        <v>548</v>
      </c>
      <c r="I1102" t="s">
        <v>206</v>
      </c>
      <c r="J1102" t="s">
        <v>549</v>
      </c>
    </row>
    <row r="1103" spans="2:10" x14ac:dyDescent="0.3">
      <c r="B1103">
        <v>15</v>
      </c>
      <c r="C1103" t="s">
        <v>136</v>
      </c>
      <c r="D1103">
        <v>7</v>
      </c>
      <c r="E1103">
        <v>13</v>
      </c>
      <c r="F1103">
        <v>116</v>
      </c>
      <c r="G1103" t="s">
        <v>507</v>
      </c>
      <c r="H1103" t="s">
        <v>542</v>
      </c>
      <c r="I1103" t="s">
        <v>206</v>
      </c>
      <c r="J1103" t="s">
        <v>556</v>
      </c>
    </row>
    <row r="1104" spans="2:10" x14ac:dyDescent="0.3">
      <c r="B1104">
        <v>13</v>
      </c>
      <c r="C1104" t="s">
        <v>134</v>
      </c>
      <c r="D1104">
        <v>15</v>
      </c>
      <c r="E1104">
        <v>43</v>
      </c>
      <c r="F1104">
        <v>98</v>
      </c>
      <c r="G1104" t="s">
        <v>295</v>
      </c>
      <c r="H1104" t="s">
        <v>551</v>
      </c>
      <c r="I1104" t="s">
        <v>206</v>
      </c>
      <c r="J1104" t="s">
        <v>572</v>
      </c>
    </row>
    <row r="1105" spans="2:10" x14ac:dyDescent="0.3">
      <c r="B1105">
        <v>89</v>
      </c>
      <c r="C1105" t="s">
        <v>111</v>
      </c>
      <c r="D1105">
        <v>5</v>
      </c>
      <c r="E1105">
        <v>28</v>
      </c>
      <c r="F1105">
        <v>102</v>
      </c>
      <c r="G1105" t="s">
        <v>315</v>
      </c>
      <c r="H1105" t="s">
        <v>551</v>
      </c>
      <c r="I1105" t="s">
        <v>206</v>
      </c>
      <c r="J1105" t="s">
        <v>552</v>
      </c>
    </row>
    <row r="1106" spans="2:10" x14ac:dyDescent="0.3">
      <c r="B1106">
        <v>64</v>
      </c>
      <c r="C1106" t="s">
        <v>137</v>
      </c>
      <c r="D1106">
        <v>6</v>
      </c>
      <c r="E1106">
        <v>16</v>
      </c>
      <c r="F1106">
        <v>112</v>
      </c>
      <c r="G1106" t="s">
        <v>272</v>
      </c>
      <c r="H1106" t="s">
        <v>202</v>
      </c>
      <c r="I1106" t="s">
        <v>201</v>
      </c>
      <c r="J1106" t="s">
        <v>554</v>
      </c>
    </row>
    <row r="1107" spans="2:10" x14ac:dyDescent="0.3">
      <c r="B1107">
        <v>54</v>
      </c>
      <c r="C1107" t="s">
        <v>138</v>
      </c>
      <c r="D1107">
        <v>4</v>
      </c>
      <c r="E1107">
        <v>42</v>
      </c>
      <c r="F1107">
        <v>102</v>
      </c>
      <c r="G1107" t="s">
        <v>472</v>
      </c>
      <c r="H1107" t="s">
        <v>548</v>
      </c>
      <c r="I1107" t="s">
        <v>206</v>
      </c>
      <c r="J1107" t="s">
        <v>549</v>
      </c>
    </row>
    <row r="1108" spans="2:10" x14ac:dyDescent="0.3">
      <c r="B1108">
        <v>41</v>
      </c>
      <c r="C1108" t="s">
        <v>127</v>
      </c>
      <c r="D1108">
        <v>14</v>
      </c>
      <c r="E1108">
        <v>32</v>
      </c>
      <c r="F1108">
        <v>110</v>
      </c>
      <c r="G1108" t="s">
        <v>483</v>
      </c>
      <c r="H1108" t="s">
        <v>548</v>
      </c>
      <c r="I1108" t="s">
        <v>201</v>
      </c>
      <c r="J1108" t="s">
        <v>570</v>
      </c>
    </row>
    <row r="1109" spans="2:10" x14ac:dyDescent="0.3">
      <c r="B1109">
        <v>65</v>
      </c>
      <c r="C1109" t="s">
        <v>123</v>
      </c>
      <c r="D1109">
        <v>1</v>
      </c>
      <c r="E1109">
        <v>17</v>
      </c>
      <c r="F1109">
        <v>93</v>
      </c>
      <c r="G1109" t="s">
        <v>200</v>
      </c>
      <c r="H1109" t="s">
        <v>202</v>
      </c>
      <c r="I1109" t="s">
        <v>201</v>
      </c>
      <c r="J1109" t="s">
        <v>539</v>
      </c>
    </row>
    <row r="1110" spans="2:10" x14ac:dyDescent="0.3">
      <c r="B1110">
        <v>94</v>
      </c>
      <c r="C1110" t="s">
        <v>111</v>
      </c>
      <c r="D1110">
        <v>10</v>
      </c>
      <c r="E1110">
        <v>23</v>
      </c>
      <c r="F1110">
        <v>107</v>
      </c>
      <c r="G1110" t="s">
        <v>244</v>
      </c>
      <c r="H1110" t="s">
        <v>551</v>
      </c>
      <c r="I1110" t="s">
        <v>206</v>
      </c>
      <c r="J1110" t="s">
        <v>562</v>
      </c>
    </row>
    <row r="1111" spans="2:10" x14ac:dyDescent="0.3">
      <c r="B1111">
        <v>47</v>
      </c>
      <c r="C1111" t="s">
        <v>101</v>
      </c>
      <c r="D1111">
        <v>10</v>
      </c>
      <c r="E1111">
        <v>35</v>
      </c>
      <c r="F1111">
        <v>93</v>
      </c>
      <c r="G1111" t="s">
        <v>244</v>
      </c>
      <c r="H1111" t="s">
        <v>551</v>
      </c>
      <c r="I1111" t="s">
        <v>206</v>
      </c>
      <c r="J1111" t="s">
        <v>562</v>
      </c>
    </row>
    <row r="1112" spans="2:10" x14ac:dyDescent="0.3">
      <c r="B1112">
        <v>69</v>
      </c>
      <c r="C1112" t="s">
        <v>126</v>
      </c>
      <c r="D1112">
        <v>11</v>
      </c>
      <c r="E1112">
        <v>45</v>
      </c>
      <c r="F1112">
        <v>119</v>
      </c>
      <c r="G1112" t="s">
        <v>458</v>
      </c>
      <c r="H1112" t="s">
        <v>202</v>
      </c>
      <c r="I1112" t="s">
        <v>201</v>
      </c>
      <c r="J1112" t="s">
        <v>564</v>
      </c>
    </row>
    <row r="1113" spans="2:10" x14ac:dyDescent="0.3">
      <c r="B1113">
        <v>39</v>
      </c>
      <c r="C1113" t="s">
        <v>96</v>
      </c>
      <c r="D1113">
        <v>4</v>
      </c>
      <c r="E1113">
        <v>32</v>
      </c>
      <c r="F1113">
        <v>117</v>
      </c>
      <c r="G1113" t="s">
        <v>472</v>
      </c>
      <c r="H1113" t="s">
        <v>548</v>
      </c>
      <c r="I1113" t="s">
        <v>206</v>
      </c>
      <c r="J1113" t="s">
        <v>549</v>
      </c>
    </row>
    <row r="1114" spans="2:10" x14ac:dyDescent="0.3">
      <c r="B1114">
        <v>94</v>
      </c>
      <c r="C1114" t="s">
        <v>111</v>
      </c>
      <c r="D1114">
        <v>15</v>
      </c>
      <c r="E1114">
        <v>40</v>
      </c>
      <c r="F1114">
        <v>99</v>
      </c>
      <c r="G1114" t="s">
        <v>295</v>
      </c>
      <c r="H1114" t="s">
        <v>551</v>
      </c>
      <c r="I1114" t="s">
        <v>206</v>
      </c>
      <c r="J1114" t="s">
        <v>572</v>
      </c>
    </row>
    <row r="1115" spans="2:10" x14ac:dyDescent="0.3">
      <c r="B1115">
        <v>17</v>
      </c>
      <c r="C1115" t="s">
        <v>126</v>
      </c>
      <c r="D1115">
        <v>2</v>
      </c>
      <c r="E1115">
        <v>43</v>
      </c>
      <c r="F1115">
        <v>106</v>
      </c>
      <c r="G1115" t="s">
        <v>475</v>
      </c>
      <c r="H1115" t="s">
        <v>542</v>
      </c>
      <c r="I1115" t="s">
        <v>206</v>
      </c>
      <c r="J1115" t="s">
        <v>543</v>
      </c>
    </row>
    <row r="1116" spans="2:10" x14ac:dyDescent="0.3">
      <c r="B1116">
        <v>73</v>
      </c>
      <c r="C1116" t="s">
        <v>96</v>
      </c>
      <c r="D1116">
        <v>5</v>
      </c>
      <c r="E1116">
        <v>11</v>
      </c>
      <c r="F1116">
        <v>120</v>
      </c>
      <c r="G1116" t="s">
        <v>315</v>
      </c>
      <c r="H1116" t="s">
        <v>551</v>
      </c>
      <c r="I1116" t="s">
        <v>206</v>
      </c>
      <c r="J1116" t="s">
        <v>552</v>
      </c>
    </row>
    <row r="1117" spans="2:10" x14ac:dyDescent="0.3">
      <c r="B1117">
        <v>63</v>
      </c>
      <c r="C1117" t="s">
        <v>139</v>
      </c>
      <c r="D1117">
        <v>7</v>
      </c>
      <c r="E1117">
        <v>30</v>
      </c>
      <c r="F1117">
        <v>107</v>
      </c>
      <c r="G1117" t="s">
        <v>507</v>
      </c>
      <c r="H1117" t="s">
        <v>542</v>
      </c>
      <c r="I1117" t="s">
        <v>206</v>
      </c>
      <c r="J1117" t="s">
        <v>556</v>
      </c>
    </row>
    <row r="1118" spans="2:10" x14ac:dyDescent="0.3">
      <c r="B1118">
        <v>69</v>
      </c>
      <c r="C1118" t="s">
        <v>126</v>
      </c>
      <c r="D1118">
        <v>9</v>
      </c>
      <c r="E1118">
        <v>23</v>
      </c>
      <c r="F1118">
        <v>94</v>
      </c>
      <c r="G1118" t="s">
        <v>423</v>
      </c>
      <c r="H1118" t="s">
        <v>548</v>
      </c>
      <c r="I1118" t="s">
        <v>206</v>
      </c>
      <c r="J1118" t="s">
        <v>560</v>
      </c>
    </row>
    <row r="1119" spans="2:10" x14ac:dyDescent="0.3">
      <c r="B1119">
        <v>19</v>
      </c>
      <c r="C1119" t="s">
        <v>96</v>
      </c>
      <c r="D1119">
        <v>1</v>
      </c>
      <c r="E1119">
        <v>34</v>
      </c>
      <c r="F1119">
        <v>104</v>
      </c>
      <c r="G1119" t="s">
        <v>200</v>
      </c>
      <c r="H1119" t="s">
        <v>202</v>
      </c>
      <c r="I1119" t="s">
        <v>201</v>
      </c>
      <c r="J1119" t="s">
        <v>539</v>
      </c>
    </row>
    <row r="1120" spans="2:10" x14ac:dyDescent="0.3">
      <c r="B1120">
        <v>87</v>
      </c>
      <c r="C1120" t="s">
        <v>101</v>
      </c>
      <c r="D1120">
        <v>3</v>
      </c>
      <c r="E1120">
        <v>42</v>
      </c>
      <c r="F1120">
        <v>106</v>
      </c>
      <c r="G1120" t="s">
        <v>494</v>
      </c>
      <c r="H1120" t="s">
        <v>545</v>
      </c>
      <c r="I1120" t="s">
        <v>206</v>
      </c>
      <c r="J1120" t="s">
        <v>546</v>
      </c>
    </row>
    <row r="1121" spans="2:10" x14ac:dyDescent="0.3">
      <c r="B1121">
        <v>33</v>
      </c>
      <c r="C1121" t="s">
        <v>135</v>
      </c>
      <c r="D1121">
        <v>12</v>
      </c>
      <c r="E1121">
        <v>10</v>
      </c>
      <c r="F1121">
        <v>91</v>
      </c>
      <c r="G1121" t="s">
        <v>333</v>
      </c>
      <c r="H1121" t="s">
        <v>542</v>
      </c>
      <c r="I1121" t="s">
        <v>201</v>
      </c>
      <c r="J1121" t="s">
        <v>566</v>
      </c>
    </row>
    <row r="1122" spans="2:10" x14ac:dyDescent="0.3">
      <c r="B1122">
        <v>9</v>
      </c>
      <c r="C1122" t="s">
        <v>94</v>
      </c>
      <c r="D1122">
        <v>1</v>
      </c>
      <c r="E1122">
        <v>34</v>
      </c>
      <c r="F1122">
        <v>99</v>
      </c>
      <c r="G1122" t="s">
        <v>200</v>
      </c>
      <c r="H1122" t="s">
        <v>202</v>
      </c>
      <c r="I1122" t="s">
        <v>201</v>
      </c>
      <c r="J1122" t="s">
        <v>539</v>
      </c>
    </row>
    <row r="1123" spans="2:10" x14ac:dyDescent="0.3">
      <c r="B1123">
        <v>50</v>
      </c>
      <c r="C1123" t="s">
        <v>140</v>
      </c>
      <c r="D1123">
        <v>4</v>
      </c>
      <c r="E1123">
        <v>13</v>
      </c>
      <c r="F1123">
        <v>112</v>
      </c>
      <c r="G1123" t="s">
        <v>472</v>
      </c>
      <c r="H1123" t="s">
        <v>548</v>
      </c>
      <c r="I1123" t="s">
        <v>206</v>
      </c>
      <c r="J1123" t="s">
        <v>549</v>
      </c>
    </row>
    <row r="1124" spans="2:10" x14ac:dyDescent="0.3">
      <c r="B1124">
        <v>75</v>
      </c>
      <c r="C1124" t="s">
        <v>96</v>
      </c>
      <c r="D1124">
        <v>2</v>
      </c>
      <c r="E1124">
        <v>36</v>
      </c>
      <c r="F1124">
        <v>105</v>
      </c>
      <c r="G1124" t="s">
        <v>475</v>
      </c>
      <c r="H1124" t="s">
        <v>542</v>
      </c>
      <c r="I1124" t="s">
        <v>206</v>
      </c>
      <c r="J1124" t="s">
        <v>543</v>
      </c>
    </row>
    <row r="1125" spans="2:10" x14ac:dyDescent="0.3">
      <c r="B1125">
        <v>40</v>
      </c>
      <c r="C1125" t="s">
        <v>111</v>
      </c>
      <c r="D1125">
        <v>3</v>
      </c>
      <c r="E1125">
        <v>17</v>
      </c>
      <c r="F1125">
        <v>95</v>
      </c>
      <c r="G1125" t="s">
        <v>494</v>
      </c>
      <c r="H1125" t="s">
        <v>545</v>
      </c>
      <c r="I1125" t="s">
        <v>206</v>
      </c>
      <c r="J1125" t="s">
        <v>546</v>
      </c>
    </row>
    <row r="1126" spans="2:10" x14ac:dyDescent="0.3">
      <c r="B1126">
        <v>60</v>
      </c>
      <c r="C1126" t="s">
        <v>141</v>
      </c>
      <c r="D1126">
        <v>1</v>
      </c>
      <c r="E1126">
        <v>44</v>
      </c>
      <c r="F1126">
        <v>97</v>
      </c>
      <c r="G1126" t="s">
        <v>200</v>
      </c>
      <c r="H1126" t="s">
        <v>202</v>
      </c>
      <c r="I1126" t="s">
        <v>201</v>
      </c>
      <c r="J1126" t="s">
        <v>539</v>
      </c>
    </row>
    <row r="1127" spans="2:10" x14ac:dyDescent="0.3">
      <c r="B1127">
        <v>95</v>
      </c>
      <c r="C1127" t="s">
        <v>96</v>
      </c>
      <c r="D1127">
        <v>5</v>
      </c>
      <c r="E1127">
        <v>35</v>
      </c>
      <c r="F1127">
        <v>99</v>
      </c>
      <c r="G1127" t="s">
        <v>315</v>
      </c>
      <c r="H1127" t="s">
        <v>551</v>
      </c>
      <c r="I1127" t="s">
        <v>206</v>
      </c>
      <c r="J1127" t="s">
        <v>552</v>
      </c>
    </row>
    <row r="1128" spans="2:10" x14ac:dyDescent="0.3">
      <c r="B1128">
        <v>79</v>
      </c>
      <c r="C1128" t="s">
        <v>91</v>
      </c>
      <c r="D1128">
        <v>12</v>
      </c>
      <c r="E1128">
        <v>11</v>
      </c>
      <c r="F1128">
        <v>102</v>
      </c>
      <c r="G1128" t="s">
        <v>333</v>
      </c>
      <c r="H1128" t="s">
        <v>542</v>
      </c>
      <c r="I1128" t="s">
        <v>201</v>
      </c>
      <c r="J1128" t="s">
        <v>566</v>
      </c>
    </row>
    <row r="1129" spans="2:10" x14ac:dyDescent="0.3">
      <c r="B1129">
        <v>60</v>
      </c>
      <c r="C1129" t="s">
        <v>141</v>
      </c>
      <c r="D1129">
        <v>10</v>
      </c>
      <c r="E1129">
        <v>27</v>
      </c>
      <c r="F1129">
        <v>103</v>
      </c>
      <c r="G1129" t="s">
        <v>244</v>
      </c>
      <c r="H1129" t="s">
        <v>551</v>
      </c>
      <c r="I1129" t="s">
        <v>206</v>
      </c>
      <c r="J1129" t="s">
        <v>562</v>
      </c>
    </row>
    <row r="1130" spans="2:10" x14ac:dyDescent="0.3">
      <c r="B1130">
        <v>47</v>
      </c>
      <c r="C1130" t="s">
        <v>101</v>
      </c>
      <c r="D1130">
        <v>2</v>
      </c>
      <c r="E1130">
        <v>14</v>
      </c>
      <c r="F1130">
        <v>94</v>
      </c>
      <c r="G1130" t="s">
        <v>475</v>
      </c>
      <c r="H1130" t="s">
        <v>542</v>
      </c>
      <c r="I1130" t="s">
        <v>206</v>
      </c>
      <c r="J1130" t="s">
        <v>543</v>
      </c>
    </row>
    <row r="1131" spans="2:10" x14ac:dyDescent="0.3">
      <c r="B1131">
        <v>38</v>
      </c>
      <c r="C1131" t="s">
        <v>132</v>
      </c>
      <c r="D1131">
        <v>2</v>
      </c>
      <c r="E1131">
        <v>44</v>
      </c>
      <c r="F1131">
        <v>118</v>
      </c>
      <c r="G1131" t="s">
        <v>475</v>
      </c>
      <c r="H1131" t="s">
        <v>542</v>
      </c>
      <c r="I1131" t="s">
        <v>206</v>
      </c>
      <c r="J1131" t="s">
        <v>543</v>
      </c>
    </row>
    <row r="1132" spans="2:10" x14ac:dyDescent="0.3">
      <c r="B1132">
        <v>47</v>
      </c>
      <c r="C1132" t="s">
        <v>101</v>
      </c>
      <c r="D1132">
        <v>11</v>
      </c>
      <c r="E1132">
        <v>44</v>
      </c>
      <c r="F1132">
        <v>111</v>
      </c>
      <c r="G1132" t="s">
        <v>458</v>
      </c>
      <c r="H1132" t="s">
        <v>202</v>
      </c>
      <c r="I1132" t="s">
        <v>201</v>
      </c>
      <c r="J1132" t="s">
        <v>564</v>
      </c>
    </row>
    <row r="1133" spans="2:10" x14ac:dyDescent="0.3">
      <c r="B1133">
        <v>18</v>
      </c>
      <c r="C1133" t="s">
        <v>142</v>
      </c>
      <c r="D1133">
        <v>8</v>
      </c>
      <c r="E1133">
        <v>24</v>
      </c>
      <c r="F1133">
        <v>116</v>
      </c>
      <c r="G1133" t="s">
        <v>373</v>
      </c>
      <c r="H1133" t="s">
        <v>545</v>
      </c>
      <c r="I1133" t="s">
        <v>206</v>
      </c>
      <c r="J1133" t="s">
        <v>558</v>
      </c>
    </row>
    <row r="1134" spans="2:10" x14ac:dyDescent="0.3">
      <c r="B1134">
        <v>99</v>
      </c>
      <c r="C1134" t="s">
        <v>143</v>
      </c>
      <c r="D1134">
        <v>5</v>
      </c>
      <c r="E1134">
        <v>47</v>
      </c>
      <c r="F1134">
        <v>105</v>
      </c>
      <c r="G1134" t="s">
        <v>315</v>
      </c>
      <c r="H1134" t="s">
        <v>551</v>
      </c>
      <c r="I1134" t="s">
        <v>206</v>
      </c>
      <c r="J1134" t="s">
        <v>552</v>
      </c>
    </row>
    <row r="1135" spans="2:10" x14ac:dyDescent="0.3">
      <c r="B1135">
        <v>31</v>
      </c>
      <c r="C1135" t="s">
        <v>144</v>
      </c>
      <c r="D1135">
        <v>7</v>
      </c>
      <c r="E1135">
        <v>18</v>
      </c>
      <c r="F1135">
        <v>100</v>
      </c>
      <c r="G1135" t="s">
        <v>507</v>
      </c>
      <c r="H1135" t="s">
        <v>542</v>
      </c>
      <c r="I1135" t="s">
        <v>206</v>
      </c>
      <c r="J1135" t="s">
        <v>556</v>
      </c>
    </row>
    <row r="1136" spans="2:10" x14ac:dyDescent="0.3">
      <c r="B1136">
        <v>61</v>
      </c>
      <c r="C1136" t="s">
        <v>116</v>
      </c>
      <c r="D1136">
        <v>2</v>
      </c>
      <c r="E1136">
        <v>37</v>
      </c>
      <c r="F1136">
        <v>96</v>
      </c>
      <c r="G1136" t="s">
        <v>475</v>
      </c>
      <c r="H1136" t="s">
        <v>542</v>
      </c>
      <c r="I1136" t="s">
        <v>206</v>
      </c>
      <c r="J1136" t="s">
        <v>543</v>
      </c>
    </row>
    <row r="1137" spans="2:10" x14ac:dyDescent="0.3">
      <c r="B1137">
        <v>52</v>
      </c>
      <c r="C1137" t="s">
        <v>81</v>
      </c>
      <c r="D1137">
        <v>15</v>
      </c>
      <c r="E1137">
        <v>34</v>
      </c>
      <c r="F1137">
        <v>112</v>
      </c>
      <c r="G1137" t="s">
        <v>295</v>
      </c>
      <c r="H1137" t="s">
        <v>551</v>
      </c>
      <c r="I1137" t="s">
        <v>206</v>
      </c>
      <c r="J1137" t="s">
        <v>572</v>
      </c>
    </row>
    <row r="1138" spans="2:10" x14ac:dyDescent="0.3">
      <c r="B1138">
        <v>41</v>
      </c>
      <c r="C1138" t="s">
        <v>127</v>
      </c>
      <c r="D1138">
        <v>1</v>
      </c>
      <c r="E1138">
        <v>41</v>
      </c>
      <c r="F1138">
        <v>107</v>
      </c>
      <c r="G1138" t="s">
        <v>200</v>
      </c>
      <c r="H1138" t="s">
        <v>202</v>
      </c>
      <c r="I1138" t="s">
        <v>201</v>
      </c>
      <c r="J1138" t="s">
        <v>539</v>
      </c>
    </row>
    <row r="1139" spans="2:10" x14ac:dyDescent="0.3">
      <c r="B1139">
        <v>35</v>
      </c>
      <c r="C1139" t="s">
        <v>96</v>
      </c>
      <c r="D1139">
        <v>15</v>
      </c>
      <c r="E1139">
        <v>32</v>
      </c>
      <c r="F1139">
        <v>118</v>
      </c>
      <c r="G1139" t="s">
        <v>295</v>
      </c>
      <c r="H1139" t="s">
        <v>551</v>
      </c>
      <c r="I1139" t="s">
        <v>206</v>
      </c>
      <c r="J1139" t="s">
        <v>572</v>
      </c>
    </row>
    <row r="1140" spans="2:10" x14ac:dyDescent="0.3">
      <c r="B1140">
        <v>89</v>
      </c>
      <c r="C1140" t="s">
        <v>111</v>
      </c>
      <c r="D1140">
        <v>10</v>
      </c>
      <c r="E1140">
        <v>44</v>
      </c>
      <c r="F1140">
        <v>96</v>
      </c>
      <c r="G1140" t="s">
        <v>244</v>
      </c>
      <c r="H1140" t="s">
        <v>551</v>
      </c>
      <c r="I1140" t="s">
        <v>206</v>
      </c>
      <c r="J1140" t="s">
        <v>562</v>
      </c>
    </row>
    <row r="1141" spans="2:10" x14ac:dyDescent="0.3">
      <c r="B1141">
        <v>8</v>
      </c>
      <c r="C1141" t="s">
        <v>96</v>
      </c>
      <c r="D1141">
        <v>9</v>
      </c>
      <c r="E1141">
        <v>35</v>
      </c>
      <c r="F1141">
        <v>90</v>
      </c>
      <c r="G1141" t="s">
        <v>423</v>
      </c>
      <c r="H1141" t="s">
        <v>548</v>
      </c>
      <c r="I1141" t="s">
        <v>206</v>
      </c>
      <c r="J1141" t="s">
        <v>560</v>
      </c>
    </row>
    <row r="1142" spans="2:10" x14ac:dyDescent="0.3">
      <c r="B1142">
        <v>28</v>
      </c>
      <c r="C1142" t="s">
        <v>145</v>
      </c>
      <c r="D1142">
        <v>15</v>
      </c>
      <c r="E1142">
        <v>14</v>
      </c>
      <c r="F1142">
        <v>112</v>
      </c>
      <c r="G1142" t="s">
        <v>295</v>
      </c>
      <c r="H1142" t="s">
        <v>551</v>
      </c>
      <c r="I1142" t="s">
        <v>206</v>
      </c>
      <c r="J1142" t="s">
        <v>572</v>
      </c>
    </row>
    <row r="1143" spans="2:10" x14ac:dyDescent="0.3">
      <c r="B1143">
        <v>31</v>
      </c>
      <c r="C1143" t="s">
        <v>144</v>
      </c>
      <c r="D1143">
        <v>2</v>
      </c>
      <c r="E1143">
        <v>13</v>
      </c>
      <c r="F1143">
        <v>111</v>
      </c>
      <c r="G1143" t="s">
        <v>475</v>
      </c>
      <c r="H1143" t="s">
        <v>542</v>
      </c>
      <c r="I1143" t="s">
        <v>206</v>
      </c>
      <c r="J1143" t="s">
        <v>543</v>
      </c>
    </row>
    <row r="1144" spans="2:10" x14ac:dyDescent="0.3">
      <c r="B1144">
        <v>25</v>
      </c>
      <c r="C1144" t="s">
        <v>122</v>
      </c>
      <c r="D1144">
        <v>6</v>
      </c>
      <c r="E1144">
        <v>20</v>
      </c>
      <c r="F1144">
        <v>116</v>
      </c>
      <c r="G1144" t="s">
        <v>272</v>
      </c>
      <c r="H1144" t="s">
        <v>202</v>
      </c>
      <c r="I1144" t="s">
        <v>201</v>
      </c>
      <c r="J1144" t="s">
        <v>554</v>
      </c>
    </row>
    <row r="1145" spans="2:10" x14ac:dyDescent="0.3">
      <c r="B1145">
        <v>85</v>
      </c>
      <c r="C1145" t="s">
        <v>117</v>
      </c>
      <c r="D1145">
        <v>3</v>
      </c>
      <c r="E1145">
        <v>27</v>
      </c>
      <c r="F1145">
        <v>119</v>
      </c>
      <c r="G1145" t="s">
        <v>494</v>
      </c>
      <c r="H1145" t="s">
        <v>545</v>
      </c>
      <c r="I1145" t="s">
        <v>206</v>
      </c>
      <c r="J1145" t="s">
        <v>546</v>
      </c>
    </row>
    <row r="1146" spans="2:10" x14ac:dyDescent="0.3">
      <c r="B1146">
        <v>8</v>
      </c>
      <c r="C1146" t="s">
        <v>96</v>
      </c>
      <c r="D1146">
        <v>14</v>
      </c>
      <c r="E1146">
        <v>10</v>
      </c>
      <c r="F1146">
        <v>111</v>
      </c>
      <c r="G1146" t="s">
        <v>483</v>
      </c>
      <c r="H1146" t="s">
        <v>548</v>
      </c>
      <c r="I1146" t="s">
        <v>201</v>
      </c>
      <c r="J1146" t="s">
        <v>570</v>
      </c>
    </row>
    <row r="1147" spans="2:10" x14ac:dyDescent="0.3">
      <c r="B1147">
        <v>21</v>
      </c>
      <c r="C1147" t="s">
        <v>146</v>
      </c>
      <c r="D1147">
        <v>11</v>
      </c>
      <c r="E1147">
        <v>13</v>
      </c>
      <c r="F1147">
        <v>112</v>
      </c>
      <c r="G1147" t="s">
        <v>458</v>
      </c>
      <c r="H1147" t="s">
        <v>202</v>
      </c>
      <c r="I1147" t="s">
        <v>201</v>
      </c>
      <c r="J1147" t="s">
        <v>564</v>
      </c>
    </row>
    <row r="1148" spans="2:10" x14ac:dyDescent="0.3">
      <c r="B1148">
        <v>34</v>
      </c>
      <c r="C1148" t="s">
        <v>118</v>
      </c>
      <c r="D1148">
        <v>8</v>
      </c>
      <c r="E1148">
        <v>17</v>
      </c>
      <c r="F1148">
        <v>96</v>
      </c>
      <c r="G1148" t="s">
        <v>373</v>
      </c>
      <c r="H1148" t="s">
        <v>545</v>
      </c>
      <c r="I1148" t="s">
        <v>206</v>
      </c>
      <c r="J1148" t="s">
        <v>558</v>
      </c>
    </row>
    <row r="1149" spans="2:10" x14ac:dyDescent="0.3">
      <c r="B1149">
        <v>53</v>
      </c>
      <c r="C1149" t="s">
        <v>147</v>
      </c>
      <c r="D1149">
        <v>5</v>
      </c>
      <c r="E1149">
        <v>29</v>
      </c>
      <c r="F1149">
        <v>102</v>
      </c>
      <c r="G1149" t="s">
        <v>315</v>
      </c>
      <c r="H1149" t="s">
        <v>551</v>
      </c>
      <c r="I1149" t="s">
        <v>206</v>
      </c>
      <c r="J1149" t="s">
        <v>552</v>
      </c>
    </row>
    <row r="1150" spans="2:10" x14ac:dyDescent="0.3">
      <c r="B1150">
        <v>10</v>
      </c>
      <c r="C1150" t="s">
        <v>148</v>
      </c>
      <c r="D1150">
        <v>3</v>
      </c>
      <c r="E1150">
        <v>10</v>
      </c>
      <c r="F1150">
        <v>98</v>
      </c>
      <c r="G1150" t="s">
        <v>494</v>
      </c>
      <c r="H1150" t="s">
        <v>545</v>
      </c>
      <c r="I1150" t="s">
        <v>206</v>
      </c>
      <c r="J1150" t="s">
        <v>546</v>
      </c>
    </row>
    <row r="1151" spans="2:10" x14ac:dyDescent="0.3">
      <c r="B1151">
        <v>70</v>
      </c>
      <c r="C1151" t="s">
        <v>126</v>
      </c>
      <c r="D1151">
        <v>14</v>
      </c>
      <c r="E1151">
        <v>20</v>
      </c>
      <c r="F1151">
        <v>119</v>
      </c>
      <c r="G1151" t="s">
        <v>483</v>
      </c>
      <c r="H1151" t="s">
        <v>548</v>
      </c>
      <c r="I1151" t="s">
        <v>201</v>
      </c>
      <c r="J1151" t="s">
        <v>570</v>
      </c>
    </row>
    <row r="1152" spans="2:10" x14ac:dyDescent="0.3">
      <c r="B1152">
        <v>95</v>
      </c>
      <c r="C1152" t="s">
        <v>96</v>
      </c>
      <c r="D1152">
        <v>1</v>
      </c>
      <c r="E1152">
        <v>31</v>
      </c>
      <c r="F1152">
        <v>115</v>
      </c>
      <c r="G1152" t="s">
        <v>200</v>
      </c>
      <c r="H1152" t="s">
        <v>202</v>
      </c>
      <c r="I1152" t="s">
        <v>201</v>
      </c>
      <c r="J1152" t="s">
        <v>539</v>
      </c>
    </row>
    <row r="1153" spans="2:10" x14ac:dyDescent="0.3">
      <c r="B1153">
        <v>69</v>
      </c>
      <c r="C1153" t="s">
        <v>126</v>
      </c>
      <c r="D1153">
        <v>1</v>
      </c>
      <c r="E1153">
        <v>35</v>
      </c>
      <c r="F1153">
        <v>116</v>
      </c>
      <c r="G1153" t="s">
        <v>200</v>
      </c>
      <c r="H1153" t="s">
        <v>202</v>
      </c>
      <c r="I1153" t="s">
        <v>201</v>
      </c>
      <c r="J1153" t="s">
        <v>539</v>
      </c>
    </row>
    <row r="1154" spans="2:10" x14ac:dyDescent="0.3">
      <c r="B1154">
        <v>18</v>
      </c>
      <c r="C1154" t="s">
        <v>142</v>
      </c>
      <c r="D1154">
        <v>13</v>
      </c>
      <c r="E1154">
        <v>33</v>
      </c>
      <c r="F1154">
        <v>105</v>
      </c>
      <c r="G1154" t="s">
        <v>411</v>
      </c>
      <c r="H1154" t="s">
        <v>545</v>
      </c>
      <c r="I1154" t="s">
        <v>201</v>
      </c>
      <c r="J1154" t="s">
        <v>568</v>
      </c>
    </row>
    <row r="1155" spans="2:10" x14ac:dyDescent="0.3">
      <c r="B1155">
        <v>86</v>
      </c>
      <c r="C1155" t="s">
        <v>149</v>
      </c>
      <c r="D1155">
        <v>15</v>
      </c>
      <c r="E1155">
        <v>50</v>
      </c>
      <c r="F1155">
        <v>103</v>
      </c>
      <c r="G1155" t="s">
        <v>295</v>
      </c>
      <c r="H1155" t="s">
        <v>551</v>
      </c>
      <c r="I1155" t="s">
        <v>206</v>
      </c>
      <c r="J1155" t="s">
        <v>572</v>
      </c>
    </row>
    <row r="1156" spans="2:10" x14ac:dyDescent="0.3">
      <c r="B1156">
        <v>18</v>
      </c>
      <c r="C1156" t="s">
        <v>142</v>
      </c>
      <c r="D1156">
        <v>12</v>
      </c>
      <c r="E1156">
        <v>42</v>
      </c>
      <c r="F1156">
        <v>98</v>
      </c>
      <c r="G1156" t="s">
        <v>333</v>
      </c>
      <c r="H1156" t="s">
        <v>542</v>
      </c>
      <c r="I1156" t="s">
        <v>201</v>
      </c>
      <c r="J1156" t="s">
        <v>566</v>
      </c>
    </row>
    <row r="1157" spans="2:10" x14ac:dyDescent="0.3">
      <c r="B1157">
        <v>41</v>
      </c>
      <c r="C1157" t="s">
        <v>127</v>
      </c>
      <c r="D1157">
        <v>4</v>
      </c>
      <c r="E1157">
        <v>49</v>
      </c>
      <c r="F1157">
        <v>102</v>
      </c>
      <c r="G1157" t="s">
        <v>472</v>
      </c>
      <c r="H1157" t="s">
        <v>548</v>
      </c>
      <c r="I1157" t="s">
        <v>206</v>
      </c>
      <c r="J1157" t="s">
        <v>549</v>
      </c>
    </row>
    <row r="1158" spans="2:10" x14ac:dyDescent="0.3">
      <c r="B1158">
        <v>3</v>
      </c>
      <c r="C1158" t="s">
        <v>150</v>
      </c>
      <c r="D1158">
        <v>12</v>
      </c>
      <c r="E1158">
        <v>11</v>
      </c>
      <c r="F1158">
        <v>109</v>
      </c>
      <c r="G1158" t="s">
        <v>333</v>
      </c>
      <c r="H1158" t="s">
        <v>542</v>
      </c>
      <c r="I1158" t="s">
        <v>201</v>
      </c>
      <c r="J1158" t="s">
        <v>566</v>
      </c>
    </row>
    <row r="1159" spans="2:10" x14ac:dyDescent="0.3">
      <c r="B1159">
        <v>56</v>
      </c>
      <c r="C1159" t="s">
        <v>126</v>
      </c>
      <c r="D1159">
        <v>1</v>
      </c>
      <c r="E1159">
        <v>50</v>
      </c>
      <c r="F1159">
        <v>98</v>
      </c>
      <c r="G1159" t="s">
        <v>200</v>
      </c>
      <c r="H1159" t="s">
        <v>202</v>
      </c>
      <c r="I1159" t="s">
        <v>201</v>
      </c>
      <c r="J1159" t="s">
        <v>539</v>
      </c>
    </row>
    <row r="1160" spans="2:10" x14ac:dyDescent="0.3">
      <c r="B1160">
        <v>42</v>
      </c>
      <c r="C1160" t="s">
        <v>151</v>
      </c>
      <c r="D1160">
        <v>1</v>
      </c>
      <c r="E1160">
        <v>50</v>
      </c>
      <c r="F1160">
        <v>99</v>
      </c>
      <c r="G1160" t="s">
        <v>200</v>
      </c>
      <c r="H1160" t="s">
        <v>202</v>
      </c>
      <c r="I1160" t="s">
        <v>201</v>
      </c>
      <c r="J1160" t="s">
        <v>539</v>
      </c>
    </row>
    <row r="1161" spans="2:10" x14ac:dyDescent="0.3">
      <c r="B1161">
        <v>32</v>
      </c>
      <c r="C1161" t="s">
        <v>136</v>
      </c>
      <c r="D1161">
        <v>10</v>
      </c>
      <c r="E1161">
        <v>31</v>
      </c>
      <c r="F1161">
        <v>117</v>
      </c>
      <c r="G1161" t="s">
        <v>244</v>
      </c>
      <c r="H1161" t="s">
        <v>551</v>
      </c>
      <c r="I1161" t="s">
        <v>206</v>
      </c>
      <c r="J1161" t="s">
        <v>562</v>
      </c>
    </row>
    <row r="1162" spans="2:10" x14ac:dyDescent="0.3">
      <c r="B1162">
        <v>36</v>
      </c>
      <c r="C1162" t="s">
        <v>129</v>
      </c>
      <c r="D1162">
        <v>7</v>
      </c>
      <c r="E1162">
        <v>30</v>
      </c>
      <c r="F1162">
        <v>99</v>
      </c>
      <c r="G1162" t="s">
        <v>507</v>
      </c>
      <c r="H1162" t="s">
        <v>542</v>
      </c>
      <c r="I1162" t="s">
        <v>206</v>
      </c>
      <c r="J1162" t="s">
        <v>556</v>
      </c>
    </row>
    <row r="1163" spans="2:10" x14ac:dyDescent="0.3">
      <c r="B1163">
        <v>78</v>
      </c>
      <c r="C1163" t="s">
        <v>94</v>
      </c>
      <c r="D1163">
        <v>14</v>
      </c>
      <c r="E1163">
        <v>23</v>
      </c>
      <c r="F1163">
        <v>92</v>
      </c>
      <c r="G1163" t="s">
        <v>483</v>
      </c>
      <c r="H1163" t="s">
        <v>548</v>
      </c>
      <c r="I1163" t="s">
        <v>201</v>
      </c>
      <c r="J1163" t="s">
        <v>570</v>
      </c>
    </row>
    <row r="1164" spans="2:10" x14ac:dyDescent="0.3">
      <c r="B1164">
        <v>13</v>
      </c>
      <c r="C1164" t="s">
        <v>134</v>
      </c>
      <c r="D1164">
        <v>8</v>
      </c>
      <c r="E1164">
        <v>32</v>
      </c>
      <c r="F1164">
        <v>99</v>
      </c>
      <c r="G1164" t="s">
        <v>373</v>
      </c>
      <c r="H1164" t="s">
        <v>545</v>
      </c>
      <c r="I1164" t="s">
        <v>206</v>
      </c>
      <c r="J1164" t="s">
        <v>558</v>
      </c>
    </row>
    <row r="1165" spans="2:10" x14ac:dyDescent="0.3">
      <c r="B1165">
        <v>49</v>
      </c>
      <c r="C1165" t="s">
        <v>96</v>
      </c>
      <c r="D1165">
        <v>6</v>
      </c>
      <c r="E1165">
        <v>31</v>
      </c>
      <c r="F1165">
        <v>103</v>
      </c>
      <c r="G1165" t="s">
        <v>272</v>
      </c>
      <c r="H1165" t="s">
        <v>202</v>
      </c>
      <c r="I1165" t="s">
        <v>201</v>
      </c>
      <c r="J1165" t="s">
        <v>554</v>
      </c>
    </row>
    <row r="1166" spans="2:10" x14ac:dyDescent="0.3">
      <c r="B1166">
        <v>1</v>
      </c>
      <c r="C1166" t="s">
        <v>152</v>
      </c>
      <c r="D1166">
        <v>13</v>
      </c>
      <c r="E1166">
        <v>26</v>
      </c>
      <c r="F1166">
        <v>97</v>
      </c>
      <c r="G1166" t="s">
        <v>411</v>
      </c>
      <c r="H1166" t="s">
        <v>545</v>
      </c>
      <c r="I1166" t="s">
        <v>201</v>
      </c>
      <c r="J1166" t="s">
        <v>568</v>
      </c>
    </row>
    <row r="1167" spans="2:10" x14ac:dyDescent="0.3">
      <c r="B1167">
        <v>33</v>
      </c>
      <c r="C1167" t="s">
        <v>135</v>
      </c>
      <c r="D1167">
        <v>12</v>
      </c>
      <c r="E1167">
        <v>13</v>
      </c>
      <c r="F1167">
        <v>111</v>
      </c>
      <c r="G1167" t="s">
        <v>333</v>
      </c>
      <c r="H1167" t="s">
        <v>542</v>
      </c>
      <c r="I1167" t="s">
        <v>201</v>
      </c>
      <c r="J1167" t="s">
        <v>566</v>
      </c>
    </row>
    <row r="1168" spans="2:10" x14ac:dyDescent="0.3">
      <c r="B1168">
        <v>50</v>
      </c>
      <c r="C1168" t="s">
        <v>140</v>
      </c>
      <c r="D1168">
        <v>14</v>
      </c>
      <c r="E1168">
        <v>35</v>
      </c>
      <c r="F1168">
        <v>102</v>
      </c>
      <c r="G1168" t="s">
        <v>483</v>
      </c>
      <c r="H1168" t="s">
        <v>548</v>
      </c>
      <c r="I1168" t="s">
        <v>201</v>
      </c>
      <c r="J1168" t="s">
        <v>570</v>
      </c>
    </row>
    <row r="1169" spans="2:10" x14ac:dyDescent="0.3">
      <c r="B1169">
        <v>46</v>
      </c>
      <c r="C1169" t="s">
        <v>153</v>
      </c>
      <c r="D1169">
        <v>4</v>
      </c>
      <c r="E1169">
        <v>19</v>
      </c>
      <c r="F1169">
        <v>104</v>
      </c>
      <c r="G1169" t="s">
        <v>472</v>
      </c>
      <c r="H1169" t="s">
        <v>548</v>
      </c>
      <c r="I1169" t="s">
        <v>206</v>
      </c>
      <c r="J1169" t="s">
        <v>549</v>
      </c>
    </row>
    <row r="1170" spans="2:10" x14ac:dyDescent="0.3">
      <c r="B1170">
        <v>26</v>
      </c>
      <c r="C1170" t="s">
        <v>154</v>
      </c>
      <c r="D1170">
        <v>9</v>
      </c>
      <c r="E1170">
        <v>15</v>
      </c>
      <c r="F1170">
        <v>119</v>
      </c>
      <c r="G1170" t="s">
        <v>423</v>
      </c>
      <c r="H1170" t="s">
        <v>548</v>
      </c>
      <c r="I1170" t="s">
        <v>206</v>
      </c>
      <c r="J1170" t="s">
        <v>560</v>
      </c>
    </row>
    <row r="1171" spans="2:10" x14ac:dyDescent="0.3">
      <c r="B1171">
        <v>48</v>
      </c>
      <c r="C1171" t="s">
        <v>120</v>
      </c>
      <c r="D1171">
        <v>10</v>
      </c>
      <c r="E1171">
        <v>13</v>
      </c>
      <c r="F1171">
        <v>99</v>
      </c>
      <c r="G1171" t="s">
        <v>244</v>
      </c>
      <c r="H1171" t="s">
        <v>551</v>
      </c>
      <c r="I1171" t="s">
        <v>206</v>
      </c>
      <c r="J1171" t="s">
        <v>562</v>
      </c>
    </row>
    <row r="1172" spans="2:10" x14ac:dyDescent="0.3">
      <c r="B1172">
        <v>22</v>
      </c>
      <c r="C1172" t="s">
        <v>112</v>
      </c>
      <c r="D1172">
        <v>15</v>
      </c>
      <c r="E1172">
        <v>31</v>
      </c>
      <c r="F1172">
        <v>104</v>
      </c>
      <c r="G1172" t="s">
        <v>295</v>
      </c>
      <c r="H1172" t="s">
        <v>551</v>
      </c>
      <c r="I1172" t="s">
        <v>206</v>
      </c>
      <c r="J1172" t="s">
        <v>572</v>
      </c>
    </row>
    <row r="1173" spans="2:10" x14ac:dyDescent="0.3">
      <c r="B1173">
        <v>30</v>
      </c>
      <c r="C1173" t="s">
        <v>155</v>
      </c>
      <c r="D1173">
        <v>8</v>
      </c>
      <c r="E1173">
        <v>36</v>
      </c>
      <c r="F1173">
        <v>109</v>
      </c>
      <c r="G1173" t="s">
        <v>373</v>
      </c>
      <c r="H1173" t="s">
        <v>545</v>
      </c>
      <c r="I1173" t="s">
        <v>206</v>
      </c>
      <c r="J1173" t="s">
        <v>558</v>
      </c>
    </row>
    <row r="1174" spans="2:10" x14ac:dyDescent="0.3">
      <c r="B1174">
        <v>97</v>
      </c>
      <c r="C1174" t="s">
        <v>125</v>
      </c>
      <c r="D1174">
        <v>2</v>
      </c>
      <c r="E1174">
        <v>24</v>
      </c>
      <c r="F1174">
        <v>105</v>
      </c>
      <c r="G1174" t="s">
        <v>475</v>
      </c>
      <c r="H1174" t="s">
        <v>542</v>
      </c>
      <c r="I1174" t="s">
        <v>206</v>
      </c>
      <c r="J1174" t="s">
        <v>543</v>
      </c>
    </row>
    <row r="1175" spans="2:10" x14ac:dyDescent="0.3">
      <c r="B1175">
        <v>64</v>
      </c>
      <c r="C1175" t="s">
        <v>137</v>
      </c>
      <c r="D1175">
        <v>9</v>
      </c>
      <c r="E1175">
        <v>24</v>
      </c>
      <c r="F1175">
        <v>118</v>
      </c>
      <c r="G1175" t="s">
        <v>423</v>
      </c>
      <c r="H1175" t="s">
        <v>548</v>
      </c>
      <c r="I1175" t="s">
        <v>206</v>
      </c>
      <c r="J1175" t="s">
        <v>560</v>
      </c>
    </row>
    <row r="1176" spans="2:10" x14ac:dyDescent="0.3">
      <c r="B1176">
        <v>98</v>
      </c>
      <c r="C1176" t="s">
        <v>84</v>
      </c>
      <c r="D1176">
        <v>14</v>
      </c>
      <c r="E1176">
        <v>48</v>
      </c>
      <c r="F1176">
        <v>119</v>
      </c>
      <c r="G1176" t="s">
        <v>483</v>
      </c>
      <c r="H1176" t="s">
        <v>548</v>
      </c>
      <c r="I1176" t="s">
        <v>201</v>
      </c>
      <c r="J1176" t="s">
        <v>570</v>
      </c>
    </row>
    <row r="1177" spans="2:10" x14ac:dyDescent="0.3">
      <c r="B1177">
        <v>37</v>
      </c>
      <c r="C1177" t="s">
        <v>110</v>
      </c>
      <c r="D1177">
        <v>9</v>
      </c>
      <c r="E1177">
        <v>13</v>
      </c>
      <c r="F1177">
        <v>120</v>
      </c>
      <c r="G1177" t="s">
        <v>423</v>
      </c>
      <c r="H1177" t="s">
        <v>548</v>
      </c>
      <c r="I1177" t="s">
        <v>206</v>
      </c>
      <c r="J1177" t="s">
        <v>560</v>
      </c>
    </row>
    <row r="1178" spans="2:10" x14ac:dyDescent="0.3">
      <c r="B1178">
        <v>15</v>
      </c>
      <c r="C1178" t="s">
        <v>136</v>
      </c>
      <c r="D1178">
        <v>9</v>
      </c>
      <c r="E1178">
        <v>11</v>
      </c>
      <c r="F1178">
        <v>113</v>
      </c>
      <c r="G1178" t="s">
        <v>423</v>
      </c>
      <c r="H1178" t="s">
        <v>548</v>
      </c>
      <c r="I1178" t="s">
        <v>206</v>
      </c>
      <c r="J1178" t="s">
        <v>560</v>
      </c>
    </row>
    <row r="1179" spans="2:10" x14ac:dyDescent="0.3">
      <c r="B1179">
        <v>6</v>
      </c>
      <c r="C1179" t="s">
        <v>147</v>
      </c>
      <c r="D1179">
        <v>8</v>
      </c>
      <c r="E1179">
        <v>18</v>
      </c>
      <c r="F1179">
        <v>104</v>
      </c>
      <c r="G1179" t="s">
        <v>373</v>
      </c>
      <c r="H1179" t="s">
        <v>545</v>
      </c>
      <c r="I1179" t="s">
        <v>206</v>
      </c>
      <c r="J1179" t="s">
        <v>558</v>
      </c>
    </row>
    <row r="1180" spans="2:10" x14ac:dyDescent="0.3">
      <c r="B1180">
        <v>94</v>
      </c>
      <c r="C1180" t="s">
        <v>111</v>
      </c>
      <c r="D1180">
        <v>1</v>
      </c>
      <c r="E1180">
        <v>25</v>
      </c>
      <c r="F1180">
        <v>115</v>
      </c>
      <c r="G1180" t="s">
        <v>200</v>
      </c>
      <c r="H1180" t="s">
        <v>202</v>
      </c>
      <c r="I1180" t="s">
        <v>201</v>
      </c>
      <c r="J1180" t="s">
        <v>539</v>
      </c>
    </row>
    <row r="1181" spans="2:10" x14ac:dyDescent="0.3">
      <c r="B1181">
        <v>80</v>
      </c>
      <c r="C1181" t="s">
        <v>96</v>
      </c>
      <c r="D1181">
        <v>13</v>
      </c>
      <c r="E1181">
        <v>49</v>
      </c>
      <c r="F1181">
        <v>107</v>
      </c>
      <c r="G1181" t="s">
        <v>411</v>
      </c>
      <c r="H1181" t="s">
        <v>545</v>
      </c>
      <c r="I1181" t="s">
        <v>201</v>
      </c>
      <c r="J1181" t="s">
        <v>568</v>
      </c>
    </row>
    <row r="1182" spans="2:10" x14ac:dyDescent="0.3">
      <c r="B1182">
        <v>94</v>
      </c>
      <c r="C1182" t="s">
        <v>111</v>
      </c>
      <c r="D1182">
        <v>6</v>
      </c>
      <c r="E1182">
        <v>16</v>
      </c>
      <c r="F1182">
        <v>106</v>
      </c>
      <c r="G1182" t="s">
        <v>272</v>
      </c>
      <c r="H1182" t="s">
        <v>202</v>
      </c>
      <c r="I1182" t="s">
        <v>201</v>
      </c>
      <c r="J1182" t="s">
        <v>554</v>
      </c>
    </row>
    <row r="1183" spans="2:10" x14ac:dyDescent="0.3">
      <c r="B1183">
        <v>80</v>
      </c>
      <c r="C1183" t="s">
        <v>96</v>
      </c>
      <c r="D1183">
        <v>2</v>
      </c>
      <c r="E1183">
        <v>50</v>
      </c>
      <c r="F1183">
        <v>119</v>
      </c>
      <c r="G1183" t="s">
        <v>475</v>
      </c>
      <c r="H1183" t="s">
        <v>542</v>
      </c>
      <c r="I1183" t="s">
        <v>206</v>
      </c>
      <c r="J1183" t="s">
        <v>543</v>
      </c>
    </row>
    <row r="1184" spans="2:10" x14ac:dyDescent="0.3">
      <c r="B1184">
        <v>73</v>
      </c>
      <c r="C1184" t="s">
        <v>96</v>
      </c>
      <c r="D1184">
        <v>5</v>
      </c>
      <c r="E1184">
        <v>36</v>
      </c>
      <c r="F1184">
        <v>111</v>
      </c>
      <c r="G1184" t="s">
        <v>315</v>
      </c>
      <c r="H1184" t="s">
        <v>551</v>
      </c>
      <c r="I1184" t="s">
        <v>206</v>
      </c>
      <c r="J1184" t="s">
        <v>552</v>
      </c>
    </row>
    <row r="1185" spans="2:10" x14ac:dyDescent="0.3">
      <c r="B1185">
        <v>17</v>
      </c>
      <c r="C1185" t="s">
        <v>126</v>
      </c>
      <c r="D1185">
        <v>2</v>
      </c>
      <c r="E1185">
        <v>10</v>
      </c>
      <c r="F1185">
        <v>96</v>
      </c>
      <c r="G1185" t="s">
        <v>475</v>
      </c>
      <c r="H1185" t="s">
        <v>542</v>
      </c>
      <c r="I1185" t="s">
        <v>206</v>
      </c>
      <c r="J1185" t="s">
        <v>543</v>
      </c>
    </row>
    <row r="1186" spans="2:10" x14ac:dyDescent="0.3">
      <c r="B1186">
        <v>14</v>
      </c>
      <c r="C1186" t="s">
        <v>86</v>
      </c>
      <c r="D1186">
        <v>11</v>
      </c>
      <c r="E1186">
        <v>20</v>
      </c>
      <c r="F1186">
        <v>113</v>
      </c>
      <c r="G1186" t="s">
        <v>458</v>
      </c>
      <c r="H1186" t="s">
        <v>202</v>
      </c>
      <c r="I1186" t="s">
        <v>201</v>
      </c>
      <c r="J1186" t="s">
        <v>564</v>
      </c>
    </row>
    <row r="1187" spans="2:10" x14ac:dyDescent="0.3">
      <c r="B1187">
        <v>16</v>
      </c>
      <c r="C1187" t="s">
        <v>86</v>
      </c>
      <c r="D1187">
        <v>13</v>
      </c>
      <c r="E1187">
        <v>46</v>
      </c>
      <c r="F1187">
        <v>98</v>
      </c>
      <c r="G1187" t="s">
        <v>411</v>
      </c>
      <c r="H1187" t="s">
        <v>545</v>
      </c>
      <c r="I1187" t="s">
        <v>201</v>
      </c>
      <c r="J1187" t="s">
        <v>568</v>
      </c>
    </row>
    <row r="1188" spans="2:10" x14ac:dyDescent="0.3">
      <c r="B1188">
        <v>41</v>
      </c>
      <c r="C1188" t="s">
        <v>127</v>
      </c>
      <c r="D1188">
        <v>5</v>
      </c>
      <c r="E1188">
        <v>14</v>
      </c>
      <c r="F1188">
        <v>92</v>
      </c>
      <c r="G1188" t="s">
        <v>315</v>
      </c>
      <c r="H1188" t="s">
        <v>551</v>
      </c>
      <c r="I1188" t="s">
        <v>206</v>
      </c>
      <c r="J1188" t="s">
        <v>552</v>
      </c>
    </row>
    <row r="1189" spans="2:10" x14ac:dyDescent="0.3">
      <c r="B1189">
        <v>34</v>
      </c>
      <c r="C1189" t="s">
        <v>118</v>
      </c>
      <c r="D1189">
        <v>6</v>
      </c>
      <c r="E1189">
        <v>42</v>
      </c>
      <c r="F1189">
        <v>91</v>
      </c>
      <c r="G1189" t="s">
        <v>272</v>
      </c>
      <c r="H1189" t="s">
        <v>202</v>
      </c>
      <c r="I1189" t="s">
        <v>201</v>
      </c>
      <c r="J1189" t="s">
        <v>554</v>
      </c>
    </row>
    <row r="1190" spans="2:10" x14ac:dyDescent="0.3">
      <c r="B1190">
        <v>88</v>
      </c>
      <c r="C1190" t="s">
        <v>96</v>
      </c>
      <c r="D1190">
        <v>15</v>
      </c>
      <c r="E1190">
        <v>49</v>
      </c>
      <c r="F1190">
        <v>113</v>
      </c>
      <c r="G1190" t="s">
        <v>295</v>
      </c>
      <c r="H1190" t="s">
        <v>551</v>
      </c>
      <c r="I1190" t="s">
        <v>206</v>
      </c>
      <c r="J1190" t="s">
        <v>572</v>
      </c>
    </row>
    <row r="1191" spans="2:10" x14ac:dyDescent="0.3">
      <c r="B1191">
        <v>59</v>
      </c>
      <c r="C1191" t="s">
        <v>156</v>
      </c>
      <c r="D1191">
        <v>11</v>
      </c>
      <c r="E1191">
        <v>50</v>
      </c>
      <c r="F1191">
        <v>103</v>
      </c>
      <c r="G1191" t="s">
        <v>458</v>
      </c>
      <c r="H1191" t="s">
        <v>202</v>
      </c>
      <c r="I1191" t="s">
        <v>201</v>
      </c>
      <c r="J1191" t="s">
        <v>564</v>
      </c>
    </row>
    <row r="1192" spans="2:10" x14ac:dyDescent="0.3">
      <c r="B1192">
        <v>91</v>
      </c>
      <c r="C1192" t="s">
        <v>121</v>
      </c>
      <c r="D1192">
        <v>14</v>
      </c>
      <c r="E1192">
        <v>34</v>
      </c>
      <c r="F1192">
        <v>117</v>
      </c>
      <c r="G1192" t="s">
        <v>483</v>
      </c>
      <c r="H1192" t="s">
        <v>548</v>
      </c>
      <c r="I1192" t="s">
        <v>201</v>
      </c>
      <c r="J1192" t="s">
        <v>570</v>
      </c>
    </row>
    <row r="1193" spans="2:10" x14ac:dyDescent="0.3">
      <c r="B1193">
        <v>54</v>
      </c>
      <c r="C1193" t="s">
        <v>138</v>
      </c>
      <c r="D1193">
        <v>9</v>
      </c>
      <c r="E1193">
        <v>35</v>
      </c>
      <c r="F1193">
        <v>93</v>
      </c>
      <c r="G1193" t="s">
        <v>423</v>
      </c>
      <c r="H1193" t="s">
        <v>548</v>
      </c>
      <c r="I1193" t="s">
        <v>206</v>
      </c>
      <c r="J1193" t="s">
        <v>560</v>
      </c>
    </row>
    <row r="1194" spans="2:10" x14ac:dyDescent="0.3">
      <c r="B1194">
        <v>71</v>
      </c>
      <c r="C1194" t="s">
        <v>78</v>
      </c>
      <c r="D1194">
        <v>9</v>
      </c>
      <c r="E1194">
        <v>40</v>
      </c>
      <c r="F1194">
        <v>113</v>
      </c>
      <c r="G1194" t="s">
        <v>423</v>
      </c>
      <c r="H1194" t="s">
        <v>548</v>
      </c>
      <c r="I1194" t="s">
        <v>206</v>
      </c>
      <c r="J1194" t="s">
        <v>560</v>
      </c>
    </row>
    <row r="1195" spans="2:10" x14ac:dyDescent="0.3">
      <c r="B1195">
        <v>29</v>
      </c>
      <c r="C1195" t="s">
        <v>157</v>
      </c>
      <c r="D1195">
        <v>4</v>
      </c>
      <c r="E1195">
        <v>14</v>
      </c>
      <c r="F1195">
        <v>119</v>
      </c>
      <c r="G1195" t="s">
        <v>472</v>
      </c>
      <c r="H1195" t="s">
        <v>548</v>
      </c>
      <c r="I1195" t="s">
        <v>206</v>
      </c>
      <c r="J1195" t="s">
        <v>549</v>
      </c>
    </row>
    <row r="1196" spans="2:10" x14ac:dyDescent="0.3">
      <c r="B1196">
        <v>91</v>
      </c>
      <c r="C1196" t="s">
        <v>121</v>
      </c>
      <c r="D1196">
        <v>2</v>
      </c>
      <c r="E1196">
        <v>11</v>
      </c>
      <c r="F1196">
        <v>109</v>
      </c>
      <c r="G1196" t="s">
        <v>475</v>
      </c>
      <c r="H1196" t="s">
        <v>542</v>
      </c>
      <c r="I1196" t="s">
        <v>206</v>
      </c>
      <c r="J1196" t="s">
        <v>543</v>
      </c>
    </row>
    <row r="1197" spans="2:10" x14ac:dyDescent="0.3">
      <c r="B1197">
        <v>36</v>
      </c>
      <c r="C1197" t="s">
        <v>129</v>
      </c>
      <c r="D1197">
        <v>8</v>
      </c>
      <c r="E1197">
        <v>34</v>
      </c>
      <c r="F1197">
        <v>112</v>
      </c>
      <c r="G1197" t="s">
        <v>373</v>
      </c>
      <c r="H1197" t="s">
        <v>545</v>
      </c>
      <c r="I1197" t="s">
        <v>206</v>
      </c>
      <c r="J1197" t="s">
        <v>558</v>
      </c>
    </row>
    <row r="1198" spans="2:10" x14ac:dyDescent="0.3">
      <c r="B1198">
        <v>71</v>
      </c>
      <c r="C1198" t="s">
        <v>78</v>
      </c>
      <c r="D1198">
        <v>6</v>
      </c>
      <c r="E1198">
        <v>23</v>
      </c>
      <c r="F1198">
        <v>117</v>
      </c>
      <c r="G1198" t="s">
        <v>272</v>
      </c>
      <c r="H1198" t="s">
        <v>202</v>
      </c>
      <c r="I1198" t="s">
        <v>201</v>
      </c>
      <c r="J1198" t="s">
        <v>554</v>
      </c>
    </row>
    <row r="1199" spans="2:10" x14ac:dyDescent="0.3">
      <c r="B1199">
        <v>4</v>
      </c>
      <c r="C1199" t="s">
        <v>145</v>
      </c>
      <c r="D1199">
        <v>5</v>
      </c>
      <c r="E1199">
        <v>31</v>
      </c>
      <c r="F1199">
        <v>94</v>
      </c>
      <c r="G1199" t="s">
        <v>315</v>
      </c>
      <c r="H1199" t="s">
        <v>551</v>
      </c>
      <c r="I1199" t="s">
        <v>206</v>
      </c>
      <c r="J1199" t="s">
        <v>552</v>
      </c>
    </row>
    <row r="1200" spans="2:10" x14ac:dyDescent="0.3">
      <c r="B1200">
        <v>75</v>
      </c>
      <c r="C1200" t="s">
        <v>96</v>
      </c>
      <c r="D1200">
        <v>2</v>
      </c>
      <c r="E1200">
        <v>42</v>
      </c>
      <c r="F1200">
        <v>98</v>
      </c>
      <c r="G1200" t="s">
        <v>475</v>
      </c>
      <c r="H1200" t="s">
        <v>542</v>
      </c>
      <c r="I1200" t="s">
        <v>206</v>
      </c>
      <c r="J1200" t="s">
        <v>543</v>
      </c>
    </row>
    <row r="1201" spans="2:10" x14ac:dyDescent="0.3">
      <c r="B1201">
        <v>12</v>
      </c>
      <c r="C1201" t="s">
        <v>107</v>
      </c>
      <c r="D1201">
        <v>13</v>
      </c>
      <c r="E1201">
        <v>48</v>
      </c>
      <c r="F1201">
        <v>109</v>
      </c>
      <c r="G1201" t="s">
        <v>411</v>
      </c>
      <c r="H1201" t="s">
        <v>545</v>
      </c>
      <c r="I1201" t="s">
        <v>201</v>
      </c>
      <c r="J1201" t="s">
        <v>568</v>
      </c>
    </row>
    <row r="1202" spans="2:10" x14ac:dyDescent="0.3">
      <c r="B1202">
        <v>97</v>
      </c>
      <c r="C1202" t="s">
        <v>125</v>
      </c>
      <c r="D1202">
        <v>14</v>
      </c>
      <c r="E1202">
        <v>16</v>
      </c>
      <c r="F1202">
        <v>97</v>
      </c>
      <c r="G1202" t="s">
        <v>483</v>
      </c>
      <c r="H1202" t="s">
        <v>548</v>
      </c>
      <c r="I1202" t="s">
        <v>201</v>
      </c>
      <c r="J1202" t="s">
        <v>570</v>
      </c>
    </row>
    <row r="1203" spans="2:10" x14ac:dyDescent="0.3">
      <c r="B1203">
        <v>38</v>
      </c>
      <c r="C1203" t="s">
        <v>132</v>
      </c>
      <c r="D1203">
        <v>11</v>
      </c>
      <c r="E1203">
        <v>50</v>
      </c>
      <c r="F1203">
        <v>111</v>
      </c>
      <c r="G1203" t="s">
        <v>458</v>
      </c>
      <c r="H1203" t="s">
        <v>202</v>
      </c>
      <c r="I1203" t="s">
        <v>201</v>
      </c>
      <c r="J1203" t="s">
        <v>564</v>
      </c>
    </row>
    <row r="1204" spans="2:10" x14ac:dyDescent="0.3">
      <c r="B1204">
        <v>16</v>
      </c>
      <c r="C1204" t="s">
        <v>86</v>
      </c>
      <c r="D1204">
        <v>11</v>
      </c>
      <c r="E1204">
        <v>45</v>
      </c>
      <c r="F1204">
        <v>90</v>
      </c>
      <c r="G1204" t="s">
        <v>458</v>
      </c>
      <c r="H1204" t="s">
        <v>202</v>
      </c>
      <c r="I1204" t="s">
        <v>201</v>
      </c>
      <c r="J1204" t="s">
        <v>564</v>
      </c>
    </row>
    <row r="1205" spans="2:10" x14ac:dyDescent="0.3">
      <c r="B1205">
        <v>90</v>
      </c>
      <c r="C1205" t="s">
        <v>119</v>
      </c>
      <c r="D1205">
        <v>11</v>
      </c>
      <c r="E1205">
        <v>28</v>
      </c>
      <c r="F1205">
        <v>91</v>
      </c>
      <c r="G1205" t="s">
        <v>458</v>
      </c>
      <c r="H1205" t="s">
        <v>202</v>
      </c>
      <c r="I1205" t="s">
        <v>201</v>
      </c>
      <c r="J1205" t="s">
        <v>564</v>
      </c>
    </row>
    <row r="1206" spans="2:10" x14ac:dyDescent="0.3">
      <c r="B1206">
        <v>73</v>
      </c>
      <c r="C1206" t="s">
        <v>96</v>
      </c>
      <c r="D1206">
        <v>7</v>
      </c>
      <c r="E1206">
        <v>25</v>
      </c>
      <c r="F1206">
        <v>115</v>
      </c>
      <c r="G1206" t="s">
        <v>507</v>
      </c>
      <c r="H1206" t="s">
        <v>542</v>
      </c>
      <c r="I1206" t="s">
        <v>206</v>
      </c>
      <c r="J1206" t="s">
        <v>556</v>
      </c>
    </row>
    <row r="1207" spans="2:10" x14ac:dyDescent="0.3">
      <c r="B1207">
        <v>34</v>
      </c>
      <c r="C1207" t="s">
        <v>118</v>
      </c>
      <c r="D1207">
        <v>10</v>
      </c>
      <c r="E1207">
        <v>39</v>
      </c>
      <c r="F1207">
        <v>106</v>
      </c>
      <c r="G1207" t="s">
        <v>244</v>
      </c>
      <c r="H1207" t="s">
        <v>551</v>
      </c>
      <c r="I1207" t="s">
        <v>206</v>
      </c>
      <c r="J1207" t="s">
        <v>562</v>
      </c>
    </row>
    <row r="1208" spans="2:10" x14ac:dyDescent="0.3">
      <c r="B1208">
        <v>79</v>
      </c>
      <c r="C1208" t="s">
        <v>91</v>
      </c>
      <c r="D1208">
        <v>2</v>
      </c>
      <c r="E1208">
        <v>15</v>
      </c>
      <c r="F1208">
        <v>100</v>
      </c>
      <c r="G1208" t="s">
        <v>475</v>
      </c>
      <c r="H1208" t="s">
        <v>542</v>
      </c>
      <c r="I1208" t="s">
        <v>206</v>
      </c>
      <c r="J1208" t="s">
        <v>543</v>
      </c>
    </row>
    <row r="1209" spans="2:10" x14ac:dyDescent="0.3">
      <c r="B1209">
        <v>78</v>
      </c>
      <c r="C1209" t="s">
        <v>94</v>
      </c>
      <c r="D1209">
        <v>9</v>
      </c>
      <c r="E1209">
        <v>21</v>
      </c>
      <c r="F1209">
        <v>119</v>
      </c>
      <c r="G1209" t="s">
        <v>423</v>
      </c>
      <c r="H1209" t="s">
        <v>548</v>
      </c>
      <c r="I1209" t="s">
        <v>206</v>
      </c>
      <c r="J1209" t="s">
        <v>560</v>
      </c>
    </row>
    <row r="1210" spans="2:10" x14ac:dyDescent="0.3">
      <c r="B1210">
        <v>19</v>
      </c>
      <c r="C1210" t="s">
        <v>96</v>
      </c>
      <c r="D1210">
        <v>15</v>
      </c>
      <c r="E1210">
        <v>14</v>
      </c>
      <c r="F1210">
        <v>116</v>
      </c>
      <c r="G1210" t="s">
        <v>295</v>
      </c>
      <c r="H1210" t="s">
        <v>551</v>
      </c>
      <c r="I1210" t="s">
        <v>206</v>
      </c>
      <c r="J1210" t="s">
        <v>572</v>
      </c>
    </row>
    <row r="1211" spans="2:10" x14ac:dyDescent="0.3">
      <c r="B1211">
        <v>72</v>
      </c>
      <c r="C1211" t="s">
        <v>96</v>
      </c>
      <c r="D1211">
        <v>5</v>
      </c>
      <c r="E1211">
        <v>24</v>
      </c>
      <c r="F1211">
        <v>98</v>
      </c>
      <c r="G1211" t="s">
        <v>315</v>
      </c>
      <c r="H1211" t="s">
        <v>551</v>
      </c>
      <c r="I1211" t="s">
        <v>206</v>
      </c>
      <c r="J1211" t="s">
        <v>552</v>
      </c>
    </row>
    <row r="1212" spans="2:10" x14ac:dyDescent="0.3">
      <c r="B1212">
        <v>63</v>
      </c>
      <c r="C1212" t="s">
        <v>139</v>
      </c>
      <c r="D1212">
        <v>10</v>
      </c>
      <c r="E1212">
        <v>27</v>
      </c>
      <c r="F1212">
        <v>116</v>
      </c>
      <c r="G1212" t="s">
        <v>244</v>
      </c>
      <c r="H1212" t="s">
        <v>551</v>
      </c>
      <c r="I1212" t="s">
        <v>206</v>
      </c>
      <c r="J1212" t="s">
        <v>562</v>
      </c>
    </row>
    <row r="1213" spans="2:10" x14ac:dyDescent="0.3">
      <c r="B1213">
        <v>90</v>
      </c>
      <c r="C1213" t="s">
        <v>119</v>
      </c>
      <c r="D1213">
        <v>9</v>
      </c>
      <c r="E1213">
        <v>31</v>
      </c>
      <c r="F1213">
        <v>103</v>
      </c>
      <c r="G1213" t="s">
        <v>423</v>
      </c>
      <c r="H1213" t="s">
        <v>548</v>
      </c>
      <c r="I1213" t="s">
        <v>206</v>
      </c>
      <c r="J1213" t="s">
        <v>560</v>
      </c>
    </row>
    <row r="1214" spans="2:10" x14ac:dyDescent="0.3">
      <c r="B1214">
        <v>26</v>
      </c>
      <c r="C1214" t="s">
        <v>154</v>
      </c>
      <c r="D1214">
        <v>11</v>
      </c>
      <c r="E1214">
        <v>44</v>
      </c>
      <c r="F1214">
        <v>114</v>
      </c>
      <c r="G1214" t="s">
        <v>458</v>
      </c>
      <c r="H1214" t="s">
        <v>202</v>
      </c>
      <c r="I1214" t="s">
        <v>201</v>
      </c>
      <c r="J1214" t="s">
        <v>564</v>
      </c>
    </row>
    <row r="1215" spans="2:10" x14ac:dyDescent="0.3">
      <c r="B1215">
        <v>86</v>
      </c>
      <c r="C1215" t="s">
        <v>149</v>
      </c>
      <c r="D1215">
        <v>3</v>
      </c>
      <c r="E1215">
        <v>10</v>
      </c>
      <c r="F1215">
        <v>93</v>
      </c>
      <c r="G1215" t="s">
        <v>494</v>
      </c>
      <c r="H1215" t="s">
        <v>545</v>
      </c>
      <c r="I1215" t="s">
        <v>206</v>
      </c>
      <c r="J1215" t="s">
        <v>546</v>
      </c>
    </row>
    <row r="1216" spans="2:10" x14ac:dyDescent="0.3">
      <c r="B1216">
        <v>4</v>
      </c>
      <c r="C1216" t="s">
        <v>145</v>
      </c>
      <c r="D1216">
        <v>3</v>
      </c>
      <c r="E1216">
        <v>22</v>
      </c>
      <c r="F1216">
        <v>116</v>
      </c>
      <c r="G1216" t="s">
        <v>494</v>
      </c>
      <c r="H1216" t="s">
        <v>545</v>
      </c>
      <c r="I1216" t="s">
        <v>206</v>
      </c>
      <c r="J1216" t="s">
        <v>546</v>
      </c>
    </row>
    <row r="1217" spans="2:10" x14ac:dyDescent="0.3">
      <c r="B1217">
        <v>88</v>
      </c>
      <c r="C1217" t="s">
        <v>96</v>
      </c>
      <c r="D1217">
        <v>9</v>
      </c>
      <c r="E1217">
        <v>49</v>
      </c>
      <c r="F1217">
        <v>109</v>
      </c>
      <c r="G1217" t="s">
        <v>423</v>
      </c>
      <c r="H1217" t="s">
        <v>548</v>
      </c>
      <c r="I1217" t="s">
        <v>206</v>
      </c>
      <c r="J1217" t="s">
        <v>560</v>
      </c>
    </row>
    <row r="1218" spans="2:10" x14ac:dyDescent="0.3">
      <c r="B1218">
        <v>64</v>
      </c>
      <c r="C1218" t="s">
        <v>137</v>
      </c>
      <c r="D1218">
        <v>4</v>
      </c>
      <c r="E1218">
        <v>47</v>
      </c>
      <c r="F1218">
        <v>107</v>
      </c>
      <c r="G1218" t="s">
        <v>472</v>
      </c>
      <c r="H1218" t="s">
        <v>548</v>
      </c>
      <c r="I1218" t="s">
        <v>206</v>
      </c>
      <c r="J1218" t="s">
        <v>549</v>
      </c>
    </row>
    <row r="1219" spans="2:10" x14ac:dyDescent="0.3">
      <c r="B1219">
        <v>52</v>
      </c>
      <c r="C1219" t="s">
        <v>81</v>
      </c>
      <c r="D1219">
        <v>13</v>
      </c>
      <c r="E1219">
        <v>44</v>
      </c>
      <c r="F1219">
        <v>104</v>
      </c>
      <c r="G1219" t="s">
        <v>411</v>
      </c>
      <c r="H1219" t="s">
        <v>545</v>
      </c>
      <c r="I1219" t="s">
        <v>201</v>
      </c>
      <c r="J1219" t="s">
        <v>568</v>
      </c>
    </row>
    <row r="1220" spans="2:10" x14ac:dyDescent="0.3">
      <c r="B1220">
        <v>70</v>
      </c>
      <c r="C1220" t="s">
        <v>126</v>
      </c>
      <c r="D1220">
        <v>13</v>
      </c>
      <c r="E1220">
        <v>15</v>
      </c>
      <c r="F1220">
        <v>101</v>
      </c>
      <c r="G1220" t="s">
        <v>411</v>
      </c>
      <c r="H1220" t="s">
        <v>545</v>
      </c>
      <c r="I1220" t="s">
        <v>201</v>
      </c>
      <c r="J1220" t="s">
        <v>568</v>
      </c>
    </row>
    <row r="1221" spans="2:10" x14ac:dyDescent="0.3">
      <c r="B1221">
        <v>74</v>
      </c>
      <c r="C1221" t="s">
        <v>96</v>
      </c>
      <c r="D1221">
        <v>9</v>
      </c>
      <c r="E1221">
        <v>28</v>
      </c>
      <c r="F1221">
        <v>98</v>
      </c>
      <c r="G1221" t="s">
        <v>423</v>
      </c>
      <c r="H1221" t="s">
        <v>548</v>
      </c>
      <c r="I1221" t="s">
        <v>206</v>
      </c>
      <c r="J1221" t="s">
        <v>560</v>
      </c>
    </row>
    <row r="1222" spans="2:10" x14ac:dyDescent="0.3">
      <c r="B1222">
        <v>1</v>
      </c>
      <c r="C1222" t="s">
        <v>152</v>
      </c>
      <c r="D1222">
        <v>5</v>
      </c>
      <c r="E1222">
        <v>34</v>
      </c>
      <c r="F1222">
        <v>92</v>
      </c>
      <c r="G1222" t="s">
        <v>315</v>
      </c>
      <c r="H1222" t="s">
        <v>551</v>
      </c>
      <c r="I1222" t="s">
        <v>206</v>
      </c>
      <c r="J1222" t="s">
        <v>552</v>
      </c>
    </row>
    <row r="1223" spans="2:10" x14ac:dyDescent="0.3">
      <c r="B1223">
        <v>87</v>
      </c>
      <c r="C1223" t="s">
        <v>101</v>
      </c>
      <c r="D1223">
        <v>12</v>
      </c>
      <c r="E1223">
        <v>44</v>
      </c>
      <c r="F1223">
        <v>97</v>
      </c>
      <c r="G1223" t="s">
        <v>333</v>
      </c>
      <c r="H1223" t="s">
        <v>542</v>
      </c>
      <c r="I1223" t="s">
        <v>201</v>
      </c>
      <c r="J1223" t="s">
        <v>566</v>
      </c>
    </row>
    <row r="1224" spans="2:10" x14ac:dyDescent="0.3">
      <c r="B1224">
        <v>2</v>
      </c>
      <c r="C1224" t="s">
        <v>93</v>
      </c>
      <c r="D1224">
        <v>2</v>
      </c>
      <c r="E1224">
        <v>30</v>
      </c>
      <c r="F1224">
        <v>96</v>
      </c>
      <c r="G1224" t="s">
        <v>475</v>
      </c>
      <c r="H1224" t="s">
        <v>542</v>
      </c>
      <c r="I1224" t="s">
        <v>206</v>
      </c>
      <c r="J1224" t="s">
        <v>543</v>
      </c>
    </row>
    <row r="1225" spans="2:10" x14ac:dyDescent="0.3">
      <c r="B1225">
        <v>11</v>
      </c>
      <c r="C1225" t="s">
        <v>119</v>
      </c>
      <c r="D1225">
        <v>3</v>
      </c>
      <c r="E1225">
        <v>35</v>
      </c>
      <c r="F1225">
        <v>93</v>
      </c>
      <c r="G1225" t="s">
        <v>494</v>
      </c>
      <c r="H1225" t="s">
        <v>545</v>
      </c>
      <c r="I1225" t="s">
        <v>206</v>
      </c>
      <c r="J1225" t="s">
        <v>546</v>
      </c>
    </row>
    <row r="1226" spans="2:10" x14ac:dyDescent="0.3">
      <c r="B1226">
        <v>22</v>
      </c>
      <c r="C1226" t="s">
        <v>112</v>
      </c>
      <c r="D1226">
        <v>15</v>
      </c>
      <c r="E1226">
        <v>12</v>
      </c>
      <c r="F1226">
        <v>98</v>
      </c>
      <c r="G1226" t="s">
        <v>295</v>
      </c>
      <c r="H1226" t="s">
        <v>551</v>
      </c>
      <c r="I1226" t="s">
        <v>206</v>
      </c>
      <c r="J1226" t="s">
        <v>572</v>
      </c>
    </row>
    <row r="1227" spans="2:10" x14ac:dyDescent="0.3">
      <c r="B1227">
        <v>82</v>
      </c>
      <c r="C1227" t="s">
        <v>126</v>
      </c>
      <c r="D1227">
        <v>12</v>
      </c>
      <c r="E1227">
        <v>27</v>
      </c>
      <c r="F1227">
        <v>98</v>
      </c>
      <c r="G1227" t="s">
        <v>333</v>
      </c>
      <c r="H1227" t="s">
        <v>542</v>
      </c>
      <c r="I1227" t="s">
        <v>201</v>
      </c>
      <c r="J1227" t="s">
        <v>566</v>
      </c>
    </row>
    <row r="1228" spans="2:10" x14ac:dyDescent="0.3">
      <c r="B1228">
        <v>43</v>
      </c>
      <c r="C1228" t="s">
        <v>158</v>
      </c>
      <c r="D1228">
        <v>9</v>
      </c>
      <c r="E1228">
        <v>26</v>
      </c>
      <c r="F1228">
        <v>96</v>
      </c>
      <c r="G1228" t="s">
        <v>423</v>
      </c>
      <c r="H1228" t="s">
        <v>548</v>
      </c>
      <c r="I1228" t="s">
        <v>206</v>
      </c>
      <c r="J1228" t="s">
        <v>560</v>
      </c>
    </row>
    <row r="1229" spans="2:10" x14ac:dyDescent="0.3">
      <c r="B1229">
        <v>56</v>
      </c>
      <c r="C1229" t="s">
        <v>126</v>
      </c>
      <c r="D1229">
        <v>15</v>
      </c>
      <c r="E1229">
        <v>21</v>
      </c>
      <c r="F1229">
        <v>105</v>
      </c>
      <c r="G1229" t="s">
        <v>295</v>
      </c>
      <c r="H1229" t="s">
        <v>551</v>
      </c>
      <c r="I1229" t="s">
        <v>206</v>
      </c>
      <c r="J1229" t="s">
        <v>572</v>
      </c>
    </row>
    <row r="1230" spans="2:10" x14ac:dyDescent="0.3">
      <c r="B1230">
        <v>70</v>
      </c>
      <c r="C1230" t="s">
        <v>126</v>
      </c>
      <c r="D1230">
        <v>2</v>
      </c>
      <c r="E1230">
        <v>28</v>
      </c>
      <c r="F1230">
        <v>105</v>
      </c>
      <c r="G1230" t="s">
        <v>475</v>
      </c>
      <c r="H1230" t="s">
        <v>542</v>
      </c>
      <c r="I1230" t="s">
        <v>206</v>
      </c>
      <c r="J1230" t="s">
        <v>543</v>
      </c>
    </row>
    <row r="1231" spans="2:10" x14ac:dyDescent="0.3">
      <c r="B1231">
        <v>44</v>
      </c>
      <c r="C1231" t="s">
        <v>130</v>
      </c>
      <c r="D1231">
        <v>4</v>
      </c>
      <c r="E1231">
        <v>29</v>
      </c>
      <c r="F1231">
        <v>97</v>
      </c>
      <c r="G1231" t="s">
        <v>472</v>
      </c>
      <c r="H1231" t="s">
        <v>548</v>
      </c>
      <c r="I1231" t="s">
        <v>206</v>
      </c>
      <c r="J1231" t="s">
        <v>549</v>
      </c>
    </row>
    <row r="1232" spans="2:10" x14ac:dyDescent="0.3">
      <c r="B1232">
        <v>83</v>
      </c>
      <c r="C1232" t="s">
        <v>159</v>
      </c>
      <c r="D1232">
        <v>11</v>
      </c>
      <c r="E1232">
        <v>16</v>
      </c>
      <c r="F1232">
        <v>110</v>
      </c>
      <c r="G1232" t="s">
        <v>458</v>
      </c>
      <c r="H1232" t="s">
        <v>202</v>
      </c>
      <c r="I1232" t="s">
        <v>201</v>
      </c>
      <c r="J1232" t="s">
        <v>564</v>
      </c>
    </row>
    <row r="1233" spans="2:10" x14ac:dyDescent="0.3">
      <c r="B1233">
        <v>48</v>
      </c>
      <c r="C1233" t="s">
        <v>120</v>
      </c>
      <c r="D1233">
        <v>2</v>
      </c>
      <c r="E1233">
        <v>47</v>
      </c>
      <c r="F1233">
        <v>117</v>
      </c>
      <c r="G1233" t="s">
        <v>475</v>
      </c>
      <c r="H1233" t="s">
        <v>542</v>
      </c>
      <c r="I1233" t="s">
        <v>206</v>
      </c>
      <c r="J1233" t="s">
        <v>543</v>
      </c>
    </row>
    <row r="1234" spans="2:10" x14ac:dyDescent="0.3">
      <c r="B1234">
        <v>2</v>
      </c>
      <c r="C1234" t="s">
        <v>93</v>
      </c>
      <c r="D1234">
        <v>1</v>
      </c>
      <c r="E1234">
        <v>40</v>
      </c>
      <c r="F1234">
        <v>110</v>
      </c>
      <c r="G1234" t="s">
        <v>200</v>
      </c>
      <c r="H1234" t="s">
        <v>202</v>
      </c>
      <c r="I1234" t="s">
        <v>201</v>
      </c>
      <c r="J1234" t="s">
        <v>539</v>
      </c>
    </row>
    <row r="1235" spans="2:10" x14ac:dyDescent="0.3">
      <c r="B1235">
        <v>89</v>
      </c>
      <c r="C1235" t="s">
        <v>111</v>
      </c>
      <c r="D1235">
        <v>5</v>
      </c>
      <c r="E1235">
        <v>37</v>
      </c>
      <c r="F1235">
        <v>106</v>
      </c>
      <c r="G1235" t="s">
        <v>315</v>
      </c>
      <c r="H1235" t="s">
        <v>551</v>
      </c>
      <c r="I1235" t="s">
        <v>206</v>
      </c>
      <c r="J1235" t="s">
        <v>552</v>
      </c>
    </row>
    <row r="1236" spans="2:10" x14ac:dyDescent="0.3">
      <c r="B1236">
        <v>35</v>
      </c>
      <c r="C1236" t="s">
        <v>96</v>
      </c>
      <c r="D1236">
        <v>8</v>
      </c>
      <c r="E1236">
        <v>44</v>
      </c>
      <c r="F1236">
        <v>115</v>
      </c>
      <c r="G1236" t="s">
        <v>373</v>
      </c>
      <c r="H1236" t="s">
        <v>545</v>
      </c>
      <c r="I1236" t="s">
        <v>206</v>
      </c>
      <c r="J1236" t="s">
        <v>558</v>
      </c>
    </row>
    <row r="1237" spans="2:10" x14ac:dyDescent="0.3">
      <c r="B1237">
        <v>62</v>
      </c>
      <c r="C1237" t="s">
        <v>96</v>
      </c>
      <c r="D1237">
        <v>2</v>
      </c>
      <c r="E1237">
        <v>26</v>
      </c>
      <c r="F1237">
        <v>110</v>
      </c>
      <c r="G1237" t="s">
        <v>475</v>
      </c>
      <c r="H1237" t="s">
        <v>542</v>
      </c>
      <c r="I1237" t="s">
        <v>206</v>
      </c>
      <c r="J1237" t="s">
        <v>543</v>
      </c>
    </row>
    <row r="1238" spans="2:10" x14ac:dyDescent="0.3">
      <c r="B1238">
        <v>69</v>
      </c>
      <c r="C1238" t="s">
        <v>126</v>
      </c>
      <c r="D1238">
        <v>6</v>
      </c>
      <c r="E1238">
        <v>28</v>
      </c>
      <c r="F1238">
        <v>90</v>
      </c>
      <c r="G1238" t="s">
        <v>272</v>
      </c>
      <c r="H1238" t="s">
        <v>202</v>
      </c>
      <c r="I1238" t="s">
        <v>201</v>
      </c>
      <c r="J1238" t="s">
        <v>554</v>
      </c>
    </row>
    <row r="1239" spans="2:10" x14ac:dyDescent="0.3">
      <c r="B1239">
        <v>88</v>
      </c>
      <c r="C1239" t="s">
        <v>96</v>
      </c>
      <c r="D1239">
        <v>1</v>
      </c>
      <c r="E1239">
        <v>15</v>
      </c>
      <c r="F1239">
        <v>90</v>
      </c>
      <c r="G1239" t="s">
        <v>200</v>
      </c>
      <c r="H1239" t="s">
        <v>202</v>
      </c>
      <c r="I1239" t="s">
        <v>201</v>
      </c>
      <c r="J1239" t="s">
        <v>539</v>
      </c>
    </row>
    <row r="1240" spans="2:10" x14ac:dyDescent="0.3">
      <c r="B1240">
        <v>10</v>
      </c>
      <c r="C1240" t="s">
        <v>148</v>
      </c>
      <c r="D1240">
        <v>12</v>
      </c>
      <c r="E1240">
        <v>37</v>
      </c>
      <c r="F1240">
        <v>118</v>
      </c>
      <c r="G1240" t="s">
        <v>333</v>
      </c>
      <c r="H1240" t="s">
        <v>542</v>
      </c>
      <c r="I1240" t="s">
        <v>201</v>
      </c>
      <c r="J1240" t="s">
        <v>566</v>
      </c>
    </row>
    <row r="1241" spans="2:10" x14ac:dyDescent="0.3">
      <c r="B1241">
        <v>48</v>
      </c>
      <c r="C1241" t="s">
        <v>120</v>
      </c>
      <c r="D1241">
        <v>9</v>
      </c>
      <c r="E1241">
        <v>33</v>
      </c>
      <c r="F1241">
        <v>108</v>
      </c>
      <c r="G1241" t="s">
        <v>423</v>
      </c>
      <c r="H1241" t="s">
        <v>548</v>
      </c>
      <c r="I1241" t="s">
        <v>206</v>
      </c>
      <c r="J1241" t="s">
        <v>560</v>
      </c>
    </row>
    <row r="1242" spans="2:10" x14ac:dyDescent="0.3">
      <c r="B1242">
        <v>48</v>
      </c>
      <c r="C1242" t="s">
        <v>120</v>
      </c>
      <c r="D1242">
        <v>12</v>
      </c>
      <c r="E1242">
        <v>16</v>
      </c>
      <c r="F1242">
        <v>114</v>
      </c>
      <c r="G1242" t="s">
        <v>333</v>
      </c>
      <c r="H1242" t="s">
        <v>542</v>
      </c>
      <c r="I1242" t="s">
        <v>201</v>
      </c>
      <c r="J1242" t="s">
        <v>566</v>
      </c>
    </row>
    <row r="1243" spans="2:10" x14ac:dyDescent="0.3">
      <c r="B1243">
        <v>91</v>
      </c>
      <c r="C1243" t="s">
        <v>121</v>
      </c>
      <c r="D1243">
        <v>1</v>
      </c>
      <c r="E1243">
        <v>48</v>
      </c>
      <c r="F1243">
        <v>109</v>
      </c>
      <c r="G1243" t="s">
        <v>200</v>
      </c>
      <c r="H1243" t="s">
        <v>202</v>
      </c>
      <c r="I1243" t="s">
        <v>201</v>
      </c>
      <c r="J1243" t="s">
        <v>539</v>
      </c>
    </row>
    <row r="1244" spans="2:10" x14ac:dyDescent="0.3">
      <c r="B1244">
        <v>91</v>
      </c>
      <c r="C1244" t="s">
        <v>121</v>
      </c>
      <c r="D1244">
        <v>3</v>
      </c>
      <c r="E1244">
        <v>41</v>
      </c>
      <c r="F1244">
        <v>95</v>
      </c>
      <c r="G1244" t="s">
        <v>494</v>
      </c>
      <c r="H1244" t="s">
        <v>545</v>
      </c>
      <c r="I1244" t="s">
        <v>206</v>
      </c>
      <c r="J1244" t="s">
        <v>546</v>
      </c>
    </row>
    <row r="1245" spans="2:10" x14ac:dyDescent="0.3">
      <c r="B1245">
        <v>65</v>
      </c>
      <c r="C1245" t="s">
        <v>123</v>
      </c>
      <c r="D1245">
        <v>15</v>
      </c>
      <c r="E1245">
        <v>13</v>
      </c>
      <c r="F1245">
        <v>111</v>
      </c>
      <c r="G1245" t="s">
        <v>295</v>
      </c>
      <c r="H1245" t="s">
        <v>551</v>
      </c>
      <c r="I1245" t="s">
        <v>206</v>
      </c>
      <c r="J1245" t="s">
        <v>572</v>
      </c>
    </row>
    <row r="1246" spans="2:10" x14ac:dyDescent="0.3">
      <c r="B1246">
        <v>100</v>
      </c>
      <c r="C1246" t="s">
        <v>96</v>
      </c>
      <c r="D1246">
        <v>4</v>
      </c>
      <c r="E1246">
        <v>35</v>
      </c>
      <c r="F1246">
        <v>92</v>
      </c>
      <c r="G1246" t="s">
        <v>472</v>
      </c>
      <c r="H1246" t="s">
        <v>548</v>
      </c>
      <c r="I1246" t="s">
        <v>206</v>
      </c>
      <c r="J1246" t="s">
        <v>549</v>
      </c>
    </row>
    <row r="1247" spans="2:10" x14ac:dyDescent="0.3">
      <c r="B1247">
        <v>93</v>
      </c>
      <c r="C1247" t="s">
        <v>91</v>
      </c>
      <c r="D1247">
        <v>11</v>
      </c>
      <c r="E1247">
        <v>20</v>
      </c>
      <c r="F1247">
        <v>111</v>
      </c>
      <c r="G1247" t="s">
        <v>458</v>
      </c>
      <c r="H1247" t="s">
        <v>202</v>
      </c>
      <c r="I1247" t="s">
        <v>201</v>
      </c>
      <c r="J1247" t="s">
        <v>564</v>
      </c>
    </row>
    <row r="1248" spans="2:10" x14ac:dyDescent="0.3">
      <c r="B1248">
        <v>37</v>
      </c>
      <c r="C1248" t="s">
        <v>110</v>
      </c>
      <c r="D1248">
        <v>3</v>
      </c>
      <c r="E1248">
        <v>14</v>
      </c>
      <c r="F1248">
        <v>114</v>
      </c>
      <c r="G1248" t="s">
        <v>494</v>
      </c>
      <c r="H1248" t="s">
        <v>545</v>
      </c>
      <c r="I1248" t="s">
        <v>206</v>
      </c>
      <c r="J1248" t="s">
        <v>546</v>
      </c>
    </row>
    <row r="1249" spans="2:10" x14ac:dyDescent="0.3">
      <c r="B1249">
        <v>72</v>
      </c>
      <c r="C1249" t="s">
        <v>96</v>
      </c>
      <c r="D1249">
        <v>8</v>
      </c>
      <c r="E1249">
        <v>13</v>
      </c>
      <c r="F1249">
        <v>91</v>
      </c>
      <c r="G1249" t="s">
        <v>373</v>
      </c>
      <c r="H1249" t="s">
        <v>545</v>
      </c>
      <c r="I1249" t="s">
        <v>206</v>
      </c>
      <c r="J1249" t="s">
        <v>558</v>
      </c>
    </row>
    <row r="1250" spans="2:10" x14ac:dyDescent="0.3">
      <c r="B1250">
        <v>16</v>
      </c>
      <c r="C1250" t="s">
        <v>86</v>
      </c>
      <c r="D1250">
        <v>5</v>
      </c>
      <c r="E1250">
        <v>34</v>
      </c>
      <c r="F1250">
        <v>113</v>
      </c>
      <c r="G1250" t="s">
        <v>315</v>
      </c>
      <c r="H1250" t="s">
        <v>551</v>
      </c>
      <c r="I1250" t="s">
        <v>206</v>
      </c>
      <c r="J1250" t="s">
        <v>552</v>
      </c>
    </row>
    <row r="1251" spans="2:10" x14ac:dyDescent="0.3">
      <c r="B1251">
        <v>57</v>
      </c>
      <c r="C1251" t="s">
        <v>148</v>
      </c>
      <c r="D1251">
        <v>13</v>
      </c>
      <c r="E1251">
        <v>26</v>
      </c>
      <c r="F1251">
        <v>103</v>
      </c>
      <c r="G1251" t="s">
        <v>411</v>
      </c>
      <c r="H1251" t="s">
        <v>545</v>
      </c>
      <c r="I1251" t="s">
        <v>201</v>
      </c>
      <c r="J1251" t="s">
        <v>568</v>
      </c>
    </row>
    <row r="1252" spans="2:10" x14ac:dyDescent="0.3">
      <c r="B1252">
        <v>13</v>
      </c>
      <c r="C1252" t="s">
        <v>134</v>
      </c>
      <c r="D1252">
        <v>1</v>
      </c>
      <c r="E1252">
        <v>26</v>
      </c>
      <c r="F1252">
        <v>112</v>
      </c>
      <c r="G1252" t="s">
        <v>200</v>
      </c>
      <c r="H1252" t="s">
        <v>202</v>
      </c>
      <c r="I1252" t="s">
        <v>201</v>
      </c>
      <c r="J1252" t="s">
        <v>539</v>
      </c>
    </row>
    <row r="1253" spans="2:10" x14ac:dyDescent="0.3">
      <c r="B1253">
        <v>4</v>
      </c>
      <c r="C1253" t="s">
        <v>145</v>
      </c>
      <c r="D1253">
        <v>7</v>
      </c>
      <c r="E1253">
        <v>13</v>
      </c>
      <c r="F1253">
        <v>90</v>
      </c>
      <c r="G1253" t="s">
        <v>507</v>
      </c>
      <c r="H1253" t="s">
        <v>542</v>
      </c>
      <c r="I1253" t="s">
        <v>206</v>
      </c>
      <c r="J1253" t="s">
        <v>556</v>
      </c>
    </row>
    <row r="1254" spans="2:10" x14ac:dyDescent="0.3">
      <c r="B1254">
        <v>51</v>
      </c>
      <c r="C1254" t="s">
        <v>114</v>
      </c>
      <c r="D1254">
        <v>12</v>
      </c>
      <c r="E1254">
        <v>44</v>
      </c>
      <c r="F1254">
        <v>113</v>
      </c>
      <c r="G1254" t="s">
        <v>333</v>
      </c>
      <c r="H1254" t="s">
        <v>542</v>
      </c>
      <c r="I1254" t="s">
        <v>201</v>
      </c>
      <c r="J1254" t="s">
        <v>566</v>
      </c>
    </row>
    <row r="1255" spans="2:10" x14ac:dyDescent="0.3">
      <c r="B1255">
        <v>22</v>
      </c>
      <c r="C1255" t="s">
        <v>112</v>
      </c>
      <c r="D1255">
        <v>4</v>
      </c>
      <c r="E1255">
        <v>21</v>
      </c>
      <c r="F1255">
        <v>113</v>
      </c>
      <c r="G1255" t="s">
        <v>472</v>
      </c>
      <c r="H1255" t="s">
        <v>548</v>
      </c>
      <c r="I1255" t="s">
        <v>206</v>
      </c>
      <c r="J1255" t="s">
        <v>549</v>
      </c>
    </row>
    <row r="1256" spans="2:10" x14ac:dyDescent="0.3">
      <c r="B1256">
        <v>27</v>
      </c>
      <c r="C1256" t="s">
        <v>160</v>
      </c>
      <c r="D1256">
        <v>1</v>
      </c>
      <c r="E1256">
        <v>17</v>
      </c>
      <c r="F1256">
        <v>90</v>
      </c>
      <c r="G1256" t="s">
        <v>200</v>
      </c>
      <c r="H1256" t="s">
        <v>202</v>
      </c>
      <c r="I1256" t="s">
        <v>201</v>
      </c>
      <c r="J1256" t="s">
        <v>539</v>
      </c>
    </row>
    <row r="1257" spans="2:10" x14ac:dyDescent="0.3">
      <c r="B1257">
        <v>83</v>
      </c>
      <c r="C1257" t="s">
        <v>159</v>
      </c>
      <c r="D1257">
        <v>6</v>
      </c>
      <c r="E1257">
        <v>18</v>
      </c>
      <c r="F1257">
        <v>105</v>
      </c>
      <c r="G1257" t="s">
        <v>272</v>
      </c>
      <c r="H1257" t="s">
        <v>202</v>
      </c>
      <c r="I1257" t="s">
        <v>201</v>
      </c>
      <c r="J1257" t="s">
        <v>554</v>
      </c>
    </row>
    <row r="1258" spans="2:10" x14ac:dyDescent="0.3">
      <c r="B1258">
        <v>38</v>
      </c>
      <c r="C1258" t="s">
        <v>132</v>
      </c>
      <c r="D1258">
        <v>5</v>
      </c>
      <c r="E1258">
        <v>40</v>
      </c>
      <c r="F1258">
        <v>98</v>
      </c>
      <c r="G1258" t="s">
        <v>315</v>
      </c>
      <c r="H1258" t="s">
        <v>551</v>
      </c>
      <c r="I1258" t="s">
        <v>206</v>
      </c>
      <c r="J1258" t="s">
        <v>552</v>
      </c>
    </row>
    <row r="1259" spans="2:10" x14ac:dyDescent="0.3">
      <c r="B1259">
        <v>35</v>
      </c>
      <c r="C1259" t="s">
        <v>96</v>
      </c>
      <c r="D1259">
        <v>13</v>
      </c>
      <c r="E1259">
        <v>13</v>
      </c>
      <c r="F1259">
        <v>99</v>
      </c>
      <c r="G1259" t="s">
        <v>411</v>
      </c>
      <c r="H1259" t="s">
        <v>545</v>
      </c>
      <c r="I1259" t="s">
        <v>201</v>
      </c>
      <c r="J1259" t="s">
        <v>568</v>
      </c>
    </row>
    <row r="1260" spans="2:10" x14ac:dyDescent="0.3">
      <c r="B1260">
        <v>3</v>
      </c>
      <c r="C1260" t="s">
        <v>150</v>
      </c>
      <c r="D1260">
        <v>8</v>
      </c>
      <c r="E1260">
        <v>31</v>
      </c>
      <c r="F1260">
        <v>105</v>
      </c>
      <c r="G1260" t="s">
        <v>373</v>
      </c>
      <c r="H1260" t="s">
        <v>545</v>
      </c>
      <c r="I1260" t="s">
        <v>206</v>
      </c>
      <c r="J1260" t="s">
        <v>558</v>
      </c>
    </row>
    <row r="1261" spans="2:10" x14ac:dyDescent="0.3">
      <c r="B1261">
        <v>25</v>
      </c>
      <c r="C1261" t="s">
        <v>122</v>
      </c>
      <c r="D1261">
        <v>15</v>
      </c>
      <c r="E1261">
        <v>48</v>
      </c>
      <c r="F1261">
        <v>108</v>
      </c>
      <c r="G1261" t="s">
        <v>295</v>
      </c>
      <c r="H1261" t="s">
        <v>551</v>
      </c>
      <c r="I1261" t="s">
        <v>206</v>
      </c>
      <c r="J1261" t="s">
        <v>572</v>
      </c>
    </row>
    <row r="1262" spans="2:10" x14ac:dyDescent="0.3">
      <c r="B1262">
        <v>8</v>
      </c>
      <c r="C1262" t="s">
        <v>96</v>
      </c>
      <c r="D1262">
        <v>6</v>
      </c>
      <c r="E1262">
        <v>18</v>
      </c>
      <c r="F1262">
        <v>90</v>
      </c>
      <c r="G1262" t="s">
        <v>272</v>
      </c>
      <c r="H1262" t="s">
        <v>202</v>
      </c>
      <c r="I1262" t="s">
        <v>201</v>
      </c>
      <c r="J1262" t="s">
        <v>554</v>
      </c>
    </row>
    <row r="1263" spans="2:10" x14ac:dyDescent="0.3">
      <c r="B1263">
        <v>20</v>
      </c>
      <c r="C1263" t="s">
        <v>99</v>
      </c>
      <c r="D1263">
        <v>2</v>
      </c>
      <c r="E1263">
        <v>48</v>
      </c>
      <c r="F1263">
        <v>120</v>
      </c>
      <c r="G1263" t="s">
        <v>475</v>
      </c>
      <c r="H1263" t="s">
        <v>542</v>
      </c>
      <c r="I1263" t="s">
        <v>206</v>
      </c>
      <c r="J1263" t="s">
        <v>543</v>
      </c>
    </row>
    <row r="1264" spans="2:10" x14ac:dyDescent="0.3">
      <c r="B1264">
        <v>78</v>
      </c>
      <c r="C1264" t="s">
        <v>94</v>
      </c>
      <c r="D1264">
        <v>10</v>
      </c>
      <c r="E1264">
        <v>42</v>
      </c>
      <c r="F1264">
        <v>104</v>
      </c>
      <c r="G1264" t="s">
        <v>244</v>
      </c>
      <c r="H1264" t="s">
        <v>551</v>
      </c>
      <c r="I1264" t="s">
        <v>206</v>
      </c>
      <c r="J1264" t="s">
        <v>562</v>
      </c>
    </row>
    <row r="1265" spans="2:10" x14ac:dyDescent="0.3">
      <c r="B1265">
        <v>99</v>
      </c>
      <c r="C1265" t="s">
        <v>143</v>
      </c>
      <c r="D1265">
        <v>4</v>
      </c>
      <c r="E1265">
        <v>38</v>
      </c>
      <c r="F1265">
        <v>113</v>
      </c>
      <c r="G1265" t="s">
        <v>472</v>
      </c>
      <c r="H1265" t="s">
        <v>548</v>
      </c>
      <c r="I1265" t="s">
        <v>206</v>
      </c>
      <c r="J1265" t="s">
        <v>549</v>
      </c>
    </row>
    <row r="1266" spans="2:10" x14ac:dyDescent="0.3">
      <c r="B1266">
        <v>98</v>
      </c>
      <c r="C1266" t="s">
        <v>84</v>
      </c>
      <c r="D1266">
        <v>2</v>
      </c>
      <c r="E1266">
        <v>17</v>
      </c>
      <c r="F1266">
        <v>120</v>
      </c>
      <c r="G1266" t="s">
        <v>475</v>
      </c>
      <c r="H1266" t="s">
        <v>542</v>
      </c>
      <c r="I1266" t="s">
        <v>206</v>
      </c>
      <c r="J1266" t="s">
        <v>543</v>
      </c>
    </row>
    <row r="1267" spans="2:10" x14ac:dyDescent="0.3">
      <c r="B1267">
        <v>97</v>
      </c>
      <c r="C1267" t="s">
        <v>125</v>
      </c>
      <c r="D1267">
        <v>12</v>
      </c>
      <c r="E1267">
        <v>25</v>
      </c>
      <c r="F1267">
        <v>117</v>
      </c>
      <c r="G1267" t="s">
        <v>333</v>
      </c>
      <c r="H1267" t="s">
        <v>542</v>
      </c>
      <c r="I1267" t="s">
        <v>201</v>
      </c>
      <c r="J1267" t="s">
        <v>566</v>
      </c>
    </row>
    <row r="1268" spans="2:10" x14ac:dyDescent="0.3">
      <c r="B1268">
        <v>61</v>
      </c>
      <c r="C1268" t="s">
        <v>116</v>
      </c>
      <c r="D1268">
        <v>14</v>
      </c>
      <c r="E1268">
        <v>35</v>
      </c>
      <c r="F1268">
        <v>104</v>
      </c>
      <c r="G1268" t="s">
        <v>483</v>
      </c>
      <c r="H1268" t="s">
        <v>548</v>
      </c>
      <c r="I1268" t="s">
        <v>201</v>
      </c>
      <c r="J1268" t="s">
        <v>570</v>
      </c>
    </row>
    <row r="1269" spans="2:10" x14ac:dyDescent="0.3">
      <c r="B1269">
        <v>46</v>
      </c>
      <c r="C1269" t="s">
        <v>153</v>
      </c>
      <c r="D1269">
        <v>15</v>
      </c>
      <c r="E1269">
        <v>12</v>
      </c>
      <c r="F1269">
        <v>107</v>
      </c>
      <c r="G1269" t="s">
        <v>295</v>
      </c>
      <c r="H1269" t="s">
        <v>551</v>
      </c>
      <c r="I1269" t="s">
        <v>206</v>
      </c>
      <c r="J1269" t="s">
        <v>572</v>
      </c>
    </row>
    <row r="1270" spans="2:10" x14ac:dyDescent="0.3">
      <c r="B1270">
        <v>8</v>
      </c>
      <c r="C1270" t="s">
        <v>96</v>
      </c>
      <c r="D1270">
        <v>7</v>
      </c>
      <c r="E1270">
        <v>33</v>
      </c>
      <c r="F1270">
        <v>107</v>
      </c>
      <c r="G1270" t="s">
        <v>507</v>
      </c>
      <c r="H1270" t="s">
        <v>542</v>
      </c>
      <c r="I1270" t="s">
        <v>206</v>
      </c>
      <c r="J1270" t="s">
        <v>556</v>
      </c>
    </row>
    <row r="1271" spans="2:10" x14ac:dyDescent="0.3">
      <c r="B1271">
        <v>93</v>
      </c>
      <c r="C1271" t="s">
        <v>91</v>
      </c>
      <c r="D1271">
        <v>3</v>
      </c>
      <c r="E1271">
        <v>16</v>
      </c>
      <c r="F1271">
        <v>92</v>
      </c>
      <c r="G1271" t="s">
        <v>494</v>
      </c>
      <c r="H1271" t="s">
        <v>545</v>
      </c>
      <c r="I1271" t="s">
        <v>206</v>
      </c>
      <c r="J1271" t="s">
        <v>546</v>
      </c>
    </row>
    <row r="1272" spans="2:10" x14ac:dyDescent="0.3">
      <c r="B1272">
        <v>72</v>
      </c>
      <c r="C1272" t="s">
        <v>96</v>
      </c>
      <c r="D1272">
        <v>3</v>
      </c>
      <c r="E1272">
        <v>35</v>
      </c>
      <c r="F1272">
        <v>91</v>
      </c>
      <c r="G1272" t="s">
        <v>494</v>
      </c>
      <c r="H1272" t="s">
        <v>545</v>
      </c>
      <c r="I1272" t="s">
        <v>206</v>
      </c>
      <c r="J1272" t="s">
        <v>546</v>
      </c>
    </row>
    <row r="1273" spans="2:10" x14ac:dyDescent="0.3">
      <c r="B1273">
        <v>13</v>
      </c>
      <c r="C1273" t="s">
        <v>134</v>
      </c>
      <c r="D1273">
        <v>10</v>
      </c>
      <c r="E1273">
        <v>10</v>
      </c>
      <c r="F1273">
        <v>97</v>
      </c>
      <c r="G1273" t="s">
        <v>244</v>
      </c>
      <c r="H1273" t="s">
        <v>551</v>
      </c>
      <c r="I1273" t="s">
        <v>206</v>
      </c>
      <c r="J1273" t="s">
        <v>562</v>
      </c>
    </row>
    <row r="1274" spans="2:10" x14ac:dyDescent="0.3">
      <c r="B1274">
        <v>39</v>
      </c>
      <c r="C1274" t="s">
        <v>96</v>
      </c>
      <c r="D1274">
        <v>7</v>
      </c>
      <c r="E1274">
        <v>50</v>
      </c>
      <c r="F1274">
        <v>114</v>
      </c>
      <c r="G1274" t="s">
        <v>507</v>
      </c>
      <c r="H1274" t="s">
        <v>542</v>
      </c>
      <c r="I1274" t="s">
        <v>206</v>
      </c>
      <c r="J1274" t="s">
        <v>556</v>
      </c>
    </row>
    <row r="1275" spans="2:10" x14ac:dyDescent="0.3">
      <c r="B1275">
        <v>72</v>
      </c>
      <c r="C1275" t="s">
        <v>96</v>
      </c>
      <c r="D1275">
        <v>10</v>
      </c>
      <c r="E1275">
        <v>41</v>
      </c>
      <c r="F1275">
        <v>118</v>
      </c>
      <c r="G1275" t="s">
        <v>244</v>
      </c>
      <c r="H1275" t="s">
        <v>551</v>
      </c>
      <c r="I1275" t="s">
        <v>206</v>
      </c>
      <c r="J1275" t="s">
        <v>562</v>
      </c>
    </row>
    <row r="1276" spans="2:10" x14ac:dyDescent="0.3">
      <c r="B1276">
        <v>3</v>
      </c>
      <c r="C1276" t="s">
        <v>150</v>
      </c>
      <c r="D1276">
        <v>2</v>
      </c>
      <c r="E1276">
        <v>35</v>
      </c>
      <c r="F1276">
        <v>91</v>
      </c>
      <c r="G1276" t="s">
        <v>475</v>
      </c>
      <c r="H1276" t="s">
        <v>542</v>
      </c>
      <c r="I1276" t="s">
        <v>206</v>
      </c>
      <c r="J1276" t="s">
        <v>543</v>
      </c>
    </row>
    <row r="1277" spans="2:10" x14ac:dyDescent="0.3">
      <c r="B1277">
        <v>44</v>
      </c>
      <c r="C1277" t="s">
        <v>130</v>
      </c>
      <c r="D1277">
        <v>9</v>
      </c>
      <c r="E1277">
        <v>15</v>
      </c>
      <c r="F1277">
        <v>106</v>
      </c>
      <c r="G1277" t="s">
        <v>423</v>
      </c>
      <c r="H1277" t="s">
        <v>548</v>
      </c>
      <c r="I1277" t="s">
        <v>206</v>
      </c>
      <c r="J1277" t="s">
        <v>560</v>
      </c>
    </row>
    <row r="1278" spans="2:10" x14ac:dyDescent="0.3">
      <c r="B1278">
        <v>32</v>
      </c>
      <c r="C1278" t="s">
        <v>136</v>
      </c>
      <c r="D1278">
        <v>14</v>
      </c>
      <c r="E1278">
        <v>31</v>
      </c>
      <c r="F1278">
        <v>118</v>
      </c>
      <c r="G1278" t="s">
        <v>483</v>
      </c>
      <c r="H1278" t="s">
        <v>548</v>
      </c>
      <c r="I1278" t="s">
        <v>201</v>
      </c>
      <c r="J1278" t="s">
        <v>570</v>
      </c>
    </row>
    <row r="1279" spans="2:10" x14ac:dyDescent="0.3">
      <c r="B1279">
        <v>47</v>
      </c>
      <c r="C1279" t="s">
        <v>101</v>
      </c>
      <c r="D1279">
        <v>5</v>
      </c>
      <c r="E1279">
        <v>35</v>
      </c>
      <c r="F1279">
        <v>103</v>
      </c>
      <c r="G1279" t="s">
        <v>315</v>
      </c>
      <c r="H1279" t="s">
        <v>551</v>
      </c>
      <c r="I1279" t="s">
        <v>206</v>
      </c>
      <c r="J1279" t="s">
        <v>552</v>
      </c>
    </row>
    <row r="1280" spans="2:10" x14ac:dyDescent="0.3">
      <c r="B1280">
        <v>29</v>
      </c>
      <c r="C1280" t="s">
        <v>157</v>
      </c>
      <c r="D1280">
        <v>11</v>
      </c>
      <c r="E1280">
        <v>17</v>
      </c>
      <c r="F1280">
        <v>100</v>
      </c>
      <c r="G1280" t="s">
        <v>458</v>
      </c>
      <c r="H1280" t="s">
        <v>202</v>
      </c>
      <c r="I1280" t="s">
        <v>201</v>
      </c>
      <c r="J1280" t="s">
        <v>564</v>
      </c>
    </row>
    <row r="1281" spans="2:10" x14ac:dyDescent="0.3">
      <c r="B1281">
        <v>11</v>
      </c>
      <c r="C1281" t="s">
        <v>119</v>
      </c>
      <c r="D1281">
        <v>9</v>
      </c>
      <c r="E1281">
        <v>40</v>
      </c>
      <c r="F1281">
        <v>116</v>
      </c>
      <c r="G1281" t="s">
        <v>423</v>
      </c>
      <c r="H1281" t="s">
        <v>548</v>
      </c>
      <c r="I1281" t="s">
        <v>206</v>
      </c>
      <c r="J1281" t="s">
        <v>560</v>
      </c>
    </row>
    <row r="1282" spans="2:10" x14ac:dyDescent="0.3">
      <c r="B1282">
        <v>66</v>
      </c>
      <c r="C1282" t="s">
        <v>89</v>
      </c>
      <c r="D1282">
        <v>12</v>
      </c>
      <c r="E1282">
        <v>46</v>
      </c>
      <c r="F1282">
        <v>113</v>
      </c>
      <c r="G1282" t="s">
        <v>333</v>
      </c>
      <c r="H1282" t="s">
        <v>542</v>
      </c>
      <c r="I1282" t="s">
        <v>201</v>
      </c>
      <c r="J1282" t="s">
        <v>566</v>
      </c>
    </row>
    <row r="1283" spans="2:10" x14ac:dyDescent="0.3">
      <c r="B1283">
        <v>17</v>
      </c>
      <c r="C1283" t="s">
        <v>126</v>
      </c>
      <c r="D1283">
        <v>3</v>
      </c>
      <c r="E1283">
        <v>31</v>
      </c>
      <c r="F1283">
        <v>96</v>
      </c>
      <c r="G1283" t="s">
        <v>494</v>
      </c>
      <c r="H1283" t="s">
        <v>545</v>
      </c>
      <c r="I1283" t="s">
        <v>206</v>
      </c>
      <c r="J1283" t="s">
        <v>546</v>
      </c>
    </row>
    <row r="1284" spans="2:10" x14ac:dyDescent="0.3">
      <c r="B1284">
        <v>12</v>
      </c>
      <c r="C1284" t="s">
        <v>107</v>
      </c>
      <c r="D1284">
        <v>11</v>
      </c>
      <c r="E1284">
        <v>45</v>
      </c>
      <c r="F1284">
        <v>119</v>
      </c>
      <c r="G1284" t="s">
        <v>458</v>
      </c>
      <c r="H1284" t="s">
        <v>202</v>
      </c>
      <c r="I1284" t="s">
        <v>201</v>
      </c>
      <c r="J1284" t="s">
        <v>564</v>
      </c>
    </row>
    <row r="1285" spans="2:10" x14ac:dyDescent="0.3">
      <c r="B1285">
        <v>94</v>
      </c>
      <c r="C1285" t="s">
        <v>111</v>
      </c>
      <c r="D1285">
        <v>10</v>
      </c>
      <c r="E1285">
        <v>41</v>
      </c>
      <c r="F1285">
        <v>91</v>
      </c>
      <c r="G1285" t="s">
        <v>244</v>
      </c>
      <c r="H1285" t="s">
        <v>551</v>
      </c>
      <c r="I1285" t="s">
        <v>206</v>
      </c>
      <c r="J1285" t="s">
        <v>562</v>
      </c>
    </row>
    <row r="1286" spans="2:10" x14ac:dyDescent="0.3">
      <c r="B1286">
        <v>60</v>
      </c>
      <c r="C1286" t="s">
        <v>141</v>
      </c>
      <c r="D1286">
        <v>4</v>
      </c>
      <c r="E1286">
        <v>21</v>
      </c>
      <c r="F1286">
        <v>107</v>
      </c>
      <c r="G1286" t="s">
        <v>472</v>
      </c>
      <c r="H1286" t="s">
        <v>548</v>
      </c>
      <c r="I1286" t="s">
        <v>206</v>
      </c>
      <c r="J1286" t="s">
        <v>549</v>
      </c>
    </row>
    <row r="1287" spans="2:10" x14ac:dyDescent="0.3">
      <c r="B1287">
        <v>70</v>
      </c>
      <c r="C1287" t="s">
        <v>126</v>
      </c>
      <c r="D1287">
        <v>4</v>
      </c>
      <c r="E1287">
        <v>50</v>
      </c>
      <c r="F1287">
        <v>98</v>
      </c>
      <c r="G1287" t="s">
        <v>472</v>
      </c>
      <c r="H1287" t="s">
        <v>548</v>
      </c>
      <c r="I1287" t="s">
        <v>206</v>
      </c>
      <c r="J1287" t="s">
        <v>549</v>
      </c>
    </row>
    <row r="1288" spans="2:10" x14ac:dyDescent="0.3">
      <c r="B1288">
        <v>41</v>
      </c>
      <c r="C1288" t="s">
        <v>127</v>
      </c>
      <c r="D1288">
        <v>10</v>
      </c>
      <c r="E1288">
        <v>16</v>
      </c>
      <c r="F1288">
        <v>107</v>
      </c>
      <c r="G1288" t="s">
        <v>244</v>
      </c>
      <c r="H1288" t="s">
        <v>551</v>
      </c>
      <c r="I1288" t="s">
        <v>206</v>
      </c>
      <c r="J1288" t="s">
        <v>562</v>
      </c>
    </row>
    <row r="1289" spans="2:10" x14ac:dyDescent="0.3">
      <c r="B1289">
        <v>46</v>
      </c>
      <c r="C1289" t="s">
        <v>153</v>
      </c>
      <c r="D1289">
        <v>12</v>
      </c>
      <c r="E1289">
        <v>38</v>
      </c>
      <c r="F1289">
        <v>113</v>
      </c>
      <c r="G1289" t="s">
        <v>333</v>
      </c>
      <c r="H1289" t="s">
        <v>542</v>
      </c>
      <c r="I1289" t="s">
        <v>201</v>
      </c>
      <c r="J1289" t="s">
        <v>566</v>
      </c>
    </row>
    <row r="1290" spans="2:10" x14ac:dyDescent="0.3">
      <c r="B1290">
        <v>61</v>
      </c>
      <c r="C1290" t="s">
        <v>116</v>
      </c>
      <c r="D1290">
        <v>13</v>
      </c>
      <c r="E1290">
        <v>32</v>
      </c>
      <c r="F1290">
        <v>98</v>
      </c>
      <c r="G1290" t="s">
        <v>411</v>
      </c>
      <c r="H1290" t="s">
        <v>545</v>
      </c>
      <c r="I1290" t="s">
        <v>201</v>
      </c>
      <c r="J1290" t="s">
        <v>568</v>
      </c>
    </row>
    <row r="1291" spans="2:10" x14ac:dyDescent="0.3">
      <c r="B1291">
        <v>14</v>
      </c>
      <c r="C1291" t="s">
        <v>86</v>
      </c>
      <c r="D1291">
        <v>2</v>
      </c>
      <c r="E1291">
        <v>11</v>
      </c>
      <c r="F1291">
        <v>100</v>
      </c>
      <c r="G1291" t="s">
        <v>475</v>
      </c>
      <c r="H1291" t="s">
        <v>542</v>
      </c>
      <c r="I1291" t="s">
        <v>206</v>
      </c>
      <c r="J1291" t="s">
        <v>543</v>
      </c>
    </row>
    <row r="1292" spans="2:10" x14ac:dyDescent="0.3">
      <c r="B1292">
        <v>77</v>
      </c>
      <c r="C1292" t="s">
        <v>124</v>
      </c>
      <c r="D1292">
        <v>4</v>
      </c>
      <c r="E1292">
        <v>33</v>
      </c>
      <c r="F1292">
        <v>117</v>
      </c>
      <c r="G1292" t="s">
        <v>472</v>
      </c>
      <c r="H1292" t="s">
        <v>548</v>
      </c>
      <c r="I1292" t="s">
        <v>206</v>
      </c>
      <c r="J1292" t="s">
        <v>549</v>
      </c>
    </row>
    <row r="1293" spans="2:10" x14ac:dyDescent="0.3">
      <c r="B1293">
        <v>69</v>
      </c>
      <c r="C1293" t="s">
        <v>126</v>
      </c>
      <c r="D1293">
        <v>15</v>
      </c>
      <c r="E1293">
        <v>37</v>
      </c>
      <c r="F1293">
        <v>102</v>
      </c>
      <c r="G1293" t="s">
        <v>295</v>
      </c>
      <c r="H1293" t="s">
        <v>551</v>
      </c>
      <c r="I1293" t="s">
        <v>206</v>
      </c>
      <c r="J1293" t="s">
        <v>572</v>
      </c>
    </row>
    <row r="1294" spans="2:10" x14ac:dyDescent="0.3">
      <c r="B1294">
        <v>36</v>
      </c>
      <c r="C1294" t="s">
        <v>129</v>
      </c>
      <c r="D1294">
        <v>15</v>
      </c>
      <c r="E1294">
        <v>25</v>
      </c>
      <c r="F1294">
        <v>109</v>
      </c>
      <c r="G1294" t="s">
        <v>295</v>
      </c>
      <c r="H1294" t="s">
        <v>551</v>
      </c>
      <c r="I1294" t="s">
        <v>206</v>
      </c>
      <c r="J1294" t="s">
        <v>572</v>
      </c>
    </row>
    <row r="1295" spans="2:10" x14ac:dyDescent="0.3">
      <c r="B1295">
        <v>61</v>
      </c>
      <c r="C1295" t="s">
        <v>116</v>
      </c>
      <c r="D1295">
        <v>14</v>
      </c>
      <c r="E1295">
        <v>25</v>
      </c>
      <c r="F1295">
        <v>114</v>
      </c>
      <c r="G1295" t="s">
        <v>483</v>
      </c>
      <c r="H1295" t="s">
        <v>548</v>
      </c>
      <c r="I1295" t="s">
        <v>201</v>
      </c>
      <c r="J1295" t="s">
        <v>570</v>
      </c>
    </row>
    <row r="1296" spans="2:10" x14ac:dyDescent="0.3">
      <c r="B1296">
        <v>24</v>
      </c>
      <c r="C1296" t="s">
        <v>133</v>
      </c>
      <c r="D1296">
        <v>2</v>
      </c>
      <c r="E1296">
        <v>36</v>
      </c>
      <c r="F1296">
        <v>103</v>
      </c>
      <c r="G1296" t="s">
        <v>475</v>
      </c>
      <c r="H1296" t="s">
        <v>542</v>
      </c>
      <c r="I1296" t="s">
        <v>206</v>
      </c>
      <c r="J1296" t="s">
        <v>543</v>
      </c>
    </row>
    <row r="1297" spans="2:10" x14ac:dyDescent="0.3">
      <c r="B1297">
        <v>72</v>
      </c>
      <c r="C1297" t="s">
        <v>96</v>
      </c>
      <c r="D1297">
        <v>5</v>
      </c>
      <c r="E1297">
        <v>35</v>
      </c>
      <c r="F1297">
        <v>120</v>
      </c>
      <c r="G1297" t="s">
        <v>315</v>
      </c>
      <c r="H1297" t="s">
        <v>551</v>
      </c>
      <c r="I1297" t="s">
        <v>206</v>
      </c>
      <c r="J1297" t="s">
        <v>552</v>
      </c>
    </row>
    <row r="1298" spans="2:10" x14ac:dyDescent="0.3">
      <c r="B1298">
        <v>30</v>
      </c>
      <c r="C1298" t="s">
        <v>155</v>
      </c>
      <c r="D1298">
        <v>9</v>
      </c>
      <c r="E1298">
        <v>37</v>
      </c>
      <c r="F1298">
        <v>115</v>
      </c>
      <c r="G1298" t="s">
        <v>423</v>
      </c>
      <c r="H1298" t="s">
        <v>548</v>
      </c>
      <c r="I1298" t="s">
        <v>206</v>
      </c>
      <c r="J1298" t="s">
        <v>560</v>
      </c>
    </row>
    <row r="1299" spans="2:10" x14ac:dyDescent="0.3">
      <c r="B1299">
        <v>43</v>
      </c>
      <c r="C1299" t="s">
        <v>158</v>
      </c>
      <c r="D1299">
        <v>9</v>
      </c>
      <c r="E1299">
        <v>47</v>
      </c>
      <c r="F1299">
        <v>98</v>
      </c>
      <c r="G1299" t="s">
        <v>423</v>
      </c>
      <c r="H1299" t="s">
        <v>548</v>
      </c>
      <c r="I1299" t="s">
        <v>206</v>
      </c>
      <c r="J1299" t="s">
        <v>560</v>
      </c>
    </row>
    <row r="1300" spans="2:10" x14ac:dyDescent="0.3">
      <c r="B1300">
        <v>46</v>
      </c>
      <c r="C1300" t="s">
        <v>153</v>
      </c>
      <c r="D1300">
        <v>11</v>
      </c>
      <c r="E1300">
        <v>30</v>
      </c>
      <c r="F1300">
        <v>114</v>
      </c>
      <c r="G1300" t="s">
        <v>458</v>
      </c>
      <c r="H1300" t="s">
        <v>202</v>
      </c>
      <c r="I1300" t="s">
        <v>201</v>
      </c>
      <c r="J1300" t="s">
        <v>564</v>
      </c>
    </row>
    <row r="1301" spans="2:10" x14ac:dyDescent="0.3">
      <c r="B1301">
        <v>31</v>
      </c>
      <c r="C1301" t="s">
        <v>144</v>
      </c>
      <c r="D1301">
        <v>10</v>
      </c>
      <c r="E1301">
        <v>23</v>
      </c>
      <c r="F1301">
        <v>95</v>
      </c>
      <c r="G1301" t="s">
        <v>244</v>
      </c>
      <c r="H1301" t="s">
        <v>551</v>
      </c>
      <c r="I1301" t="s">
        <v>206</v>
      </c>
      <c r="J1301" t="s">
        <v>562</v>
      </c>
    </row>
    <row r="1302" spans="2:10" x14ac:dyDescent="0.3">
      <c r="B1302">
        <v>53</v>
      </c>
      <c r="C1302" t="s">
        <v>147</v>
      </c>
      <c r="D1302">
        <v>6</v>
      </c>
      <c r="E1302">
        <v>11</v>
      </c>
      <c r="F1302">
        <v>92</v>
      </c>
      <c r="G1302" t="s">
        <v>272</v>
      </c>
      <c r="H1302" t="s">
        <v>202</v>
      </c>
      <c r="I1302" t="s">
        <v>201</v>
      </c>
      <c r="J1302" t="s">
        <v>554</v>
      </c>
    </row>
    <row r="1303" spans="2:10" x14ac:dyDescent="0.3">
      <c r="B1303">
        <v>75</v>
      </c>
      <c r="C1303" t="s">
        <v>96</v>
      </c>
      <c r="D1303">
        <v>10</v>
      </c>
      <c r="E1303">
        <v>30</v>
      </c>
      <c r="F1303">
        <v>108</v>
      </c>
      <c r="G1303" t="s">
        <v>244</v>
      </c>
      <c r="H1303" t="s">
        <v>551</v>
      </c>
      <c r="I1303" t="s">
        <v>206</v>
      </c>
      <c r="J1303" t="s">
        <v>562</v>
      </c>
    </row>
    <row r="1304" spans="2:10" x14ac:dyDescent="0.3">
      <c r="B1304">
        <v>49</v>
      </c>
      <c r="C1304" t="s">
        <v>96</v>
      </c>
      <c r="D1304">
        <v>1</v>
      </c>
      <c r="E1304">
        <v>45</v>
      </c>
      <c r="F1304">
        <v>95</v>
      </c>
      <c r="G1304" t="s">
        <v>200</v>
      </c>
      <c r="H1304" t="s">
        <v>202</v>
      </c>
      <c r="I1304" t="s">
        <v>201</v>
      </c>
      <c r="J1304" t="s">
        <v>539</v>
      </c>
    </row>
    <row r="1305" spans="2:10" x14ac:dyDescent="0.3">
      <c r="B1305">
        <v>48</v>
      </c>
      <c r="C1305" t="s">
        <v>120</v>
      </c>
      <c r="D1305">
        <v>15</v>
      </c>
      <c r="E1305">
        <v>17</v>
      </c>
      <c r="F1305">
        <v>113</v>
      </c>
      <c r="G1305" t="s">
        <v>295</v>
      </c>
      <c r="H1305" t="s">
        <v>551</v>
      </c>
      <c r="I1305" t="s">
        <v>206</v>
      </c>
      <c r="J1305" t="s">
        <v>572</v>
      </c>
    </row>
    <row r="1306" spans="2:10" x14ac:dyDescent="0.3">
      <c r="B1306">
        <v>47</v>
      </c>
      <c r="C1306" t="s">
        <v>101</v>
      </c>
      <c r="D1306">
        <v>3</v>
      </c>
      <c r="E1306">
        <v>25</v>
      </c>
      <c r="F1306">
        <v>110</v>
      </c>
      <c r="G1306" t="s">
        <v>494</v>
      </c>
      <c r="H1306" t="s">
        <v>545</v>
      </c>
      <c r="I1306" t="s">
        <v>206</v>
      </c>
      <c r="J1306" t="s">
        <v>546</v>
      </c>
    </row>
    <row r="1307" spans="2:10" x14ac:dyDescent="0.3">
      <c r="B1307">
        <v>6</v>
      </c>
      <c r="C1307" t="s">
        <v>147</v>
      </c>
      <c r="D1307">
        <v>9</v>
      </c>
      <c r="E1307">
        <v>21</v>
      </c>
      <c r="F1307">
        <v>111</v>
      </c>
      <c r="G1307" t="s">
        <v>423</v>
      </c>
      <c r="H1307" t="s">
        <v>548</v>
      </c>
      <c r="I1307" t="s">
        <v>206</v>
      </c>
      <c r="J1307" t="s">
        <v>560</v>
      </c>
    </row>
    <row r="1308" spans="2:10" x14ac:dyDescent="0.3">
      <c r="B1308">
        <v>53</v>
      </c>
      <c r="C1308" t="s">
        <v>147</v>
      </c>
      <c r="D1308">
        <v>11</v>
      </c>
      <c r="E1308">
        <v>26</v>
      </c>
      <c r="F1308">
        <v>100</v>
      </c>
      <c r="G1308" t="s">
        <v>458</v>
      </c>
      <c r="H1308" t="s">
        <v>202</v>
      </c>
      <c r="I1308" t="s">
        <v>201</v>
      </c>
      <c r="J1308" t="s">
        <v>564</v>
      </c>
    </row>
    <row r="1309" spans="2:10" x14ac:dyDescent="0.3">
      <c r="B1309">
        <v>62</v>
      </c>
      <c r="C1309" t="s">
        <v>96</v>
      </c>
      <c r="D1309">
        <v>14</v>
      </c>
      <c r="E1309">
        <v>39</v>
      </c>
      <c r="F1309">
        <v>96</v>
      </c>
      <c r="G1309" t="s">
        <v>483</v>
      </c>
      <c r="H1309" t="s">
        <v>548</v>
      </c>
      <c r="I1309" t="s">
        <v>201</v>
      </c>
      <c r="J1309" t="s">
        <v>570</v>
      </c>
    </row>
    <row r="1310" spans="2:10" x14ac:dyDescent="0.3">
      <c r="B1310">
        <v>63</v>
      </c>
      <c r="C1310" t="s">
        <v>139</v>
      </c>
      <c r="D1310">
        <v>5</v>
      </c>
      <c r="E1310">
        <v>25</v>
      </c>
      <c r="F1310">
        <v>117</v>
      </c>
      <c r="G1310" t="s">
        <v>315</v>
      </c>
      <c r="H1310" t="s">
        <v>551</v>
      </c>
      <c r="I1310" t="s">
        <v>206</v>
      </c>
      <c r="J1310" t="s">
        <v>552</v>
      </c>
    </row>
    <row r="1311" spans="2:10" x14ac:dyDescent="0.3">
      <c r="B1311">
        <v>61</v>
      </c>
      <c r="C1311" t="s">
        <v>116</v>
      </c>
      <c r="D1311">
        <v>14</v>
      </c>
      <c r="E1311">
        <v>44</v>
      </c>
      <c r="F1311">
        <v>106</v>
      </c>
      <c r="G1311" t="s">
        <v>483</v>
      </c>
      <c r="H1311" t="s">
        <v>548</v>
      </c>
      <c r="I1311" t="s">
        <v>201</v>
      </c>
      <c r="J1311" t="s">
        <v>570</v>
      </c>
    </row>
    <row r="1312" spans="2:10" x14ac:dyDescent="0.3">
      <c r="B1312">
        <v>6</v>
      </c>
      <c r="C1312" t="s">
        <v>147</v>
      </c>
      <c r="D1312">
        <v>14</v>
      </c>
      <c r="E1312">
        <v>29</v>
      </c>
      <c r="F1312">
        <v>100</v>
      </c>
      <c r="G1312" t="s">
        <v>483</v>
      </c>
      <c r="H1312" t="s">
        <v>548</v>
      </c>
      <c r="I1312" t="s">
        <v>201</v>
      </c>
      <c r="J1312" t="s">
        <v>570</v>
      </c>
    </row>
    <row r="1313" spans="2:10" x14ac:dyDescent="0.3">
      <c r="B1313">
        <v>28</v>
      </c>
      <c r="C1313" t="s">
        <v>145</v>
      </c>
      <c r="D1313">
        <v>2</v>
      </c>
      <c r="E1313">
        <v>17</v>
      </c>
      <c r="F1313">
        <v>93</v>
      </c>
      <c r="G1313" t="s">
        <v>475</v>
      </c>
      <c r="H1313" t="s">
        <v>542</v>
      </c>
      <c r="I1313" t="s">
        <v>206</v>
      </c>
      <c r="J1313" t="s">
        <v>543</v>
      </c>
    </row>
    <row r="1314" spans="2:10" x14ac:dyDescent="0.3">
      <c r="B1314">
        <v>35</v>
      </c>
      <c r="C1314" t="s">
        <v>96</v>
      </c>
      <c r="D1314">
        <v>11</v>
      </c>
      <c r="E1314">
        <v>23</v>
      </c>
      <c r="F1314">
        <v>96</v>
      </c>
      <c r="G1314" t="s">
        <v>458</v>
      </c>
      <c r="H1314" t="s">
        <v>202</v>
      </c>
      <c r="I1314" t="s">
        <v>201</v>
      </c>
      <c r="J1314" t="s">
        <v>564</v>
      </c>
    </row>
    <row r="1315" spans="2:10" x14ac:dyDescent="0.3">
      <c r="B1315">
        <v>98</v>
      </c>
      <c r="C1315" t="s">
        <v>84</v>
      </c>
      <c r="D1315">
        <v>15</v>
      </c>
      <c r="E1315">
        <v>30</v>
      </c>
      <c r="F1315">
        <v>108</v>
      </c>
      <c r="G1315" t="s">
        <v>295</v>
      </c>
      <c r="H1315" t="s">
        <v>551</v>
      </c>
      <c r="I1315" t="s">
        <v>206</v>
      </c>
      <c r="J1315" t="s">
        <v>572</v>
      </c>
    </row>
    <row r="1316" spans="2:10" x14ac:dyDescent="0.3">
      <c r="B1316">
        <v>77</v>
      </c>
      <c r="C1316" t="s">
        <v>124</v>
      </c>
      <c r="D1316">
        <v>10</v>
      </c>
      <c r="E1316">
        <v>28</v>
      </c>
      <c r="F1316">
        <v>97</v>
      </c>
      <c r="G1316" t="s">
        <v>244</v>
      </c>
      <c r="H1316" t="s">
        <v>551</v>
      </c>
      <c r="I1316" t="s">
        <v>206</v>
      </c>
      <c r="J1316" t="s">
        <v>562</v>
      </c>
    </row>
    <row r="1317" spans="2:10" x14ac:dyDescent="0.3">
      <c r="B1317">
        <v>73</v>
      </c>
      <c r="C1317" t="s">
        <v>96</v>
      </c>
      <c r="D1317">
        <v>1</v>
      </c>
      <c r="E1317">
        <v>24</v>
      </c>
      <c r="F1317">
        <v>102</v>
      </c>
      <c r="G1317" t="s">
        <v>200</v>
      </c>
      <c r="H1317" t="s">
        <v>202</v>
      </c>
      <c r="I1317" t="s">
        <v>201</v>
      </c>
      <c r="J1317" t="s">
        <v>539</v>
      </c>
    </row>
    <row r="1318" spans="2:10" x14ac:dyDescent="0.3">
      <c r="B1318">
        <v>94</v>
      </c>
      <c r="C1318" t="s">
        <v>111</v>
      </c>
      <c r="D1318">
        <v>10</v>
      </c>
      <c r="E1318">
        <v>47</v>
      </c>
      <c r="F1318">
        <v>110</v>
      </c>
      <c r="G1318" t="s">
        <v>244</v>
      </c>
      <c r="H1318" t="s">
        <v>551</v>
      </c>
      <c r="I1318" t="s">
        <v>206</v>
      </c>
      <c r="J1318" t="s">
        <v>562</v>
      </c>
    </row>
    <row r="1319" spans="2:10" x14ac:dyDescent="0.3">
      <c r="B1319">
        <v>42</v>
      </c>
      <c r="C1319" t="s">
        <v>151</v>
      </c>
      <c r="D1319">
        <v>13</v>
      </c>
      <c r="E1319">
        <v>22</v>
      </c>
      <c r="F1319">
        <v>119</v>
      </c>
      <c r="G1319" t="s">
        <v>411</v>
      </c>
      <c r="H1319" t="s">
        <v>545</v>
      </c>
      <c r="I1319" t="s">
        <v>201</v>
      </c>
      <c r="J1319" t="s">
        <v>568</v>
      </c>
    </row>
    <row r="1320" spans="2:10" x14ac:dyDescent="0.3">
      <c r="B1320">
        <v>1</v>
      </c>
      <c r="C1320" t="s">
        <v>152</v>
      </c>
      <c r="D1320">
        <v>4</v>
      </c>
      <c r="E1320">
        <v>47</v>
      </c>
      <c r="F1320">
        <v>99</v>
      </c>
      <c r="G1320" t="s">
        <v>472</v>
      </c>
      <c r="H1320" t="s">
        <v>548</v>
      </c>
      <c r="I1320" t="s">
        <v>206</v>
      </c>
      <c r="J1320" t="s">
        <v>549</v>
      </c>
    </row>
    <row r="1321" spans="2:10" x14ac:dyDescent="0.3">
      <c r="B1321">
        <v>63</v>
      </c>
      <c r="C1321" t="s">
        <v>139</v>
      </c>
      <c r="D1321">
        <v>7</v>
      </c>
      <c r="E1321">
        <v>16</v>
      </c>
      <c r="F1321">
        <v>92</v>
      </c>
      <c r="G1321" t="s">
        <v>507</v>
      </c>
      <c r="H1321" t="s">
        <v>542</v>
      </c>
      <c r="I1321" t="s">
        <v>206</v>
      </c>
      <c r="J1321" t="s">
        <v>556</v>
      </c>
    </row>
    <row r="1322" spans="2:10" x14ac:dyDescent="0.3">
      <c r="B1322">
        <v>37</v>
      </c>
      <c r="C1322" t="s">
        <v>110</v>
      </c>
      <c r="D1322">
        <v>12</v>
      </c>
      <c r="E1322">
        <v>40</v>
      </c>
      <c r="F1322">
        <v>97</v>
      </c>
      <c r="G1322" t="s">
        <v>333</v>
      </c>
      <c r="H1322" t="s">
        <v>542</v>
      </c>
      <c r="I1322" t="s">
        <v>201</v>
      </c>
      <c r="J1322" t="s">
        <v>566</v>
      </c>
    </row>
    <row r="1323" spans="2:10" x14ac:dyDescent="0.3">
      <c r="B1323">
        <v>10</v>
      </c>
      <c r="C1323" t="s">
        <v>148</v>
      </c>
      <c r="D1323">
        <v>2</v>
      </c>
      <c r="E1323">
        <v>17</v>
      </c>
      <c r="F1323">
        <v>118</v>
      </c>
      <c r="G1323" t="s">
        <v>475</v>
      </c>
      <c r="H1323" t="s">
        <v>542</v>
      </c>
      <c r="I1323" t="s">
        <v>206</v>
      </c>
      <c r="J1323" t="s">
        <v>543</v>
      </c>
    </row>
    <row r="1324" spans="2:10" x14ac:dyDescent="0.3">
      <c r="B1324">
        <v>4</v>
      </c>
      <c r="C1324" t="s">
        <v>145</v>
      </c>
      <c r="D1324">
        <v>15</v>
      </c>
      <c r="E1324">
        <v>18</v>
      </c>
      <c r="F1324">
        <v>104</v>
      </c>
      <c r="G1324" t="s">
        <v>295</v>
      </c>
      <c r="H1324" t="s">
        <v>551</v>
      </c>
      <c r="I1324" t="s">
        <v>206</v>
      </c>
      <c r="J1324" t="s">
        <v>572</v>
      </c>
    </row>
    <row r="1325" spans="2:10" x14ac:dyDescent="0.3">
      <c r="B1325">
        <v>59</v>
      </c>
      <c r="C1325" t="s">
        <v>156</v>
      </c>
      <c r="D1325">
        <v>15</v>
      </c>
      <c r="E1325">
        <v>38</v>
      </c>
      <c r="F1325">
        <v>110</v>
      </c>
      <c r="G1325" t="s">
        <v>295</v>
      </c>
      <c r="H1325" t="s">
        <v>551</v>
      </c>
      <c r="I1325" t="s">
        <v>206</v>
      </c>
      <c r="J1325" t="s">
        <v>572</v>
      </c>
    </row>
    <row r="1326" spans="2:10" x14ac:dyDescent="0.3">
      <c r="B1326">
        <v>55</v>
      </c>
      <c r="C1326" t="s">
        <v>106</v>
      </c>
      <c r="D1326">
        <v>3</v>
      </c>
      <c r="E1326">
        <v>30</v>
      </c>
      <c r="F1326">
        <v>108</v>
      </c>
      <c r="G1326" t="s">
        <v>494</v>
      </c>
      <c r="H1326" t="s">
        <v>545</v>
      </c>
      <c r="I1326" t="s">
        <v>206</v>
      </c>
      <c r="J1326" t="s">
        <v>546</v>
      </c>
    </row>
    <row r="1327" spans="2:10" x14ac:dyDescent="0.3">
      <c r="B1327">
        <v>18</v>
      </c>
      <c r="C1327" t="s">
        <v>142</v>
      </c>
      <c r="D1327">
        <v>14</v>
      </c>
      <c r="E1327">
        <v>35</v>
      </c>
      <c r="F1327">
        <v>102</v>
      </c>
      <c r="G1327" t="s">
        <v>483</v>
      </c>
      <c r="H1327" t="s">
        <v>548</v>
      </c>
      <c r="I1327" t="s">
        <v>201</v>
      </c>
      <c r="J1327" t="s">
        <v>570</v>
      </c>
    </row>
    <row r="1328" spans="2:10" x14ac:dyDescent="0.3">
      <c r="B1328">
        <v>98</v>
      </c>
      <c r="C1328" t="s">
        <v>84</v>
      </c>
      <c r="D1328">
        <v>8</v>
      </c>
      <c r="E1328">
        <v>18</v>
      </c>
      <c r="F1328">
        <v>94</v>
      </c>
      <c r="G1328" t="s">
        <v>373</v>
      </c>
      <c r="H1328" t="s">
        <v>545</v>
      </c>
      <c r="I1328" t="s">
        <v>206</v>
      </c>
      <c r="J1328" t="s">
        <v>558</v>
      </c>
    </row>
    <row r="1329" spans="2:10" x14ac:dyDescent="0.3">
      <c r="B1329">
        <v>83</v>
      </c>
      <c r="C1329" t="s">
        <v>159</v>
      </c>
      <c r="D1329">
        <v>9</v>
      </c>
      <c r="E1329">
        <v>19</v>
      </c>
      <c r="F1329">
        <v>117</v>
      </c>
      <c r="G1329" t="s">
        <v>423</v>
      </c>
      <c r="H1329" t="s">
        <v>548</v>
      </c>
      <c r="I1329" t="s">
        <v>206</v>
      </c>
      <c r="J1329" t="s">
        <v>560</v>
      </c>
    </row>
    <row r="1330" spans="2:10" x14ac:dyDescent="0.3">
      <c r="B1330">
        <v>75</v>
      </c>
      <c r="C1330" t="s">
        <v>96</v>
      </c>
      <c r="D1330">
        <v>7</v>
      </c>
      <c r="E1330">
        <v>17</v>
      </c>
      <c r="F1330">
        <v>118</v>
      </c>
      <c r="G1330" t="s">
        <v>507</v>
      </c>
      <c r="H1330" t="s">
        <v>542</v>
      </c>
      <c r="I1330" t="s">
        <v>206</v>
      </c>
      <c r="J1330" t="s">
        <v>556</v>
      </c>
    </row>
    <row r="1331" spans="2:10" x14ac:dyDescent="0.3">
      <c r="B1331">
        <v>70</v>
      </c>
      <c r="C1331" t="s">
        <v>126</v>
      </c>
      <c r="D1331">
        <v>1</v>
      </c>
      <c r="E1331">
        <v>22</v>
      </c>
      <c r="F1331">
        <v>115</v>
      </c>
      <c r="G1331" t="s">
        <v>200</v>
      </c>
      <c r="H1331" t="s">
        <v>202</v>
      </c>
      <c r="I1331" t="s">
        <v>201</v>
      </c>
      <c r="J1331" t="s">
        <v>539</v>
      </c>
    </row>
    <row r="1332" spans="2:10" x14ac:dyDescent="0.3">
      <c r="B1332">
        <v>48</v>
      </c>
      <c r="C1332" t="s">
        <v>120</v>
      </c>
      <c r="D1332">
        <v>10</v>
      </c>
      <c r="E1332">
        <v>16</v>
      </c>
      <c r="F1332">
        <v>112</v>
      </c>
      <c r="G1332" t="s">
        <v>244</v>
      </c>
      <c r="H1332" t="s">
        <v>551</v>
      </c>
      <c r="I1332" t="s">
        <v>206</v>
      </c>
      <c r="J1332" t="s">
        <v>562</v>
      </c>
    </row>
    <row r="1333" spans="2:10" x14ac:dyDescent="0.3">
      <c r="B1333">
        <v>25</v>
      </c>
      <c r="C1333" t="s">
        <v>122</v>
      </c>
      <c r="D1333">
        <v>2</v>
      </c>
      <c r="E1333">
        <v>37</v>
      </c>
      <c r="F1333">
        <v>99</v>
      </c>
      <c r="G1333" t="s">
        <v>475</v>
      </c>
      <c r="H1333" t="s">
        <v>542</v>
      </c>
      <c r="I1333" t="s">
        <v>206</v>
      </c>
      <c r="J1333" t="s">
        <v>543</v>
      </c>
    </row>
    <row r="1334" spans="2:10" x14ac:dyDescent="0.3">
      <c r="B1334">
        <v>62</v>
      </c>
      <c r="C1334" t="s">
        <v>96</v>
      </c>
      <c r="D1334">
        <v>1</v>
      </c>
      <c r="E1334">
        <v>29</v>
      </c>
      <c r="F1334">
        <v>120</v>
      </c>
      <c r="G1334" t="s">
        <v>200</v>
      </c>
      <c r="H1334" t="s">
        <v>202</v>
      </c>
      <c r="I1334" t="s">
        <v>201</v>
      </c>
      <c r="J1334" t="s">
        <v>539</v>
      </c>
    </row>
    <row r="1335" spans="2:10" x14ac:dyDescent="0.3">
      <c r="B1335">
        <v>89</v>
      </c>
      <c r="C1335" t="s">
        <v>111</v>
      </c>
      <c r="D1335">
        <v>3</v>
      </c>
      <c r="E1335">
        <v>26</v>
      </c>
      <c r="F1335">
        <v>105</v>
      </c>
      <c r="G1335" t="s">
        <v>494</v>
      </c>
      <c r="H1335" t="s">
        <v>545</v>
      </c>
      <c r="I1335" t="s">
        <v>206</v>
      </c>
      <c r="J1335" t="s">
        <v>546</v>
      </c>
    </row>
    <row r="1336" spans="2:10" x14ac:dyDescent="0.3">
      <c r="B1336">
        <v>16</v>
      </c>
      <c r="C1336" t="s">
        <v>86</v>
      </c>
      <c r="D1336">
        <v>14</v>
      </c>
      <c r="E1336">
        <v>36</v>
      </c>
      <c r="F1336">
        <v>119</v>
      </c>
      <c r="G1336" t="s">
        <v>483</v>
      </c>
      <c r="H1336" t="s">
        <v>548</v>
      </c>
      <c r="I1336" t="s">
        <v>201</v>
      </c>
      <c r="J1336" t="s">
        <v>570</v>
      </c>
    </row>
    <row r="1337" spans="2:10" x14ac:dyDescent="0.3">
      <c r="B1337">
        <v>85</v>
      </c>
      <c r="C1337" t="s">
        <v>117</v>
      </c>
      <c r="D1337">
        <v>6</v>
      </c>
      <c r="E1337">
        <v>46</v>
      </c>
      <c r="F1337">
        <v>117</v>
      </c>
      <c r="G1337" t="s">
        <v>272</v>
      </c>
      <c r="H1337" t="s">
        <v>202</v>
      </c>
      <c r="I1337" t="s">
        <v>201</v>
      </c>
      <c r="J1337" t="s">
        <v>554</v>
      </c>
    </row>
    <row r="1338" spans="2:10" x14ac:dyDescent="0.3">
      <c r="B1338">
        <v>90</v>
      </c>
      <c r="C1338" t="s">
        <v>119</v>
      </c>
      <c r="D1338">
        <v>11</v>
      </c>
      <c r="E1338">
        <v>29</v>
      </c>
      <c r="F1338">
        <v>101</v>
      </c>
      <c r="G1338" t="s">
        <v>458</v>
      </c>
      <c r="H1338" t="s">
        <v>202</v>
      </c>
      <c r="I1338" t="s">
        <v>201</v>
      </c>
      <c r="J1338" t="s">
        <v>564</v>
      </c>
    </row>
    <row r="1339" spans="2:10" x14ac:dyDescent="0.3">
      <c r="B1339">
        <v>36</v>
      </c>
      <c r="C1339" t="s">
        <v>129</v>
      </c>
      <c r="D1339">
        <v>15</v>
      </c>
      <c r="E1339">
        <v>18</v>
      </c>
      <c r="F1339">
        <v>95</v>
      </c>
      <c r="G1339" t="s">
        <v>295</v>
      </c>
      <c r="H1339" t="s">
        <v>551</v>
      </c>
      <c r="I1339" t="s">
        <v>206</v>
      </c>
      <c r="J1339" t="s">
        <v>572</v>
      </c>
    </row>
    <row r="1340" spans="2:10" x14ac:dyDescent="0.3">
      <c r="B1340">
        <v>79</v>
      </c>
      <c r="C1340" t="s">
        <v>91</v>
      </c>
      <c r="D1340">
        <v>14</v>
      </c>
      <c r="E1340">
        <v>41</v>
      </c>
      <c r="F1340">
        <v>112</v>
      </c>
      <c r="G1340" t="s">
        <v>483</v>
      </c>
      <c r="H1340" t="s">
        <v>548</v>
      </c>
      <c r="I1340" t="s">
        <v>201</v>
      </c>
      <c r="J1340" t="s">
        <v>570</v>
      </c>
    </row>
    <row r="1341" spans="2:10" x14ac:dyDescent="0.3">
      <c r="B1341">
        <v>95</v>
      </c>
      <c r="C1341" t="s">
        <v>96</v>
      </c>
      <c r="D1341">
        <v>5</v>
      </c>
      <c r="E1341">
        <v>37</v>
      </c>
      <c r="F1341">
        <v>96</v>
      </c>
      <c r="G1341" t="s">
        <v>315</v>
      </c>
      <c r="H1341" t="s">
        <v>551</v>
      </c>
      <c r="I1341" t="s">
        <v>206</v>
      </c>
      <c r="J1341" t="s">
        <v>552</v>
      </c>
    </row>
    <row r="1342" spans="2:10" x14ac:dyDescent="0.3">
      <c r="B1342">
        <v>7</v>
      </c>
      <c r="C1342" t="s">
        <v>161</v>
      </c>
      <c r="D1342">
        <v>6</v>
      </c>
      <c r="E1342">
        <v>12</v>
      </c>
      <c r="F1342">
        <v>110</v>
      </c>
      <c r="G1342" t="s">
        <v>272</v>
      </c>
      <c r="H1342" t="s">
        <v>202</v>
      </c>
      <c r="I1342" t="s">
        <v>201</v>
      </c>
      <c r="J1342" t="s">
        <v>554</v>
      </c>
    </row>
    <row r="1343" spans="2:10" x14ac:dyDescent="0.3">
      <c r="B1343">
        <v>30</v>
      </c>
      <c r="C1343" t="s">
        <v>155</v>
      </c>
      <c r="D1343">
        <v>12</v>
      </c>
      <c r="E1343">
        <v>17</v>
      </c>
      <c r="F1343">
        <v>104</v>
      </c>
      <c r="G1343" t="s">
        <v>333</v>
      </c>
      <c r="H1343" t="s">
        <v>542</v>
      </c>
      <c r="I1343" t="s">
        <v>201</v>
      </c>
      <c r="J1343" t="s">
        <v>566</v>
      </c>
    </row>
    <row r="1344" spans="2:10" x14ac:dyDescent="0.3">
      <c r="B1344">
        <v>51</v>
      </c>
      <c r="C1344" t="s">
        <v>114</v>
      </c>
      <c r="D1344">
        <v>13</v>
      </c>
      <c r="E1344">
        <v>45</v>
      </c>
      <c r="F1344">
        <v>109</v>
      </c>
      <c r="G1344" t="s">
        <v>411</v>
      </c>
      <c r="H1344" t="s">
        <v>545</v>
      </c>
      <c r="I1344" t="s">
        <v>201</v>
      </c>
      <c r="J1344" t="s">
        <v>568</v>
      </c>
    </row>
    <row r="1345" spans="2:10" x14ac:dyDescent="0.3">
      <c r="B1345">
        <v>78</v>
      </c>
      <c r="C1345" t="s">
        <v>94</v>
      </c>
      <c r="D1345">
        <v>5</v>
      </c>
      <c r="E1345">
        <v>37</v>
      </c>
      <c r="F1345">
        <v>101</v>
      </c>
      <c r="G1345" t="s">
        <v>315</v>
      </c>
      <c r="H1345" t="s">
        <v>551</v>
      </c>
      <c r="I1345" t="s">
        <v>206</v>
      </c>
      <c r="J1345" t="s">
        <v>552</v>
      </c>
    </row>
    <row r="1346" spans="2:10" x14ac:dyDescent="0.3">
      <c r="B1346">
        <v>5</v>
      </c>
      <c r="C1346" t="s">
        <v>96</v>
      </c>
      <c r="D1346">
        <v>2</v>
      </c>
      <c r="E1346">
        <v>48</v>
      </c>
      <c r="F1346">
        <v>107</v>
      </c>
      <c r="G1346" t="s">
        <v>475</v>
      </c>
      <c r="H1346" t="s">
        <v>542</v>
      </c>
      <c r="I1346" t="s">
        <v>206</v>
      </c>
      <c r="J1346" t="s">
        <v>543</v>
      </c>
    </row>
    <row r="1347" spans="2:10" x14ac:dyDescent="0.3">
      <c r="B1347">
        <v>33</v>
      </c>
      <c r="C1347" t="s">
        <v>135</v>
      </c>
      <c r="D1347">
        <v>3</v>
      </c>
      <c r="E1347">
        <v>28</v>
      </c>
      <c r="F1347">
        <v>104</v>
      </c>
      <c r="G1347" t="s">
        <v>494</v>
      </c>
      <c r="H1347" t="s">
        <v>545</v>
      </c>
      <c r="I1347" t="s">
        <v>206</v>
      </c>
      <c r="J1347" t="s">
        <v>546</v>
      </c>
    </row>
    <row r="1348" spans="2:10" x14ac:dyDescent="0.3">
      <c r="B1348">
        <v>6</v>
      </c>
      <c r="C1348" t="s">
        <v>147</v>
      </c>
      <c r="D1348">
        <v>4</v>
      </c>
      <c r="E1348">
        <v>45</v>
      </c>
      <c r="F1348">
        <v>107</v>
      </c>
      <c r="G1348" t="s">
        <v>472</v>
      </c>
      <c r="H1348" t="s">
        <v>548</v>
      </c>
      <c r="I1348" t="s">
        <v>206</v>
      </c>
      <c r="J1348" t="s">
        <v>549</v>
      </c>
    </row>
    <row r="1349" spans="2:10" x14ac:dyDescent="0.3">
      <c r="B1349">
        <v>4</v>
      </c>
      <c r="C1349" t="s">
        <v>145</v>
      </c>
      <c r="D1349">
        <v>14</v>
      </c>
      <c r="E1349">
        <v>15</v>
      </c>
      <c r="F1349">
        <v>110</v>
      </c>
      <c r="G1349" t="s">
        <v>483</v>
      </c>
      <c r="H1349" t="s">
        <v>548</v>
      </c>
      <c r="I1349" t="s">
        <v>201</v>
      </c>
      <c r="J1349" t="s">
        <v>570</v>
      </c>
    </row>
    <row r="1350" spans="2:10" x14ac:dyDescent="0.3">
      <c r="B1350">
        <v>11</v>
      </c>
      <c r="C1350" t="s">
        <v>119</v>
      </c>
      <c r="D1350">
        <v>11</v>
      </c>
      <c r="E1350">
        <v>18</v>
      </c>
      <c r="F1350">
        <v>111</v>
      </c>
      <c r="G1350" t="s">
        <v>458</v>
      </c>
      <c r="H1350" t="s">
        <v>202</v>
      </c>
      <c r="I1350" t="s">
        <v>201</v>
      </c>
      <c r="J1350" t="s">
        <v>564</v>
      </c>
    </row>
    <row r="1351" spans="2:10" x14ac:dyDescent="0.3">
      <c r="B1351">
        <v>72</v>
      </c>
      <c r="C1351" t="s">
        <v>96</v>
      </c>
      <c r="D1351">
        <v>7</v>
      </c>
      <c r="E1351">
        <v>30</v>
      </c>
      <c r="F1351">
        <v>96</v>
      </c>
      <c r="G1351" t="s">
        <v>507</v>
      </c>
      <c r="H1351" t="s">
        <v>542</v>
      </c>
      <c r="I1351" t="s">
        <v>206</v>
      </c>
      <c r="J1351" t="s">
        <v>556</v>
      </c>
    </row>
    <row r="1352" spans="2:10" x14ac:dyDescent="0.3">
      <c r="B1352">
        <v>86</v>
      </c>
      <c r="C1352" t="s">
        <v>149</v>
      </c>
      <c r="D1352">
        <v>11</v>
      </c>
      <c r="E1352">
        <v>28</v>
      </c>
      <c r="F1352">
        <v>110</v>
      </c>
      <c r="G1352" t="s">
        <v>458</v>
      </c>
      <c r="H1352" t="s">
        <v>202</v>
      </c>
      <c r="I1352" t="s">
        <v>201</v>
      </c>
      <c r="J1352" t="s">
        <v>564</v>
      </c>
    </row>
    <row r="1353" spans="2:10" x14ac:dyDescent="0.3">
      <c r="B1353">
        <v>46</v>
      </c>
      <c r="C1353" t="s">
        <v>153</v>
      </c>
      <c r="D1353">
        <v>12</v>
      </c>
      <c r="E1353">
        <v>26</v>
      </c>
      <c r="F1353">
        <v>101</v>
      </c>
      <c r="G1353" t="s">
        <v>333</v>
      </c>
      <c r="H1353" t="s">
        <v>542</v>
      </c>
      <c r="I1353" t="s">
        <v>201</v>
      </c>
      <c r="J1353" t="s">
        <v>566</v>
      </c>
    </row>
    <row r="1354" spans="2:10" x14ac:dyDescent="0.3">
      <c r="B1354">
        <v>52</v>
      </c>
      <c r="C1354" t="s">
        <v>81</v>
      </c>
      <c r="D1354">
        <v>1</v>
      </c>
      <c r="E1354">
        <v>41</v>
      </c>
      <c r="F1354">
        <v>98</v>
      </c>
      <c r="G1354" t="s">
        <v>200</v>
      </c>
      <c r="H1354" t="s">
        <v>202</v>
      </c>
      <c r="I1354" t="s">
        <v>201</v>
      </c>
      <c r="J1354" t="s">
        <v>539</v>
      </c>
    </row>
    <row r="1355" spans="2:10" x14ac:dyDescent="0.3">
      <c r="B1355">
        <v>31</v>
      </c>
      <c r="C1355" t="s">
        <v>144</v>
      </c>
      <c r="D1355">
        <v>4</v>
      </c>
      <c r="E1355">
        <v>32</v>
      </c>
      <c r="F1355">
        <v>109</v>
      </c>
      <c r="G1355" t="s">
        <v>472</v>
      </c>
      <c r="H1355" t="s">
        <v>548</v>
      </c>
      <c r="I1355" t="s">
        <v>206</v>
      </c>
      <c r="J1355" t="s">
        <v>549</v>
      </c>
    </row>
    <row r="1356" spans="2:10" x14ac:dyDescent="0.3">
      <c r="B1356">
        <v>57</v>
      </c>
      <c r="C1356" t="s">
        <v>148</v>
      </c>
      <c r="D1356">
        <v>7</v>
      </c>
      <c r="E1356">
        <v>16</v>
      </c>
      <c r="F1356">
        <v>103</v>
      </c>
      <c r="G1356" t="s">
        <v>507</v>
      </c>
      <c r="H1356" t="s">
        <v>542</v>
      </c>
      <c r="I1356" t="s">
        <v>206</v>
      </c>
      <c r="J1356" t="s">
        <v>556</v>
      </c>
    </row>
    <row r="1357" spans="2:10" x14ac:dyDescent="0.3">
      <c r="B1357">
        <v>18</v>
      </c>
      <c r="C1357" t="s">
        <v>142</v>
      </c>
      <c r="D1357">
        <v>6</v>
      </c>
      <c r="E1357">
        <v>50</v>
      </c>
      <c r="F1357">
        <v>97</v>
      </c>
      <c r="G1357" t="s">
        <v>272</v>
      </c>
      <c r="H1357" t="s">
        <v>202</v>
      </c>
      <c r="I1357" t="s">
        <v>201</v>
      </c>
      <c r="J1357" t="s">
        <v>554</v>
      </c>
    </row>
    <row r="1358" spans="2:10" x14ac:dyDescent="0.3">
      <c r="B1358">
        <v>18</v>
      </c>
      <c r="C1358" t="s">
        <v>142</v>
      </c>
      <c r="D1358">
        <v>2</v>
      </c>
      <c r="E1358">
        <v>18</v>
      </c>
      <c r="F1358">
        <v>100</v>
      </c>
      <c r="G1358" t="s">
        <v>475</v>
      </c>
      <c r="H1358" t="s">
        <v>542</v>
      </c>
      <c r="I1358" t="s">
        <v>206</v>
      </c>
      <c r="J1358" t="s">
        <v>543</v>
      </c>
    </row>
    <row r="1359" spans="2:10" x14ac:dyDescent="0.3">
      <c r="B1359">
        <v>6</v>
      </c>
      <c r="C1359" t="s">
        <v>147</v>
      </c>
      <c r="D1359">
        <v>2</v>
      </c>
      <c r="E1359">
        <v>47</v>
      </c>
      <c r="F1359">
        <v>108</v>
      </c>
      <c r="G1359" t="s">
        <v>475</v>
      </c>
      <c r="H1359" t="s">
        <v>542</v>
      </c>
      <c r="I1359" t="s">
        <v>206</v>
      </c>
      <c r="J1359" t="s">
        <v>543</v>
      </c>
    </row>
    <row r="1360" spans="2:10" x14ac:dyDescent="0.3">
      <c r="B1360">
        <v>74</v>
      </c>
      <c r="C1360" t="s">
        <v>96</v>
      </c>
      <c r="D1360">
        <v>1</v>
      </c>
      <c r="E1360">
        <v>34</v>
      </c>
      <c r="F1360">
        <v>98</v>
      </c>
      <c r="G1360" t="s">
        <v>200</v>
      </c>
      <c r="H1360" t="s">
        <v>202</v>
      </c>
      <c r="I1360" t="s">
        <v>201</v>
      </c>
      <c r="J1360" t="s">
        <v>539</v>
      </c>
    </row>
    <row r="1361" spans="2:10" x14ac:dyDescent="0.3">
      <c r="B1361">
        <v>32</v>
      </c>
      <c r="C1361" t="s">
        <v>136</v>
      </c>
      <c r="D1361">
        <v>7</v>
      </c>
      <c r="E1361">
        <v>26</v>
      </c>
      <c r="F1361">
        <v>112</v>
      </c>
      <c r="G1361" t="s">
        <v>507</v>
      </c>
      <c r="H1361" t="s">
        <v>542</v>
      </c>
      <c r="I1361" t="s">
        <v>206</v>
      </c>
      <c r="J1361" t="s">
        <v>556</v>
      </c>
    </row>
    <row r="1362" spans="2:10" x14ac:dyDescent="0.3">
      <c r="B1362">
        <v>84</v>
      </c>
      <c r="C1362" t="s">
        <v>106</v>
      </c>
      <c r="D1362">
        <v>1</v>
      </c>
      <c r="E1362">
        <v>46</v>
      </c>
      <c r="F1362">
        <v>107</v>
      </c>
      <c r="G1362" t="s">
        <v>200</v>
      </c>
      <c r="H1362" t="s">
        <v>202</v>
      </c>
      <c r="I1362" t="s">
        <v>201</v>
      </c>
      <c r="J1362" t="s">
        <v>539</v>
      </c>
    </row>
    <row r="1363" spans="2:10" x14ac:dyDescent="0.3">
      <c r="B1363">
        <v>41</v>
      </c>
      <c r="C1363" t="s">
        <v>127</v>
      </c>
      <c r="D1363">
        <v>2</v>
      </c>
      <c r="E1363">
        <v>25</v>
      </c>
      <c r="F1363">
        <v>94</v>
      </c>
      <c r="G1363" t="s">
        <v>475</v>
      </c>
      <c r="H1363" t="s">
        <v>542</v>
      </c>
      <c r="I1363" t="s">
        <v>206</v>
      </c>
      <c r="J1363" t="s">
        <v>543</v>
      </c>
    </row>
    <row r="1364" spans="2:10" x14ac:dyDescent="0.3">
      <c r="B1364">
        <v>7</v>
      </c>
      <c r="C1364" t="s">
        <v>161</v>
      </c>
      <c r="D1364">
        <v>3</v>
      </c>
      <c r="E1364">
        <v>34</v>
      </c>
      <c r="F1364">
        <v>114</v>
      </c>
      <c r="G1364" t="s">
        <v>494</v>
      </c>
      <c r="H1364" t="s">
        <v>545</v>
      </c>
      <c r="I1364" t="s">
        <v>206</v>
      </c>
      <c r="J1364" t="s">
        <v>546</v>
      </c>
    </row>
    <row r="1365" spans="2:10" x14ac:dyDescent="0.3">
      <c r="B1365">
        <v>16</v>
      </c>
      <c r="C1365" t="s">
        <v>86</v>
      </c>
      <c r="D1365">
        <v>7</v>
      </c>
      <c r="E1365">
        <v>22</v>
      </c>
      <c r="F1365">
        <v>115</v>
      </c>
      <c r="G1365" t="s">
        <v>507</v>
      </c>
      <c r="H1365" t="s">
        <v>542</v>
      </c>
      <c r="I1365" t="s">
        <v>206</v>
      </c>
      <c r="J1365" t="s">
        <v>556</v>
      </c>
    </row>
    <row r="1366" spans="2:10" x14ac:dyDescent="0.3">
      <c r="B1366">
        <v>31</v>
      </c>
      <c r="C1366" t="s">
        <v>144</v>
      </c>
      <c r="D1366">
        <v>3</v>
      </c>
      <c r="E1366">
        <v>22</v>
      </c>
      <c r="F1366">
        <v>92</v>
      </c>
      <c r="G1366" t="s">
        <v>494</v>
      </c>
      <c r="H1366" t="s">
        <v>545</v>
      </c>
      <c r="I1366" t="s">
        <v>206</v>
      </c>
      <c r="J1366" t="s">
        <v>546</v>
      </c>
    </row>
    <row r="1367" spans="2:10" x14ac:dyDescent="0.3">
      <c r="B1367">
        <v>32</v>
      </c>
      <c r="C1367" t="s">
        <v>136</v>
      </c>
      <c r="D1367">
        <v>7</v>
      </c>
      <c r="E1367">
        <v>14</v>
      </c>
      <c r="F1367">
        <v>94</v>
      </c>
      <c r="G1367" t="s">
        <v>507</v>
      </c>
      <c r="H1367" t="s">
        <v>542</v>
      </c>
      <c r="I1367" t="s">
        <v>206</v>
      </c>
      <c r="J1367" t="s">
        <v>556</v>
      </c>
    </row>
    <row r="1368" spans="2:10" x14ac:dyDescent="0.3">
      <c r="B1368">
        <v>98</v>
      </c>
      <c r="C1368" t="s">
        <v>84</v>
      </c>
      <c r="D1368">
        <v>6</v>
      </c>
      <c r="E1368">
        <v>34</v>
      </c>
      <c r="F1368">
        <v>108</v>
      </c>
      <c r="G1368" t="s">
        <v>272</v>
      </c>
      <c r="H1368" t="s">
        <v>202</v>
      </c>
      <c r="I1368" t="s">
        <v>201</v>
      </c>
      <c r="J1368" t="s">
        <v>554</v>
      </c>
    </row>
    <row r="1369" spans="2:10" x14ac:dyDescent="0.3">
      <c r="B1369">
        <v>60</v>
      </c>
      <c r="C1369" t="s">
        <v>141</v>
      </c>
      <c r="D1369">
        <v>5</v>
      </c>
      <c r="E1369">
        <v>21</v>
      </c>
      <c r="F1369">
        <v>110</v>
      </c>
      <c r="G1369" t="s">
        <v>315</v>
      </c>
      <c r="H1369" t="s">
        <v>551</v>
      </c>
      <c r="I1369" t="s">
        <v>206</v>
      </c>
      <c r="J1369" t="s">
        <v>552</v>
      </c>
    </row>
    <row r="1370" spans="2:10" x14ac:dyDescent="0.3">
      <c r="B1370">
        <v>43</v>
      </c>
      <c r="C1370" t="s">
        <v>158</v>
      </c>
      <c r="D1370">
        <v>10</v>
      </c>
      <c r="E1370">
        <v>43</v>
      </c>
      <c r="F1370">
        <v>109</v>
      </c>
      <c r="G1370" t="s">
        <v>244</v>
      </c>
      <c r="H1370" t="s">
        <v>551</v>
      </c>
      <c r="I1370" t="s">
        <v>206</v>
      </c>
      <c r="J1370" t="s">
        <v>562</v>
      </c>
    </row>
    <row r="1371" spans="2:10" x14ac:dyDescent="0.3">
      <c r="B1371">
        <v>3</v>
      </c>
      <c r="C1371" t="s">
        <v>150</v>
      </c>
      <c r="D1371">
        <v>9</v>
      </c>
      <c r="E1371">
        <v>47</v>
      </c>
      <c r="F1371">
        <v>92</v>
      </c>
      <c r="G1371" t="s">
        <v>423</v>
      </c>
      <c r="H1371" t="s">
        <v>548</v>
      </c>
      <c r="I1371" t="s">
        <v>206</v>
      </c>
      <c r="J1371" t="s">
        <v>560</v>
      </c>
    </row>
    <row r="1372" spans="2:10" x14ac:dyDescent="0.3">
      <c r="B1372">
        <v>77</v>
      </c>
      <c r="C1372" t="s">
        <v>124</v>
      </c>
      <c r="D1372">
        <v>6</v>
      </c>
      <c r="E1372">
        <v>48</v>
      </c>
      <c r="F1372">
        <v>99</v>
      </c>
      <c r="G1372" t="s">
        <v>272</v>
      </c>
      <c r="H1372" t="s">
        <v>202</v>
      </c>
      <c r="I1372" t="s">
        <v>201</v>
      </c>
      <c r="J1372" t="s">
        <v>554</v>
      </c>
    </row>
    <row r="1373" spans="2:10" x14ac:dyDescent="0.3">
      <c r="B1373">
        <v>30</v>
      </c>
      <c r="C1373" t="s">
        <v>155</v>
      </c>
      <c r="D1373">
        <v>11</v>
      </c>
      <c r="E1373">
        <v>42</v>
      </c>
      <c r="F1373">
        <v>116</v>
      </c>
      <c r="G1373" t="s">
        <v>458</v>
      </c>
      <c r="H1373" t="s">
        <v>202</v>
      </c>
      <c r="I1373" t="s">
        <v>201</v>
      </c>
      <c r="J1373" t="s">
        <v>564</v>
      </c>
    </row>
    <row r="1374" spans="2:10" x14ac:dyDescent="0.3">
      <c r="B1374">
        <v>2</v>
      </c>
      <c r="C1374" t="s">
        <v>93</v>
      </c>
      <c r="D1374">
        <v>7</v>
      </c>
      <c r="E1374">
        <v>20</v>
      </c>
      <c r="F1374">
        <v>91</v>
      </c>
      <c r="G1374" t="s">
        <v>507</v>
      </c>
      <c r="H1374" t="s">
        <v>542</v>
      </c>
      <c r="I1374" t="s">
        <v>206</v>
      </c>
      <c r="J1374" t="s">
        <v>556</v>
      </c>
    </row>
    <row r="1375" spans="2:10" x14ac:dyDescent="0.3">
      <c r="B1375">
        <v>28</v>
      </c>
      <c r="C1375" t="s">
        <v>145</v>
      </c>
      <c r="D1375">
        <v>14</v>
      </c>
      <c r="E1375">
        <v>10</v>
      </c>
      <c r="F1375">
        <v>91</v>
      </c>
      <c r="G1375" t="s">
        <v>483</v>
      </c>
      <c r="H1375" t="s">
        <v>548</v>
      </c>
      <c r="I1375" t="s">
        <v>201</v>
      </c>
      <c r="J1375" t="s">
        <v>570</v>
      </c>
    </row>
    <row r="1376" spans="2:10" x14ac:dyDescent="0.3">
      <c r="B1376">
        <v>69</v>
      </c>
      <c r="C1376" t="s">
        <v>126</v>
      </c>
      <c r="D1376">
        <v>5</v>
      </c>
      <c r="E1376">
        <v>13</v>
      </c>
      <c r="F1376">
        <v>107</v>
      </c>
      <c r="G1376" t="s">
        <v>315</v>
      </c>
      <c r="H1376" t="s">
        <v>551</v>
      </c>
      <c r="I1376" t="s">
        <v>206</v>
      </c>
      <c r="J1376" t="s">
        <v>552</v>
      </c>
    </row>
    <row r="1377" spans="2:10" x14ac:dyDescent="0.3">
      <c r="B1377">
        <v>20</v>
      </c>
      <c r="C1377" t="s">
        <v>99</v>
      </c>
      <c r="D1377">
        <v>2</v>
      </c>
      <c r="E1377">
        <v>32</v>
      </c>
      <c r="F1377">
        <v>98</v>
      </c>
      <c r="G1377" t="s">
        <v>475</v>
      </c>
      <c r="H1377" t="s">
        <v>542</v>
      </c>
      <c r="I1377" t="s">
        <v>206</v>
      </c>
      <c r="J1377" t="s">
        <v>543</v>
      </c>
    </row>
    <row r="1378" spans="2:10" x14ac:dyDescent="0.3">
      <c r="B1378">
        <v>13</v>
      </c>
      <c r="C1378" t="s">
        <v>134</v>
      </c>
      <c r="D1378">
        <v>3</v>
      </c>
      <c r="E1378">
        <v>16</v>
      </c>
      <c r="F1378">
        <v>98</v>
      </c>
      <c r="G1378" t="s">
        <v>494</v>
      </c>
      <c r="H1378" t="s">
        <v>545</v>
      </c>
      <c r="I1378" t="s">
        <v>206</v>
      </c>
      <c r="J1378" t="s">
        <v>546</v>
      </c>
    </row>
    <row r="1379" spans="2:10" x14ac:dyDescent="0.3">
      <c r="B1379">
        <v>22</v>
      </c>
      <c r="C1379" t="s">
        <v>112</v>
      </c>
      <c r="D1379">
        <v>11</v>
      </c>
      <c r="E1379">
        <v>45</v>
      </c>
      <c r="F1379">
        <v>94</v>
      </c>
      <c r="G1379" t="s">
        <v>458</v>
      </c>
      <c r="H1379" t="s">
        <v>202</v>
      </c>
      <c r="I1379" t="s">
        <v>201</v>
      </c>
      <c r="J1379" t="s">
        <v>564</v>
      </c>
    </row>
    <row r="1380" spans="2:10" x14ac:dyDescent="0.3">
      <c r="B1380">
        <v>53</v>
      </c>
      <c r="C1380" t="s">
        <v>147</v>
      </c>
      <c r="D1380">
        <v>9</v>
      </c>
      <c r="E1380">
        <v>42</v>
      </c>
      <c r="F1380">
        <v>98</v>
      </c>
      <c r="G1380" t="s">
        <v>423</v>
      </c>
      <c r="H1380" t="s">
        <v>548</v>
      </c>
      <c r="I1380" t="s">
        <v>206</v>
      </c>
      <c r="J1380" t="s">
        <v>560</v>
      </c>
    </row>
    <row r="1381" spans="2:10" x14ac:dyDescent="0.3">
      <c r="B1381">
        <v>47</v>
      </c>
      <c r="C1381" t="s">
        <v>101</v>
      </c>
      <c r="D1381">
        <v>2</v>
      </c>
      <c r="E1381">
        <v>26</v>
      </c>
      <c r="F1381">
        <v>117</v>
      </c>
      <c r="G1381" t="s">
        <v>475</v>
      </c>
      <c r="H1381" t="s">
        <v>542</v>
      </c>
      <c r="I1381" t="s">
        <v>206</v>
      </c>
      <c r="J1381" t="s">
        <v>543</v>
      </c>
    </row>
    <row r="1382" spans="2:10" x14ac:dyDescent="0.3">
      <c r="B1382">
        <v>2</v>
      </c>
      <c r="C1382" t="s">
        <v>93</v>
      </c>
      <c r="D1382">
        <v>10</v>
      </c>
      <c r="E1382">
        <v>43</v>
      </c>
      <c r="F1382">
        <v>101</v>
      </c>
      <c r="G1382" t="s">
        <v>244</v>
      </c>
      <c r="H1382" t="s">
        <v>551</v>
      </c>
      <c r="I1382" t="s">
        <v>206</v>
      </c>
      <c r="J1382" t="s">
        <v>562</v>
      </c>
    </row>
    <row r="1383" spans="2:10" x14ac:dyDescent="0.3">
      <c r="B1383">
        <v>80</v>
      </c>
      <c r="C1383" t="s">
        <v>96</v>
      </c>
      <c r="D1383">
        <v>1</v>
      </c>
      <c r="E1383">
        <v>37</v>
      </c>
      <c r="F1383">
        <v>92</v>
      </c>
      <c r="G1383" t="s">
        <v>200</v>
      </c>
      <c r="H1383" t="s">
        <v>202</v>
      </c>
      <c r="I1383" t="s">
        <v>201</v>
      </c>
      <c r="J1383" t="s">
        <v>539</v>
      </c>
    </row>
    <row r="1384" spans="2:10" x14ac:dyDescent="0.3">
      <c r="B1384">
        <v>77</v>
      </c>
      <c r="C1384" t="s">
        <v>124</v>
      </c>
      <c r="D1384">
        <v>9</v>
      </c>
      <c r="E1384">
        <v>43</v>
      </c>
      <c r="F1384">
        <v>110</v>
      </c>
      <c r="G1384" t="s">
        <v>423</v>
      </c>
      <c r="H1384" t="s">
        <v>548</v>
      </c>
      <c r="I1384" t="s">
        <v>206</v>
      </c>
      <c r="J1384" t="s">
        <v>560</v>
      </c>
    </row>
    <row r="1385" spans="2:10" x14ac:dyDescent="0.3">
      <c r="B1385">
        <v>13</v>
      </c>
      <c r="C1385" t="s">
        <v>134</v>
      </c>
      <c r="D1385">
        <v>15</v>
      </c>
      <c r="E1385">
        <v>37</v>
      </c>
      <c r="F1385">
        <v>92</v>
      </c>
      <c r="G1385" t="s">
        <v>295</v>
      </c>
      <c r="H1385" t="s">
        <v>551</v>
      </c>
      <c r="I1385" t="s">
        <v>206</v>
      </c>
      <c r="J1385" t="s">
        <v>572</v>
      </c>
    </row>
    <row r="1386" spans="2:10" x14ac:dyDescent="0.3">
      <c r="B1386">
        <v>16</v>
      </c>
      <c r="C1386" t="s">
        <v>86</v>
      </c>
      <c r="D1386">
        <v>13</v>
      </c>
      <c r="E1386">
        <v>27</v>
      </c>
      <c r="F1386">
        <v>104</v>
      </c>
      <c r="G1386" t="s">
        <v>411</v>
      </c>
      <c r="H1386" t="s">
        <v>545</v>
      </c>
      <c r="I1386" t="s">
        <v>201</v>
      </c>
      <c r="J1386" t="s">
        <v>568</v>
      </c>
    </row>
    <row r="1387" spans="2:10" x14ac:dyDescent="0.3">
      <c r="B1387">
        <v>68</v>
      </c>
      <c r="C1387" t="s">
        <v>111</v>
      </c>
      <c r="D1387">
        <v>10</v>
      </c>
      <c r="E1387">
        <v>18</v>
      </c>
      <c r="F1387">
        <v>90</v>
      </c>
      <c r="G1387" t="s">
        <v>244</v>
      </c>
      <c r="H1387" t="s">
        <v>551</v>
      </c>
      <c r="I1387" t="s">
        <v>206</v>
      </c>
      <c r="J1387" t="s">
        <v>562</v>
      </c>
    </row>
    <row r="1388" spans="2:10" x14ac:dyDescent="0.3">
      <c r="B1388">
        <v>16</v>
      </c>
      <c r="C1388" t="s">
        <v>86</v>
      </c>
      <c r="D1388">
        <v>2</v>
      </c>
      <c r="E1388">
        <v>38</v>
      </c>
      <c r="F1388">
        <v>107</v>
      </c>
      <c r="G1388" t="s">
        <v>475</v>
      </c>
      <c r="H1388" t="s">
        <v>542</v>
      </c>
      <c r="I1388" t="s">
        <v>206</v>
      </c>
      <c r="J1388" t="s">
        <v>543</v>
      </c>
    </row>
    <row r="1389" spans="2:10" x14ac:dyDescent="0.3">
      <c r="B1389">
        <v>30</v>
      </c>
      <c r="C1389" t="s">
        <v>155</v>
      </c>
      <c r="D1389">
        <v>9</v>
      </c>
      <c r="E1389">
        <v>48</v>
      </c>
      <c r="F1389">
        <v>98</v>
      </c>
      <c r="G1389" t="s">
        <v>423</v>
      </c>
      <c r="H1389" t="s">
        <v>548</v>
      </c>
      <c r="I1389" t="s">
        <v>206</v>
      </c>
      <c r="J1389" t="s">
        <v>560</v>
      </c>
    </row>
    <row r="1390" spans="2:10" x14ac:dyDescent="0.3">
      <c r="B1390">
        <v>51</v>
      </c>
      <c r="C1390" t="s">
        <v>114</v>
      </c>
      <c r="D1390">
        <v>4</v>
      </c>
      <c r="E1390">
        <v>22</v>
      </c>
      <c r="F1390">
        <v>115</v>
      </c>
      <c r="G1390" t="s">
        <v>472</v>
      </c>
      <c r="H1390" t="s">
        <v>548</v>
      </c>
      <c r="I1390" t="s">
        <v>206</v>
      </c>
      <c r="J1390" t="s">
        <v>549</v>
      </c>
    </row>
    <row r="1391" spans="2:10" x14ac:dyDescent="0.3">
      <c r="B1391">
        <v>31</v>
      </c>
      <c r="C1391" t="s">
        <v>144</v>
      </c>
      <c r="D1391">
        <v>14</v>
      </c>
      <c r="E1391">
        <v>12</v>
      </c>
      <c r="F1391">
        <v>119</v>
      </c>
      <c r="G1391" t="s">
        <v>483</v>
      </c>
      <c r="H1391" t="s">
        <v>548</v>
      </c>
      <c r="I1391" t="s">
        <v>201</v>
      </c>
      <c r="J1391" t="s">
        <v>570</v>
      </c>
    </row>
    <row r="1392" spans="2:10" x14ac:dyDescent="0.3">
      <c r="B1392">
        <v>8</v>
      </c>
      <c r="C1392" t="s">
        <v>96</v>
      </c>
      <c r="D1392">
        <v>5</v>
      </c>
      <c r="E1392">
        <v>29</v>
      </c>
      <c r="F1392">
        <v>107</v>
      </c>
      <c r="G1392" t="s">
        <v>315</v>
      </c>
      <c r="H1392" t="s">
        <v>551</v>
      </c>
      <c r="I1392" t="s">
        <v>206</v>
      </c>
      <c r="J1392" t="s">
        <v>552</v>
      </c>
    </row>
    <row r="1393" spans="2:10" x14ac:dyDescent="0.3">
      <c r="B1393">
        <v>20</v>
      </c>
      <c r="C1393" t="s">
        <v>99</v>
      </c>
      <c r="D1393">
        <v>12</v>
      </c>
      <c r="E1393">
        <v>48</v>
      </c>
      <c r="F1393">
        <v>109</v>
      </c>
      <c r="G1393" t="s">
        <v>333</v>
      </c>
      <c r="H1393" t="s">
        <v>542</v>
      </c>
      <c r="I1393" t="s">
        <v>201</v>
      </c>
      <c r="J1393" t="s">
        <v>566</v>
      </c>
    </row>
    <row r="1394" spans="2:10" x14ac:dyDescent="0.3">
      <c r="B1394">
        <v>37</v>
      </c>
      <c r="C1394" t="s">
        <v>110</v>
      </c>
      <c r="D1394">
        <v>2</v>
      </c>
      <c r="E1394">
        <v>23</v>
      </c>
      <c r="F1394">
        <v>97</v>
      </c>
      <c r="G1394" t="s">
        <v>475</v>
      </c>
      <c r="H1394" t="s">
        <v>542</v>
      </c>
      <c r="I1394" t="s">
        <v>206</v>
      </c>
      <c r="J1394" t="s">
        <v>543</v>
      </c>
    </row>
    <row r="1395" spans="2:10" x14ac:dyDescent="0.3">
      <c r="B1395">
        <v>20</v>
      </c>
      <c r="C1395" t="s">
        <v>99</v>
      </c>
      <c r="D1395">
        <v>13</v>
      </c>
      <c r="E1395">
        <v>42</v>
      </c>
      <c r="F1395">
        <v>94</v>
      </c>
      <c r="G1395" t="s">
        <v>411</v>
      </c>
      <c r="H1395" t="s">
        <v>545</v>
      </c>
      <c r="I1395" t="s">
        <v>201</v>
      </c>
      <c r="J1395" t="s">
        <v>568</v>
      </c>
    </row>
    <row r="1396" spans="2:10" x14ac:dyDescent="0.3">
      <c r="B1396">
        <v>6</v>
      </c>
      <c r="C1396" t="s">
        <v>147</v>
      </c>
      <c r="D1396">
        <v>1</v>
      </c>
      <c r="E1396">
        <v>40</v>
      </c>
      <c r="F1396">
        <v>103</v>
      </c>
      <c r="G1396" t="s">
        <v>200</v>
      </c>
      <c r="H1396" t="s">
        <v>202</v>
      </c>
      <c r="I1396" t="s">
        <v>201</v>
      </c>
      <c r="J1396" t="s">
        <v>539</v>
      </c>
    </row>
    <row r="1397" spans="2:10" x14ac:dyDescent="0.3">
      <c r="B1397">
        <v>44</v>
      </c>
      <c r="C1397" t="s">
        <v>130</v>
      </c>
      <c r="D1397">
        <v>5</v>
      </c>
      <c r="E1397">
        <v>48</v>
      </c>
      <c r="F1397">
        <v>115</v>
      </c>
      <c r="G1397" t="s">
        <v>315</v>
      </c>
      <c r="H1397" t="s">
        <v>551</v>
      </c>
      <c r="I1397" t="s">
        <v>206</v>
      </c>
      <c r="J1397" t="s">
        <v>552</v>
      </c>
    </row>
    <row r="1398" spans="2:10" x14ac:dyDescent="0.3">
      <c r="B1398">
        <v>32</v>
      </c>
      <c r="C1398" t="s">
        <v>136</v>
      </c>
      <c r="D1398">
        <v>15</v>
      </c>
      <c r="E1398">
        <v>48</v>
      </c>
      <c r="F1398">
        <v>112</v>
      </c>
      <c r="G1398" t="s">
        <v>295</v>
      </c>
      <c r="H1398" t="s">
        <v>551</v>
      </c>
      <c r="I1398" t="s">
        <v>206</v>
      </c>
      <c r="J1398" t="s">
        <v>572</v>
      </c>
    </row>
    <row r="1399" spans="2:10" x14ac:dyDescent="0.3">
      <c r="B1399">
        <v>73</v>
      </c>
      <c r="C1399" t="s">
        <v>96</v>
      </c>
      <c r="D1399">
        <v>12</v>
      </c>
      <c r="E1399">
        <v>17</v>
      </c>
      <c r="F1399">
        <v>93</v>
      </c>
      <c r="G1399" t="s">
        <v>333</v>
      </c>
      <c r="H1399" t="s">
        <v>542</v>
      </c>
      <c r="I1399" t="s">
        <v>201</v>
      </c>
      <c r="J1399" t="s">
        <v>566</v>
      </c>
    </row>
    <row r="1400" spans="2:10" x14ac:dyDescent="0.3">
      <c r="B1400">
        <v>14</v>
      </c>
      <c r="C1400" t="s">
        <v>86</v>
      </c>
      <c r="D1400">
        <v>3</v>
      </c>
      <c r="E1400">
        <v>11</v>
      </c>
      <c r="F1400">
        <v>114</v>
      </c>
      <c r="G1400" t="s">
        <v>494</v>
      </c>
      <c r="H1400" t="s">
        <v>545</v>
      </c>
      <c r="I1400" t="s">
        <v>206</v>
      </c>
      <c r="J1400" t="s">
        <v>546</v>
      </c>
    </row>
    <row r="1401" spans="2:10" x14ac:dyDescent="0.3">
      <c r="B1401">
        <v>30</v>
      </c>
      <c r="C1401" t="s">
        <v>155</v>
      </c>
      <c r="D1401">
        <v>12</v>
      </c>
      <c r="E1401">
        <v>43</v>
      </c>
      <c r="F1401">
        <v>120</v>
      </c>
      <c r="G1401" t="s">
        <v>333</v>
      </c>
      <c r="H1401" t="s">
        <v>542</v>
      </c>
      <c r="I1401" t="s">
        <v>201</v>
      </c>
      <c r="J1401" t="s">
        <v>566</v>
      </c>
    </row>
    <row r="1402" spans="2:10" x14ac:dyDescent="0.3">
      <c r="B1402">
        <v>42</v>
      </c>
      <c r="C1402" t="s">
        <v>151</v>
      </c>
      <c r="D1402">
        <v>3</v>
      </c>
      <c r="E1402">
        <v>36</v>
      </c>
      <c r="F1402">
        <v>94</v>
      </c>
      <c r="G1402" t="s">
        <v>494</v>
      </c>
      <c r="H1402" t="s">
        <v>545</v>
      </c>
      <c r="I1402" t="s">
        <v>206</v>
      </c>
      <c r="J1402" t="s">
        <v>546</v>
      </c>
    </row>
    <row r="1403" spans="2:10" x14ac:dyDescent="0.3">
      <c r="B1403">
        <v>4</v>
      </c>
      <c r="C1403" t="s">
        <v>145</v>
      </c>
      <c r="D1403">
        <v>15</v>
      </c>
      <c r="E1403">
        <v>11</v>
      </c>
      <c r="F1403">
        <v>103</v>
      </c>
      <c r="G1403" t="s">
        <v>295</v>
      </c>
      <c r="H1403" t="s">
        <v>551</v>
      </c>
      <c r="I1403" t="s">
        <v>206</v>
      </c>
      <c r="J1403" t="s">
        <v>572</v>
      </c>
    </row>
    <row r="1404" spans="2:10" x14ac:dyDescent="0.3">
      <c r="B1404">
        <v>82</v>
      </c>
      <c r="C1404" t="s">
        <v>126</v>
      </c>
      <c r="D1404">
        <v>5</v>
      </c>
      <c r="E1404">
        <v>11</v>
      </c>
      <c r="F1404">
        <v>100</v>
      </c>
      <c r="G1404" t="s">
        <v>315</v>
      </c>
      <c r="H1404" t="s">
        <v>551</v>
      </c>
      <c r="I1404" t="s">
        <v>206</v>
      </c>
      <c r="J1404" t="s">
        <v>552</v>
      </c>
    </row>
    <row r="1405" spans="2:10" x14ac:dyDescent="0.3">
      <c r="B1405">
        <v>70</v>
      </c>
      <c r="C1405" t="s">
        <v>126</v>
      </c>
      <c r="D1405">
        <v>8</v>
      </c>
      <c r="E1405">
        <v>16</v>
      </c>
      <c r="F1405">
        <v>112</v>
      </c>
      <c r="G1405" t="s">
        <v>373</v>
      </c>
      <c r="H1405" t="s">
        <v>545</v>
      </c>
      <c r="I1405" t="s">
        <v>206</v>
      </c>
      <c r="J1405" t="s">
        <v>558</v>
      </c>
    </row>
    <row r="1406" spans="2:10" x14ac:dyDescent="0.3">
      <c r="B1406">
        <v>78</v>
      </c>
      <c r="C1406" t="s">
        <v>94</v>
      </c>
      <c r="D1406">
        <v>8</v>
      </c>
      <c r="E1406">
        <v>10</v>
      </c>
      <c r="F1406">
        <v>103</v>
      </c>
      <c r="G1406" t="s">
        <v>373</v>
      </c>
      <c r="H1406" t="s">
        <v>545</v>
      </c>
      <c r="I1406" t="s">
        <v>206</v>
      </c>
      <c r="J1406" t="s">
        <v>558</v>
      </c>
    </row>
    <row r="1407" spans="2:10" x14ac:dyDescent="0.3">
      <c r="B1407">
        <v>14</v>
      </c>
      <c r="C1407" t="s">
        <v>86</v>
      </c>
      <c r="D1407">
        <v>14</v>
      </c>
      <c r="E1407">
        <v>39</v>
      </c>
      <c r="F1407">
        <v>105</v>
      </c>
      <c r="G1407" t="s">
        <v>483</v>
      </c>
      <c r="H1407" t="s">
        <v>548</v>
      </c>
      <c r="I1407" t="s">
        <v>201</v>
      </c>
      <c r="J1407" t="s">
        <v>570</v>
      </c>
    </row>
    <row r="1408" spans="2:10" x14ac:dyDescent="0.3">
      <c r="B1408">
        <v>17</v>
      </c>
      <c r="C1408" t="s">
        <v>126</v>
      </c>
      <c r="D1408">
        <v>3</v>
      </c>
      <c r="E1408">
        <v>40</v>
      </c>
      <c r="F1408">
        <v>112</v>
      </c>
      <c r="G1408" t="s">
        <v>494</v>
      </c>
      <c r="H1408" t="s">
        <v>545</v>
      </c>
      <c r="I1408" t="s">
        <v>206</v>
      </c>
      <c r="J1408" t="s">
        <v>546</v>
      </c>
    </row>
    <row r="1409" spans="2:10" x14ac:dyDescent="0.3">
      <c r="B1409">
        <v>22</v>
      </c>
      <c r="C1409" t="s">
        <v>112</v>
      </c>
      <c r="D1409">
        <v>5</v>
      </c>
      <c r="E1409">
        <v>22</v>
      </c>
      <c r="F1409">
        <v>111</v>
      </c>
      <c r="G1409" t="s">
        <v>315</v>
      </c>
      <c r="H1409" t="s">
        <v>551</v>
      </c>
      <c r="I1409" t="s">
        <v>206</v>
      </c>
      <c r="J1409" t="s">
        <v>552</v>
      </c>
    </row>
    <row r="1410" spans="2:10" x14ac:dyDescent="0.3">
      <c r="B1410">
        <v>56</v>
      </c>
      <c r="C1410" t="s">
        <v>126</v>
      </c>
      <c r="D1410">
        <v>5</v>
      </c>
      <c r="E1410">
        <v>26</v>
      </c>
      <c r="F1410">
        <v>96</v>
      </c>
      <c r="G1410" t="s">
        <v>315</v>
      </c>
      <c r="H1410" t="s">
        <v>551</v>
      </c>
      <c r="I1410" t="s">
        <v>206</v>
      </c>
      <c r="J1410" t="s">
        <v>552</v>
      </c>
    </row>
    <row r="1411" spans="2:10" x14ac:dyDescent="0.3">
      <c r="B1411">
        <v>16</v>
      </c>
      <c r="C1411" t="s">
        <v>86</v>
      </c>
      <c r="D1411">
        <v>9</v>
      </c>
      <c r="E1411">
        <v>26</v>
      </c>
      <c r="F1411">
        <v>118</v>
      </c>
      <c r="G1411" t="s">
        <v>423</v>
      </c>
      <c r="H1411" t="s">
        <v>548</v>
      </c>
      <c r="I1411" t="s">
        <v>206</v>
      </c>
      <c r="J1411" t="s">
        <v>560</v>
      </c>
    </row>
    <row r="1412" spans="2:10" x14ac:dyDescent="0.3">
      <c r="B1412">
        <v>72</v>
      </c>
      <c r="C1412" t="s">
        <v>96</v>
      </c>
      <c r="D1412">
        <v>2</v>
      </c>
      <c r="E1412">
        <v>38</v>
      </c>
      <c r="F1412">
        <v>104</v>
      </c>
      <c r="G1412" t="s">
        <v>475</v>
      </c>
      <c r="H1412" t="s">
        <v>542</v>
      </c>
      <c r="I1412" t="s">
        <v>206</v>
      </c>
      <c r="J1412" t="s">
        <v>543</v>
      </c>
    </row>
    <row r="1413" spans="2:10" x14ac:dyDescent="0.3">
      <c r="B1413">
        <v>8</v>
      </c>
      <c r="C1413" t="s">
        <v>96</v>
      </c>
      <c r="D1413">
        <v>11</v>
      </c>
      <c r="E1413">
        <v>43</v>
      </c>
      <c r="F1413">
        <v>94</v>
      </c>
      <c r="G1413" t="s">
        <v>458</v>
      </c>
      <c r="H1413" t="s">
        <v>202</v>
      </c>
      <c r="I1413" t="s">
        <v>201</v>
      </c>
      <c r="J1413" t="s">
        <v>564</v>
      </c>
    </row>
    <row r="1414" spans="2:10" x14ac:dyDescent="0.3">
      <c r="B1414">
        <v>66</v>
      </c>
      <c r="C1414" t="s">
        <v>89</v>
      </c>
      <c r="D1414">
        <v>1</v>
      </c>
      <c r="E1414">
        <v>50</v>
      </c>
      <c r="F1414">
        <v>112</v>
      </c>
      <c r="G1414" t="s">
        <v>200</v>
      </c>
      <c r="H1414" t="s">
        <v>202</v>
      </c>
      <c r="I1414" t="s">
        <v>201</v>
      </c>
      <c r="J1414" t="s">
        <v>539</v>
      </c>
    </row>
    <row r="1415" spans="2:10" x14ac:dyDescent="0.3">
      <c r="B1415">
        <v>17</v>
      </c>
      <c r="C1415" t="s">
        <v>126</v>
      </c>
      <c r="D1415">
        <v>10</v>
      </c>
      <c r="E1415">
        <v>39</v>
      </c>
      <c r="F1415">
        <v>116</v>
      </c>
      <c r="G1415" t="s">
        <v>244</v>
      </c>
      <c r="H1415" t="s">
        <v>551</v>
      </c>
      <c r="I1415" t="s">
        <v>206</v>
      </c>
      <c r="J1415" t="s">
        <v>562</v>
      </c>
    </row>
    <row r="1416" spans="2:10" x14ac:dyDescent="0.3">
      <c r="B1416">
        <v>57</v>
      </c>
      <c r="C1416" t="s">
        <v>148</v>
      </c>
      <c r="D1416">
        <v>8</v>
      </c>
      <c r="E1416">
        <v>24</v>
      </c>
      <c r="F1416">
        <v>102</v>
      </c>
      <c r="G1416" t="s">
        <v>373</v>
      </c>
      <c r="H1416" t="s">
        <v>545</v>
      </c>
      <c r="I1416" t="s">
        <v>206</v>
      </c>
      <c r="J1416" t="s">
        <v>558</v>
      </c>
    </row>
    <row r="1417" spans="2:10" x14ac:dyDescent="0.3">
      <c r="B1417">
        <v>32</v>
      </c>
      <c r="C1417" t="s">
        <v>136</v>
      </c>
      <c r="D1417">
        <v>13</v>
      </c>
      <c r="E1417">
        <v>22</v>
      </c>
      <c r="F1417">
        <v>99</v>
      </c>
      <c r="G1417" t="s">
        <v>411</v>
      </c>
      <c r="H1417" t="s">
        <v>545</v>
      </c>
      <c r="I1417" t="s">
        <v>201</v>
      </c>
      <c r="J1417" t="s">
        <v>568</v>
      </c>
    </row>
    <row r="1418" spans="2:10" x14ac:dyDescent="0.3">
      <c r="B1418">
        <v>97</v>
      </c>
      <c r="C1418" t="s">
        <v>125</v>
      </c>
      <c r="D1418">
        <v>8</v>
      </c>
      <c r="E1418">
        <v>41</v>
      </c>
      <c r="F1418">
        <v>105</v>
      </c>
      <c r="G1418" t="s">
        <v>373</v>
      </c>
      <c r="H1418" t="s">
        <v>545</v>
      </c>
      <c r="I1418" t="s">
        <v>206</v>
      </c>
      <c r="J1418" t="s">
        <v>558</v>
      </c>
    </row>
    <row r="1419" spans="2:10" x14ac:dyDescent="0.3">
      <c r="B1419">
        <v>53</v>
      </c>
      <c r="C1419" t="s">
        <v>147</v>
      </c>
      <c r="D1419">
        <v>12</v>
      </c>
      <c r="E1419">
        <v>33</v>
      </c>
      <c r="F1419">
        <v>99</v>
      </c>
      <c r="G1419" t="s">
        <v>333</v>
      </c>
      <c r="H1419" t="s">
        <v>542</v>
      </c>
      <c r="I1419" t="s">
        <v>201</v>
      </c>
      <c r="J1419" t="s">
        <v>566</v>
      </c>
    </row>
    <row r="1420" spans="2:10" x14ac:dyDescent="0.3">
      <c r="B1420">
        <v>75</v>
      </c>
      <c r="C1420" t="s">
        <v>96</v>
      </c>
      <c r="D1420">
        <v>7</v>
      </c>
      <c r="E1420">
        <v>38</v>
      </c>
      <c r="F1420">
        <v>120</v>
      </c>
      <c r="G1420" t="s">
        <v>507</v>
      </c>
      <c r="H1420" t="s">
        <v>542</v>
      </c>
      <c r="I1420" t="s">
        <v>206</v>
      </c>
      <c r="J1420" t="s">
        <v>556</v>
      </c>
    </row>
    <row r="1421" spans="2:10" x14ac:dyDescent="0.3">
      <c r="B1421">
        <v>93</v>
      </c>
      <c r="C1421" t="s">
        <v>91</v>
      </c>
      <c r="D1421">
        <v>2</v>
      </c>
      <c r="E1421">
        <v>10</v>
      </c>
      <c r="F1421">
        <v>93</v>
      </c>
      <c r="G1421" t="s">
        <v>475</v>
      </c>
      <c r="H1421" t="s">
        <v>542</v>
      </c>
      <c r="I1421" t="s">
        <v>206</v>
      </c>
      <c r="J1421" t="s">
        <v>543</v>
      </c>
    </row>
    <row r="1422" spans="2:10" x14ac:dyDescent="0.3">
      <c r="B1422">
        <v>33</v>
      </c>
      <c r="C1422" t="s">
        <v>135</v>
      </c>
      <c r="D1422">
        <v>13</v>
      </c>
      <c r="E1422">
        <v>13</v>
      </c>
      <c r="F1422">
        <v>105</v>
      </c>
      <c r="G1422" t="s">
        <v>411</v>
      </c>
      <c r="H1422" t="s">
        <v>545</v>
      </c>
      <c r="I1422" t="s">
        <v>201</v>
      </c>
      <c r="J1422" t="s">
        <v>568</v>
      </c>
    </row>
    <row r="1423" spans="2:10" x14ac:dyDescent="0.3">
      <c r="B1423">
        <v>63</v>
      </c>
      <c r="C1423" t="s">
        <v>139</v>
      </c>
      <c r="D1423">
        <v>2</v>
      </c>
      <c r="E1423">
        <v>27</v>
      </c>
      <c r="F1423">
        <v>107</v>
      </c>
      <c r="G1423" t="s">
        <v>475</v>
      </c>
      <c r="H1423" t="s">
        <v>542</v>
      </c>
      <c r="I1423" t="s">
        <v>206</v>
      </c>
      <c r="J1423" t="s">
        <v>543</v>
      </c>
    </row>
    <row r="1424" spans="2:10" x14ac:dyDescent="0.3">
      <c r="B1424">
        <v>59</v>
      </c>
      <c r="C1424" t="s">
        <v>156</v>
      </c>
      <c r="D1424">
        <v>12</v>
      </c>
      <c r="E1424">
        <v>25</v>
      </c>
      <c r="F1424">
        <v>92</v>
      </c>
      <c r="G1424" t="s">
        <v>333</v>
      </c>
      <c r="H1424" t="s">
        <v>542</v>
      </c>
      <c r="I1424" t="s">
        <v>201</v>
      </c>
      <c r="J1424" t="s">
        <v>566</v>
      </c>
    </row>
    <row r="1425" spans="2:10" x14ac:dyDescent="0.3">
      <c r="B1425">
        <v>82</v>
      </c>
      <c r="C1425" t="s">
        <v>126</v>
      </c>
      <c r="D1425">
        <v>11</v>
      </c>
      <c r="E1425">
        <v>43</v>
      </c>
      <c r="F1425">
        <v>119</v>
      </c>
      <c r="G1425" t="s">
        <v>458</v>
      </c>
      <c r="H1425" t="s">
        <v>202</v>
      </c>
      <c r="I1425" t="s">
        <v>201</v>
      </c>
      <c r="J1425" t="s">
        <v>564</v>
      </c>
    </row>
    <row r="1426" spans="2:10" x14ac:dyDescent="0.3">
      <c r="B1426">
        <v>46</v>
      </c>
      <c r="C1426" t="s">
        <v>153</v>
      </c>
      <c r="D1426">
        <v>14</v>
      </c>
      <c r="E1426">
        <v>47</v>
      </c>
      <c r="F1426">
        <v>107</v>
      </c>
      <c r="G1426" t="s">
        <v>483</v>
      </c>
      <c r="H1426" t="s">
        <v>548</v>
      </c>
      <c r="I1426" t="s">
        <v>201</v>
      </c>
      <c r="J1426" t="s">
        <v>570</v>
      </c>
    </row>
    <row r="1427" spans="2:10" x14ac:dyDescent="0.3">
      <c r="B1427">
        <v>98</v>
      </c>
      <c r="C1427" t="s">
        <v>84</v>
      </c>
      <c r="D1427">
        <v>10</v>
      </c>
      <c r="E1427">
        <v>11</v>
      </c>
      <c r="F1427">
        <v>95</v>
      </c>
      <c r="G1427" t="s">
        <v>244</v>
      </c>
      <c r="H1427" t="s">
        <v>551</v>
      </c>
      <c r="I1427" t="s">
        <v>206</v>
      </c>
      <c r="J1427" t="s">
        <v>562</v>
      </c>
    </row>
    <row r="1428" spans="2:10" x14ac:dyDescent="0.3">
      <c r="B1428">
        <v>12</v>
      </c>
      <c r="C1428" t="s">
        <v>107</v>
      </c>
      <c r="D1428">
        <v>7</v>
      </c>
      <c r="E1428">
        <v>41</v>
      </c>
      <c r="F1428">
        <v>105</v>
      </c>
      <c r="G1428" t="s">
        <v>507</v>
      </c>
      <c r="H1428" t="s">
        <v>542</v>
      </c>
      <c r="I1428" t="s">
        <v>206</v>
      </c>
      <c r="J1428" t="s">
        <v>556</v>
      </c>
    </row>
    <row r="1429" spans="2:10" x14ac:dyDescent="0.3">
      <c r="B1429">
        <v>80</v>
      </c>
      <c r="C1429" t="s">
        <v>96</v>
      </c>
      <c r="D1429">
        <v>1</v>
      </c>
      <c r="E1429">
        <v>49</v>
      </c>
      <c r="F1429">
        <v>109</v>
      </c>
      <c r="G1429" t="s">
        <v>200</v>
      </c>
      <c r="H1429" t="s">
        <v>202</v>
      </c>
      <c r="I1429" t="s">
        <v>201</v>
      </c>
      <c r="J1429" t="s">
        <v>539</v>
      </c>
    </row>
    <row r="1430" spans="2:10" x14ac:dyDescent="0.3">
      <c r="B1430">
        <v>49</v>
      </c>
      <c r="C1430" t="s">
        <v>96</v>
      </c>
      <c r="D1430">
        <v>6</v>
      </c>
      <c r="E1430">
        <v>18</v>
      </c>
      <c r="F1430">
        <v>102</v>
      </c>
      <c r="G1430" t="s">
        <v>272</v>
      </c>
      <c r="H1430" t="s">
        <v>202</v>
      </c>
      <c r="I1430" t="s">
        <v>201</v>
      </c>
      <c r="J1430" t="s">
        <v>554</v>
      </c>
    </row>
    <row r="1431" spans="2:10" x14ac:dyDescent="0.3">
      <c r="B1431">
        <v>89</v>
      </c>
      <c r="C1431" t="s">
        <v>111</v>
      </c>
      <c r="D1431">
        <v>2</v>
      </c>
      <c r="E1431">
        <v>43</v>
      </c>
      <c r="F1431">
        <v>91</v>
      </c>
      <c r="G1431" t="s">
        <v>475</v>
      </c>
      <c r="H1431" t="s">
        <v>542</v>
      </c>
      <c r="I1431" t="s">
        <v>206</v>
      </c>
      <c r="J1431" t="s">
        <v>543</v>
      </c>
    </row>
    <row r="1432" spans="2:10" x14ac:dyDescent="0.3">
      <c r="B1432">
        <v>79</v>
      </c>
      <c r="C1432" t="s">
        <v>91</v>
      </c>
      <c r="D1432">
        <v>7</v>
      </c>
      <c r="E1432">
        <v>40</v>
      </c>
      <c r="F1432">
        <v>104</v>
      </c>
      <c r="G1432" t="s">
        <v>507</v>
      </c>
      <c r="H1432" t="s">
        <v>542</v>
      </c>
      <c r="I1432" t="s">
        <v>206</v>
      </c>
      <c r="J1432" t="s">
        <v>556</v>
      </c>
    </row>
    <row r="1433" spans="2:10" x14ac:dyDescent="0.3">
      <c r="B1433">
        <v>58</v>
      </c>
      <c r="C1433" t="s">
        <v>131</v>
      </c>
      <c r="D1433">
        <v>8</v>
      </c>
      <c r="E1433">
        <v>31</v>
      </c>
      <c r="F1433">
        <v>90</v>
      </c>
      <c r="G1433" t="s">
        <v>373</v>
      </c>
      <c r="H1433" t="s">
        <v>545</v>
      </c>
      <c r="I1433" t="s">
        <v>206</v>
      </c>
      <c r="J1433" t="s">
        <v>558</v>
      </c>
    </row>
    <row r="1434" spans="2:10" x14ac:dyDescent="0.3">
      <c r="B1434">
        <v>22</v>
      </c>
      <c r="C1434" t="s">
        <v>112</v>
      </c>
      <c r="D1434">
        <v>7</v>
      </c>
      <c r="E1434">
        <v>41</v>
      </c>
      <c r="F1434">
        <v>112</v>
      </c>
      <c r="G1434" t="s">
        <v>507</v>
      </c>
      <c r="H1434" t="s">
        <v>542</v>
      </c>
      <c r="I1434" t="s">
        <v>206</v>
      </c>
      <c r="J1434" t="s">
        <v>556</v>
      </c>
    </row>
    <row r="1435" spans="2:10" x14ac:dyDescent="0.3">
      <c r="B1435">
        <v>15</v>
      </c>
      <c r="C1435" t="s">
        <v>136</v>
      </c>
      <c r="D1435">
        <v>12</v>
      </c>
      <c r="E1435">
        <v>48</v>
      </c>
      <c r="F1435">
        <v>102</v>
      </c>
      <c r="G1435" t="s">
        <v>333</v>
      </c>
      <c r="H1435" t="s">
        <v>542</v>
      </c>
      <c r="I1435" t="s">
        <v>201</v>
      </c>
      <c r="J1435" t="s">
        <v>566</v>
      </c>
    </row>
    <row r="1436" spans="2:10" x14ac:dyDescent="0.3">
      <c r="B1436">
        <v>6</v>
      </c>
      <c r="C1436" t="s">
        <v>147</v>
      </c>
      <c r="D1436">
        <v>10</v>
      </c>
      <c r="E1436">
        <v>15</v>
      </c>
      <c r="F1436">
        <v>96</v>
      </c>
      <c r="G1436" t="s">
        <v>244</v>
      </c>
      <c r="H1436" t="s">
        <v>551</v>
      </c>
      <c r="I1436" t="s">
        <v>206</v>
      </c>
      <c r="J1436" t="s">
        <v>562</v>
      </c>
    </row>
    <row r="1437" spans="2:10" x14ac:dyDescent="0.3">
      <c r="B1437">
        <v>77</v>
      </c>
      <c r="C1437" t="s">
        <v>124</v>
      </c>
      <c r="D1437">
        <v>5</v>
      </c>
      <c r="E1437">
        <v>36</v>
      </c>
      <c r="F1437">
        <v>119</v>
      </c>
      <c r="G1437" t="s">
        <v>315</v>
      </c>
      <c r="H1437" t="s">
        <v>551</v>
      </c>
      <c r="I1437" t="s">
        <v>206</v>
      </c>
      <c r="J1437" t="s">
        <v>552</v>
      </c>
    </row>
    <row r="1438" spans="2:10" x14ac:dyDescent="0.3">
      <c r="B1438">
        <v>17</v>
      </c>
      <c r="C1438" t="s">
        <v>126</v>
      </c>
      <c r="D1438">
        <v>8</v>
      </c>
      <c r="E1438">
        <v>22</v>
      </c>
      <c r="F1438">
        <v>95</v>
      </c>
      <c r="G1438" t="s">
        <v>373</v>
      </c>
      <c r="H1438" t="s">
        <v>545</v>
      </c>
      <c r="I1438" t="s">
        <v>206</v>
      </c>
      <c r="J1438" t="s">
        <v>558</v>
      </c>
    </row>
    <row r="1439" spans="2:10" x14ac:dyDescent="0.3">
      <c r="B1439">
        <v>18</v>
      </c>
      <c r="C1439" t="s">
        <v>142</v>
      </c>
      <c r="D1439">
        <v>1</v>
      </c>
      <c r="E1439">
        <v>13</v>
      </c>
      <c r="F1439">
        <v>107</v>
      </c>
      <c r="G1439" t="s">
        <v>200</v>
      </c>
      <c r="H1439" t="s">
        <v>202</v>
      </c>
      <c r="I1439" t="s">
        <v>201</v>
      </c>
      <c r="J1439" t="s">
        <v>539</v>
      </c>
    </row>
    <row r="1440" spans="2:10" x14ac:dyDescent="0.3">
      <c r="B1440">
        <v>28</v>
      </c>
      <c r="C1440" t="s">
        <v>145</v>
      </c>
      <c r="D1440">
        <v>7</v>
      </c>
      <c r="E1440">
        <v>40</v>
      </c>
      <c r="F1440">
        <v>90</v>
      </c>
      <c r="G1440" t="s">
        <v>507</v>
      </c>
      <c r="H1440" t="s">
        <v>542</v>
      </c>
      <c r="I1440" t="s">
        <v>206</v>
      </c>
      <c r="J1440" t="s">
        <v>556</v>
      </c>
    </row>
    <row r="1441" spans="2:10" x14ac:dyDescent="0.3">
      <c r="B1441">
        <v>81</v>
      </c>
      <c r="C1441" t="s">
        <v>162</v>
      </c>
      <c r="D1441">
        <v>8</v>
      </c>
      <c r="E1441">
        <v>12</v>
      </c>
      <c r="F1441">
        <v>104</v>
      </c>
      <c r="G1441" t="s">
        <v>373</v>
      </c>
      <c r="H1441" t="s">
        <v>545</v>
      </c>
      <c r="I1441" t="s">
        <v>206</v>
      </c>
      <c r="J1441" t="s">
        <v>558</v>
      </c>
    </row>
    <row r="1442" spans="2:10" x14ac:dyDescent="0.3">
      <c r="B1442">
        <v>35</v>
      </c>
      <c r="C1442" t="s">
        <v>96</v>
      </c>
      <c r="D1442">
        <v>7</v>
      </c>
      <c r="E1442">
        <v>18</v>
      </c>
      <c r="F1442">
        <v>109</v>
      </c>
      <c r="G1442" t="s">
        <v>507</v>
      </c>
      <c r="H1442" t="s">
        <v>542</v>
      </c>
      <c r="I1442" t="s">
        <v>206</v>
      </c>
      <c r="J1442" t="s">
        <v>556</v>
      </c>
    </row>
    <row r="1443" spans="2:10" x14ac:dyDescent="0.3">
      <c r="B1443">
        <v>49</v>
      </c>
      <c r="C1443" t="s">
        <v>96</v>
      </c>
      <c r="D1443">
        <v>2</v>
      </c>
      <c r="E1443">
        <v>25</v>
      </c>
      <c r="F1443">
        <v>104</v>
      </c>
      <c r="G1443" t="s">
        <v>475</v>
      </c>
      <c r="H1443" t="s">
        <v>542</v>
      </c>
      <c r="I1443" t="s">
        <v>206</v>
      </c>
      <c r="J1443" t="s">
        <v>543</v>
      </c>
    </row>
    <row r="1444" spans="2:10" x14ac:dyDescent="0.3">
      <c r="B1444">
        <v>43</v>
      </c>
      <c r="C1444" t="s">
        <v>158</v>
      </c>
      <c r="D1444">
        <v>5</v>
      </c>
      <c r="E1444">
        <v>10</v>
      </c>
      <c r="F1444">
        <v>106</v>
      </c>
      <c r="G1444" t="s">
        <v>315</v>
      </c>
      <c r="H1444" t="s">
        <v>551</v>
      </c>
      <c r="I1444" t="s">
        <v>206</v>
      </c>
      <c r="J1444" t="s">
        <v>552</v>
      </c>
    </row>
    <row r="1445" spans="2:10" x14ac:dyDescent="0.3">
      <c r="B1445">
        <v>27</v>
      </c>
      <c r="C1445" t="s">
        <v>160</v>
      </c>
      <c r="D1445">
        <v>10</v>
      </c>
      <c r="E1445">
        <v>47</v>
      </c>
      <c r="F1445">
        <v>119</v>
      </c>
      <c r="G1445" t="s">
        <v>244</v>
      </c>
      <c r="H1445" t="s">
        <v>551</v>
      </c>
      <c r="I1445" t="s">
        <v>206</v>
      </c>
      <c r="J1445" t="s">
        <v>562</v>
      </c>
    </row>
    <row r="1446" spans="2:10" x14ac:dyDescent="0.3">
      <c r="B1446">
        <v>52</v>
      </c>
      <c r="C1446" t="s">
        <v>81</v>
      </c>
      <c r="D1446">
        <v>6</v>
      </c>
      <c r="E1446">
        <v>21</v>
      </c>
      <c r="F1446">
        <v>92</v>
      </c>
      <c r="G1446" t="s">
        <v>272</v>
      </c>
      <c r="H1446" t="s">
        <v>202</v>
      </c>
      <c r="I1446" t="s">
        <v>201</v>
      </c>
      <c r="J1446" t="s">
        <v>554</v>
      </c>
    </row>
    <row r="1447" spans="2:10" x14ac:dyDescent="0.3">
      <c r="B1447">
        <v>78</v>
      </c>
      <c r="C1447" t="s">
        <v>94</v>
      </c>
      <c r="D1447">
        <v>11</v>
      </c>
      <c r="E1447">
        <v>18</v>
      </c>
      <c r="F1447">
        <v>104</v>
      </c>
      <c r="G1447" t="s">
        <v>458</v>
      </c>
      <c r="H1447" t="s">
        <v>202</v>
      </c>
      <c r="I1447" t="s">
        <v>201</v>
      </c>
      <c r="J1447" t="s">
        <v>564</v>
      </c>
    </row>
    <row r="1448" spans="2:10" x14ac:dyDescent="0.3">
      <c r="B1448">
        <v>29</v>
      </c>
      <c r="C1448" t="s">
        <v>157</v>
      </c>
      <c r="D1448">
        <v>1</v>
      </c>
      <c r="E1448">
        <v>25</v>
      </c>
      <c r="F1448">
        <v>118</v>
      </c>
      <c r="G1448" t="s">
        <v>200</v>
      </c>
      <c r="H1448" t="s">
        <v>202</v>
      </c>
      <c r="I1448" t="s">
        <v>201</v>
      </c>
      <c r="J1448" t="s">
        <v>539</v>
      </c>
    </row>
    <row r="1449" spans="2:10" x14ac:dyDescent="0.3">
      <c r="B1449">
        <v>88</v>
      </c>
      <c r="C1449" t="s">
        <v>96</v>
      </c>
      <c r="D1449">
        <v>7</v>
      </c>
      <c r="E1449">
        <v>27</v>
      </c>
      <c r="F1449">
        <v>120</v>
      </c>
      <c r="G1449" t="s">
        <v>507</v>
      </c>
      <c r="H1449" t="s">
        <v>542</v>
      </c>
      <c r="I1449" t="s">
        <v>206</v>
      </c>
      <c r="J1449" t="s">
        <v>556</v>
      </c>
    </row>
    <row r="1450" spans="2:10" x14ac:dyDescent="0.3">
      <c r="B1450">
        <v>69</v>
      </c>
      <c r="C1450" t="s">
        <v>126</v>
      </c>
      <c r="D1450">
        <v>13</v>
      </c>
      <c r="E1450">
        <v>49</v>
      </c>
      <c r="F1450">
        <v>93</v>
      </c>
      <c r="G1450" t="s">
        <v>411</v>
      </c>
      <c r="H1450" t="s">
        <v>545</v>
      </c>
      <c r="I1450" t="s">
        <v>201</v>
      </c>
      <c r="J1450" t="s">
        <v>568</v>
      </c>
    </row>
    <row r="1451" spans="2:10" x14ac:dyDescent="0.3">
      <c r="B1451">
        <v>60</v>
      </c>
      <c r="C1451" t="s">
        <v>141</v>
      </c>
      <c r="D1451">
        <v>10</v>
      </c>
      <c r="E1451">
        <v>15</v>
      </c>
      <c r="F1451">
        <v>109</v>
      </c>
      <c r="G1451" t="s">
        <v>244</v>
      </c>
      <c r="H1451" t="s">
        <v>551</v>
      </c>
      <c r="I1451" t="s">
        <v>206</v>
      </c>
      <c r="J1451" t="s">
        <v>562</v>
      </c>
    </row>
    <row r="1452" spans="2:10" x14ac:dyDescent="0.3">
      <c r="B1452">
        <v>62</v>
      </c>
      <c r="C1452" t="s">
        <v>96</v>
      </c>
      <c r="D1452">
        <v>1</v>
      </c>
      <c r="E1452">
        <v>30</v>
      </c>
      <c r="F1452">
        <v>109</v>
      </c>
      <c r="G1452" t="s">
        <v>200</v>
      </c>
      <c r="H1452" t="s">
        <v>202</v>
      </c>
      <c r="I1452" t="s">
        <v>201</v>
      </c>
      <c r="J1452" t="s">
        <v>539</v>
      </c>
    </row>
    <row r="1453" spans="2:10" x14ac:dyDescent="0.3">
      <c r="B1453">
        <v>41</v>
      </c>
      <c r="C1453" t="s">
        <v>127</v>
      </c>
      <c r="D1453">
        <v>7</v>
      </c>
      <c r="E1453">
        <v>21</v>
      </c>
      <c r="F1453">
        <v>101</v>
      </c>
      <c r="G1453" t="s">
        <v>507</v>
      </c>
      <c r="H1453" t="s">
        <v>542</v>
      </c>
      <c r="I1453" t="s">
        <v>206</v>
      </c>
      <c r="J1453" t="s">
        <v>556</v>
      </c>
    </row>
    <row r="1454" spans="2:10" x14ac:dyDescent="0.3">
      <c r="B1454">
        <v>1</v>
      </c>
      <c r="C1454" t="s">
        <v>152</v>
      </c>
      <c r="D1454">
        <v>11</v>
      </c>
      <c r="E1454">
        <v>15</v>
      </c>
      <c r="F1454">
        <v>107</v>
      </c>
      <c r="G1454" t="s">
        <v>458</v>
      </c>
      <c r="H1454" t="s">
        <v>202</v>
      </c>
      <c r="I1454" t="s">
        <v>201</v>
      </c>
      <c r="J1454" t="s">
        <v>564</v>
      </c>
    </row>
    <row r="1455" spans="2:10" x14ac:dyDescent="0.3">
      <c r="B1455">
        <v>8</v>
      </c>
      <c r="C1455" t="s">
        <v>96</v>
      </c>
      <c r="D1455">
        <v>6</v>
      </c>
      <c r="E1455">
        <v>21</v>
      </c>
      <c r="F1455">
        <v>92</v>
      </c>
      <c r="G1455" t="s">
        <v>272</v>
      </c>
      <c r="H1455" t="s">
        <v>202</v>
      </c>
      <c r="I1455" t="s">
        <v>201</v>
      </c>
      <c r="J1455" t="s">
        <v>554</v>
      </c>
    </row>
    <row r="1456" spans="2:10" x14ac:dyDescent="0.3">
      <c r="B1456">
        <v>52</v>
      </c>
      <c r="C1456" t="s">
        <v>81</v>
      </c>
      <c r="D1456">
        <v>6</v>
      </c>
      <c r="E1456">
        <v>39</v>
      </c>
      <c r="F1456">
        <v>105</v>
      </c>
      <c r="G1456" t="s">
        <v>272</v>
      </c>
      <c r="H1456" t="s">
        <v>202</v>
      </c>
      <c r="I1456" t="s">
        <v>201</v>
      </c>
      <c r="J1456" t="s">
        <v>554</v>
      </c>
    </row>
    <row r="1457" spans="2:10" x14ac:dyDescent="0.3">
      <c r="B1457">
        <v>39</v>
      </c>
      <c r="C1457" t="s">
        <v>96</v>
      </c>
      <c r="D1457">
        <v>6</v>
      </c>
      <c r="E1457">
        <v>45</v>
      </c>
      <c r="F1457">
        <v>113</v>
      </c>
      <c r="G1457" t="s">
        <v>272</v>
      </c>
      <c r="H1457" t="s">
        <v>202</v>
      </c>
      <c r="I1457" t="s">
        <v>201</v>
      </c>
      <c r="J1457" t="s">
        <v>554</v>
      </c>
    </row>
    <row r="1458" spans="2:10" x14ac:dyDescent="0.3">
      <c r="B1458">
        <v>87</v>
      </c>
      <c r="C1458" t="s">
        <v>101</v>
      </c>
      <c r="D1458">
        <v>11</v>
      </c>
      <c r="E1458">
        <v>15</v>
      </c>
      <c r="F1458">
        <v>91</v>
      </c>
      <c r="G1458" t="s">
        <v>458</v>
      </c>
      <c r="H1458" t="s">
        <v>202</v>
      </c>
      <c r="I1458" t="s">
        <v>201</v>
      </c>
      <c r="J1458" t="s">
        <v>564</v>
      </c>
    </row>
    <row r="1459" spans="2:10" x14ac:dyDescent="0.3">
      <c r="B1459">
        <v>24</v>
      </c>
      <c r="C1459" t="s">
        <v>133</v>
      </c>
      <c r="D1459">
        <v>15</v>
      </c>
      <c r="E1459">
        <v>15</v>
      </c>
      <c r="F1459">
        <v>110</v>
      </c>
      <c r="G1459" t="s">
        <v>295</v>
      </c>
      <c r="H1459" t="s">
        <v>551</v>
      </c>
      <c r="I1459" t="s">
        <v>206</v>
      </c>
      <c r="J1459" t="s">
        <v>572</v>
      </c>
    </row>
    <row r="1460" spans="2:10" x14ac:dyDescent="0.3">
      <c r="B1460">
        <v>13</v>
      </c>
      <c r="C1460" t="s">
        <v>134</v>
      </c>
      <c r="D1460">
        <v>13</v>
      </c>
      <c r="E1460">
        <v>38</v>
      </c>
      <c r="F1460">
        <v>111</v>
      </c>
      <c r="G1460" t="s">
        <v>411</v>
      </c>
      <c r="H1460" t="s">
        <v>545</v>
      </c>
      <c r="I1460" t="s">
        <v>201</v>
      </c>
      <c r="J1460" t="s">
        <v>568</v>
      </c>
    </row>
    <row r="1461" spans="2:10" x14ac:dyDescent="0.3">
      <c r="B1461">
        <v>25</v>
      </c>
      <c r="C1461" t="s">
        <v>122</v>
      </c>
      <c r="D1461">
        <v>14</v>
      </c>
      <c r="E1461">
        <v>13</v>
      </c>
      <c r="F1461">
        <v>115</v>
      </c>
      <c r="G1461" t="s">
        <v>483</v>
      </c>
      <c r="H1461" t="s">
        <v>548</v>
      </c>
      <c r="I1461" t="s">
        <v>201</v>
      </c>
      <c r="J1461" t="s">
        <v>570</v>
      </c>
    </row>
    <row r="1462" spans="2:10" x14ac:dyDescent="0.3">
      <c r="B1462">
        <v>88</v>
      </c>
      <c r="C1462" t="s">
        <v>96</v>
      </c>
      <c r="D1462">
        <v>7</v>
      </c>
      <c r="E1462">
        <v>39</v>
      </c>
      <c r="F1462">
        <v>112</v>
      </c>
      <c r="G1462" t="s">
        <v>507</v>
      </c>
      <c r="H1462" t="s">
        <v>542</v>
      </c>
      <c r="I1462" t="s">
        <v>206</v>
      </c>
      <c r="J1462" t="s">
        <v>556</v>
      </c>
    </row>
    <row r="1463" spans="2:10" x14ac:dyDescent="0.3">
      <c r="B1463">
        <v>78</v>
      </c>
      <c r="C1463" t="s">
        <v>94</v>
      </c>
      <c r="D1463">
        <v>4</v>
      </c>
      <c r="E1463">
        <v>19</v>
      </c>
      <c r="F1463">
        <v>103</v>
      </c>
      <c r="G1463" t="s">
        <v>472</v>
      </c>
      <c r="H1463" t="s">
        <v>548</v>
      </c>
      <c r="I1463" t="s">
        <v>206</v>
      </c>
      <c r="J1463" t="s">
        <v>549</v>
      </c>
    </row>
    <row r="1464" spans="2:10" x14ac:dyDescent="0.3">
      <c r="B1464">
        <v>32</v>
      </c>
      <c r="C1464" t="s">
        <v>136</v>
      </c>
      <c r="D1464">
        <v>7</v>
      </c>
      <c r="E1464">
        <v>46</v>
      </c>
      <c r="F1464">
        <v>95</v>
      </c>
      <c r="G1464" t="s">
        <v>507</v>
      </c>
      <c r="H1464" t="s">
        <v>542</v>
      </c>
      <c r="I1464" t="s">
        <v>206</v>
      </c>
      <c r="J1464" t="s">
        <v>556</v>
      </c>
    </row>
    <row r="1465" spans="2:10" x14ac:dyDescent="0.3">
      <c r="B1465">
        <v>39</v>
      </c>
      <c r="C1465" t="s">
        <v>96</v>
      </c>
      <c r="D1465">
        <v>12</v>
      </c>
      <c r="E1465">
        <v>47</v>
      </c>
      <c r="F1465">
        <v>110</v>
      </c>
      <c r="G1465" t="s">
        <v>333</v>
      </c>
      <c r="H1465" t="s">
        <v>542</v>
      </c>
      <c r="I1465" t="s">
        <v>201</v>
      </c>
      <c r="J1465" t="s">
        <v>566</v>
      </c>
    </row>
    <row r="1466" spans="2:10" x14ac:dyDescent="0.3">
      <c r="B1466">
        <v>77</v>
      </c>
      <c r="C1466" t="s">
        <v>124</v>
      </c>
      <c r="D1466">
        <v>9</v>
      </c>
      <c r="E1466">
        <v>21</v>
      </c>
      <c r="F1466">
        <v>103</v>
      </c>
      <c r="G1466" t="s">
        <v>423</v>
      </c>
      <c r="H1466" t="s">
        <v>548</v>
      </c>
      <c r="I1466" t="s">
        <v>206</v>
      </c>
      <c r="J1466" t="s">
        <v>560</v>
      </c>
    </row>
    <row r="1467" spans="2:10" x14ac:dyDescent="0.3">
      <c r="B1467">
        <v>94</v>
      </c>
      <c r="C1467" t="s">
        <v>111</v>
      </c>
      <c r="D1467">
        <v>14</v>
      </c>
      <c r="E1467">
        <v>22</v>
      </c>
      <c r="F1467">
        <v>113</v>
      </c>
      <c r="G1467" t="s">
        <v>483</v>
      </c>
      <c r="H1467" t="s">
        <v>548</v>
      </c>
      <c r="I1467" t="s">
        <v>201</v>
      </c>
      <c r="J1467" t="s">
        <v>570</v>
      </c>
    </row>
    <row r="1468" spans="2:10" x14ac:dyDescent="0.3">
      <c r="B1468">
        <v>93</v>
      </c>
      <c r="C1468" t="s">
        <v>91</v>
      </c>
      <c r="D1468">
        <v>13</v>
      </c>
      <c r="E1468">
        <v>36</v>
      </c>
      <c r="F1468">
        <v>109</v>
      </c>
      <c r="G1468" t="s">
        <v>411</v>
      </c>
      <c r="H1468" t="s">
        <v>545</v>
      </c>
      <c r="I1468" t="s">
        <v>201</v>
      </c>
      <c r="J1468" t="s">
        <v>568</v>
      </c>
    </row>
    <row r="1469" spans="2:10" x14ac:dyDescent="0.3">
      <c r="B1469">
        <v>32</v>
      </c>
      <c r="C1469" t="s">
        <v>136</v>
      </c>
      <c r="D1469">
        <v>10</v>
      </c>
      <c r="E1469">
        <v>17</v>
      </c>
      <c r="F1469">
        <v>116</v>
      </c>
      <c r="G1469" t="s">
        <v>244</v>
      </c>
      <c r="H1469" t="s">
        <v>551</v>
      </c>
      <c r="I1469" t="s">
        <v>206</v>
      </c>
      <c r="J1469" t="s">
        <v>562</v>
      </c>
    </row>
    <row r="1470" spans="2:10" x14ac:dyDescent="0.3">
      <c r="B1470">
        <v>14</v>
      </c>
      <c r="C1470" t="s">
        <v>86</v>
      </c>
      <c r="D1470">
        <v>9</v>
      </c>
      <c r="E1470">
        <v>46</v>
      </c>
      <c r="F1470">
        <v>100</v>
      </c>
      <c r="G1470" t="s">
        <v>423</v>
      </c>
      <c r="H1470" t="s">
        <v>548</v>
      </c>
      <c r="I1470" t="s">
        <v>206</v>
      </c>
      <c r="J1470" t="s">
        <v>560</v>
      </c>
    </row>
    <row r="1471" spans="2:10" x14ac:dyDescent="0.3">
      <c r="B1471">
        <v>79</v>
      </c>
      <c r="C1471" t="s">
        <v>91</v>
      </c>
      <c r="D1471">
        <v>14</v>
      </c>
      <c r="E1471">
        <v>20</v>
      </c>
      <c r="F1471">
        <v>103</v>
      </c>
      <c r="G1471" t="s">
        <v>483</v>
      </c>
      <c r="H1471" t="s">
        <v>548</v>
      </c>
      <c r="I1471" t="s">
        <v>201</v>
      </c>
      <c r="J1471" t="s">
        <v>570</v>
      </c>
    </row>
    <row r="1472" spans="2:10" x14ac:dyDescent="0.3">
      <c r="B1472">
        <v>31</v>
      </c>
      <c r="C1472" t="s">
        <v>144</v>
      </c>
      <c r="D1472">
        <v>2</v>
      </c>
      <c r="E1472">
        <v>10</v>
      </c>
      <c r="F1472">
        <v>94</v>
      </c>
      <c r="G1472" t="s">
        <v>475</v>
      </c>
      <c r="H1472" t="s">
        <v>542</v>
      </c>
      <c r="I1472" t="s">
        <v>206</v>
      </c>
      <c r="J1472" t="s">
        <v>543</v>
      </c>
    </row>
    <row r="1473" spans="2:10" x14ac:dyDescent="0.3">
      <c r="B1473">
        <v>76</v>
      </c>
      <c r="C1473" t="s">
        <v>163</v>
      </c>
      <c r="D1473">
        <v>14</v>
      </c>
      <c r="E1473">
        <v>37</v>
      </c>
      <c r="F1473">
        <v>93</v>
      </c>
      <c r="G1473" t="s">
        <v>483</v>
      </c>
      <c r="H1473" t="s">
        <v>548</v>
      </c>
      <c r="I1473" t="s">
        <v>201</v>
      </c>
      <c r="J1473" t="s">
        <v>570</v>
      </c>
    </row>
    <row r="1474" spans="2:10" x14ac:dyDescent="0.3">
      <c r="B1474">
        <v>32</v>
      </c>
      <c r="C1474" t="s">
        <v>136</v>
      </c>
      <c r="D1474">
        <v>2</v>
      </c>
      <c r="E1474">
        <v>25</v>
      </c>
      <c r="F1474">
        <v>111</v>
      </c>
      <c r="G1474" t="s">
        <v>475</v>
      </c>
      <c r="H1474" t="s">
        <v>542</v>
      </c>
      <c r="I1474" t="s">
        <v>206</v>
      </c>
      <c r="J1474" t="s">
        <v>543</v>
      </c>
    </row>
    <row r="1475" spans="2:10" x14ac:dyDescent="0.3">
      <c r="B1475">
        <v>38</v>
      </c>
      <c r="C1475" t="s">
        <v>132</v>
      </c>
      <c r="D1475">
        <v>8</v>
      </c>
      <c r="E1475">
        <v>25</v>
      </c>
      <c r="F1475">
        <v>93</v>
      </c>
      <c r="G1475" t="s">
        <v>373</v>
      </c>
      <c r="H1475" t="s">
        <v>545</v>
      </c>
      <c r="I1475" t="s">
        <v>206</v>
      </c>
      <c r="J1475" t="s">
        <v>558</v>
      </c>
    </row>
    <row r="1476" spans="2:10" x14ac:dyDescent="0.3">
      <c r="B1476">
        <v>72</v>
      </c>
      <c r="C1476" t="s">
        <v>96</v>
      </c>
      <c r="D1476">
        <v>6</v>
      </c>
      <c r="E1476">
        <v>28</v>
      </c>
      <c r="F1476">
        <v>111</v>
      </c>
      <c r="G1476" t="s">
        <v>272</v>
      </c>
      <c r="H1476" t="s">
        <v>202</v>
      </c>
      <c r="I1476" t="s">
        <v>201</v>
      </c>
      <c r="J1476" t="s">
        <v>554</v>
      </c>
    </row>
    <row r="1477" spans="2:10" x14ac:dyDescent="0.3">
      <c r="B1477">
        <v>38</v>
      </c>
      <c r="C1477" t="s">
        <v>132</v>
      </c>
      <c r="D1477">
        <v>10</v>
      </c>
      <c r="E1477">
        <v>32</v>
      </c>
      <c r="F1477">
        <v>90</v>
      </c>
      <c r="G1477" t="s">
        <v>244</v>
      </c>
      <c r="H1477" t="s">
        <v>551</v>
      </c>
      <c r="I1477" t="s">
        <v>206</v>
      </c>
      <c r="J1477" t="s">
        <v>562</v>
      </c>
    </row>
    <row r="1478" spans="2:10" x14ac:dyDescent="0.3">
      <c r="B1478">
        <v>84</v>
      </c>
      <c r="C1478" t="s">
        <v>106</v>
      </c>
      <c r="D1478">
        <v>10</v>
      </c>
      <c r="E1478">
        <v>15</v>
      </c>
      <c r="F1478">
        <v>112</v>
      </c>
      <c r="G1478" t="s">
        <v>244</v>
      </c>
      <c r="H1478" t="s">
        <v>551</v>
      </c>
      <c r="I1478" t="s">
        <v>206</v>
      </c>
      <c r="J1478" t="s">
        <v>562</v>
      </c>
    </row>
    <row r="1479" spans="2:10" x14ac:dyDescent="0.3">
      <c r="B1479">
        <v>95</v>
      </c>
      <c r="C1479" t="s">
        <v>96</v>
      </c>
      <c r="D1479">
        <v>14</v>
      </c>
      <c r="E1479">
        <v>40</v>
      </c>
      <c r="F1479">
        <v>120</v>
      </c>
      <c r="G1479" t="s">
        <v>483</v>
      </c>
      <c r="H1479" t="s">
        <v>548</v>
      </c>
      <c r="I1479" t="s">
        <v>201</v>
      </c>
      <c r="J1479" t="s">
        <v>570</v>
      </c>
    </row>
    <row r="1480" spans="2:10" x14ac:dyDescent="0.3">
      <c r="B1480">
        <v>71</v>
      </c>
      <c r="C1480" t="s">
        <v>78</v>
      </c>
      <c r="D1480">
        <v>6</v>
      </c>
      <c r="E1480">
        <v>28</v>
      </c>
      <c r="F1480">
        <v>91</v>
      </c>
      <c r="G1480" t="s">
        <v>272</v>
      </c>
      <c r="H1480" t="s">
        <v>202</v>
      </c>
      <c r="I1480" t="s">
        <v>201</v>
      </c>
      <c r="J1480" t="s">
        <v>554</v>
      </c>
    </row>
    <row r="1481" spans="2:10" x14ac:dyDescent="0.3">
      <c r="B1481">
        <v>31</v>
      </c>
      <c r="C1481" t="s">
        <v>144</v>
      </c>
      <c r="D1481">
        <v>5</v>
      </c>
      <c r="E1481">
        <v>13</v>
      </c>
      <c r="F1481">
        <v>114</v>
      </c>
      <c r="G1481" t="s">
        <v>315</v>
      </c>
      <c r="H1481" t="s">
        <v>551</v>
      </c>
      <c r="I1481" t="s">
        <v>206</v>
      </c>
      <c r="J1481" t="s">
        <v>552</v>
      </c>
    </row>
    <row r="1482" spans="2:10" x14ac:dyDescent="0.3">
      <c r="B1482">
        <v>44</v>
      </c>
      <c r="C1482" t="s">
        <v>130</v>
      </c>
      <c r="D1482">
        <v>6</v>
      </c>
      <c r="E1482">
        <v>28</v>
      </c>
      <c r="F1482">
        <v>104</v>
      </c>
      <c r="G1482" t="s">
        <v>272</v>
      </c>
      <c r="H1482" t="s">
        <v>202</v>
      </c>
      <c r="I1482" t="s">
        <v>201</v>
      </c>
      <c r="J1482" t="s">
        <v>554</v>
      </c>
    </row>
    <row r="1483" spans="2:10" x14ac:dyDescent="0.3">
      <c r="B1483">
        <v>54</v>
      </c>
      <c r="C1483" t="s">
        <v>138</v>
      </c>
      <c r="D1483">
        <v>9</v>
      </c>
      <c r="E1483">
        <v>16</v>
      </c>
      <c r="F1483">
        <v>104</v>
      </c>
      <c r="G1483" t="s">
        <v>423</v>
      </c>
      <c r="H1483" t="s">
        <v>548</v>
      </c>
      <c r="I1483" t="s">
        <v>206</v>
      </c>
      <c r="J1483" t="s">
        <v>560</v>
      </c>
    </row>
    <row r="1484" spans="2:10" x14ac:dyDescent="0.3">
      <c r="B1484">
        <v>24</v>
      </c>
      <c r="C1484" t="s">
        <v>133</v>
      </c>
      <c r="D1484">
        <v>13</v>
      </c>
      <c r="E1484">
        <v>35</v>
      </c>
      <c r="F1484">
        <v>90</v>
      </c>
      <c r="G1484" t="s">
        <v>411</v>
      </c>
      <c r="H1484" t="s">
        <v>545</v>
      </c>
      <c r="I1484" t="s">
        <v>201</v>
      </c>
      <c r="J1484" t="s">
        <v>568</v>
      </c>
    </row>
    <row r="1485" spans="2:10" x14ac:dyDescent="0.3">
      <c r="B1485">
        <v>71</v>
      </c>
      <c r="C1485" t="s">
        <v>78</v>
      </c>
      <c r="D1485">
        <v>7</v>
      </c>
      <c r="E1485">
        <v>21</v>
      </c>
      <c r="F1485">
        <v>92</v>
      </c>
      <c r="G1485" t="s">
        <v>507</v>
      </c>
      <c r="H1485" t="s">
        <v>542</v>
      </c>
      <c r="I1485" t="s">
        <v>206</v>
      </c>
      <c r="J1485" t="s">
        <v>556</v>
      </c>
    </row>
    <row r="1486" spans="2:10" x14ac:dyDescent="0.3">
      <c r="B1486">
        <v>30</v>
      </c>
      <c r="C1486" t="s">
        <v>155</v>
      </c>
      <c r="D1486">
        <v>15</v>
      </c>
      <c r="E1486">
        <v>29</v>
      </c>
      <c r="F1486">
        <v>95</v>
      </c>
      <c r="G1486" t="s">
        <v>295</v>
      </c>
      <c r="H1486" t="s">
        <v>551</v>
      </c>
      <c r="I1486" t="s">
        <v>206</v>
      </c>
      <c r="J1486" t="s">
        <v>572</v>
      </c>
    </row>
    <row r="1487" spans="2:10" x14ac:dyDescent="0.3">
      <c r="B1487">
        <v>62</v>
      </c>
      <c r="C1487" t="s">
        <v>96</v>
      </c>
      <c r="D1487">
        <v>15</v>
      </c>
      <c r="E1487">
        <v>32</v>
      </c>
      <c r="F1487">
        <v>113</v>
      </c>
      <c r="G1487" t="s">
        <v>295</v>
      </c>
      <c r="H1487" t="s">
        <v>551</v>
      </c>
      <c r="I1487" t="s">
        <v>206</v>
      </c>
      <c r="J1487" t="s">
        <v>572</v>
      </c>
    </row>
    <row r="1488" spans="2:10" x14ac:dyDescent="0.3">
      <c r="B1488">
        <v>100</v>
      </c>
      <c r="C1488" t="s">
        <v>96</v>
      </c>
      <c r="D1488">
        <v>15</v>
      </c>
      <c r="E1488">
        <v>14</v>
      </c>
      <c r="F1488">
        <v>102</v>
      </c>
      <c r="G1488" t="s">
        <v>295</v>
      </c>
      <c r="H1488" t="s">
        <v>551</v>
      </c>
      <c r="I1488" t="s">
        <v>206</v>
      </c>
      <c r="J1488" t="s">
        <v>572</v>
      </c>
    </row>
    <row r="1489" spans="2:10" x14ac:dyDescent="0.3">
      <c r="B1489">
        <v>84</v>
      </c>
      <c r="C1489" t="s">
        <v>106</v>
      </c>
      <c r="D1489">
        <v>12</v>
      </c>
      <c r="E1489">
        <v>15</v>
      </c>
      <c r="F1489">
        <v>111</v>
      </c>
      <c r="G1489" t="s">
        <v>333</v>
      </c>
      <c r="H1489" t="s">
        <v>542</v>
      </c>
      <c r="I1489" t="s">
        <v>201</v>
      </c>
      <c r="J1489" t="s">
        <v>566</v>
      </c>
    </row>
    <row r="1490" spans="2:10" x14ac:dyDescent="0.3">
      <c r="B1490">
        <v>63</v>
      </c>
      <c r="C1490" t="s">
        <v>139</v>
      </c>
      <c r="D1490">
        <v>9</v>
      </c>
      <c r="E1490">
        <v>39</v>
      </c>
      <c r="F1490">
        <v>102</v>
      </c>
      <c r="G1490" t="s">
        <v>423</v>
      </c>
      <c r="H1490" t="s">
        <v>548</v>
      </c>
      <c r="I1490" t="s">
        <v>206</v>
      </c>
      <c r="J1490" t="s">
        <v>560</v>
      </c>
    </row>
    <row r="1491" spans="2:10" x14ac:dyDescent="0.3">
      <c r="B1491">
        <v>81</v>
      </c>
      <c r="C1491" t="s">
        <v>162</v>
      </c>
      <c r="D1491">
        <v>12</v>
      </c>
      <c r="E1491">
        <v>20</v>
      </c>
      <c r="F1491">
        <v>112</v>
      </c>
      <c r="G1491" t="s">
        <v>333</v>
      </c>
      <c r="H1491" t="s">
        <v>542</v>
      </c>
      <c r="I1491" t="s">
        <v>201</v>
      </c>
      <c r="J1491" t="s">
        <v>566</v>
      </c>
    </row>
    <row r="1492" spans="2:10" x14ac:dyDescent="0.3">
      <c r="B1492">
        <v>43</v>
      </c>
      <c r="C1492" t="s">
        <v>158</v>
      </c>
      <c r="D1492">
        <v>15</v>
      </c>
      <c r="E1492">
        <v>37</v>
      </c>
      <c r="F1492">
        <v>107</v>
      </c>
      <c r="G1492" t="s">
        <v>295</v>
      </c>
      <c r="H1492" t="s">
        <v>551</v>
      </c>
      <c r="I1492" t="s">
        <v>206</v>
      </c>
      <c r="J1492" t="s">
        <v>572</v>
      </c>
    </row>
    <row r="1493" spans="2:10" x14ac:dyDescent="0.3">
      <c r="B1493">
        <v>7</v>
      </c>
      <c r="C1493" t="s">
        <v>161</v>
      </c>
      <c r="D1493">
        <v>5</v>
      </c>
      <c r="E1493">
        <v>42</v>
      </c>
      <c r="F1493">
        <v>113</v>
      </c>
      <c r="G1493" t="s">
        <v>315</v>
      </c>
      <c r="H1493" t="s">
        <v>551</v>
      </c>
      <c r="I1493" t="s">
        <v>206</v>
      </c>
      <c r="J1493" t="s">
        <v>552</v>
      </c>
    </row>
    <row r="1494" spans="2:10" x14ac:dyDescent="0.3">
      <c r="B1494">
        <v>66</v>
      </c>
      <c r="C1494" t="s">
        <v>89</v>
      </c>
      <c r="D1494">
        <v>2</v>
      </c>
      <c r="E1494">
        <v>44</v>
      </c>
      <c r="F1494">
        <v>109</v>
      </c>
      <c r="G1494" t="s">
        <v>475</v>
      </c>
      <c r="H1494" t="s">
        <v>542</v>
      </c>
      <c r="I1494" t="s">
        <v>206</v>
      </c>
      <c r="J1494" t="s">
        <v>543</v>
      </c>
    </row>
    <row r="1495" spans="2:10" x14ac:dyDescent="0.3">
      <c r="B1495">
        <v>76</v>
      </c>
      <c r="C1495" t="s">
        <v>163</v>
      </c>
      <c r="D1495">
        <v>8</v>
      </c>
      <c r="E1495">
        <v>33</v>
      </c>
      <c r="F1495">
        <v>97</v>
      </c>
      <c r="G1495" t="s">
        <v>373</v>
      </c>
      <c r="H1495" t="s">
        <v>545</v>
      </c>
      <c r="I1495" t="s">
        <v>206</v>
      </c>
      <c r="J1495" t="s">
        <v>558</v>
      </c>
    </row>
    <row r="1496" spans="2:10" x14ac:dyDescent="0.3">
      <c r="B1496">
        <v>37</v>
      </c>
      <c r="C1496" t="s">
        <v>110</v>
      </c>
      <c r="D1496">
        <v>10</v>
      </c>
      <c r="E1496">
        <v>29</v>
      </c>
      <c r="F1496">
        <v>116</v>
      </c>
      <c r="G1496" t="s">
        <v>244</v>
      </c>
      <c r="H1496" t="s">
        <v>551</v>
      </c>
      <c r="I1496" t="s">
        <v>206</v>
      </c>
      <c r="J1496" t="s">
        <v>562</v>
      </c>
    </row>
    <row r="1497" spans="2:10" x14ac:dyDescent="0.3">
      <c r="B1497">
        <v>13</v>
      </c>
      <c r="C1497" t="s">
        <v>134</v>
      </c>
      <c r="D1497">
        <v>4</v>
      </c>
      <c r="E1497">
        <v>32</v>
      </c>
      <c r="F1497">
        <v>108</v>
      </c>
      <c r="G1497" t="s">
        <v>472</v>
      </c>
      <c r="H1497" t="s">
        <v>548</v>
      </c>
      <c r="I1497" t="s">
        <v>206</v>
      </c>
      <c r="J1497" t="s">
        <v>549</v>
      </c>
    </row>
    <row r="1498" spans="2:10" x14ac:dyDescent="0.3">
      <c r="B1498">
        <v>30</v>
      </c>
      <c r="C1498" t="s">
        <v>155</v>
      </c>
      <c r="D1498">
        <v>1</v>
      </c>
      <c r="E1498">
        <v>40</v>
      </c>
      <c r="F1498">
        <v>106</v>
      </c>
      <c r="G1498" t="s">
        <v>200</v>
      </c>
      <c r="H1498" t="s">
        <v>202</v>
      </c>
      <c r="I1498" t="s">
        <v>201</v>
      </c>
      <c r="J1498" t="s">
        <v>539</v>
      </c>
    </row>
    <row r="1499" spans="2:10" x14ac:dyDescent="0.3">
      <c r="B1499">
        <v>52</v>
      </c>
      <c r="C1499" t="s">
        <v>81</v>
      </c>
      <c r="D1499">
        <v>5</v>
      </c>
      <c r="E1499">
        <v>49</v>
      </c>
      <c r="F1499">
        <v>92</v>
      </c>
      <c r="G1499" t="s">
        <v>315</v>
      </c>
      <c r="H1499" t="s">
        <v>551</v>
      </c>
      <c r="I1499" t="s">
        <v>206</v>
      </c>
      <c r="J1499" t="s">
        <v>552</v>
      </c>
    </row>
    <row r="1500" spans="2:10" x14ac:dyDescent="0.3">
      <c r="B1500">
        <v>3</v>
      </c>
      <c r="C1500" t="s">
        <v>150</v>
      </c>
      <c r="D1500">
        <v>9</v>
      </c>
      <c r="E1500">
        <v>26</v>
      </c>
      <c r="F1500">
        <v>93</v>
      </c>
      <c r="G1500" t="s">
        <v>423</v>
      </c>
      <c r="H1500" t="s">
        <v>548</v>
      </c>
      <c r="I1500" t="s">
        <v>206</v>
      </c>
      <c r="J1500" t="s">
        <v>560</v>
      </c>
    </row>
    <row r="1501" spans="2:10" x14ac:dyDescent="0.3">
      <c r="B1501">
        <v>37</v>
      </c>
      <c r="C1501" t="s">
        <v>110</v>
      </c>
      <c r="D1501">
        <v>9</v>
      </c>
      <c r="E1501">
        <v>39</v>
      </c>
      <c r="F1501">
        <v>96</v>
      </c>
      <c r="G1501" t="s">
        <v>423</v>
      </c>
      <c r="H1501" t="s">
        <v>548</v>
      </c>
      <c r="I1501" t="s">
        <v>206</v>
      </c>
      <c r="J1501" t="s">
        <v>560</v>
      </c>
    </row>
    <row r="1502" spans="2:10" x14ac:dyDescent="0.3">
      <c r="B1502">
        <v>23</v>
      </c>
      <c r="C1502" t="s">
        <v>164</v>
      </c>
      <c r="D1502">
        <v>7</v>
      </c>
      <c r="E1502">
        <v>45</v>
      </c>
      <c r="F1502">
        <v>114</v>
      </c>
      <c r="G1502" t="s">
        <v>507</v>
      </c>
      <c r="H1502" t="s">
        <v>542</v>
      </c>
      <c r="I1502" t="s">
        <v>206</v>
      </c>
      <c r="J1502" t="s">
        <v>556</v>
      </c>
    </row>
    <row r="1503" spans="2:10" x14ac:dyDescent="0.3">
      <c r="B1503">
        <v>7</v>
      </c>
      <c r="C1503" t="s">
        <v>161</v>
      </c>
      <c r="D1503">
        <v>1</v>
      </c>
      <c r="E1503">
        <v>48</v>
      </c>
      <c r="F1503">
        <v>100</v>
      </c>
      <c r="G1503" t="s">
        <v>200</v>
      </c>
      <c r="H1503" t="s">
        <v>202</v>
      </c>
      <c r="I1503" t="s">
        <v>201</v>
      </c>
      <c r="J1503" t="s">
        <v>539</v>
      </c>
    </row>
    <row r="1504" spans="2:10" x14ac:dyDescent="0.3">
      <c r="B1504">
        <v>87</v>
      </c>
      <c r="C1504" t="s">
        <v>101</v>
      </c>
      <c r="D1504">
        <v>12</v>
      </c>
      <c r="E1504">
        <v>45</v>
      </c>
      <c r="F1504">
        <v>109</v>
      </c>
      <c r="G1504" t="s">
        <v>333</v>
      </c>
      <c r="H1504" t="s">
        <v>542</v>
      </c>
      <c r="I1504" t="s">
        <v>201</v>
      </c>
      <c r="J1504" t="s">
        <v>566</v>
      </c>
    </row>
    <row r="1505" spans="2:10" x14ac:dyDescent="0.3">
      <c r="B1505">
        <v>98</v>
      </c>
      <c r="C1505" t="s">
        <v>84</v>
      </c>
      <c r="D1505">
        <v>11</v>
      </c>
      <c r="E1505">
        <v>31</v>
      </c>
      <c r="F1505">
        <v>99</v>
      </c>
      <c r="G1505" t="s">
        <v>458</v>
      </c>
      <c r="H1505" t="s">
        <v>202</v>
      </c>
      <c r="I1505" t="s">
        <v>201</v>
      </c>
      <c r="J1505" t="s">
        <v>564</v>
      </c>
    </row>
    <row r="1506" spans="2:10" x14ac:dyDescent="0.3">
      <c r="B1506">
        <v>41</v>
      </c>
      <c r="C1506" t="s">
        <v>127</v>
      </c>
      <c r="D1506">
        <v>4</v>
      </c>
      <c r="E1506">
        <v>36</v>
      </c>
      <c r="F1506">
        <v>108</v>
      </c>
      <c r="G1506" t="s">
        <v>472</v>
      </c>
      <c r="H1506" t="s">
        <v>548</v>
      </c>
      <c r="I1506" t="s">
        <v>206</v>
      </c>
      <c r="J1506" t="s">
        <v>549</v>
      </c>
    </row>
    <row r="1507" spans="2:10" x14ac:dyDescent="0.3">
      <c r="B1507">
        <v>51</v>
      </c>
      <c r="C1507" t="s">
        <v>114</v>
      </c>
      <c r="D1507">
        <v>7</v>
      </c>
      <c r="E1507">
        <v>17</v>
      </c>
      <c r="F1507">
        <v>99</v>
      </c>
      <c r="G1507" t="s">
        <v>507</v>
      </c>
      <c r="H1507" t="s">
        <v>542</v>
      </c>
      <c r="I1507" t="s">
        <v>206</v>
      </c>
      <c r="J1507" t="s">
        <v>556</v>
      </c>
    </row>
    <row r="1508" spans="2:10" x14ac:dyDescent="0.3">
      <c r="B1508">
        <v>10</v>
      </c>
      <c r="C1508" t="s">
        <v>148</v>
      </c>
      <c r="D1508">
        <v>10</v>
      </c>
      <c r="E1508">
        <v>16</v>
      </c>
      <c r="F1508">
        <v>114</v>
      </c>
      <c r="G1508" t="s">
        <v>244</v>
      </c>
      <c r="H1508" t="s">
        <v>551</v>
      </c>
      <c r="I1508" t="s">
        <v>206</v>
      </c>
      <c r="J1508" t="s">
        <v>562</v>
      </c>
    </row>
    <row r="1509" spans="2:10" x14ac:dyDescent="0.3">
      <c r="B1509">
        <v>96</v>
      </c>
      <c r="C1509" t="s">
        <v>104</v>
      </c>
      <c r="D1509">
        <v>1</v>
      </c>
      <c r="E1509">
        <v>12</v>
      </c>
      <c r="F1509">
        <v>91</v>
      </c>
      <c r="G1509" t="s">
        <v>200</v>
      </c>
      <c r="H1509" t="s">
        <v>202</v>
      </c>
      <c r="I1509" t="s">
        <v>201</v>
      </c>
      <c r="J1509" t="s">
        <v>539</v>
      </c>
    </row>
    <row r="1510" spans="2:10" x14ac:dyDescent="0.3">
      <c r="B1510">
        <v>100</v>
      </c>
      <c r="C1510" t="s">
        <v>96</v>
      </c>
      <c r="D1510">
        <v>5</v>
      </c>
      <c r="E1510">
        <v>28</v>
      </c>
      <c r="F1510">
        <v>95</v>
      </c>
      <c r="G1510" t="s">
        <v>315</v>
      </c>
      <c r="H1510" t="s">
        <v>551</v>
      </c>
      <c r="I1510" t="s">
        <v>206</v>
      </c>
      <c r="J1510" t="s">
        <v>552</v>
      </c>
    </row>
    <row r="1511" spans="2:10" x14ac:dyDescent="0.3">
      <c r="B1511">
        <v>52</v>
      </c>
      <c r="C1511" t="s">
        <v>81</v>
      </c>
      <c r="D1511">
        <v>9</v>
      </c>
      <c r="E1511">
        <v>34</v>
      </c>
      <c r="F1511">
        <v>99</v>
      </c>
      <c r="G1511" t="s">
        <v>423</v>
      </c>
      <c r="H1511" t="s">
        <v>548</v>
      </c>
      <c r="I1511" t="s">
        <v>206</v>
      </c>
      <c r="J1511" t="s">
        <v>560</v>
      </c>
    </row>
    <row r="1512" spans="2:10" x14ac:dyDescent="0.3">
      <c r="B1512">
        <v>40</v>
      </c>
      <c r="C1512" t="s">
        <v>111</v>
      </c>
      <c r="D1512">
        <v>1</v>
      </c>
      <c r="E1512">
        <v>48</v>
      </c>
      <c r="F1512">
        <v>112</v>
      </c>
      <c r="G1512" t="s">
        <v>200</v>
      </c>
      <c r="H1512" t="s">
        <v>202</v>
      </c>
      <c r="I1512" t="s">
        <v>201</v>
      </c>
      <c r="J1512" t="s">
        <v>539</v>
      </c>
    </row>
    <row r="1513" spans="2:10" x14ac:dyDescent="0.3">
      <c r="B1513">
        <v>6</v>
      </c>
      <c r="C1513" t="s">
        <v>147</v>
      </c>
      <c r="D1513">
        <v>9</v>
      </c>
      <c r="E1513">
        <v>45</v>
      </c>
      <c r="F1513">
        <v>118</v>
      </c>
      <c r="G1513" t="s">
        <v>423</v>
      </c>
      <c r="H1513" t="s">
        <v>548</v>
      </c>
      <c r="I1513" t="s">
        <v>206</v>
      </c>
      <c r="J1513" t="s">
        <v>560</v>
      </c>
    </row>
    <row r="1514" spans="2:10" x14ac:dyDescent="0.3">
      <c r="B1514">
        <v>59</v>
      </c>
      <c r="C1514" t="s">
        <v>156</v>
      </c>
      <c r="D1514">
        <v>12</v>
      </c>
      <c r="E1514">
        <v>19</v>
      </c>
      <c r="F1514">
        <v>108</v>
      </c>
      <c r="G1514" t="s">
        <v>333</v>
      </c>
      <c r="H1514" t="s">
        <v>542</v>
      </c>
      <c r="I1514" t="s">
        <v>201</v>
      </c>
      <c r="J1514" t="s">
        <v>566</v>
      </c>
    </row>
    <row r="1515" spans="2:10" x14ac:dyDescent="0.3">
      <c r="B1515">
        <v>20</v>
      </c>
      <c r="C1515" t="s">
        <v>99</v>
      </c>
      <c r="D1515">
        <v>8</v>
      </c>
      <c r="E1515">
        <v>47</v>
      </c>
      <c r="F1515">
        <v>91</v>
      </c>
      <c r="G1515" t="s">
        <v>373</v>
      </c>
      <c r="H1515" t="s">
        <v>545</v>
      </c>
      <c r="I1515" t="s">
        <v>206</v>
      </c>
      <c r="J1515" t="s">
        <v>558</v>
      </c>
    </row>
    <row r="1516" spans="2:10" x14ac:dyDescent="0.3">
      <c r="B1516">
        <v>49</v>
      </c>
      <c r="C1516" t="s">
        <v>96</v>
      </c>
      <c r="D1516">
        <v>5</v>
      </c>
      <c r="E1516">
        <v>20</v>
      </c>
      <c r="F1516">
        <v>100</v>
      </c>
      <c r="G1516" t="s">
        <v>315</v>
      </c>
      <c r="H1516" t="s">
        <v>551</v>
      </c>
      <c r="I1516" t="s">
        <v>206</v>
      </c>
      <c r="J1516" t="s">
        <v>552</v>
      </c>
    </row>
    <row r="1517" spans="2:10" x14ac:dyDescent="0.3">
      <c r="B1517">
        <v>29</v>
      </c>
      <c r="C1517" t="s">
        <v>157</v>
      </c>
      <c r="D1517">
        <v>14</v>
      </c>
      <c r="E1517">
        <v>37</v>
      </c>
      <c r="F1517">
        <v>117</v>
      </c>
      <c r="G1517" t="s">
        <v>483</v>
      </c>
      <c r="H1517" t="s">
        <v>548</v>
      </c>
      <c r="I1517" t="s">
        <v>201</v>
      </c>
      <c r="J1517" t="s">
        <v>570</v>
      </c>
    </row>
    <row r="1518" spans="2:10" x14ac:dyDescent="0.3">
      <c r="B1518">
        <v>45</v>
      </c>
      <c r="C1518" t="s">
        <v>96</v>
      </c>
      <c r="D1518">
        <v>15</v>
      </c>
      <c r="E1518">
        <v>49</v>
      </c>
      <c r="F1518">
        <v>93</v>
      </c>
      <c r="G1518" t="s">
        <v>295</v>
      </c>
      <c r="H1518" t="s">
        <v>551</v>
      </c>
      <c r="I1518" t="s">
        <v>206</v>
      </c>
      <c r="J1518" t="s">
        <v>572</v>
      </c>
    </row>
    <row r="1519" spans="2:10" x14ac:dyDescent="0.3">
      <c r="B1519">
        <v>8</v>
      </c>
      <c r="C1519" t="s">
        <v>96</v>
      </c>
      <c r="D1519">
        <v>15</v>
      </c>
      <c r="E1519">
        <v>21</v>
      </c>
      <c r="F1519">
        <v>117</v>
      </c>
      <c r="G1519" t="s">
        <v>295</v>
      </c>
      <c r="H1519" t="s">
        <v>551</v>
      </c>
      <c r="I1519" t="s">
        <v>206</v>
      </c>
      <c r="J1519" t="s">
        <v>572</v>
      </c>
    </row>
    <row r="1520" spans="2:10" x14ac:dyDescent="0.3">
      <c r="B1520">
        <v>71</v>
      </c>
      <c r="C1520" t="s">
        <v>78</v>
      </c>
      <c r="D1520">
        <v>14</v>
      </c>
      <c r="E1520">
        <v>27</v>
      </c>
      <c r="F1520">
        <v>111</v>
      </c>
      <c r="G1520" t="s">
        <v>483</v>
      </c>
      <c r="H1520" t="s">
        <v>548</v>
      </c>
      <c r="I1520" t="s">
        <v>201</v>
      </c>
      <c r="J1520" t="s">
        <v>570</v>
      </c>
    </row>
    <row r="1521" spans="2:10" x14ac:dyDescent="0.3">
      <c r="B1521">
        <v>17</v>
      </c>
      <c r="C1521" t="s">
        <v>126</v>
      </c>
      <c r="D1521">
        <v>12</v>
      </c>
      <c r="E1521">
        <v>34</v>
      </c>
      <c r="F1521">
        <v>98</v>
      </c>
      <c r="G1521" t="s">
        <v>333</v>
      </c>
      <c r="H1521" t="s">
        <v>542</v>
      </c>
      <c r="I1521" t="s">
        <v>201</v>
      </c>
      <c r="J1521" t="s">
        <v>566</v>
      </c>
    </row>
    <row r="1522" spans="2:10" x14ac:dyDescent="0.3">
      <c r="B1522">
        <v>22</v>
      </c>
      <c r="C1522" t="s">
        <v>112</v>
      </c>
      <c r="D1522">
        <v>11</v>
      </c>
      <c r="E1522">
        <v>35</v>
      </c>
      <c r="F1522">
        <v>118</v>
      </c>
      <c r="G1522" t="s">
        <v>458</v>
      </c>
      <c r="H1522" t="s">
        <v>202</v>
      </c>
      <c r="I1522" t="s">
        <v>201</v>
      </c>
      <c r="J1522" t="s">
        <v>564</v>
      </c>
    </row>
    <row r="1523" spans="2:10" x14ac:dyDescent="0.3">
      <c r="B1523">
        <v>3</v>
      </c>
      <c r="C1523" t="s">
        <v>150</v>
      </c>
      <c r="D1523">
        <v>7</v>
      </c>
      <c r="E1523">
        <v>34</v>
      </c>
      <c r="F1523">
        <v>96</v>
      </c>
      <c r="G1523" t="s">
        <v>507</v>
      </c>
      <c r="H1523" t="s">
        <v>542</v>
      </c>
      <c r="I1523" t="s">
        <v>206</v>
      </c>
      <c r="J1523" t="s">
        <v>556</v>
      </c>
    </row>
    <row r="1524" spans="2:10" x14ac:dyDescent="0.3">
      <c r="B1524">
        <v>19</v>
      </c>
      <c r="C1524" t="s">
        <v>96</v>
      </c>
      <c r="D1524">
        <v>9</v>
      </c>
      <c r="E1524">
        <v>12</v>
      </c>
      <c r="F1524">
        <v>106</v>
      </c>
      <c r="G1524" t="s">
        <v>423</v>
      </c>
      <c r="H1524" t="s">
        <v>548</v>
      </c>
      <c r="I1524" t="s">
        <v>206</v>
      </c>
      <c r="J1524" t="s">
        <v>560</v>
      </c>
    </row>
    <row r="1525" spans="2:10" x14ac:dyDescent="0.3">
      <c r="B1525">
        <v>18</v>
      </c>
      <c r="C1525" t="s">
        <v>142</v>
      </c>
      <c r="D1525">
        <v>6</v>
      </c>
      <c r="E1525">
        <v>46</v>
      </c>
      <c r="F1525">
        <v>105</v>
      </c>
      <c r="G1525" t="s">
        <v>272</v>
      </c>
      <c r="H1525" t="s">
        <v>202</v>
      </c>
      <c r="I1525" t="s">
        <v>201</v>
      </c>
      <c r="J1525" t="s">
        <v>554</v>
      </c>
    </row>
    <row r="1526" spans="2:10" x14ac:dyDescent="0.3">
      <c r="B1526">
        <v>27</v>
      </c>
      <c r="C1526" t="s">
        <v>160</v>
      </c>
      <c r="D1526">
        <v>3</v>
      </c>
      <c r="E1526">
        <v>42</v>
      </c>
      <c r="F1526">
        <v>95</v>
      </c>
      <c r="G1526" t="s">
        <v>494</v>
      </c>
      <c r="H1526" t="s">
        <v>545</v>
      </c>
      <c r="I1526" t="s">
        <v>206</v>
      </c>
      <c r="J1526" t="s">
        <v>546</v>
      </c>
    </row>
    <row r="1527" spans="2:10" x14ac:dyDescent="0.3">
      <c r="B1527">
        <v>61</v>
      </c>
      <c r="C1527" t="s">
        <v>116</v>
      </c>
      <c r="D1527">
        <v>8</v>
      </c>
      <c r="E1527">
        <v>36</v>
      </c>
      <c r="F1527">
        <v>104</v>
      </c>
      <c r="G1527" t="s">
        <v>373</v>
      </c>
      <c r="H1527" t="s">
        <v>545</v>
      </c>
      <c r="I1527" t="s">
        <v>206</v>
      </c>
      <c r="J1527" t="s">
        <v>558</v>
      </c>
    </row>
    <row r="1528" spans="2:10" x14ac:dyDescent="0.3">
      <c r="B1528">
        <v>72</v>
      </c>
      <c r="C1528" t="s">
        <v>96</v>
      </c>
      <c r="D1528">
        <v>11</v>
      </c>
      <c r="E1528">
        <v>24</v>
      </c>
      <c r="F1528">
        <v>112</v>
      </c>
      <c r="G1528" t="s">
        <v>458</v>
      </c>
      <c r="H1528" t="s">
        <v>202</v>
      </c>
      <c r="I1528" t="s">
        <v>201</v>
      </c>
      <c r="J1528" t="s">
        <v>564</v>
      </c>
    </row>
    <row r="1529" spans="2:10" x14ac:dyDescent="0.3">
      <c r="B1529">
        <v>77</v>
      </c>
      <c r="C1529" t="s">
        <v>124</v>
      </c>
      <c r="D1529">
        <v>8</v>
      </c>
      <c r="E1529">
        <v>11</v>
      </c>
      <c r="F1529">
        <v>90</v>
      </c>
      <c r="G1529" t="s">
        <v>373</v>
      </c>
      <c r="H1529" t="s">
        <v>545</v>
      </c>
      <c r="I1529" t="s">
        <v>206</v>
      </c>
      <c r="J1529" t="s">
        <v>558</v>
      </c>
    </row>
    <row r="1530" spans="2:10" x14ac:dyDescent="0.3">
      <c r="B1530">
        <v>77</v>
      </c>
      <c r="C1530" t="s">
        <v>124</v>
      </c>
      <c r="D1530">
        <v>15</v>
      </c>
      <c r="E1530">
        <v>44</v>
      </c>
      <c r="F1530">
        <v>98</v>
      </c>
      <c r="G1530" t="s">
        <v>295</v>
      </c>
      <c r="H1530" t="s">
        <v>551</v>
      </c>
      <c r="I1530" t="s">
        <v>206</v>
      </c>
      <c r="J1530" t="s">
        <v>572</v>
      </c>
    </row>
    <row r="1531" spans="2:10" x14ac:dyDescent="0.3">
      <c r="B1531">
        <v>70</v>
      </c>
      <c r="C1531" t="s">
        <v>126</v>
      </c>
      <c r="D1531">
        <v>9</v>
      </c>
      <c r="E1531">
        <v>41</v>
      </c>
      <c r="F1531">
        <v>99</v>
      </c>
      <c r="G1531" t="s">
        <v>423</v>
      </c>
      <c r="H1531" t="s">
        <v>548</v>
      </c>
      <c r="I1531" t="s">
        <v>206</v>
      </c>
      <c r="J1531" t="s">
        <v>560</v>
      </c>
    </row>
    <row r="1532" spans="2:10" x14ac:dyDescent="0.3">
      <c r="B1532">
        <v>35</v>
      </c>
      <c r="C1532" t="s">
        <v>96</v>
      </c>
      <c r="D1532">
        <v>5</v>
      </c>
      <c r="E1532">
        <v>45</v>
      </c>
      <c r="F1532">
        <v>117</v>
      </c>
      <c r="G1532" t="s">
        <v>315</v>
      </c>
      <c r="H1532" t="s">
        <v>551</v>
      </c>
      <c r="I1532" t="s">
        <v>206</v>
      </c>
      <c r="J1532" t="s">
        <v>552</v>
      </c>
    </row>
    <row r="1533" spans="2:10" x14ac:dyDescent="0.3">
      <c r="B1533">
        <v>89</v>
      </c>
      <c r="C1533" t="s">
        <v>111</v>
      </c>
      <c r="D1533">
        <v>11</v>
      </c>
      <c r="E1533">
        <v>21</v>
      </c>
      <c r="F1533">
        <v>95</v>
      </c>
      <c r="G1533" t="s">
        <v>458</v>
      </c>
      <c r="H1533" t="s">
        <v>202</v>
      </c>
      <c r="I1533" t="s">
        <v>201</v>
      </c>
      <c r="J1533" t="s">
        <v>564</v>
      </c>
    </row>
    <row r="1534" spans="2:10" x14ac:dyDescent="0.3">
      <c r="B1534">
        <v>85</v>
      </c>
      <c r="C1534" t="s">
        <v>117</v>
      </c>
      <c r="D1534">
        <v>8</v>
      </c>
      <c r="E1534">
        <v>17</v>
      </c>
      <c r="F1534">
        <v>114</v>
      </c>
      <c r="G1534" t="s">
        <v>373</v>
      </c>
      <c r="H1534" t="s">
        <v>545</v>
      </c>
      <c r="I1534" t="s">
        <v>206</v>
      </c>
      <c r="J1534" t="s">
        <v>558</v>
      </c>
    </row>
    <row r="1535" spans="2:10" x14ac:dyDescent="0.3">
      <c r="B1535">
        <v>84</v>
      </c>
      <c r="C1535" t="s">
        <v>106</v>
      </c>
      <c r="D1535">
        <v>8</v>
      </c>
      <c r="E1535">
        <v>44</v>
      </c>
      <c r="F1535">
        <v>93</v>
      </c>
      <c r="G1535" t="s">
        <v>373</v>
      </c>
      <c r="H1535" t="s">
        <v>545</v>
      </c>
      <c r="I1535" t="s">
        <v>206</v>
      </c>
      <c r="J1535" t="s">
        <v>558</v>
      </c>
    </row>
    <row r="1536" spans="2:10" x14ac:dyDescent="0.3">
      <c r="B1536">
        <v>83</v>
      </c>
      <c r="C1536" t="s">
        <v>159</v>
      </c>
      <c r="D1536">
        <v>4</v>
      </c>
      <c r="E1536">
        <v>16</v>
      </c>
      <c r="F1536">
        <v>119</v>
      </c>
      <c r="G1536" t="s">
        <v>472</v>
      </c>
      <c r="H1536" t="s">
        <v>548</v>
      </c>
      <c r="I1536" t="s">
        <v>206</v>
      </c>
      <c r="J1536" t="s">
        <v>549</v>
      </c>
    </row>
    <row r="1537" spans="2:10" x14ac:dyDescent="0.3">
      <c r="B1537">
        <v>6</v>
      </c>
      <c r="C1537" t="s">
        <v>147</v>
      </c>
      <c r="D1537">
        <v>6</v>
      </c>
      <c r="E1537">
        <v>49</v>
      </c>
      <c r="F1537">
        <v>112</v>
      </c>
      <c r="G1537" t="s">
        <v>272</v>
      </c>
      <c r="H1537" t="s">
        <v>202</v>
      </c>
      <c r="I1537" t="s">
        <v>201</v>
      </c>
      <c r="J1537" t="s">
        <v>554</v>
      </c>
    </row>
    <row r="1538" spans="2:10" x14ac:dyDescent="0.3">
      <c r="B1538">
        <v>94</v>
      </c>
      <c r="C1538" t="s">
        <v>111</v>
      </c>
      <c r="D1538">
        <v>3</v>
      </c>
      <c r="E1538">
        <v>33</v>
      </c>
      <c r="F1538">
        <v>115</v>
      </c>
      <c r="G1538" t="s">
        <v>494</v>
      </c>
      <c r="H1538" t="s">
        <v>545</v>
      </c>
      <c r="I1538" t="s">
        <v>206</v>
      </c>
      <c r="J1538" t="s">
        <v>546</v>
      </c>
    </row>
    <row r="1539" spans="2:10" x14ac:dyDescent="0.3">
      <c r="B1539">
        <v>97</v>
      </c>
      <c r="C1539" t="s">
        <v>125</v>
      </c>
      <c r="D1539">
        <v>4</v>
      </c>
      <c r="E1539">
        <v>33</v>
      </c>
      <c r="F1539">
        <v>102</v>
      </c>
      <c r="G1539" t="s">
        <v>472</v>
      </c>
      <c r="H1539" t="s">
        <v>548</v>
      </c>
      <c r="I1539" t="s">
        <v>206</v>
      </c>
      <c r="J1539" t="s">
        <v>549</v>
      </c>
    </row>
    <row r="1540" spans="2:10" x14ac:dyDescent="0.3">
      <c r="B1540">
        <v>74</v>
      </c>
      <c r="C1540" t="s">
        <v>96</v>
      </c>
      <c r="D1540">
        <v>2</v>
      </c>
      <c r="E1540">
        <v>15</v>
      </c>
      <c r="F1540">
        <v>116</v>
      </c>
      <c r="G1540" t="s">
        <v>475</v>
      </c>
      <c r="H1540" t="s">
        <v>542</v>
      </c>
      <c r="I1540" t="s">
        <v>206</v>
      </c>
      <c r="J1540" t="s">
        <v>543</v>
      </c>
    </row>
    <row r="1541" spans="2:10" x14ac:dyDescent="0.3">
      <c r="B1541">
        <v>89</v>
      </c>
      <c r="C1541" t="s">
        <v>111</v>
      </c>
      <c r="D1541">
        <v>11</v>
      </c>
      <c r="E1541">
        <v>14</v>
      </c>
      <c r="F1541">
        <v>113</v>
      </c>
      <c r="G1541" t="s">
        <v>458</v>
      </c>
      <c r="H1541" t="s">
        <v>202</v>
      </c>
      <c r="I1541" t="s">
        <v>201</v>
      </c>
      <c r="J1541" t="s">
        <v>564</v>
      </c>
    </row>
    <row r="1542" spans="2:10" x14ac:dyDescent="0.3">
      <c r="B1542">
        <v>55</v>
      </c>
      <c r="C1542" t="s">
        <v>106</v>
      </c>
      <c r="D1542">
        <v>9</v>
      </c>
      <c r="E1542">
        <v>23</v>
      </c>
      <c r="F1542">
        <v>100</v>
      </c>
      <c r="G1542" t="s">
        <v>423</v>
      </c>
      <c r="H1542" t="s">
        <v>548</v>
      </c>
      <c r="I1542" t="s">
        <v>206</v>
      </c>
      <c r="J1542" t="s">
        <v>560</v>
      </c>
    </row>
    <row r="1543" spans="2:10" x14ac:dyDescent="0.3">
      <c r="B1543">
        <v>2</v>
      </c>
      <c r="C1543" t="s">
        <v>93</v>
      </c>
      <c r="D1543">
        <v>8</v>
      </c>
      <c r="E1543">
        <v>40</v>
      </c>
      <c r="F1543">
        <v>93</v>
      </c>
      <c r="G1543" t="s">
        <v>373</v>
      </c>
      <c r="H1543" t="s">
        <v>545</v>
      </c>
      <c r="I1543" t="s">
        <v>206</v>
      </c>
      <c r="J1543" t="s">
        <v>558</v>
      </c>
    </row>
    <row r="1544" spans="2:10" x14ac:dyDescent="0.3">
      <c r="B1544">
        <v>67</v>
      </c>
      <c r="C1544" t="s">
        <v>165</v>
      </c>
      <c r="D1544">
        <v>3</v>
      </c>
      <c r="E1544">
        <v>34</v>
      </c>
      <c r="F1544">
        <v>114</v>
      </c>
      <c r="G1544" t="s">
        <v>494</v>
      </c>
      <c r="H1544" t="s">
        <v>545</v>
      </c>
      <c r="I1544" t="s">
        <v>206</v>
      </c>
      <c r="J1544" t="s">
        <v>546</v>
      </c>
    </row>
    <row r="1545" spans="2:10" x14ac:dyDescent="0.3">
      <c r="B1545">
        <v>6</v>
      </c>
      <c r="C1545" t="s">
        <v>147</v>
      </c>
      <c r="D1545">
        <v>11</v>
      </c>
      <c r="E1545">
        <v>44</v>
      </c>
      <c r="F1545">
        <v>96</v>
      </c>
      <c r="G1545" t="s">
        <v>458</v>
      </c>
      <c r="H1545" t="s">
        <v>202</v>
      </c>
      <c r="I1545" t="s">
        <v>201</v>
      </c>
      <c r="J1545" t="s">
        <v>564</v>
      </c>
    </row>
    <row r="1546" spans="2:10" x14ac:dyDescent="0.3">
      <c r="B1546">
        <v>97</v>
      </c>
      <c r="C1546" t="s">
        <v>125</v>
      </c>
      <c r="D1546">
        <v>9</v>
      </c>
      <c r="E1546">
        <v>36</v>
      </c>
      <c r="F1546">
        <v>98</v>
      </c>
      <c r="G1546" t="s">
        <v>423</v>
      </c>
      <c r="H1546" t="s">
        <v>548</v>
      </c>
      <c r="I1546" t="s">
        <v>206</v>
      </c>
      <c r="J1546" t="s">
        <v>560</v>
      </c>
    </row>
    <row r="1547" spans="2:10" x14ac:dyDescent="0.3">
      <c r="B1547">
        <v>27</v>
      </c>
      <c r="C1547" t="s">
        <v>160</v>
      </c>
      <c r="D1547">
        <v>2</v>
      </c>
      <c r="E1547">
        <v>34</v>
      </c>
      <c r="F1547">
        <v>116</v>
      </c>
      <c r="G1547" t="s">
        <v>475</v>
      </c>
      <c r="H1547" t="s">
        <v>542</v>
      </c>
      <c r="I1547" t="s">
        <v>206</v>
      </c>
      <c r="J1547" t="s">
        <v>543</v>
      </c>
    </row>
    <row r="1548" spans="2:10" x14ac:dyDescent="0.3">
      <c r="B1548">
        <v>27</v>
      </c>
      <c r="C1548" t="s">
        <v>160</v>
      </c>
      <c r="D1548">
        <v>7</v>
      </c>
      <c r="E1548">
        <v>44</v>
      </c>
      <c r="F1548">
        <v>95</v>
      </c>
      <c r="G1548" t="s">
        <v>507</v>
      </c>
      <c r="H1548" t="s">
        <v>542</v>
      </c>
      <c r="I1548" t="s">
        <v>206</v>
      </c>
      <c r="J1548" t="s">
        <v>556</v>
      </c>
    </row>
    <row r="1549" spans="2:10" x14ac:dyDescent="0.3">
      <c r="B1549">
        <v>22</v>
      </c>
      <c r="C1549" t="s">
        <v>112</v>
      </c>
      <c r="D1549">
        <v>9</v>
      </c>
      <c r="E1549">
        <v>35</v>
      </c>
      <c r="F1549">
        <v>98</v>
      </c>
      <c r="G1549" t="s">
        <v>423</v>
      </c>
      <c r="H1549" t="s">
        <v>548</v>
      </c>
      <c r="I1549" t="s">
        <v>206</v>
      </c>
      <c r="J1549" t="s">
        <v>560</v>
      </c>
    </row>
    <row r="1550" spans="2:10" x14ac:dyDescent="0.3">
      <c r="B1550">
        <v>47</v>
      </c>
      <c r="C1550" t="s">
        <v>101</v>
      </c>
      <c r="D1550">
        <v>14</v>
      </c>
      <c r="E1550">
        <v>44</v>
      </c>
      <c r="F1550">
        <v>107</v>
      </c>
      <c r="G1550" t="s">
        <v>483</v>
      </c>
      <c r="H1550" t="s">
        <v>548</v>
      </c>
      <c r="I1550" t="s">
        <v>201</v>
      </c>
      <c r="J1550" t="s">
        <v>570</v>
      </c>
    </row>
    <row r="1551" spans="2:10" x14ac:dyDescent="0.3">
      <c r="B1551">
        <v>99</v>
      </c>
      <c r="C1551" t="s">
        <v>143</v>
      </c>
      <c r="D1551">
        <v>7</v>
      </c>
      <c r="E1551">
        <v>19</v>
      </c>
      <c r="F1551">
        <v>120</v>
      </c>
      <c r="G1551" t="s">
        <v>507</v>
      </c>
      <c r="H1551" t="s">
        <v>542</v>
      </c>
      <c r="I1551" t="s">
        <v>206</v>
      </c>
      <c r="J1551" t="s">
        <v>556</v>
      </c>
    </row>
    <row r="1552" spans="2:10" x14ac:dyDescent="0.3">
      <c r="B1552">
        <v>96</v>
      </c>
      <c r="C1552" t="s">
        <v>104</v>
      </c>
      <c r="D1552">
        <v>9</v>
      </c>
      <c r="E1552">
        <v>10</v>
      </c>
      <c r="F1552">
        <v>111</v>
      </c>
      <c r="G1552" t="s">
        <v>423</v>
      </c>
      <c r="H1552" t="s">
        <v>548</v>
      </c>
      <c r="I1552" t="s">
        <v>206</v>
      </c>
      <c r="J1552" t="s">
        <v>560</v>
      </c>
    </row>
    <row r="1553" spans="2:10" x14ac:dyDescent="0.3">
      <c r="B1553">
        <v>50</v>
      </c>
      <c r="C1553" t="s">
        <v>140</v>
      </c>
      <c r="D1553">
        <v>7</v>
      </c>
      <c r="E1553">
        <v>37</v>
      </c>
      <c r="F1553">
        <v>110</v>
      </c>
      <c r="G1553" t="s">
        <v>507</v>
      </c>
      <c r="H1553" t="s">
        <v>542</v>
      </c>
      <c r="I1553" t="s">
        <v>206</v>
      </c>
      <c r="J1553" t="s">
        <v>556</v>
      </c>
    </row>
    <row r="1554" spans="2:10" x14ac:dyDescent="0.3">
      <c r="B1554">
        <v>20</v>
      </c>
      <c r="C1554" t="s">
        <v>99</v>
      </c>
      <c r="D1554">
        <v>5</v>
      </c>
      <c r="E1554">
        <v>22</v>
      </c>
      <c r="F1554">
        <v>110</v>
      </c>
      <c r="G1554" t="s">
        <v>315</v>
      </c>
      <c r="H1554" t="s">
        <v>551</v>
      </c>
      <c r="I1554" t="s">
        <v>206</v>
      </c>
      <c r="J1554" t="s">
        <v>552</v>
      </c>
    </row>
    <row r="1555" spans="2:10" x14ac:dyDescent="0.3">
      <c r="B1555">
        <v>73</v>
      </c>
      <c r="C1555" t="s">
        <v>96</v>
      </c>
      <c r="D1555">
        <v>2</v>
      </c>
      <c r="E1555">
        <v>43</v>
      </c>
      <c r="F1555">
        <v>108</v>
      </c>
      <c r="G1555" t="s">
        <v>475</v>
      </c>
      <c r="H1555" t="s">
        <v>542</v>
      </c>
      <c r="I1555" t="s">
        <v>206</v>
      </c>
      <c r="J1555" t="s">
        <v>543</v>
      </c>
    </row>
    <row r="1556" spans="2:10" x14ac:dyDescent="0.3">
      <c r="B1556">
        <v>12</v>
      </c>
      <c r="C1556" t="s">
        <v>107</v>
      </c>
      <c r="D1556">
        <v>13</v>
      </c>
      <c r="E1556">
        <v>40</v>
      </c>
      <c r="F1556">
        <v>107</v>
      </c>
      <c r="G1556" t="s">
        <v>411</v>
      </c>
      <c r="H1556" t="s">
        <v>545</v>
      </c>
      <c r="I1556" t="s">
        <v>201</v>
      </c>
      <c r="J1556" t="s">
        <v>568</v>
      </c>
    </row>
    <row r="1557" spans="2:10" x14ac:dyDescent="0.3">
      <c r="B1557">
        <v>99</v>
      </c>
      <c r="C1557" t="s">
        <v>143</v>
      </c>
      <c r="D1557">
        <v>1</v>
      </c>
      <c r="E1557">
        <v>13</v>
      </c>
      <c r="F1557">
        <v>120</v>
      </c>
      <c r="G1557" t="s">
        <v>200</v>
      </c>
      <c r="H1557" t="s">
        <v>202</v>
      </c>
      <c r="I1557" t="s">
        <v>201</v>
      </c>
      <c r="J1557" t="s">
        <v>539</v>
      </c>
    </row>
    <row r="1558" spans="2:10" x14ac:dyDescent="0.3">
      <c r="B1558">
        <v>91</v>
      </c>
      <c r="C1558" t="s">
        <v>121</v>
      </c>
      <c r="D1558">
        <v>14</v>
      </c>
      <c r="E1558">
        <v>46</v>
      </c>
      <c r="F1558">
        <v>111</v>
      </c>
      <c r="G1558" t="s">
        <v>483</v>
      </c>
      <c r="H1558" t="s">
        <v>548</v>
      </c>
      <c r="I1558" t="s">
        <v>201</v>
      </c>
      <c r="J1558" t="s">
        <v>570</v>
      </c>
    </row>
    <row r="1559" spans="2:10" x14ac:dyDescent="0.3">
      <c r="B1559">
        <v>13</v>
      </c>
      <c r="C1559" t="s">
        <v>134</v>
      </c>
      <c r="D1559">
        <v>6</v>
      </c>
      <c r="E1559">
        <v>48</v>
      </c>
      <c r="F1559">
        <v>118</v>
      </c>
      <c r="G1559" t="s">
        <v>272</v>
      </c>
      <c r="H1559" t="s">
        <v>202</v>
      </c>
      <c r="I1559" t="s">
        <v>201</v>
      </c>
      <c r="J1559" t="s">
        <v>554</v>
      </c>
    </row>
    <row r="1560" spans="2:10" x14ac:dyDescent="0.3">
      <c r="B1560">
        <v>56</v>
      </c>
      <c r="C1560" t="s">
        <v>126</v>
      </c>
      <c r="D1560">
        <v>2</v>
      </c>
      <c r="E1560">
        <v>25</v>
      </c>
      <c r="F1560">
        <v>99</v>
      </c>
      <c r="G1560" t="s">
        <v>475</v>
      </c>
      <c r="H1560" t="s">
        <v>542</v>
      </c>
      <c r="I1560" t="s">
        <v>206</v>
      </c>
      <c r="J1560" t="s">
        <v>543</v>
      </c>
    </row>
    <row r="1561" spans="2:10" x14ac:dyDescent="0.3">
      <c r="B1561">
        <v>58</v>
      </c>
      <c r="C1561" t="s">
        <v>131</v>
      </c>
      <c r="D1561">
        <v>11</v>
      </c>
      <c r="E1561">
        <v>49</v>
      </c>
      <c r="F1561">
        <v>102</v>
      </c>
      <c r="G1561" t="s">
        <v>458</v>
      </c>
      <c r="H1561" t="s">
        <v>202</v>
      </c>
      <c r="I1561" t="s">
        <v>201</v>
      </c>
      <c r="J1561" t="s">
        <v>564</v>
      </c>
    </row>
    <row r="1562" spans="2:10" x14ac:dyDescent="0.3">
      <c r="B1562">
        <v>55</v>
      </c>
      <c r="C1562" t="s">
        <v>106</v>
      </c>
      <c r="D1562">
        <v>1</v>
      </c>
      <c r="E1562">
        <v>20</v>
      </c>
      <c r="F1562">
        <v>98</v>
      </c>
      <c r="G1562" t="s">
        <v>200</v>
      </c>
      <c r="H1562" t="s">
        <v>202</v>
      </c>
      <c r="I1562" t="s">
        <v>201</v>
      </c>
      <c r="J1562" t="s">
        <v>539</v>
      </c>
    </row>
    <row r="1563" spans="2:10" x14ac:dyDescent="0.3">
      <c r="B1563">
        <v>51</v>
      </c>
      <c r="C1563" t="s">
        <v>114</v>
      </c>
      <c r="D1563">
        <v>8</v>
      </c>
      <c r="E1563">
        <v>36</v>
      </c>
      <c r="F1563">
        <v>113</v>
      </c>
      <c r="G1563" t="s">
        <v>373</v>
      </c>
      <c r="H1563" t="s">
        <v>545</v>
      </c>
      <c r="I1563" t="s">
        <v>206</v>
      </c>
      <c r="J1563" t="s">
        <v>558</v>
      </c>
    </row>
    <row r="1564" spans="2:10" x14ac:dyDescent="0.3">
      <c r="B1564">
        <v>82</v>
      </c>
      <c r="C1564" t="s">
        <v>126</v>
      </c>
      <c r="D1564">
        <v>11</v>
      </c>
      <c r="E1564">
        <v>26</v>
      </c>
      <c r="F1564">
        <v>107</v>
      </c>
      <c r="G1564" t="s">
        <v>458</v>
      </c>
      <c r="H1564" t="s">
        <v>202</v>
      </c>
      <c r="I1564" t="s">
        <v>201</v>
      </c>
      <c r="J1564" t="s">
        <v>564</v>
      </c>
    </row>
    <row r="1565" spans="2:10" x14ac:dyDescent="0.3">
      <c r="B1565">
        <v>69</v>
      </c>
      <c r="C1565" t="s">
        <v>126</v>
      </c>
      <c r="D1565">
        <v>14</v>
      </c>
      <c r="E1565">
        <v>50</v>
      </c>
      <c r="F1565">
        <v>117</v>
      </c>
      <c r="G1565" t="s">
        <v>483</v>
      </c>
      <c r="H1565" t="s">
        <v>548</v>
      </c>
      <c r="I1565" t="s">
        <v>201</v>
      </c>
      <c r="J1565" t="s">
        <v>570</v>
      </c>
    </row>
    <row r="1566" spans="2:10" x14ac:dyDescent="0.3">
      <c r="B1566">
        <v>66</v>
      </c>
      <c r="C1566" t="s">
        <v>89</v>
      </c>
      <c r="D1566">
        <v>9</v>
      </c>
      <c r="E1566">
        <v>16</v>
      </c>
      <c r="F1566">
        <v>90</v>
      </c>
      <c r="G1566" t="s">
        <v>423</v>
      </c>
      <c r="H1566" t="s">
        <v>548</v>
      </c>
      <c r="I1566" t="s">
        <v>206</v>
      </c>
      <c r="J1566" t="s">
        <v>560</v>
      </c>
    </row>
    <row r="1567" spans="2:10" x14ac:dyDescent="0.3">
      <c r="B1567">
        <v>61</v>
      </c>
      <c r="C1567" t="s">
        <v>116</v>
      </c>
      <c r="D1567">
        <v>8</v>
      </c>
      <c r="E1567">
        <v>40</v>
      </c>
      <c r="F1567">
        <v>116</v>
      </c>
      <c r="G1567" t="s">
        <v>373</v>
      </c>
      <c r="H1567" t="s">
        <v>545</v>
      </c>
      <c r="I1567" t="s">
        <v>206</v>
      </c>
      <c r="J1567" t="s">
        <v>558</v>
      </c>
    </row>
    <row r="1568" spans="2:10" x14ac:dyDescent="0.3">
      <c r="B1568">
        <v>63</v>
      </c>
      <c r="C1568" t="s">
        <v>139</v>
      </c>
      <c r="D1568">
        <v>13</v>
      </c>
      <c r="E1568">
        <v>40</v>
      </c>
      <c r="F1568">
        <v>108</v>
      </c>
      <c r="G1568" t="s">
        <v>411</v>
      </c>
      <c r="H1568" t="s">
        <v>545</v>
      </c>
      <c r="I1568" t="s">
        <v>201</v>
      </c>
      <c r="J1568" t="s">
        <v>568</v>
      </c>
    </row>
    <row r="1569" spans="2:10" x14ac:dyDescent="0.3">
      <c r="B1569">
        <v>8</v>
      </c>
      <c r="C1569" t="s">
        <v>96</v>
      </c>
      <c r="D1569">
        <v>15</v>
      </c>
      <c r="E1569">
        <v>42</v>
      </c>
      <c r="F1569">
        <v>103</v>
      </c>
      <c r="G1569" t="s">
        <v>295</v>
      </c>
      <c r="H1569" t="s">
        <v>551</v>
      </c>
      <c r="I1569" t="s">
        <v>206</v>
      </c>
      <c r="J1569" t="s">
        <v>572</v>
      </c>
    </row>
    <row r="1570" spans="2:10" x14ac:dyDescent="0.3">
      <c r="B1570">
        <v>33</v>
      </c>
      <c r="C1570" t="s">
        <v>135</v>
      </c>
      <c r="D1570">
        <v>14</v>
      </c>
      <c r="E1570">
        <v>39</v>
      </c>
      <c r="F1570">
        <v>120</v>
      </c>
      <c r="G1570" t="s">
        <v>483</v>
      </c>
      <c r="H1570" t="s">
        <v>548</v>
      </c>
      <c r="I1570" t="s">
        <v>201</v>
      </c>
      <c r="J1570" t="s">
        <v>570</v>
      </c>
    </row>
    <row r="1571" spans="2:10" x14ac:dyDescent="0.3">
      <c r="B1571">
        <v>24</v>
      </c>
      <c r="C1571" t="s">
        <v>133</v>
      </c>
      <c r="D1571">
        <v>3</v>
      </c>
      <c r="E1571">
        <v>38</v>
      </c>
      <c r="F1571">
        <v>96</v>
      </c>
      <c r="G1571" t="s">
        <v>494</v>
      </c>
      <c r="H1571" t="s">
        <v>545</v>
      </c>
      <c r="I1571" t="s">
        <v>206</v>
      </c>
      <c r="J1571" t="s">
        <v>546</v>
      </c>
    </row>
    <row r="1572" spans="2:10" x14ac:dyDescent="0.3">
      <c r="B1572">
        <v>5</v>
      </c>
      <c r="C1572" t="s">
        <v>96</v>
      </c>
      <c r="D1572">
        <v>3</v>
      </c>
      <c r="E1572">
        <v>32</v>
      </c>
      <c r="F1572">
        <v>112</v>
      </c>
      <c r="G1572" t="s">
        <v>494</v>
      </c>
      <c r="H1572" t="s">
        <v>545</v>
      </c>
      <c r="I1572" t="s">
        <v>206</v>
      </c>
      <c r="J1572" t="s">
        <v>546</v>
      </c>
    </row>
    <row r="1573" spans="2:10" x14ac:dyDescent="0.3">
      <c r="B1573">
        <v>29</v>
      </c>
      <c r="C1573" t="s">
        <v>157</v>
      </c>
      <c r="D1573">
        <v>10</v>
      </c>
      <c r="E1573">
        <v>20</v>
      </c>
      <c r="F1573">
        <v>108</v>
      </c>
      <c r="G1573" t="s">
        <v>244</v>
      </c>
      <c r="H1573" t="s">
        <v>551</v>
      </c>
      <c r="I1573" t="s">
        <v>206</v>
      </c>
      <c r="J1573" t="s">
        <v>562</v>
      </c>
    </row>
    <row r="1574" spans="2:10" x14ac:dyDescent="0.3">
      <c r="B1574">
        <v>56</v>
      </c>
      <c r="C1574" t="s">
        <v>126</v>
      </c>
      <c r="D1574">
        <v>3</v>
      </c>
      <c r="E1574">
        <v>22</v>
      </c>
      <c r="F1574">
        <v>101</v>
      </c>
      <c r="G1574" t="s">
        <v>494</v>
      </c>
      <c r="H1574" t="s">
        <v>545</v>
      </c>
      <c r="I1574" t="s">
        <v>206</v>
      </c>
      <c r="J1574" t="s">
        <v>546</v>
      </c>
    </row>
    <row r="1575" spans="2:10" x14ac:dyDescent="0.3">
      <c r="B1575">
        <v>22</v>
      </c>
      <c r="C1575" t="s">
        <v>112</v>
      </c>
      <c r="D1575">
        <v>7</v>
      </c>
      <c r="E1575">
        <v>42</v>
      </c>
      <c r="F1575">
        <v>91</v>
      </c>
      <c r="G1575" t="s">
        <v>507</v>
      </c>
      <c r="H1575" t="s">
        <v>542</v>
      </c>
      <c r="I1575" t="s">
        <v>206</v>
      </c>
      <c r="J1575" t="s">
        <v>556</v>
      </c>
    </row>
    <row r="1576" spans="2:10" x14ac:dyDescent="0.3">
      <c r="B1576">
        <v>89</v>
      </c>
      <c r="C1576" t="s">
        <v>111</v>
      </c>
      <c r="D1576">
        <v>7</v>
      </c>
      <c r="E1576">
        <v>48</v>
      </c>
      <c r="F1576">
        <v>98</v>
      </c>
      <c r="G1576" t="s">
        <v>507</v>
      </c>
      <c r="H1576" t="s">
        <v>542</v>
      </c>
      <c r="I1576" t="s">
        <v>206</v>
      </c>
      <c r="J1576" t="s">
        <v>556</v>
      </c>
    </row>
    <row r="1577" spans="2:10" x14ac:dyDescent="0.3">
      <c r="B1577">
        <v>90</v>
      </c>
      <c r="C1577" t="s">
        <v>119</v>
      </c>
      <c r="D1577">
        <v>7</v>
      </c>
      <c r="E1577">
        <v>42</v>
      </c>
      <c r="F1577">
        <v>116</v>
      </c>
      <c r="G1577" t="s">
        <v>507</v>
      </c>
      <c r="H1577" t="s">
        <v>542</v>
      </c>
      <c r="I1577" t="s">
        <v>206</v>
      </c>
      <c r="J1577" t="s">
        <v>556</v>
      </c>
    </row>
    <row r="1578" spans="2:10" x14ac:dyDescent="0.3">
      <c r="B1578">
        <v>77</v>
      </c>
      <c r="C1578" t="s">
        <v>124</v>
      </c>
      <c r="D1578">
        <v>12</v>
      </c>
      <c r="E1578">
        <v>17</v>
      </c>
      <c r="F1578">
        <v>113</v>
      </c>
      <c r="G1578" t="s">
        <v>333</v>
      </c>
      <c r="H1578" t="s">
        <v>542</v>
      </c>
      <c r="I1578" t="s">
        <v>201</v>
      </c>
      <c r="J1578" t="s">
        <v>566</v>
      </c>
    </row>
    <row r="1579" spans="2:10" x14ac:dyDescent="0.3">
      <c r="B1579">
        <v>13</v>
      </c>
      <c r="C1579" t="s">
        <v>134</v>
      </c>
      <c r="D1579">
        <v>4</v>
      </c>
      <c r="E1579">
        <v>19</v>
      </c>
      <c r="F1579">
        <v>109</v>
      </c>
      <c r="G1579" t="s">
        <v>472</v>
      </c>
      <c r="H1579" t="s">
        <v>548</v>
      </c>
      <c r="I1579" t="s">
        <v>206</v>
      </c>
      <c r="J1579" t="s">
        <v>549</v>
      </c>
    </row>
    <row r="1580" spans="2:10" x14ac:dyDescent="0.3">
      <c r="B1580">
        <v>40</v>
      </c>
      <c r="C1580" t="s">
        <v>111</v>
      </c>
      <c r="D1580">
        <v>10</v>
      </c>
      <c r="E1580">
        <v>12</v>
      </c>
      <c r="F1580">
        <v>103</v>
      </c>
      <c r="G1580" t="s">
        <v>244</v>
      </c>
      <c r="H1580" t="s">
        <v>551</v>
      </c>
      <c r="I1580" t="s">
        <v>206</v>
      </c>
      <c r="J1580" t="s">
        <v>562</v>
      </c>
    </row>
    <row r="1581" spans="2:10" x14ac:dyDescent="0.3">
      <c r="B1581">
        <v>62</v>
      </c>
      <c r="C1581" t="s">
        <v>96</v>
      </c>
      <c r="D1581">
        <v>10</v>
      </c>
      <c r="E1581">
        <v>15</v>
      </c>
      <c r="F1581">
        <v>92</v>
      </c>
      <c r="G1581" t="s">
        <v>244</v>
      </c>
      <c r="H1581" t="s">
        <v>551</v>
      </c>
      <c r="I1581" t="s">
        <v>206</v>
      </c>
      <c r="J1581" t="s">
        <v>562</v>
      </c>
    </row>
    <row r="1582" spans="2:10" x14ac:dyDescent="0.3">
      <c r="B1582">
        <v>39</v>
      </c>
      <c r="C1582" t="s">
        <v>96</v>
      </c>
      <c r="D1582">
        <v>2</v>
      </c>
      <c r="E1582">
        <v>49</v>
      </c>
      <c r="F1582">
        <v>113</v>
      </c>
      <c r="G1582" t="s">
        <v>475</v>
      </c>
      <c r="H1582" t="s">
        <v>542</v>
      </c>
      <c r="I1582" t="s">
        <v>206</v>
      </c>
      <c r="J1582" t="s">
        <v>543</v>
      </c>
    </row>
    <row r="1583" spans="2:10" x14ac:dyDescent="0.3">
      <c r="B1583">
        <v>76</v>
      </c>
      <c r="C1583" t="s">
        <v>163</v>
      </c>
      <c r="D1583">
        <v>8</v>
      </c>
      <c r="E1583">
        <v>15</v>
      </c>
      <c r="F1583">
        <v>102</v>
      </c>
      <c r="G1583" t="s">
        <v>373</v>
      </c>
      <c r="H1583" t="s">
        <v>545</v>
      </c>
      <c r="I1583" t="s">
        <v>206</v>
      </c>
      <c r="J1583" t="s">
        <v>558</v>
      </c>
    </row>
    <row r="1584" spans="2:10" x14ac:dyDescent="0.3">
      <c r="B1584">
        <v>54</v>
      </c>
      <c r="C1584" t="s">
        <v>138</v>
      </c>
      <c r="D1584">
        <v>3</v>
      </c>
      <c r="E1584">
        <v>18</v>
      </c>
      <c r="F1584">
        <v>94</v>
      </c>
      <c r="G1584" t="s">
        <v>494</v>
      </c>
      <c r="H1584" t="s">
        <v>545</v>
      </c>
      <c r="I1584" t="s">
        <v>206</v>
      </c>
      <c r="J1584" t="s">
        <v>546</v>
      </c>
    </row>
    <row r="1585" spans="2:10" x14ac:dyDescent="0.3">
      <c r="B1585">
        <v>6</v>
      </c>
      <c r="C1585" t="s">
        <v>147</v>
      </c>
      <c r="D1585">
        <v>6</v>
      </c>
      <c r="E1585">
        <v>28</v>
      </c>
      <c r="F1585">
        <v>102</v>
      </c>
      <c r="G1585" t="s">
        <v>272</v>
      </c>
      <c r="H1585" t="s">
        <v>202</v>
      </c>
      <c r="I1585" t="s">
        <v>201</v>
      </c>
      <c r="J1585" t="s">
        <v>554</v>
      </c>
    </row>
    <row r="1586" spans="2:10" x14ac:dyDescent="0.3">
      <c r="B1586">
        <v>52</v>
      </c>
      <c r="C1586" t="s">
        <v>81</v>
      </c>
      <c r="D1586">
        <v>6</v>
      </c>
      <c r="E1586">
        <v>32</v>
      </c>
      <c r="F1586">
        <v>97</v>
      </c>
      <c r="G1586" t="s">
        <v>272</v>
      </c>
      <c r="H1586" t="s">
        <v>202</v>
      </c>
      <c r="I1586" t="s">
        <v>201</v>
      </c>
      <c r="J1586" t="s">
        <v>554</v>
      </c>
    </row>
    <row r="1587" spans="2:10" x14ac:dyDescent="0.3">
      <c r="B1587">
        <v>99</v>
      </c>
      <c r="C1587" t="s">
        <v>143</v>
      </c>
      <c r="D1587">
        <v>8</v>
      </c>
      <c r="E1587">
        <v>29</v>
      </c>
      <c r="F1587">
        <v>102</v>
      </c>
      <c r="G1587" t="s">
        <v>373</v>
      </c>
      <c r="H1587" t="s">
        <v>545</v>
      </c>
      <c r="I1587" t="s">
        <v>206</v>
      </c>
      <c r="J1587" t="s">
        <v>558</v>
      </c>
    </row>
    <row r="1588" spans="2:10" x14ac:dyDescent="0.3">
      <c r="B1588">
        <v>18</v>
      </c>
      <c r="C1588" t="s">
        <v>142</v>
      </c>
      <c r="D1588">
        <v>9</v>
      </c>
      <c r="E1588">
        <v>29</v>
      </c>
      <c r="F1588">
        <v>119</v>
      </c>
      <c r="G1588" t="s">
        <v>423</v>
      </c>
      <c r="H1588" t="s">
        <v>548</v>
      </c>
      <c r="I1588" t="s">
        <v>206</v>
      </c>
      <c r="J1588" t="s">
        <v>560</v>
      </c>
    </row>
    <row r="1589" spans="2:10" x14ac:dyDescent="0.3">
      <c r="B1589">
        <v>22</v>
      </c>
      <c r="C1589" t="s">
        <v>112</v>
      </c>
      <c r="D1589">
        <v>14</v>
      </c>
      <c r="E1589">
        <v>24</v>
      </c>
      <c r="F1589">
        <v>103</v>
      </c>
      <c r="G1589" t="s">
        <v>483</v>
      </c>
      <c r="H1589" t="s">
        <v>548</v>
      </c>
      <c r="I1589" t="s">
        <v>201</v>
      </c>
      <c r="J1589" t="s">
        <v>570</v>
      </c>
    </row>
    <row r="1590" spans="2:10" x14ac:dyDescent="0.3">
      <c r="B1590">
        <v>62</v>
      </c>
      <c r="C1590" t="s">
        <v>96</v>
      </c>
      <c r="D1590">
        <v>12</v>
      </c>
      <c r="E1590">
        <v>28</v>
      </c>
      <c r="F1590">
        <v>107</v>
      </c>
      <c r="G1590" t="s">
        <v>333</v>
      </c>
      <c r="H1590" t="s">
        <v>542</v>
      </c>
      <c r="I1590" t="s">
        <v>201</v>
      </c>
      <c r="J1590" t="s">
        <v>566</v>
      </c>
    </row>
    <row r="1591" spans="2:10" x14ac:dyDescent="0.3">
      <c r="B1591">
        <v>39</v>
      </c>
      <c r="C1591" t="s">
        <v>96</v>
      </c>
      <c r="D1591">
        <v>5</v>
      </c>
      <c r="E1591">
        <v>33</v>
      </c>
      <c r="F1591">
        <v>90</v>
      </c>
      <c r="G1591" t="s">
        <v>315</v>
      </c>
      <c r="H1591" t="s">
        <v>551</v>
      </c>
      <c r="I1591" t="s">
        <v>206</v>
      </c>
      <c r="J1591" t="s">
        <v>552</v>
      </c>
    </row>
    <row r="1592" spans="2:10" x14ac:dyDescent="0.3">
      <c r="B1592">
        <v>66</v>
      </c>
      <c r="C1592" t="s">
        <v>89</v>
      </c>
      <c r="D1592">
        <v>15</v>
      </c>
      <c r="E1592">
        <v>11</v>
      </c>
      <c r="F1592">
        <v>113</v>
      </c>
      <c r="G1592" t="s">
        <v>295</v>
      </c>
      <c r="H1592" t="s">
        <v>551</v>
      </c>
      <c r="I1592" t="s">
        <v>206</v>
      </c>
      <c r="J1592" t="s">
        <v>572</v>
      </c>
    </row>
    <row r="1593" spans="2:10" x14ac:dyDescent="0.3">
      <c r="B1593">
        <v>42</v>
      </c>
      <c r="C1593" t="s">
        <v>151</v>
      </c>
      <c r="D1593">
        <v>5</v>
      </c>
      <c r="E1593">
        <v>36</v>
      </c>
      <c r="F1593">
        <v>117</v>
      </c>
      <c r="G1593" t="s">
        <v>315</v>
      </c>
      <c r="H1593" t="s">
        <v>551</v>
      </c>
      <c r="I1593" t="s">
        <v>206</v>
      </c>
      <c r="J1593" t="s">
        <v>552</v>
      </c>
    </row>
    <row r="1594" spans="2:10" x14ac:dyDescent="0.3">
      <c r="B1594">
        <v>81</v>
      </c>
      <c r="C1594" t="s">
        <v>162</v>
      </c>
      <c r="D1594">
        <v>4</v>
      </c>
      <c r="E1594">
        <v>26</v>
      </c>
      <c r="F1594">
        <v>98</v>
      </c>
      <c r="G1594" t="s">
        <v>472</v>
      </c>
      <c r="H1594" t="s">
        <v>548</v>
      </c>
      <c r="I1594" t="s">
        <v>206</v>
      </c>
      <c r="J1594" t="s">
        <v>549</v>
      </c>
    </row>
    <row r="1595" spans="2:10" x14ac:dyDescent="0.3">
      <c r="B1595">
        <v>42</v>
      </c>
      <c r="C1595" t="s">
        <v>151</v>
      </c>
      <c r="D1595">
        <v>6</v>
      </c>
      <c r="E1595">
        <v>24</v>
      </c>
      <c r="F1595">
        <v>104</v>
      </c>
      <c r="G1595" t="s">
        <v>272</v>
      </c>
      <c r="H1595" t="s">
        <v>202</v>
      </c>
      <c r="I1595" t="s">
        <v>201</v>
      </c>
      <c r="J1595" t="s">
        <v>554</v>
      </c>
    </row>
    <row r="1596" spans="2:10" x14ac:dyDescent="0.3">
      <c r="B1596">
        <v>35</v>
      </c>
      <c r="C1596" t="s">
        <v>96</v>
      </c>
      <c r="D1596">
        <v>7</v>
      </c>
      <c r="E1596">
        <v>41</v>
      </c>
      <c r="F1596">
        <v>120</v>
      </c>
      <c r="G1596" t="s">
        <v>507</v>
      </c>
      <c r="H1596" t="s">
        <v>542</v>
      </c>
      <c r="I1596" t="s">
        <v>206</v>
      </c>
      <c r="J1596" t="s">
        <v>556</v>
      </c>
    </row>
    <row r="1597" spans="2:10" x14ac:dyDescent="0.3">
      <c r="B1597">
        <v>32</v>
      </c>
      <c r="C1597" t="s">
        <v>136</v>
      </c>
      <c r="D1597">
        <v>6</v>
      </c>
      <c r="E1597">
        <v>15</v>
      </c>
      <c r="F1597">
        <v>114</v>
      </c>
      <c r="G1597" t="s">
        <v>272</v>
      </c>
      <c r="H1597" t="s">
        <v>202</v>
      </c>
      <c r="I1597" t="s">
        <v>201</v>
      </c>
      <c r="J1597" t="s">
        <v>554</v>
      </c>
    </row>
    <row r="1598" spans="2:10" x14ac:dyDescent="0.3">
      <c r="B1598">
        <v>73</v>
      </c>
      <c r="C1598" t="s">
        <v>96</v>
      </c>
      <c r="D1598">
        <v>15</v>
      </c>
      <c r="E1598">
        <v>14</v>
      </c>
      <c r="F1598">
        <v>94</v>
      </c>
      <c r="G1598" t="s">
        <v>295</v>
      </c>
      <c r="H1598" t="s">
        <v>551</v>
      </c>
      <c r="I1598" t="s">
        <v>206</v>
      </c>
      <c r="J1598" t="s">
        <v>572</v>
      </c>
    </row>
    <row r="1599" spans="2:10" x14ac:dyDescent="0.3">
      <c r="B1599">
        <v>18</v>
      </c>
      <c r="C1599" t="s">
        <v>142</v>
      </c>
      <c r="D1599">
        <v>6</v>
      </c>
      <c r="E1599">
        <v>25</v>
      </c>
      <c r="F1599">
        <v>98</v>
      </c>
      <c r="G1599" t="s">
        <v>272</v>
      </c>
      <c r="H1599" t="s">
        <v>202</v>
      </c>
      <c r="I1599" t="s">
        <v>201</v>
      </c>
      <c r="J1599" t="s">
        <v>554</v>
      </c>
    </row>
    <row r="1600" spans="2:10" x14ac:dyDescent="0.3">
      <c r="B1600">
        <v>27</v>
      </c>
      <c r="C1600" t="s">
        <v>160</v>
      </c>
      <c r="D1600">
        <v>14</v>
      </c>
      <c r="E1600">
        <v>43</v>
      </c>
      <c r="F1600">
        <v>101</v>
      </c>
      <c r="G1600" t="s">
        <v>483</v>
      </c>
      <c r="H1600" t="s">
        <v>548</v>
      </c>
      <c r="I1600" t="s">
        <v>201</v>
      </c>
      <c r="J1600" t="s">
        <v>570</v>
      </c>
    </row>
    <row r="1601" spans="2:10" x14ac:dyDescent="0.3">
      <c r="B1601">
        <v>86</v>
      </c>
      <c r="C1601" t="s">
        <v>149</v>
      </c>
      <c r="D1601">
        <v>1</v>
      </c>
      <c r="E1601">
        <v>45</v>
      </c>
      <c r="F1601">
        <v>108</v>
      </c>
      <c r="G1601" t="s">
        <v>200</v>
      </c>
      <c r="H1601" t="s">
        <v>202</v>
      </c>
      <c r="I1601" t="s">
        <v>201</v>
      </c>
      <c r="J1601" t="s">
        <v>539</v>
      </c>
    </row>
    <row r="1602" spans="2:10" x14ac:dyDescent="0.3">
      <c r="B1602">
        <v>18</v>
      </c>
      <c r="C1602" t="s">
        <v>142</v>
      </c>
      <c r="D1602">
        <v>6</v>
      </c>
      <c r="E1602">
        <v>38</v>
      </c>
      <c r="F1602">
        <v>97</v>
      </c>
      <c r="G1602" t="s">
        <v>272</v>
      </c>
      <c r="H1602" t="s">
        <v>202</v>
      </c>
      <c r="I1602" t="s">
        <v>201</v>
      </c>
      <c r="J1602" t="s">
        <v>554</v>
      </c>
    </row>
    <row r="1603" spans="2:10" x14ac:dyDescent="0.3">
      <c r="B1603">
        <v>73</v>
      </c>
      <c r="C1603" t="s">
        <v>96</v>
      </c>
      <c r="D1603">
        <v>2</v>
      </c>
      <c r="E1603">
        <v>31</v>
      </c>
      <c r="F1603">
        <v>113</v>
      </c>
      <c r="G1603" t="s">
        <v>475</v>
      </c>
      <c r="H1603" t="s">
        <v>542</v>
      </c>
      <c r="I1603" t="s">
        <v>206</v>
      </c>
      <c r="J1603" t="s">
        <v>543</v>
      </c>
    </row>
    <row r="1604" spans="2:10" x14ac:dyDescent="0.3">
      <c r="B1604">
        <v>83</v>
      </c>
      <c r="C1604" t="s">
        <v>159</v>
      </c>
      <c r="D1604">
        <v>1</v>
      </c>
      <c r="E1604">
        <v>12</v>
      </c>
      <c r="F1604">
        <v>114</v>
      </c>
      <c r="G1604" t="s">
        <v>200</v>
      </c>
      <c r="H1604" t="s">
        <v>202</v>
      </c>
      <c r="I1604" t="s">
        <v>201</v>
      </c>
      <c r="J1604" t="s">
        <v>539</v>
      </c>
    </row>
    <row r="1605" spans="2:10" x14ac:dyDescent="0.3">
      <c r="B1605">
        <v>93</v>
      </c>
      <c r="C1605" t="s">
        <v>91</v>
      </c>
      <c r="D1605">
        <v>10</v>
      </c>
      <c r="E1605">
        <v>40</v>
      </c>
      <c r="F1605">
        <v>92</v>
      </c>
      <c r="G1605" t="s">
        <v>244</v>
      </c>
      <c r="H1605" t="s">
        <v>551</v>
      </c>
      <c r="I1605" t="s">
        <v>206</v>
      </c>
      <c r="J1605" t="s">
        <v>562</v>
      </c>
    </row>
    <row r="1606" spans="2:10" x14ac:dyDescent="0.3">
      <c r="B1606">
        <v>97</v>
      </c>
      <c r="C1606" t="s">
        <v>125</v>
      </c>
      <c r="D1606">
        <v>15</v>
      </c>
      <c r="E1606">
        <v>26</v>
      </c>
      <c r="F1606">
        <v>115</v>
      </c>
      <c r="G1606" t="s">
        <v>295</v>
      </c>
      <c r="H1606" t="s">
        <v>551</v>
      </c>
      <c r="I1606" t="s">
        <v>206</v>
      </c>
      <c r="J1606" t="s">
        <v>572</v>
      </c>
    </row>
    <row r="1607" spans="2:10" x14ac:dyDescent="0.3">
      <c r="B1607">
        <v>57</v>
      </c>
      <c r="C1607" t="s">
        <v>148</v>
      </c>
      <c r="D1607">
        <v>7</v>
      </c>
      <c r="E1607">
        <v>20</v>
      </c>
      <c r="F1607">
        <v>94</v>
      </c>
      <c r="G1607" t="s">
        <v>507</v>
      </c>
      <c r="H1607" t="s">
        <v>542</v>
      </c>
      <c r="I1607" t="s">
        <v>206</v>
      </c>
      <c r="J1607" t="s">
        <v>556</v>
      </c>
    </row>
    <row r="1608" spans="2:10" x14ac:dyDescent="0.3">
      <c r="B1608">
        <v>24</v>
      </c>
      <c r="C1608" t="s">
        <v>133</v>
      </c>
      <c r="D1608">
        <v>12</v>
      </c>
      <c r="E1608">
        <v>42</v>
      </c>
      <c r="F1608">
        <v>101</v>
      </c>
      <c r="G1608" t="s">
        <v>333</v>
      </c>
      <c r="H1608" t="s">
        <v>542</v>
      </c>
      <c r="I1608" t="s">
        <v>201</v>
      </c>
      <c r="J1608" t="s">
        <v>566</v>
      </c>
    </row>
    <row r="1609" spans="2:10" x14ac:dyDescent="0.3">
      <c r="B1609">
        <v>34</v>
      </c>
      <c r="C1609" t="s">
        <v>118</v>
      </c>
      <c r="D1609">
        <v>13</v>
      </c>
      <c r="E1609">
        <v>24</v>
      </c>
      <c r="F1609">
        <v>117</v>
      </c>
      <c r="G1609" t="s">
        <v>411</v>
      </c>
      <c r="H1609" t="s">
        <v>545</v>
      </c>
      <c r="I1609" t="s">
        <v>201</v>
      </c>
      <c r="J1609" t="s">
        <v>568</v>
      </c>
    </row>
    <row r="1610" spans="2:10" x14ac:dyDescent="0.3">
      <c r="B1610">
        <v>92</v>
      </c>
      <c r="C1610" t="s">
        <v>84</v>
      </c>
      <c r="D1610">
        <v>13</v>
      </c>
      <c r="E1610">
        <v>15</v>
      </c>
      <c r="F1610">
        <v>116</v>
      </c>
      <c r="G1610" t="s">
        <v>411</v>
      </c>
      <c r="H1610" t="s">
        <v>545</v>
      </c>
      <c r="I1610" t="s">
        <v>201</v>
      </c>
      <c r="J1610" t="s">
        <v>568</v>
      </c>
    </row>
    <row r="1611" spans="2:10" x14ac:dyDescent="0.3">
      <c r="B1611">
        <v>25</v>
      </c>
      <c r="C1611" t="s">
        <v>122</v>
      </c>
      <c r="D1611">
        <v>12</v>
      </c>
      <c r="E1611">
        <v>37</v>
      </c>
      <c r="F1611">
        <v>95</v>
      </c>
      <c r="G1611" t="s">
        <v>333</v>
      </c>
      <c r="H1611" t="s">
        <v>542</v>
      </c>
      <c r="I1611" t="s">
        <v>201</v>
      </c>
      <c r="J1611" t="s">
        <v>566</v>
      </c>
    </row>
    <row r="1612" spans="2:10" x14ac:dyDescent="0.3">
      <c r="B1612">
        <v>87</v>
      </c>
      <c r="C1612" t="s">
        <v>101</v>
      </c>
      <c r="D1612">
        <v>3</v>
      </c>
      <c r="E1612">
        <v>19</v>
      </c>
      <c r="F1612">
        <v>103</v>
      </c>
      <c r="G1612" t="s">
        <v>494</v>
      </c>
      <c r="H1612" t="s">
        <v>545</v>
      </c>
      <c r="I1612" t="s">
        <v>206</v>
      </c>
      <c r="J1612" t="s">
        <v>546</v>
      </c>
    </row>
    <row r="1613" spans="2:10" x14ac:dyDescent="0.3">
      <c r="B1613">
        <v>68</v>
      </c>
      <c r="C1613" t="s">
        <v>111</v>
      </c>
      <c r="D1613">
        <v>6</v>
      </c>
      <c r="E1613">
        <v>46</v>
      </c>
      <c r="F1613">
        <v>102</v>
      </c>
      <c r="G1613" t="s">
        <v>272</v>
      </c>
      <c r="H1613" t="s">
        <v>202</v>
      </c>
      <c r="I1613" t="s">
        <v>201</v>
      </c>
      <c r="J1613" t="s">
        <v>554</v>
      </c>
    </row>
    <row r="1614" spans="2:10" x14ac:dyDescent="0.3">
      <c r="B1614">
        <v>59</v>
      </c>
      <c r="C1614" t="s">
        <v>156</v>
      </c>
      <c r="D1614">
        <v>5</v>
      </c>
      <c r="E1614">
        <v>45</v>
      </c>
      <c r="F1614">
        <v>98</v>
      </c>
      <c r="G1614" t="s">
        <v>315</v>
      </c>
      <c r="H1614" t="s">
        <v>551</v>
      </c>
      <c r="I1614" t="s">
        <v>206</v>
      </c>
      <c r="J1614" t="s">
        <v>552</v>
      </c>
    </row>
    <row r="1615" spans="2:10" x14ac:dyDescent="0.3">
      <c r="B1615">
        <v>38</v>
      </c>
      <c r="C1615" t="s">
        <v>132</v>
      </c>
      <c r="D1615">
        <v>2</v>
      </c>
      <c r="E1615">
        <v>40</v>
      </c>
      <c r="F1615">
        <v>112</v>
      </c>
      <c r="G1615" t="s">
        <v>475</v>
      </c>
      <c r="H1615" t="s">
        <v>542</v>
      </c>
      <c r="I1615" t="s">
        <v>206</v>
      </c>
      <c r="J1615" t="s">
        <v>543</v>
      </c>
    </row>
    <row r="1616" spans="2:10" x14ac:dyDescent="0.3">
      <c r="B1616">
        <v>94</v>
      </c>
      <c r="C1616" t="s">
        <v>111</v>
      </c>
      <c r="D1616">
        <v>6</v>
      </c>
      <c r="E1616">
        <v>38</v>
      </c>
      <c r="F1616">
        <v>99</v>
      </c>
      <c r="G1616" t="s">
        <v>272</v>
      </c>
      <c r="H1616" t="s">
        <v>202</v>
      </c>
      <c r="I1616" t="s">
        <v>201</v>
      </c>
      <c r="J1616" t="s">
        <v>554</v>
      </c>
    </row>
    <row r="1617" spans="2:10" x14ac:dyDescent="0.3">
      <c r="B1617">
        <v>17</v>
      </c>
      <c r="C1617" t="s">
        <v>126</v>
      </c>
      <c r="D1617">
        <v>15</v>
      </c>
      <c r="E1617">
        <v>32</v>
      </c>
      <c r="F1617">
        <v>99</v>
      </c>
      <c r="G1617" t="s">
        <v>295</v>
      </c>
      <c r="H1617" t="s">
        <v>551</v>
      </c>
      <c r="I1617" t="s">
        <v>206</v>
      </c>
      <c r="J1617" t="s">
        <v>572</v>
      </c>
    </row>
    <row r="1618" spans="2:10" x14ac:dyDescent="0.3">
      <c r="B1618">
        <v>85</v>
      </c>
      <c r="C1618" t="s">
        <v>117</v>
      </c>
      <c r="D1618">
        <v>5</v>
      </c>
      <c r="E1618">
        <v>31</v>
      </c>
      <c r="F1618">
        <v>96</v>
      </c>
      <c r="G1618" t="s">
        <v>315</v>
      </c>
      <c r="H1618" t="s">
        <v>551</v>
      </c>
      <c r="I1618" t="s">
        <v>206</v>
      </c>
      <c r="J1618" t="s">
        <v>552</v>
      </c>
    </row>
    <row r="1619" spans="2:10" x14ac:dyDescent="0.3">
      <c r="B1619">
        <v>68</v>
      </c>
      <c r="C1619" t="s">
        <v>111</v>
      </c>
      <c r="D1619">
        <v>6</v>
      </c>
      <c r="E1619">
        <v>47</v>
      </c>
      <c r="F1619">
        <v>103</v>
      </c>
      <c r="G1619" t="s">
        <v>272</v>
      </c>
      <c r="H1619" t="s">
        <v>202</v>
      </c>
      <c r="I1619" t="s">
        <v>201</v>
      </c>
      <c r="J1619" t="s">
        <v>554</v>
      </c>
    </row>
    <row r="1620" spans="2:10" x14ac:dyDescent="0.3">
      <c r="B1620">
        <v>31</v>
      </c>
      <c r="C1620" t="s">
        <v>144</v>
      </c>
      <c r="D1620">
        <v>8</v>
      </c>
      <c r="E1620">
        <v>45</v>
      </c>
      <c r="F1620">
        <v>90</v>
      </c>
      <c r="G1620" t="s">
        <v>373</v>
      </c>
      <c r="H1620" t="s">
        <v>545</v>
      </c>
      <c r="I1620" t="s">
        <v>206</v>
      </c>
      <c r="J1620" t="s">
        <v>558</v>
      </c>
    </row>
    <row r="1621" spans="2:10" x14ac:dyDescent="0.3">
      <c r="B1621">
        <v>4</v>
      </c>
      <c r="C1621" t="s">
        <v>145</v>
      </c>
      <c r="D1621">
        <v>9</v>
      </c>
      <c r="E1621">
        <v>14</v>
      </c>
      <c r="F1621">
        <v>101</v>
      </c>
      <c r="G1621" t="s">
        <v>423</v>
      </c>
      <c r="H1621" t="s">
        <v>548</v>
      </c>
      <c r="I1621" t="s">
        <v>206</v>
      </c>
      <c r="J1621" t="s">
        <v>560</v>
      </c>
    </row>
    <row r="1622" spans="2:10" x14ac:dyDescent="0.3">
      <c r="B1622">
        <v>82</v>
      </c>
      <c r="C1622" t="s">
        <v>126</v>
      </c>
      <c r="D1622">
        <v>1</v>
      </c>
      <c r="E1622">
        <v>25</v>
      </c>
      <c r="F1622">
        <v>106</v>
      </c>
      <c r="G1622" t="s">
        <v>200</v>
      </c>
      <c r="H1622" t="s">
        <v>202</v>
      </c>
      <c r="I1622" t="s">
        <v>201</v>
      </c>
      <c r="J1622" t="s">
        <v>539</v>
      </c>
    </row>
    <row r="1623" spans="2:10" x14ac:dyDescent="0.3">
      <c r="B1623">
        <v>83</v>
      </c>
      <c r="C1623" t="s">
        <v>159</v>
      </c>
      <c r="D1623">
        <v>13</v>
      </c>
      <c r="E1623">
        <v>46</v>
      </c>
      <c r="F1623">
        <v>105</v>
      </c>
      <c r="G1623" t="s">
        <v>411</v>
      </c>
      <c r="H1623" t="s">
        <v>545</v>
      </c>
      <c r="I1623" t="s">
        <v>201</v>
      </c>
      <c r="J1623" t="s">
        <v>568</v>
      </c>
    </row>
    <row r="1624" spans="2:10" x14ac:dyDescent="0.3">
      <c r="B1624">
        <v>83</v>
      </c>
      <c r="C1624" t="s">
        <v>159</v>
      </c>
      <c r="D1624">
        <v>7</v>
      </c>
      <c r="E1624">
        <v>14</v>
      </c>
      <c r="F1624">
        <v>117</v>
      </c>
      <c r="G1624" t="s">
        <v>507</v>
      </c>
      <c r="H1624" t="s">
        <v>542</v>
      </c>
      <c r="I1624" t="s">
        <v>206</v>
      </c>
      <c r="J1624" t="s">
        <v>556</v>
      </c>
    </row>
    <row r="1625" spans="2:10" x14ac:dyDescent="0.3">
      <c r="B1625">
        <v>64</v>
      </c>
      <c r="C1625" t="s">
        <v>137</v>
      </c>
      <c r="D1625">
        <v>5</v>
      </c>
      <c r="E1625">
        <v>23</v>
      </c>
      <c r="F1625">
        <v>90</v>
      </c>
      <c r="G1625" t="s">
        <v>315</v>
      </c>
      <c r="H1625" t="s">
        <v>551</v>
      </c>
      <c r="I1625" t="s">
        <v>206</v>
      </c>
      <c r="J1625" t="s">
        <v>552</v>
      </c>
    </row>
    <row r="1626" spans="2:10" x14ac:dyDescent="0.3">
      <c r="B1626">
        <v>76</v>
      </c>
      <c r="C1626" t="s">
        <v>163</v>
      </c>
      <c r="D1626">
        <v>7</v>
      </c>
      <c r="E1626">
        <v>24</v>
      </c>
      <c r="F1626">
        <v>94</v>
      </c>
      <c r="G1626" t="s">
        <v>507</v>
      </c>
      <c r="H1626" t="s">
        <v>542</v>
      </c>
      <c r="I1626" t="s">
        <v>206</v>
      </c>
      <c r="J1626" t="s">
        <v>556</v>
      </c>
    </row>
    <row r="1627" spans="2:10" x14ac:dyDescent="0.3">
      <c r="B1627">
        <v>57</v>
      </c>
      <c r="C1627" t="s">
        <v>148</v>
      </c>
      <c r="D1627">
        <v>1</v>
      </c>
      <c r="E1627">
        <v>45</v>
      </c>
      <c r="F1627">
        <v>92</v>
      </c>
      <c r="G1627" t="s">
        <v>200</v>
      </c>
      <c r="H1627" t="s">
        <v>202</v>
      </c>
      <c r="I1627" t="s">
        <v>201</v>
      </c>
      <c r="J1627" t="s">
        <v>539</v>
      </c>
    </row>
    <row r="1628" spans="2:10" x14ac:dyDescent="0.3">
      <c r="B1628">
        <v>62</v>
      </c>
      <c r="C1628" t="s">
        <v>96</v>
      </c>
      <c r="D1628">
        <v>12</v>
      </c>
      <c r="E1628">
        <v>31</v>
      </c>
      <c r="F1628">
        <v>100</v>
      </c>
      <c r="G1628" t="s">
        <v>333</v>
      </c>
      <c r="H1628" t="s">
        <v>542</v>
      </c>
      <c r="I1628" t="s">
        <v>201</v>
      </c>
      <c r="J1628" t="s">
        <v>566</v>
      </c>
    </row>
    <row r="1629" spans="2:10" x14ac:dyDescent="0.3">
      <c r="B1629">
        <v>73</v>
      </c>
      <c r="C1629" t="s">
        <v>96</v>
      </c>
      <c r="D1629">
        <v>11</v>
      </c>
      <c r="E1629">
        <v>40</v>
      </c>
      <c r="F1629">
        <v>116</v>
      </c>
      <c r="G1629" t="s">
        <v>458</v>
      </c>
      <c r="H1629" t="s">
        <v>202</v>
      </c>
      <c r="I1629" t="s">
        <v>201</v>
      </c>
      <c r="J1629" t="s">
        <v>564</v>
      </c>
    </row>
    <row r="1630" spans="2:10" x14ac:dyDescent="0.3">
      <c r="B1630">
        <v>27</v>
      </c>
      <c r="C1630" t="s">
        <v>160</v>
      </c>
      <c r="D1630">
        <v>15</v>
      </c>
      <c r="E1630">
        <v>10</v>
      </c>
      <c r="F1630">
        <v>114</v>
      </c>
      <c r="G1630" t="s">
        <v>295</v>
      </c>
      <c r="H1630" t="s">
        <v>551</v>
      </c>
      <c r="I1630" t="s">
        <v>206</v>
      </c>
      <c r="J1630" t="s">
        <v>572</v>
      </c>
    </row>
    <row r="1631" spans="2:10" x14ac:dyDescent="0.3">
      <c r="B1631">
        <v>70</v>
      </c>
      <c r="C1631" t="s">
        <v>126</v>
      </c>
      <c r="D1631">
        <v>10</v>
      </c>
      <c r="E1631">
        <v>22</v>
      </c>
      <c r="F1631">
        <v>112</v>
      </c>
      <c r="G1631" t="s">
        <v>244</v>
      </c>
      <c r="H1631" t="s">
        <v>551</v>
      </c>
      <c r="I1631" t="s">
        <v>206</v>
      </c>
      <c r="J1631" t="s">
        <v>562</v>
      </c>
    </row>
    <row r="1632" spans="2:10" x14ac:dyDescent="0.3">
      <c r="B1632">
        <v>39</v>
      </c>
      <c r="C1632" t="s">
        <v>96</v>
      </c>
      <c r="D1632">
        <v>2</v>
      </c>
      <c r="E1632">
        <v>37</v>
      </c>
      <c r="F1632">
        <v>116</v>
      </c>
      <c r="G1632" t="s">
        <v>475</v>
      </c>
      <c r="H1632" t="s">
        <v>542</v>
      </c>
      <c r="I1632" t="s">
        <v>206</v>
      </c>
      <c r="J1632" t="s">
        <v>543</v>
      </c>
    </row>
    <row r="1633" spans="2:10" x14ac:dyDescent="0.3">
      <c r="B1633">
        <v>90</v>
      </c>
      <c r="C1633" t="s">
        <v>119</v>
      </c>
      <c r="D1633">
        <v>9</v>
      </c>
      <c r="E1633">
        <v>34</v>
      </c>
      <c r="F1633">
        <v>116</v>
      </c>
      <c r="G1633" t="s">
        <v>423</v>
      </c>
      <c r="H1633" t="s">
        <v>548</v>
      </c>
      <c r="I1633" t="s">
        <v>206</v>
      </c>
      <c r="J1633" t="s">
        <v>560</v>
      </c>
    </row>
    <row r="1634" spans="2:10" x14ac:dyDescent="0.3">
      <c r="B1634">
        <v>40</v>
      </c>
      <c r="C1634" t="s">
        <v>111</v>
      </c>
      <c r="D1634">
        <v>8</v>
      </c>
      <c r="E1634">
        <v>40</v>
      </c>
      <c r="F1634">
        <v>115</v>
      </c>
      <c r="G1634" t="s">
        <v>373</v>
      </c>
      <c r="H1634" t="s">
        <v>545</v>
      </c>
      <c r="I1634" t="s">
        <v>206</v>
      </c>
      <c r="J1634" t="s">
        <v>558</v>
      </c>
    </row>
    <row r="1635" spans="2:10" x14ac:dyDescent="0.3">
      <c r="B1635">
        <v>88</v>
      </c>
      <c r="C1635" t="s">
        <v>96</v>
      </c>
      <c r="D1635">
        <v>4</v>
      </c>
      <c r="E1635">
        <v>42</v>
      </c>
      <c r="F1635">
        <v>96</v>
      </c>
      <c r="G1635" t="s">
        <v>472</v>
      </c>
      <c r="H1635" t="s">
        <v>548</v>
      </c>
      <c r="I1635" t="s">
        <v>206</v>
      </c>
      <c r="J1635" t="s">
        <v>549</v>
      </c>
    </row>
    <row r="1636" spans="2:10" x14ac:dyDescent="0.3">
      <c r="B1636">
        <v>41</v>
      </c>
      <c r="C1636" t="s">
        <v>127</v>
      </c>
      <c r="D1636">
        <v>13</v>
      </c>
      <c r="E1636">
        <v>47</v>
      </c>
      <c r="F1636">
        <v>92</v>
      </c>
      <c r="G1636" t="s">
        <v>411</v>
      </c>
      <c r="H1636" t="s">
        <v>545</v>
      </c>
      <c r="I1636" t="s">
        <v>201</v>
      </c>
      <c r="J1636" t="s">
        <v>568</v>
      </c>
    </row>
    <row r="1637" spans="2:10" x14ac:dyDescent="0.3">
      <c r="B1637">
        <v>92</v>
      </c>
      <c r="C1637" t="s">
        <v>84</v>
      </c>
      <c r="D1637">
        <v>13</v>
      </c>
      <c r="E1637">
        <v>30</v>
      </c>
      <c r="F1637">
        <v>116</v>
      </c>
      <c r="G1637" t="s">
        <v>411</v>
      </c>
      <c r="H1637" t="s">
        <v>545</v>
      </c>
      <c r="I1637" t="s">
        <v>201</v>
      </c>
      <c r="J1637" t="s">
        <v>568</v>
      </c>
    </row>
    <row r="1638" spans="2:10" x14ac:dyDescent="0.3">
      <c r="B1638">
        <v>84</v>
      </c>
      <c r="C1638" t="s">
        <v>106</v>
      </c>
      <c r="D1638">
        <v>14</v>
      </c>
      <c r="E1638">
        <v>42</v>
      </c>
      <c r="F1638">
        <v>100</v>
      </c>
      <c r="G1638" t="s">
        <v>483</v>
      </c>
      <c r="H1638" t="s">
        <v>548</v>
      </c>
      <c r="I1638" t="s">
        <v>201</v>
      </c>
      <c r="J1638" t="s">
        <v>570</v>
      </c>
    </row>
    <row r="1639" spans="2:10" x14ac:dyDescent="0.3">
      <c r="B1639">
        <v>8</v>
      </c>
      <c r="C1639" t="s">
        <v>96</v>
      </c>
      <c r="D1639">
        <v>2</v>
      </c>
      <c r="E1639">
        <v>11</v>
      </c>
      <c r="F1639">
        <v>118</v>
      </c>
      <c r="G1639" t="s">
        <v>475</v>
      </c>
      <c r="H1639" t="s">
        <v>542</v>
      </c>
      <c r="I1639" t="s">
        <v>206</v>
      </c>
      <c r="J1639" t="s">
        <v>543</v>
      </c>
    </row>
    <row r="1640" spans="2:10" x14ac:dyDescent="0.3">
      <c r="B1640">
        <v>76</v>
      </c>
      <c r="C1640" t="s">
        <v>163</v>
      </c>
      <c r="D1640">
        <v>14</v>
      </c>
      <c r="E1640">
        <v>35</v>
      </c>
      <c r="F1640">
        <v>105</v>
      </c>
      <c r="G1640" t="s">
        <v>483</v>
      </c>
      <c r="H1640" t="s">
        <v>548</v>
      </c>
      <c r="I1640" t="s">
        <v>201</v>
      </c>
      <c r="J1640" t="s">
        <v>570</v>
      </c>
    </row>
    <row r="1641" spans="2:10" x14ac:dyDescent="0.3">
      <c r="B1641">
        <v>29</v>
      </c>
      <c r="C1641" t="s">
        <v>157</v>
      </c>
      <c r="D1641">
        <v>9</v>
      </c>
      <c r="E1641">
        <v>14</v>
      </c>
      <c r="F1641">
        <v>120</v>
      </c>
      <c r="G1641" t="s">
        <v>423</v>
      </c>
      <c r="H1641" t="s">
        <v>548</v>
      </c>
      <c r="I1641" t="s">
        <v>206</v>
      </c>
      <c r="J1641" t="s">
        <v>560</v>
      </c>
    </row>
    <row r="1642" spans="2:10" x14ac:dyDescent="0.3">
      <c r="B1642">
        <v>57</v>
      </c>
      <c r="C1642" t="s">
        <v>148</v>
      </c>
      <c r="D1642">
        <v>15</v>
      </c>
      <c r="E1642">
        <v>33</v>
      </c>
      <c r="F1642">
        <v>95</v>
      </c>
      <c r="G1642" t="s">
        <v>295</v>
      </c>
      <c r="H1642" t="s">
        <v>551</v>
      </c>
      <c r="I1642" t="s">
        <v>206</v>
      </c>
      <c r="J1642" t="s">
        <v>572</v>
      </c>
    </row>
    <row r="1643" spans="2:10" x14ac:dyDescent="0.3">
      <c r="B1643">
        <v>88</v>
      </c>
      <c r="C1643" t="s">
        <v>96</v>
      </c>
      <c r="D1643">
        <v>5</v>
      </c>
      <c r="E1643">
        <v>10</v>
      </c>
      <c r="F1643">
        <v>113</v>
      </c>
      <c r="G1643" t="s">
        <v>315</v>
      </c>
      <c r="H1643" t="s">
        <v>551</v>
      </c>
      <c r="I1643" t="s">
        <v>206</v>
      </c>
      <c r="J1643" t="s">
        <v>552</v>
      </c>
    </row>
    <row r="1644" spans="2:10" x14ac:dyDescent="0.3">
      <c r="B1644">
        <v>12</v>
      </c>
      <c r="C1644" t="s">
        <v>107</v>
      </c>
      <c r="D1644">
        <v>9</v>
      </c>
      <c r="E1644">
        <v>46</v>
      </c>
      <c r="F1644">
        <v>113</v>
      </c>
      <c r="G1644" t="s">
        <v>423</v>
      </c>
      <c r="H1644" t="s">
        <v>548</v>
      </c>
      <c r="I1644" t="s">
        <v>206</v>
      </c>
      <c r="J1644" t="s">
        <v>560</v>
      </c>
    </row>
    <row r="1645" spans="2:10" x14ac:dyDescent="0.3">
      <c r="B1645">
        <v>30</v>
      </c>
      <c r="C1645" t="s">
        <v>155</v>
      </c>
      <c r="D1645">
        <v>10</v>
      </c>
      <c r="E1645">
        <v>15</v>
      </c>
      <c r="F1645">
        <v>104</v>
      </c>
      <c r="G1645" t="s">
        <v>244</v>
      </c>
      <c r="H1645" t="s">
        <v>551</v>
      </c>
      <c r="I1645" t="s">
        <v>206</v>
      </c>
      <c r="J1645" t="s">
        <v>562</v>
      </c>
    </row>
    <row r="1646" spans="2:10" x14ac:dyDescent="0.3">
      <c r="B1646">
        <v>92</v>
      </c>
      <c r="C1646" t="s">
        <v>84</v>
      </c>
      <c r="D1646">
        <v>14</v>
      </c>
      <c r="E1646">
        <v>26</v>
      </c>
      <c r="F1646">
        <v>120</v>
      </c>
      <c r="G1646" t="s">
        <v>483</v>
      </c>
      <c r="H1646" t="s">
        <v>548</v>
      </c>
      <c r="I1646" t="s">
        <v>201</v>
      </c>
      <c r="J1646" t="s">
        <v>570</v>
      </c>
    </row>
    <row r="1647" spans="2:10" x14ac:dyDescent="0.3">
      <c r="B1647">
        <v>100</v>
      </c>
      <c r="C1647" t="s">
        <v>96</v>
      </c>
      <c r="D1647">
        <v>14</v>
      </c>
      <c r="E1647">
        <v>23</v>
      </c>
      <c r="F1647">
        <v>101</v>
      </c>
      <c r="G1647" t="s">
        <v>483</v>
      </c>
      <c r="H1647" t="s">
        <v>548</v>
      </c>
      <c r="I1647" t="s">
        <v>201</v>
      </c>
      <c r="J1647" t="s">
        <v>570</v>
      </c>
    </row>
    <row r="1648" spans="2:10" x14ac:dyDescent="0.3">
      <c r="B1648">
        <v>1</v>
      </c>
      <c r="C1648" t="s">
        <v>152</v>
      </c>
      <c r="D1648">
        <v>5</v>
      </c>
      <c r="E1648">
        <v>45</v>
      </c>
      <c r="F1648">
        <v>104</v>
      </c>
      <c r="G1648" t="s">
        <v>315</v>
      </c>
      <c r="H1648" t="s">
        <v>551</v>
      </c>
      <c r="I1648" t="s">
        <v>206</v>
      </c>
      <c r="J1648" t="s">
        <v>552</v>
      </c>
    </row>
    <row r="1649" spans="2:10" x14ac:dyDescent="0.3">
      <c r="B1649">
        <v>82</v>
      </c>
      <c r="C1649" t="s">
        <v>126</v>
      </c>
      <c r="D1649">
        <v>1</v>
      </c>
      <c r="E1649">
        <v>13</v>
      </c>
      <c r="F1649">
        <v>90</v>
      </c>
      <c r="G1649" t="s">
        <v>200</v>
      </c>
      <c r="H1649" t="s">
        <v>202</v>
      </c>
      <c r="I1649" t="s">
        <v>201</v>
      </c>
      <c r="J1649" t="s">
        <v>539</v>
      </c>
    </row>
    <row r="1650" spans="2:10" x14ac:dyDescent="0.3">
      <c r="B1650">
        <v>80</v>
      </c>
      <c r="C1650" t="s">
        <v>96</v>
      </c>
      <c r="D1650">
        <v>1</v>
      </c>
      <c r="E1650">
        <v>28</v>
      </c>
      <c r="F1650">
        <v>117</v>
      </c>
      <c r="G1650" t="s">
        <v>200</v>
      </c>
      <c r="H1650" t="s">
        <v>202</v>
      </c>
      <c r="I1650" t="s">
        <v>201</v>
      </c>
      <c r="J1650" t="s">
        <v>539</v>
      </c>
    </row>
    <row r="1651" spans="2:10" x14ac:dyDescent="0.3">
      <c r="B1651">
        <v>39</v>
      </c>
      <c r="C1651" t="s">
        <v>96</v>
      </c>
      <c r="D1651">
        <v>6</v>
      </c>
      <c r="E1651">
        <v>21</v>
      </c>
      <c r="F1651">
        <v>104</v>
      </c>
      <c r="G1651" t="s">
        <v>272</v>
      </c>
      <c r="H1651" t="s">
        <v>202</v>
      </c>
      <c r="I1651" t="s">
        <v>201</v>
      </c>
      <c r="J1651" t="s">
        <v>554</v>
      </c>
    </row>
    <row r="1652" spans="2:10" x14ac:dyDescent="0.3">
      <c r="B1652">
        <v>63</v>
      </c>
      <c r="C1652" t="s">
        <v>139</v>
      </c>
      <c r="D1652">
        <v>9</v>
      </c>
      <c r="E1652">
        <v>18</v>
      </c>
      <c r="F1652">
        <v>110</v>
      </c>
      <c r="G1652" t="s">
        <v>423</v>
      </c>
      <c r="H1652" t="s">
        <v>548</v>
      </c>
      <c r="I1652" t="s">
        <v>206</v>
      </c>
      <c r="J1652" t="s">
        <v>560</v>
      </c>
    </row>
    <row r="1653" spans="2:10" x14ac:dyDescent="0.3">
      <c r="B1653">
        <v>34</v>
      </c>
      <c r="C1653" t="s">
        <v>118</v>
      </c>
      <c r="D1653">
        <v>15</v>
      </c>
      <c r="E1653">
        <v>29</v>
      </c>
      <c r="F1653">
        <v>103</v>
      </c>
      <c r="G1653" t="s">
        <v>295</v>
      </c>
      <c r="H1653" t="s">
        <v>551</v>
      </c>
      <c r="I1653" t="s">
        <v>206</v>
      </c>
      <c r="J1653" t="s">
        <v>572</v>
      </c>
    </row>
    <row r="1654" spans="2:10" x14ac:dyDescent="0.3">
      <c r="B1654">
        <v>50</v>
      </c>
      <c r="C1654" t="s">
        <v>140</v>
      </c>
      <c r="D1654">
        <v>5</v>
      </c>
      <c r="E1654">
        <v>41</v>
      </c>
      <c r="F1654">
        <v>118</v>
      </c>
      <c r="G1654" t="s">
        <v>315</v>
      </c>
      <c r="H1654" t="s">
        <v>551</v>
      </c>
      <c r="I1654" t="s">
        <v>206</v>
      </c>
      <c r="J1654" t="s">
        <v>552</v>
      </c>
    </row>
    <row r="1655" spans="2:10" x14ac:dyDescent="0.3">
      <c r="B1655">
        <v>56</v>
      </c>
      <c r="C1655" t="s">
        <v>126</v>
      </c>
      <c r="D1655">
        <v>4</v>
      </c>
      <c r="E1655">
        <v>36</v>
      </c>
      <c r="F1655">
        <v>109</v>
      </c>
      <c r="G1655" t="s">
        <v>472</v>
      </c>
      <c r="H1655" t="s">
        <v>548</v>
      </c>
      <c r="I1655" t="s">
        <v>206</v>
      </c>
      <c r="J1655" t="s">
        <v>549</v>
      </c>
    </row>
    <row r="1656" spans="2:10" x14ac:dyDescent="0.3">
      <c r="B1656">
        <v>72</v>
      </c>
      <c r="C1656" t="s">
        <v>96</v>
      </c>
      <c r="D1656">
        <v>12</v>
      </c>
      <c r="E1656">
        <v>18</v>
      </c>
      <c r="F1656">
        <v>99</v>
      </c>
      <c r="G1656" t="s">
        <v>333</v>
      </c>
      <c r="H1656" t="s">
        <v>542</v>
      </c>
      <c r="I1656" t="s">
        <v>201</v>
      </c>
      <c r="J1656" t="s">
        <v>566</v>
      </c>
    </row>
    <row r="1657" spans="2:10" x14ac:dyDescent="0.3">
      <c r="B1657">
        <v>11</v>
      </c>
      <c r="C1657" t="s">
        <v>119</v>
      </c>
      <c r="D1657">
        <v>9</v>
      </c>
      <c r="E1657">
        <v>38</v>
      </c>
      <c r="F1657">
        <v>115</v>
      </c>
      <c r="G1657" t="s">
        <v>423</v>
      </c>
      <c r="H1657" t="s">
        <v>548</v>
      </c>
      <c r="I1657" t="s">
        <v>206</v>
      </c>
      <c r="J1657" t="s">
        <v>560</v>
      </c>
    </row>
    <row r="1658" spans="2:10" x14ac:dyDescent="0.3">
      <c r="B1658">
        <v>21</v>
      </c>
      <c r="C1658" t="s">
        <v>146</v>
      </c>
      <c r="D1658">
        <v>7</v>
      </c>
      <c r="E1658">
        <v>21</v>
      </c>
      <c r="F1658">
        <v>95</v>
      </c>
      <c r="G1658" t="s">
        <v>507</v>
      </c>
      <c r="H1658" t="s">
        <v>542</v>
      </c>
      <c r="I1658" t="s">
        <v>206</v>
      </c>
      <c r="J1658" t="s">
        <v>556</v>
      </c>
    </row>
    <row r="1659" spans="2:10" x14ac:dyDescent="0.3">
      <c r="B1659">
        <v>15</v>
      </c>
      <c r="C1659" t="s">
        <v>136</v>
      </c>
      <c r="D1659">
        <v>10</v>
      </c>
      <c r="E1659">
        <v>36</v>
      </c>
      <c r="F1659">
        <v>113</v>
      </c>
      <c r="G1659" t="s">
        <v>244</v>
      </c>
      <c r="H1659" t="s">
        <v>551</v>
      </c>
      <c r="I1659" t="s">
        <v>206</v>
      </c>
      <c r="J1659" t="s">
        <v>562</v>
      </c>
    </row>
    <row r="1660" spans="2:10" x14ac:dyDescent="0.3">
      <c r="B1660">
        <v>64</v>
      </c>
      <c r="C1660" t="s">
        <v>137</v>
      </c>
      <c r="D1660">
        <v>11</v>
      </c>
      <c r="E1660">
        <v>16</v>
      </c>
      <c r="F1660">
        <v>103</v>
      </c>
      <c r="G1660" t="s">
        <v>458</v>
      </c>
      <c r="H1660" t="s">
        <v>202</v>
      </c>
      <c r="I1660" t="s">
        <v>201</v>
      </c>
      <c r="J1660" t="s">
        <v>564</v>
      </c>
    </row>
    <row r="1661" spans="2:10" x14ac:dyDescent="0.3">
      <c r="B1661">
        <v>95</v>
      </c>
      <c r="C1661" t="s">
        <v>96</v>
      </c>
      <c r="D1661">
        <v>1</v>
      </c>
      <c r="E1661">
        <v>35</v>
      </c>
      <c r="F1661">
        <v>110</v>
      </c>
      <c r="G1661" t="s">
        <v>200</v>
      </c>
      <c r="H1661" t="s">
        <v>202</v>
      </c>
      <c r="I1661" t="s">
        <v>201</v>
      </c>
      <c r="J1661" t="s">
        <v>539</v>
      </c>
    </row>
    <row r="1662" spans="2:10" x14ac:dyDescent="0.3">
      <c r="B1662">
        <v>33</v>
      </c>
      <c r="C1662" t="s">
        <v>135</v>
      </c>
      <c r="D1662">
        <v>6</v>
      </c>
      <c r="E1662">
        <v>16</v>
      </c>
      <c r="F1662">
        <v>100</v>
      </c>
      <c r="G1662" t="s">
        <v>272</v>
      </c>
      <c r="H1662" t="s">
        <v>202</v>
      </c>
      <c r="I1662" t="s">
        <v>201</v>
      </c>
      <c r="J1662" t="s">
        <v>554</v>
      </c>
    </row>
    <row r="1663" spans="2:10" x14ac:dyDescent="0.3">
      <c r="B1663">
        <v>18</v>
      </c>
      <c r="C1663" t="s">
        <v>142</v>
      </c>
      <c r="D1663">
        <v>7</v>
      </c>
      <c r="E1663">
        <v>28</v>
      </c>
      <c r="F1663">
        <v>96</v>
      </c>
      <c r="G1663" t="s">
        <v>507</v>
      </c>
      <c r="H1663" t="s">
        <v>542</v>
      </c>
      <c r="I1663" t="s">
        <v>206</v>
      </c>
      <c r="J1663" t="s">
        <v>556</v>
      </c>
    </row>
    <row r="1664" spans="2:10" x14ac:dyDescent="0.3">
      <c r="B1664">
        <v>29</v>
      </c>
      <c r="C1664" t="s">
        <v>157</v>
      </c>
      <c r="D1664">
        <v>2</v>
      </c>
      <c r="E1664">
        <v>22</v>
      </c>
      <c r="F1664">
        <v>92</v>
      </c>
      <c r="G1664" t="s">
        <v>475</v>
      </c>
      <c r="H1664" t="s">
        <v>542</v>
      </c>
      <c r="I1664" t="s">
        <v>206</v>
      </c>
      <c r="J1664" t="s">
        <v>543</v>
      </c>
    </row>
    <row r="1665" spans="2:10" x14ac:dyDescent="0.3">
      <c r="B1665">
        <v>75</v>
      </c>
      <c r="C1665" t="s">
        <v>96</v>
      </c>
      <c r="D1665">
        <v>3</v>
      </c>
      <c r="E1665">
        <v>19</v>
      </c>
      <c r="F1665">
        <v>112</v>
      </c>
      <c r="G1665" t="s">
        <v>494</v>
      </c>
      <c r="H1665" t="s">
        <v>545</v>
      </c>
      <c r="I1665" t="s">
        <v>206</v>
      </c>
      <c r="J1665" t="s">
        <v>546</v>
      </c>
    </row>
    <row r="1666" spans="2:10" x14ac:dyDescent="0.3">
      <c r="B1666">
        <v>26</v>
      </c>
      <c r="C1666" t="s">
        <v>154</v>
      </c>
      <c r="D1666">
        <v>14</v>
      </c>
      <c r="E1666">
        <v>38</v>
      </c>
      <c r="F1666">
        <v>90</v>
      </c>
      <c r="G1666" t="s">
        <v>483</v>
      </c>
      <c r="H1666" t="s">
        <v>548</v>
      </c>
      <c r="I1666" t="s">
        <v>201</v>
      </c>
      <c r="J1666" t="s">
        <v>570</v>
      </c>
    </row>
    <row r="1667" spans="2:10" x14ac:dyDescent="0.3">
      <c r="B1667">
        <v>49</v>
      </c>
      <c r="C1667" t="s">
        <v>96</v>
      </c>
      <c r="D1667">
        <v>1</v>
      </c>
      <c r="E1667">
        <v>32</v>
      </c>
      <c r="F1667">
        <v>96</v>
      </c>
      <c r="G1667" t="s">
        <v>200</v>
      </c>
      <c r="H1667" t="s">
        <v>202</v>
      </c>
      <c r="I1667" t="s">
        <v>201</v>
      </c>
      <c r="J1667" t="s">
        <v>539</v>
      </c>
    </row>
    <row r="1668" spans="2:10" x14ac:dyDescent="0.3">
      <c r="B1668">
        <v>83</v>
      </c>
      <c r="C1668" t="s">
        <v>159</v>
      </c>
      <c r="D1668">
        <v>4</v>
      </c>
      <c r="E1668">
        <v>19</v>
      </c>
      <c r="F1668">
        <v>106</v>
      </c>
      <c r="G1668" t="s">
        <v>472</v>
      </c>
      <c r="H1668" t="s">
        <v>548</v>
      </c>
      <c r="I1668" t="s">
        <v>206</v>
      </c>
      <c r="J1668" t="s">
        <v>549</v>
      </c>
    </row>
    <row r="1669" spans="2:10" x14ac:dyDescent="0.3">
      <c r="B1669">
        <v>21</v>
      </c>
      <c r="C1669" t="s">
        <v>146</v>
      </c>
      <c r="D1669">
        <v>8</v>
      </c>
      <c r="E1669">
        <v>27</v>
      </c>
      <c r="F1669">
        <v>104</v>
      </c>
      <c r="G1669" t="s">
        <v>373</v>
      </c>
      <c r="H1669" t="s">
        <v>545</v>
      </c>
      <c r="I1669" t="s">
        <v>206</v>
      </c>
      <c r="J1669" t="s">
        <v>558</v>
      </c>
    </row>
    <row r="1670" spans="2:10" x14ac:dyDescent="0.3">
      <c r="B1670">
        <v>59</v>
      </c>
      <c r="C1670" t="s">
        <v>156</v>
      </c>
      <c r="D1670">
        <v>12</v>
      </c>
      <c r="E1670">
        <v>42</v>
      </c>
      <c r="F1670">
        <v>110</v>
      </c>
      <c r="G1670" t="s">
        <v>333</v>
      </c>
      <c r="H1670" t="s">
        <v>542</v>
      </c>
      <c r="I1670" t="s">
        <v>201</v>
      </c>
      <c r="J1670" t="s">
        <v>566</v>
      </c>
    </row>
    <row r="1671" spans="2:10" x14ac:dyDescent="0.3">
      <c r="B1671">
        <v>6</v>
      </c>
      <c r="C1671" t="s">
        <v>147</v>
      </c>
      <c r="D1671">
        <v>10</v>
      </c>
      <c r="E1671">
        <v>48</v>
      </c>
      <c r="F1671">
        <v>99</v>
      </c>
      <c r="G1671" t="s">
        <v>244</v>
      </c>
      <c r="H1671" t="s">
        <v>551</v>
      </c>
      <c r="I1671" t="s">
        <v>206</v>
      </c>
      <c r="J1671" t="s">
        <v>562</v>
      </c>
    </row>
    <row r="1672" spans="2:10" x14ac:dyDescent="0.3">
      <c r="B1672">
        <v>90</v>
      </c>
      <c r="C1672" t="s">
        <v>119</v>
      </c>
      <c r="D1672">
        <v>4</v>
      </c>
      <c r="E1672">
        <v>24</v>
      </c>
      <c r="F1672">
        <v>96</v>
      </c>
      <c r="G1672" t="s">
        <v>472</v>
      </c>
      <c r="H1672" t="s">
        <v>548</v>
      </c>
      <c r="I1672" t="s">
        <v>206</v>
      </c>
      <c r="J1672" t="s">
        <v>549</v>
      </c>
    </row>
    <row r="1673" spans="2:10" x14ac:dyDescent="0.3">
      <c r="B1673">
        <v>44</v>
      </c>
      <c r="C1673" t="s">
        <v>130</v>
      </c>
      <c r="D1673">
        <v>1</v>
      </c>
      <c r="E1673">
        <v>47</v>
      </c>
      <c r="F1673">
        <v>109</v>
      </c>
      <c r="G1673" t="s">
        <v>200</v>
      </c>
      <c r="H1673" t="s">
        <v>202</v>
      </c>
      <c r="I1673" t="s">
        <v>201</v>
      </c>
      <c r="J1673" t="s">
        <v>539</v>
      </c>
    </row>
    <row r="1674" spans="2:10" x14ac:dyDescent="0.3">
      <c r="B1674">
        <v>77</v>
      </c>
      <c r="C1674" t="s">
        <v>124</v>
      </c>
      <c r="D1674">
        <v>2</v>
      </c>
      <c r="E1674">
        <v>42</v>
      </c>
      <c r="F1674">
        <v>102</v>
      </c>
      <c r="G1674" t="s">
        <v>475</v>
      </c>
      <c r="H1674" t="s">
        <v>542</v>
      </c>
      <c r="I1674" t="s">
        <v>206</v>
      </c>
      <c r="J1674" t="s">
        <v>543</v>
      </c>
    </row>
    <row r="1675" spans="2:10" x14ac:dyDescent="0.3">
      <c r="B1675">
        <v>4</v>
      </c>
      <c r="C1675" t="s">
        <v>145</v>
      </c>
      <c r="D1675">
        <v>3</v>
      </c>
      <c r="E1675">
        <v>35</v>
      </c>
      <c r="F1675">
        <v>115</v>
      </c>
      <c r="G1675" t="s">
        <v>494</v>
      </c>
      <c r="H1675" t="s">
        <v>545</v>
      </c>
      <c r="I1675" t="s">
        <v>206</v>
      </c>
      <c r="J1675" t="s">
        <v>546</v>
      </c>
    </row>
    <row r="1676" spans="2:10" x14ac:dyDescent="0.3">
      <c r="B1676">
        <v>43</v>
      </c>
      <c r="C1676" t="s">
        <v>158</v>
      </c>
      <c r="D1676">
        <v>9</v>
      </c>
      <c r="E1676">
        <v>39</v>
      </c>
      <c r="F1676">
        <v>118</v>
      </c>
      <c r="G1676" t="s">
        <v>423</v>
      </c>
      <c r="H1676" t="s">
        <v>548</v>
      </c>
      <c r="I1676" t="s">
        <v>206</v>
      </c>
      <c r="J1676" t="s">
        <v>560</v>
      </c>
    </row>
    <row r="1677" spans="2:10" x14ac:dyDescent="0.3">
      <c r="B1677">
        <v>63</v>
      </c>
      <c r="C1677" t="s">
        <v>139</v>
      </c>
      <c r="D1677">
        <v>3</v>
      </c>
      <c r="E1677">
        <v>32</v>
      </c>
      <c r="F1677">
        <v>108</v>
      </c>
      <c r="G1677" t="s">
        <v>494</v>
      </c>
      <c r="H1677" t="s">
        <v>545</v>
      </c>
      <c r="I1677" t="s">
        <v>206</v>
      </c>
      <c r="J1677" t="s">
        <v>546</v>
      </c>
    </row>
    <row r="1678" spans="2:10" x14ac:dyDescent="0.3">
      <c r="B1678">
        <v>2</v>
      </c>
      <c r="C1678" t="s">
        <v>93</v>
      </c>
      <c r="D1678">
        <v>11</v>
      </c>
      <c r="E1678">
        <v>15</v>
      </c>
      <c r="F1678">
        <v>117</v>
      </c>
      <c r="G1678" t="s">
        <v>458</v>
      </c>
      <c r="H1678" t="s">
        <v>202</v>
      </c>
      <c r="I1678" t="s">
        <v>201</v>
      </c>
      <c r="J1678" t="s">
        <v>564</v>
      </c>
    </row>
    <row r="1679" spans="2:10" x14ac:dyDescent="0.3">
      <c r="B1679">
        <v>93</v>
      </c>
      <c r="C1679" t="s">
        <v>91</v>
      </c>
      <c r="D1679">
        <v>9</v>
      </c>
      <c r="E1679">
        <v>45</v>
      </c>
      <c r="F1679">
        <v>100</v>
      </c>
      <c r="G1679" t="s">
        <v>423</v>
      </c>
      <c r="H1679" t="s">
        <v>548</v>
      </c>
      <c r="I1679" t="s">
        <v>206</v>
      </c>
      <c r="J1679" t="s">
        <v>560</v>
      </c>
    </row>
    <row r="1680" spans="2:10" x14ac:dyDescent="0.3">
      <c r="B1680">
        <v>11</v>
      </c>
      <c r="C1680" t="s">
        <v>119</v>
      </c>
      <c r="D1680">
        <v>2</v>
      </c>
      <c r="E1680">
        <v>34</v>
      </c>
      <c r="F1680">
        <v>103</v>
      </c>
      <c r="G1680" t="s">
        <v>475</v>
      </c>
      <c r="H1680" t="s">
        <v>542</v>
      </c>
      <c r="I1680" t="s">
        <v>206</v>
      </c>
      <c r="J1680" t="s">
        <v>543</v>
      </c>
    </row>
    <row r="1681" spans="2:10" x14ac:dyDescent="0.3">
      <c r="B1681">
        <v>64</v>
      </c>
      <c r="C1681" t="s">
        <v>137</v>
      </c>
      <c r="D1681">
        <v>7</v>
      </c>
      <c r="E1681">
        <v>13</v>
      </c>
      <c r="F1681">
        <v>101</v>
      </c>
      <c r="G1681" t="s">
        <v>507</v>
      </c>
      <c r="H1681" t="s">
        <v>542</v>
      </c>
      <c r="I1681" t="s">
        <v>206</v>
      </c>
      <c r="J1681" t="s">
        <v>556</v>
      </c>
    </row>
    <row r="1682" spans="2:10" x14ac:dyDescent="0.3">
      <c r="B1682">
        <v>85</v>
      </c>
      <c r="C1682" t="s">
        <v>117</v>
      </c>
      <c r="D1682">
        <v>1</v>
      </c>
      <c r="E1682">
        <v>47</v>
      </c>
      <c r="F1682">
        <v>115</v>
      </c>
      <c r="G1682" t="s">
        <v>200</v>
      </c>
      <c r="H1682" t="s">
        <v>202</v>
      </c>
      <c r="I1682" t="s">
        <v>201</v>
      </c>
      <c r="J1682" t="s">
        <v>539</v>
      </c>
    </row>
    <row r="1683" spans="2:10" x14ac:dyDescent="0.3">
      <c r="B1683">
        <v>1</v>
      </c>
      <c r="C1683" t="s">
        <v>152</v>
      </c>
      <c r="D1683">
        <v>4</v>
      </c>
      <c r="E1683">
        <v>29</v>
      </c>
      <c r="F1683">
        <v>103</v>
      </c>
      <c r="G1683" t="s">
        <v>472</v>
      </c>
      <c r="H1683" t="s">
        <v>548</v>
      </c>
      <c r="I1683" t="s">
        <v>206</v>
      </c>
      <c r="J1683" t="s">
        <v>549</v>
      </c>
    </row>
    <row r="1684" spans="2:10" x14ac:dyDescent="0.3">
      <c r="B1684">
        <v>40</v>
      </c>
      <c r="C1684" t="s">
        <v>111</v>
      </c>
      <c r="D1684">
        <v>11</v>
      </c>
      <c r="E1684">
        <v>40</v>
      </c>
      <c r="F1684">
        <v>115</v>
      </c>
      <c r="G1684" t="s">
        <v>458</v>
      </c>
      <c r="H1684" t="s">
        <v>202</v>
      </c>
      <c r="I1684" t="s">
        <v>201</v>
      </c>
      <c r="J1684" t="s">
        <v>564</v>
      </c>
    </row>
    <row r="1685" spans="2:10" x14ac:dyDescent="0.3">
      <c r="B1685">
        <v>36</v>
      </c>
      <c r="C1685" t="s">
        <v>129</v>
      </c>
      <c r="D1685">
        <v>15</v>
      </c>
      <c r="E1685">
        <v>23</v>
      </c>
      <c r="F1685">
        <v>90</v>
      </c>
      <c r="G1685" t="s">
        <v>295</v>
      </c>
      <c r="H1685" t="s">
        <v>551</v>
      </c>
      <c r="I1685" t="s">
        <v>206</v>
      </c>
      <c r="J1685" t="s">
        <v>572</v>
      </c>
    </row>
    <row r="1686" spans="2:10" x14ac:dyDescent="0.3">
      <c r="B1686">
        <v>21</v>
      </c>
      <c r="C1686" t="s">
        <v>146</v>
      </c>
      <c r="D1686">
        <v>15</v>
      </c>
      <c r="E1686">
        <v>31</v>
      </c>
      <c r="F1686">
        <v>100</v>
      </c>
      <c r="G1686" t="s">
        <v>295</v>
      </c>
      <c r="H1686" t="s">
        <v>551</v>
      </c>
      <c r="I1686" t="s">
        <v>206</v>
      </c>
      <c r="J1686" t="s">
        <v>572</v>
      </c>
    </row>
    <row r="1687" spans="2:10" x14ac:dyDescent="0.3">
      <c r="B1687">
        <v>55</v>
      </c>
      <c r="C1687" t="s">
        <v>106</v>
      </c>
      <c r="D1687">
        <v>14</v>
      </c>
      <c r="E1687">
        <v>25</v>
      </c>
      <c r="F1687">
        <v>96</v>
      </c>
      <c r="G1687" t="s">
        <v>483</v>
      </c>
      <c r="H1687" t="s">
        <v>548</v>
      </c>
      <c r="I1687" t="s">
        <v>201</v>
      </c>
      <c r="J1687" t="s">
        <v>570</v>
      </c>
    </row>
    <row r="1688" spans="2:10" x14ac:dyDescent="0.3">
      <c r="B1688">
        <v>84</v>
      </c>
      <c r="C1688" t="s">
        <v>106</v>
      </c>
      <c r="D1688">
        <v>14</v>
      </c>
      <c r="E1688">
        <v>12</v>
      </c>
      <c r="F1688">
        <v>94</v>
      </c>
      <c r="G1688" t="s">
        <v>483</v>
      </c>
      <c r="H1688" t="s">
        <v>548</v>
      </c>
      <c r="I1688" t="s">
        <v>201</v>
      </c>
      <c r="J1688" t="s">
        <v>570</v>
      </c>
    </row>
    <row r="1689" spans="2:10" x14ac:dyDescent="0.3">
      <c r="B1689">
        <v>18</v>
      </c>
      <c r="C1689" t="s">
        <v>142</v>
      </c>
      <c r="D1689">
        <v>1</v>
      </c>
      <c r="E1689">
        <v>48</v>
      </c>
      <c r="F1689">
        <v>96</v>
      </c>
      <c r="G1689" t="s">
        <v>200</v>
      </c>
      <c r="H1689" t="s">
        <v>202</v>
      </c>
      <c r="I1689" t="s">
        <v>201</v>
      </c>
      <c r="J1689" t="s">
        <v>539</v>
      </c>
    </row>
    <row r="1690" spans="2:10" x14ac:dyDescent="0.3">
      <c r="B1690">
        <v>46</v>
      </c>
      <c r="C1690" t="s">
        <v>153</v>
      </c>
      <c r="D1690">
        <v>9</v>
      </c>
      <c r="E1690">
        <v>35</v>
      </c>
      <c r="F1690">
        <v>93</v>
      </c>
      <c r="G1690" t="s">
        <v>423</v>
      </c>
      <c r="H1690" t="s">
        <v>548</v>
      </c>
      <c r="I1690" t="s">
        <v>206</v>
      </c>
      <c r="J1690" t="s">
        <v>560</v>
      </c>
    </row>
    <row r="1691" spans="2:10" x14ac:dyDescent="0.3">
      <c r="B1691">
        <v>15</v>
      </c>
      <c r="C1691" t="s">
        <v>136</v>
      </c>
      <c r="D1691">
        <v>9</v>
      </c>
      <c r="E1691">
        <v>46</v>
      </c>
      <c r="F1691">
        <v>96</v>
      </c>
      <c r="G1691" t="s">
        <v>423</v>
      </c>
      <c r="H1691" t="s">
        <v>548</v>
      </c>
      <c r="I1691" t="s">
        <v>206</v>
      </c>
      <c r="J1691" t="s">
        <v>560</v>
      </c>
    </row>
    <row r="1692" spans="2:10" x14ac:dyDescent="0.3">
      <c r="B1692">
        <v>18</v>
      </c>
      <c r="C1692" t="s">
        <v>142</v>
      </c>
      <c r="D1692">
        <v>14</v>
      </c>
      <c r="E1692">
        <v>42</v>
      </c>
      <c r="F1692">
        <v>100</v>
      </c>
      <c r="G1692" t="s">
        <v>483</v>
      </c>
      <c r="H1692" t="s">
        <v>548</v>
      </c>
      <c r="I1692" t="s">
        <v>201</v>
      </c>
      <c r="J1692" t="s">
        <v>570</v>
      </c>
    </row>
    <row r="1693" spans="2:10" x14ac:dyDescent="0.3">
      <c r="B1693">
        <v>56</v>
      </c>
      <c r="C1693" t="s">
        <v>126</v>
      </c>
      <c r="D1693">
        <v>11</v>
      </c>
      <c r="E1693">
        <v>22</v>
      </c>
      <c r="F1693">
        <v>92</v>
      </c>
      <c r="G1693" t="s">
        <v>458</v>
      </c>
      <c r="H1693" t="s">
        <v>202</v>
      </c>
      <c r="I1693" t="s">
        <v>201</v>
      </c>
      <c r="J1693" t="s">
        <v>564</v>
      </c>
    </row>
    <row r="1694" spans="2:10" x14ac:dyDescent="0.3">
      <c r="B1694">
        <v>52</v>
      </c>
      <c r="C1694" t="s">
        <v>81</v>
      </c>
      <c r="D1694">
        <v>6</v>
      </c>
      <c r="E1694">
        <v>21</v>
      </c>
      <c r="F1694">
        <v>119</v>
      </c>
      <c r="G1694" t="s">
        <v>272</v>
      </c>
      <c r="H1694" t="s">
        <v>202</v>
      </c>
      <c r="I1694" t="s">
        <v>201</v>
      </c>
      <c r="J1694" t="s">
        <v>554</v>
      </c>
    </row>
    <row r="1695" spans="2:10" x14ac:dyDescent="0.3">
      <c r="B1695">
        <v>6</v>
      </c>
      <c r="C1695" t="s">
        <v>147</v>
      </c>
      <c r="D1695">
        <v>8</v>
      </c>
      <c r="E1695">
        <v>29</v>
      </c>
      <c r="F1695">
        <v>97</v>
      </c>
      <c r="G1695" t="s">
        <v>373</v>
      </c>
      <c r="H1695" t="s">
        <v>545</v>
      </c>
      <c r="I1695" t="s">
        <v>206</v>
      </c>
      <c r="J1695" t="s">
        <v>558</v>
      </c>
    </row>
    <row r="1696" spans="2:10" x14ac:dyDescent="0.3">
      <c r="B1696">
        <v>49</v>
      </c>
      <c r="C1696" t="s">
        <v>96</v>
      </c>
      <c r="D1696">
        <v>6</v>
      </c>
      <c r="E1696">
        <v>45</v>
      </c>
      <c r="F1696">
        <v>103</v>
      </c>
      <c r="G1696" t="s">
        <v>272</v>
      </c>
      <c r="H1696" t="s">
        <v>202</v>
      </c>
      <c r="I1696" t="s">
        <v>201</v>
      </c>
      <c r="J1696" t="s">
        <v>554</v>
      </c>
    </row>
    <row r="1697" spans="2:10" x14ac:dyDescent="0.3">
      <c r="B1697">
        <v>99</v>
      </c>
      <c r="C1697" t="s">
        <v>143</v>
      </c>
      <c r="D1697">
        <v>5</v>
      </c>
      <c r="E1697">
        <v>27</v>
      </c>
      <c r="F1697">
        <v>91</v>
      </c>
      <c r="G1697" t="s">
        <v>315</v>
      </c>
      <c r="H1697" t="s">
        <v>551</v>
      </c>
      <c r="I1697" t="s">
        <v>206</v>
      </c>
      <c r="J1697" t="s">
        <v>552</v>
      </c>
    </row>
    <row r="1698" spans="2:10" x14ac:dyDescent="0.3">
      <c r="B1698">
        <v>71</v>
      </c>
      <c r="C1698" t="s">
        <v>78</v>
      </c>
      <c r="D1698">
        <v>2</v>
      </c>
      <c r="E1698">
        <v>30</v>
      </c>
      <c r="F1698">
        <v>108</v>
      </c>
      <c r="G1698" t="s">
        <v>475</v>
      </c>
      <c r="H1698" t="s">
        <v>542</v>
      </c>
      <c r="I1698" t="s">
        <v>206</v>
      </c>
      <c r="J1698" t="s">
        <v>543</v>
      </c>
    </row>
    <row r="1699" spans="2:10" x14ac:dyDescent="0.3">
      <c r="B1699">
        <v>73</v>
      </c>
      <c r="C1699" t="s">
        <v>96</v>
      </c>
      <c r="D1699">
        <v>2</v>
      </c>
      <c r="E1699">
        <v>40</v>
      </c>
      <c r="F1699">
        <v>92</v>
      </c>
      <c r="G1699" t="s">
        <v>475</v>
      </c>
      <c r="H1699" t="s">
        <v>542</v>
      </c>
      <c r="I1699" t="s">
        <v>206</v>
      </c>
      <c r="J1699" t="s">
        <v>543</v>
      </c>
    </row>
    <row r="1700" spans="2:10" x14ac:dyDescent="0.3">
      <c r="B1700">
        <v>6</v>
      </c>
      <c r="C1700" t="s">
        <v>147</v>
      </c>
      <c r="D1700">
        <v>7</v>
      </c>
      <c r="E1700">
        <v>37</v>
      </c>
      <c r="F1700">
        <v>92</v>
      </c>
      <c r="G1700" t="s">
        <v>507</v>
      </c>
      <c r="H1700" t="s">
        <v>542</v>
      </c>
      <c r="I1700" t="s">
        <v>206</v>
      </c>
      <c r="J1700" t="s">
        <v>556</v>
      </c>
    </row>
    <row r="1701" spans="2:10" x14ac:dyDescent="0.3">
      <c r="B1701">
        <v>13</v>
      </c>
      <c r="C1701" t="s">
        <v>134</v>
      </c>
      <c r="D1701">
        <v>3</v>
      </c>
      <c r="E1701">
        <v>40</v>
      </c>
      <c r="F1701">
        <v>111</v>
      </c>
      <c r="G1701" t="s">
        <v>494</v>
      </c>
      <c r="H1701" t="s">
        <v>545</v>
      </c>
      <c r="I1701" t="s">
        <v>206</v>
      </c>
      <c r="J1701" t="s">
        <v>546</v>
      </c>
    </row>
    <row r="1702" spans="2:10" x14ac:dyDescent="0.3">
      <c r="B1702">
        <v>72</v>
      </c>
      <c r="C1702" t="s">
        <v>96</v>
      </c>
      <c r="D1702">
        <v>1</v>
      </c>
      <c r="E1702">
        <v>31</v>
      </c>
      <c r="F1702">
        <v>104</v>
      </c>
      <c r="G1702" t="s">
        <v>200</v>
      </c>
      <c r="H1702" t="s">
        <v>202</v>
      </c>
      <c r="I1702" t="s">
        <v>201</v>
      </c>
      <c r="J1702" t="s">
        <v>539</v>
      </c>
    </row>
    <row r="1703" spans="2:10" x14ac:dyDescent="0.3">
      <c r="B1703">
        <v>9</v>
      </c>
      <c r="C1703" t="s">
        <v>94</v>
      </c>
      <c r="D1703">
        <v>7</v>
      </c>
      <c r="E1703">
        <v>36</v>
      </c>
      <c r="F1703">
        <v>98</v>
      </c>
      <c r="G1703" t="s">
        <v>507</v>
      </c>
      <c r="H1703" t="s">
        <v>542</v>
      </c>
      <c r="I1703" t="s">
        <v>206</v>
      </c>
      <c r="J1703" t="s">
        <v>556</v>
      </c>
    </row>
    <row r="1704" spans="2:10" x14ac:dyDescent="0.3">
      <c r="B1704">
        <v>57</v>
      </c>
      <c r="C1704" t="s">
        <v>148</v>
      </c>
      <c r="D1704">
        <v>14</v>
      </c>
      <c r="E1704">
        <v>25</v>
      </c>
      <c r="F1704">
        <v>106</v>
      </c>
      <c r="G1704" t="s">
        <v>483</v>
      </c>
      <c r="H1704" t="s">
        <v>548</v>
      </c>
      <c r="I1704" t="s">
        <v>201</v>
      </c>
      <c r="J1704" t="s">
        <v>570</v>
      </c>
    </row>
    <row r="1705" spans="2:10" x14ac:dyDescent="0.3">
      <c r="B1705">
        <v>6</v>
      </c>
      <c r="C1705" t="s">
        <v>147</v>
      </c>
      <c r="D1705">
        <v>8</v>
      </c>
      <c r="E1705">
        <v>15</v>
      </c>
      <c r="F1705">
        <v>118</v>
      </c>
      <c r="G1705" t="s">
        <v>373</v>
      </c>
      <c r="H1705" t="s">
        <v>545</v>
      </c>
      <c r="I1705" t="s">
        <v>206</v>
      </c>
      <c r="J1705" t="s">
        <v>558</v>
      </c>
    </row>
    <row r="1706" spans="2:10" x14ac:dyDescent="0.3">
      <c r="B1706">
        <v>48</v>
      </c>
      <c r="C1706" t="s">
        <v>120</v>
      </c>
      <c r="D1706">
        <v>7</v>
      </c>
      <c r="E1706">
        <v>32</v>
      </c>
      <c r="F1706">
        <v>93</v>
      </c>
      <c r="G1706" t="s">
        <v>507</v>
      </c>
      <c r="H1706" t="s">
        <v>542</v>
      </c>
      <c r="I1706" t="s">
        <v>206</v>
      </c>
      <c r="J1706" t="s">
        <v>556</v>
      </c>
    </row>
    <row r="1707" spans="2:10" x14ac:dyDescent="0.3">
      <c r="B1707">
        <v>38</v>
      </c>
      <c r="C1707" t="s">
        <v>132</v>
      </c>
      <c r="D1707">
        <v>4</v>
      </c>
      <c r="E1707">
        <v>28</v>
      </c>
      <c r="F1707">
        <v>90</v>
      </c>
      <c r="G1707" t="s">
        <v>472</v>
      </c>
      <c r="H1707" t="s">
        <v>548</v>
      </c>
      <c r="I1707" t="s">
        <v>206</v>
      </c>
      <c r="J1707" t="s">
        <v>549</v>
      </c>
    </row>
    <row r="1708" spans="2:10" x14ac:dyDescent="0.3">
      <c r="B1708">
        <v>93</v>
      </c>
      <c r="C1708" t="s">
        <v>91</v>
      </c>
      <c r="D1708">
        <v>1</v>
      </c>
      <c r="E1708">
        <v>29</v>
      </c>
      <c r="F1708">
        <v>92</v>
      </c>
      <c r="G1708" t="s">
        <v>200</v>
      </c>
      <c r="H1708" t="s">
        <v>202</v>
      </c>
      <c r="I1708" t="s">
        <v>201</v>
      </c>
      <c r="J1708" t="s">
        <v>539</v>
      </c>
    </row>
    <row r="1709" spans="2:10" x14ac:dyDescent="0.3">
      <c r="B1709">
        <v>58</v>
      </c>
      <c r="C1709" t="s">
        <v>131</v>
      </c>
      <c r="D1709">
        <v>8</v>
      </c>
      <c r="E1709">
        <v>11</v>
      </c>
      <c r="F1709">
        <v>117</v>
      </c>
      <c r="G1709" t="s">
        <v>373</v>
      </c>
      <c r="H1709" t="s">
        <v>545</v>
      </c>
      <c r="I1709" t="s">
        <v>206</v>
      </c>
      <c r="J1709" t="s">
        <v>558</v>
      </c>
    </row>
    <row r="1710" spans="2:10" x14ac:dyDescent="0.3">
      <c r="B1710">
        <v>76</v>
      </c>
      <c r="C1710" t="s">
        <v>163</v>
      </c>
      <c r="D1710">
        <v>4</v>
      </c>
      <c r="E1710">
        <v>13</v>
      </c>
      <c r="F1710">
        <v>93</v>
      </c>
      <c r="G1710" t="s">
        <v>472</v>
      </c>
      <c r="H1710" t="s">
        <v>548</v>
      </c>
      <c r="I1710" t="s">
        <v>206</v>
      </c>
      <c r="J1710" t="s">
        <v>549</v>
      </c>
    </row>
    <row r="1711" spans="2:10" x14ac:dyDescent="0.3">
      <c r="B1711">
        <v>66</v>
      </c>
      <c r="C1711" t="s">
        <v>89</v>
      </c>
      <c r="D1711">
        <v>5</v>
      </c>
      <c r="E1711">
        <v>17</v>
      </c>
      <c r="F1711">
        <v>118</v>
      </c>
      <c r="G1711" t="s">
        <v>315</v>
      </c>
      <c r="H1711" t="s">
        <v>551</v>
      </c>
      <c r="I1711" t="s">
        <v>206</v>
      </c>
      <c r="J1711" t="s">
        <v>552</v>
      </c>
    </row>
    <row r="1712" spans="2:10" x14ac:dyDescent="0.3">
      <c r="B1712">
        <v>18</v>
      </c>
      <c r="C1712" t="s">
        <v>142</v>
      </c>
      <c r="D1712">
        <v>14</v>
      </c>
      <c r="E1712">
        <v>10</v>
      </c>
      <c r="F1712">
        <v>112</v>
      </c>
      <c r="G1712" t="s">
        <v>483</v>
      </c>
      <c r="H1712" t="s">
        <v>548</v>
      </c>
      <c r="I1712" t="s">
        <v>201</v>
      </c>
      <c r="J1712" t="s">
        <v>570</v>
      </c>
    </row>
    <row r="1713" spans="2:10" x14ac:dyDescent="0.3">
      <c r="B1713">
        <v>11</v>
      </c>
      <c r="C1713" t="s">
        <v>119</v>
      </c>
      <c r="D1713">
        <v>2</v>
      </c>
      <c r="E1713">
        <v>31</v>
      </c>
      <c r="F1713">
        <v>115</v>
      </c>
      <c r="G1713" t="s">
        <v>475</v>
      </c>
      <c r="H1713" t="s">
        <v>542</v>
      </c>
      <c r="I1713" t="s">
        <v>206</v>
      </c>
      <c r="J1713" t="s">
        <v>543</v>
      </c>
    </row>
    <row r="1714" spans="2:10" x14ac:dyDescent="0.3">
      <c r="B1714">
        <v>22</v>
      </c>
      <c r="C1714" t="s">
        <v>112</v>
      </c>
      <c r="D1714">
        <v>15</v>
      </c>
      <c r="E1714">
        <v>37</v>
      </c>
      <c r="F1714">
        <v>110</v>
      </c>
      <c r="G1714" t="s">
        <v>295</v>
      </c>
      <c r="H1714" t="s">
        <v>551</v>
      </c>
      <c r="I1714" t="s">
        <v>206</v>
      </c>
      <c r="J1714" t="s">
        <v>572</v>
      </c>
    </row>
    <row r="1715" spans="2:10" x14ac:dyDescent="0.3">
      <c r="B1715">
        <v>79</v>
      </c>
      <c r="C1715" t="s">
        <v>91</v>
      </c>
      <c r="D1715">
        <v>3</v>
      </c>
      <c r="E1715">
        <v>21</v>
      </c>
      <c r="F1715">
        <v>103</v>
      </c>
      <c r="G1715" t="s">
        <v>494</v>
      </c>
      <c r="H1715" t="s">
        <v>545</v>
      </c>
      <c r="I1715" t="s">
        <v>206</v>
      </c>
      <c r="J1715" t="s">
        <v>546</v>
      </c>
    </row>
    <row r="1716" spans="2:10" x14ac:dyDescent="0.3">
      <c r="B1716">
        <v>72</v>
      </c>
      <c r="C1716" t="s">
        <v>96</v>
      </c>
      <c r="D1716">
        <v>2</v>
      </c>
      <c r="E1716">
        <v>44</v>
      </c>
      <c r="F1716">
        <v>116</v>
      </c>
      <c r="G1716" t="s">
        <v>475</v>
      </c>
      <c r="H1716" t="s">
        <v>542</v>
      </c>
      <c r="I1716" t="s">
        <v>206</v>
      </c>
      <c r="J1716" t="s">
        <v>543</v>
      </c>
    </row>
    <row r="1717" spans="2:10" x14ac:dyDescent="0.3">
      <c r="B1717">
        <v>86</v>
      </c>
      <c r="C1717" t="s">
        <v>149</v>
      </c>
      <c r="D1717">
        <v>11</v>
      </c>
      <c r="E1717">
        <v>28</v>
      </c>
      <c r="F1717">
        <v>110</v>
      </c>
      <c r="G1717" t="s">
        <v>458</v>
      </c>
      <c r="H1717" t="s">
        <v>202</v>
      </c>
      <c r="I1717" t="s">
        <v>201</v>
      </c>
      <c r="J1717" t="s">
        <v>564</v>
      </c>
    </row>
    <row r="1718" spans="2:10" x14ac:dyDescent="0.3">
      <c r="B1718">
        <v>13</v>
      </c>
      <c r="C1718" t="s">
        <v>134</v>
      </c>
      <c r="D1718">
        <v>7</v>
      </c>
      <c r="E1718">
        <v>19</v>
      </c>
      <c r="F1718">
        <v>115</v>
      </c>
      <c r="G1718" t="s">
        <v>507</v>
      </c>
      <c r="H1718" t="s">
        <v>542</v>
      </c>
      <c r="I1718" t="s">
        <v>206</v>
      </c>
      <c r="J1718" t="s">
        <v>556</v>
      </c>
    </row>
    <row r="1719" spans="2:10" x14ac:dyDescent="0.3">
      <c r="B1719">
        <v>64</v>
      </c>
      <c r="C1719" t="s">
        <v>137</v>
      </c>
      <c r="D1719">
        <v>7</v>
      </c>
      <c r="E1719">
        <v>27</v>
      </c>
      <c r="F1719">
        <v>99</v>
      </c>
      <c r="G1719" t="s">
        <v>507</v>
      </c>
      <c r="H1719" t="s">
        <v>542</v>
      </c>
      <c r="I1719" t="s">
        <v>206</v>
      </c>
      <c r="J1719" t="s">
        <v>556</v>
      </c>
    </row>
    <row r="1720" spans="2:10" x14ac:dyDescent="0.3">
      <c r="B1720">
        <v>20</v>
      </c>
      <c r="C1720" t="s">
        <v>99</v>
      </c>
      <c r="D1720">
        <v>4</v>
      </c>
      <c r="E1720">
        <v>47</v>
      </c>
      <c r="F1720">
        <v>94</v>
      </c>
      <c r="G1720" t="s">
        <v>472</v>
      </c>
      <c r="H1720" t="s">
        <v>548</v>
      </c>
      <c r="I1720" t="s">
        <v>206</v>
      </c>
      <c r="J1720" t="s">
        <v>549</v>
      </c>
    </row>
    <row r="1721" spans="2:10" x14ac:dyDescent="0.3">
      <c r="B1721">
        <v>47</v>
      </c>
      <c r="C1721" t="s">
        <v>101</v>
      </c>
      <c r="D1721">
        <v>10</v>
      </c>
      <c r="E1721">
        <v>34</v>
      </c>
      <c r="F1721">
        <v>108</v>
      </c>
      <c r="G1721" t="s">
        <v>244</v>
      </c>
      <c r="H1721" t="s">
        <v>551</v>
      </c>
      <c r="I1721" t="s">
        <v>206</v>
      </c>
      <c r="J1721" t="s">
        <v>562</v>
      </c>
    </row>
    <row r="1722" spans="2:10" x14ac:dyDescent="0.3">
      <c r="B1722">
        <v>92</v>
      </c>
      <c r="C1722" t="s">
        <v>84</v>
      </c>
      <c r="D1722">
        <v>8</v>
      </c>
      <c r="E1722">
        <v>30</v>
      </c>
      <c r="F1722">
        <v>95</v>
      </c>
      <c r="G1722" t="s">
        <v>373</v>
      </c>
      <c r="H1722" t="s">
        <v>545</v>
      </c>
      <c r="I1722" t="s">
        <v>206</v>
      </c>
      <c r="J1722" t="s">
        <v>558</v>
      </c>
    </row>
    <row r="1723" spans="2:10" x14ac:dyDescent="0.3">
      <c r="B1723">
        <v>70</v>
      </c>
      <c r="C1723" t="s">
        <v>126</v>
      </c>
      <c r="D1723">
        <v>13</v>
      </c>
      <c r="E1723">
        <v>30</v>
      </c>
      <c r="F1723">
        <v>91</v>
      </c>
      <c r="G1723" t="s">
        <v>411</v>
      </c>
      <c r="H1723" t="s">
        <v>545</v>
      </c>
      <c r="I1723" t="s">
        <v>201</v>
      </c>
      <c r="J1723" t="s">
        <v>568</v>
      </c>
    </row>
    <row r="1724" spans="2:10" x14ac:dyDescent="0.3">
      <c r="B1724">
        <v>33</v>
      </c>
      <c r="C1724" t="s">
        <v>135</v>
      </c>
      <c r="D1724">
        <v>13</v>
      </c>
      <c r="E1724">
        <v>29</v>
      </c>
      <c r="F1724">
        <v>92</v>
      </c>
      <c r="G1724" t="s">
        <v>411</v>
      </c>
      <c r="H1724" t="s">
        <v>545</v>
      </c>
      <c r="I1724" t="s">
        <v>201</v>
      </c>
      <c r="J1724" t="s">
        <v>568</v>
      </c>
    </row>
    <row r="1725" spans="2:10" x14ac:dyDescent="0.3">
      <c r="B1725">
        <v>50</v>
      </c>
      <c r="C1725" t="s">
        <v>140</v>
      </c>
      <c r="D1725">
        <v>11</v>
      </c>
      <c r="E1725">
        <v>19</v>
      </c>
      <c r="F1725">
        <v>111</v>
      </c>
      <c r="G1725" t="s">
        <v>458</v>
      </c>
      <c r="H1725" t="s">
        <v>202</v>
      </c>
      <c r="I1725" t="s">
        <v>201</v>
      </c>
      <c r="J1725" t="s">
        <v>564</v>
      </c>
    </row>
    <row r="1726" spans="2:10" x14ac:dyDescent="0.3">
      <c r="B1726">
        <v>57</v>
      </c>
      <c r="C1726" t="s">
        <v>148</v>
      </c>
      <c r="D1726">
        <v>5</v>
      </c>
      <c r="E1726">
        <v>27</v>
      </c>
      <c r="F1726">
        <v>111</v>
      </c>
      <c r="G1726" t="s">
        <v>315</v>
      </c>
      <c r="H1726" t="s">
        <v>551</v>
      </c>
      <c r="I1726" t="s">
        <v>206</v>
      </c>
      <c r="J1726" t="s">
        <v>552</v>
      </c>
    </row>
    <row r="1727" spans="2:10" x14ac:dyDescent="0.3">
      <c r="B1727">
        <v>7</v>
      </c>
      <c r="C1727" t="s">
        <v>161</v>
      </c>
      <c r="D1727">
        <v>10</v>
      </c>
      <c r="E1727">
        <v>43</v>
      </c>
      <c r="F1727">
        <v>118</v>
      </c>
      <c r="G1727" t="s">
        <v>244</v>
      </c>
      <c r="H1727" t="s">
        <v>551</v>
      </c>
      <c r="I1727" t="s">
        <v>206</v>
      </c>
      <c r="J1727" t="s">
        <v>562</v>
      </c>
    </row>
    <row r="1728" spans="2:10" x14ac:dyDescent="0.3">
      <c r="B1728">
        <v>62</v>
      </c>
      <c r="C1728" t="s">
        <v>96</v>
      </c>
      <c r="D1728">
        <v>10</v>
      </c>
      <c r="E1728">
        <v>13</v>
      </c>
      <c r="F1728">
        <v>101</v>
      </c>
      <c r="G1728" t="s">
        <v>244</v>
      </c>
      <c r="H1728" t="s">
        <v>551</v>
      </c>
      <c r="I1728" t="s">
        <v>206</v>
      </c>
      <c r="J1728" t="s">
        <v>562</v>
      </c>
    </row>
    <row r="1729" spans="2:10" x14ac:dyDescent="0.3">
      <c r="B1729">
        <v>32</v>
      </c>
      <c r="C1729" t="s">
        <v>136</v>
      </c>
      <c r="D1729">
        <v>10</v>
      </c>
      <c r="E1729">
        <v>32</v>
      </c>
      <c r="F1729">
        <v>112</v>
      </c>
      <c r="G1729" t="s">
        <v>244</v>
      </c>
      <c r="H1729" t="s">
        <v>551</v>
      </c>
      <c r="I1729" t="s">
        <v>206</v>
      </c>
      <c r="J1729" t="s">
        <v>562</v>
      </c>
    </row>
    <row r="1730" spans="2:10" x14ac:dyDescent="0.3">
      <c r="B1730">
        <v>40</v>
      </c>
      <c r="C1730" t="s">
        <v>111</v>
      </c>
      <c r="D1730">
        <v>7</v>
      </c>
      <c r="E1730">
        <v>23</v>
      </c>
      <c r="F1730">
        <v>119</v>
      </c>
      <c r="G1730" t="s">
        <v>507</v>
      </c>
      <c r="H1730" t="s">
        <v>542</v>
      </c>
      <c r="I1730" t="s">
        <v>206</v>
      </c>
      <c r="J1730" t="s">
        <v>556</v>
      </c>
    </row>
    <row r="1731" spans="2:10" x14ac:dyDescent="0.3">
      <c r="B1731">
        <v>5</v>
      </c>
      <c r="C1731" t="s">
        <v>96</v>
      </c>
      <c r="D1731">
        <v>13</v>
      </c>
      <c r="E1731">
        <v>36</v>
      </c>
      <c r="F1731">
        <v>101</v>
      </c>
      <c r="G1731" t="s">
        <v>411</v>
      </c>
      <c r="H1731" t="s">
        <v>545</v>
      </c>
      <c r="I1731" t="s">
        <v>201</v>
      </c>
      <c r="J1731" t="s">
        <v>568</v>
      </c>
    </row>
    <row r="1732" spans="2:10" x14ac:dyDescent="0.3">
      <c r="B1732">
        <v>97</v>
      </c>
      <c r="C1732" t="s">
        <v>125</v>
      </c>
      <c r="D1732">
        <v>2</v>
      </c>
      <c r="E1732">
        <v>20</v>
      </c>
      <c r="F1732">
        <v>103</v>
      </c>
      <c r="G1732" t="s">
        <v>475</v>
      </c>
      <c r="H1732" t="s">
        <v>542</v>
      </c>
      <c r="I1732" t="s">
        <v>206</v>
      </c>
      <c r="J1732" t="s">
        <v>543</v>
      </c>
    </row>
    <row r="1733" spans="2:10" x14ac:dyDescent="0.3">
      <c r="B1733">
        <v>69</v>
      </c>
      <c r="C1733" t="s">
        <v>126</v>
      </c>
      <c r="D1733">
        <v>15</v>
      </c>
      <c r="E1733">
        <v>14</v>
      </c>
      <c r="F1733">
        <v>109</v>
      </c>
      <c r="G1733" t="s">
        <v>295</v>
      </c>
      <c r="H1733" t="s">
        <v>551</v>
      </c>
      <c r="I1733" t="s">
        <v>206</v>
      </c>
      <c r="J1733" t="s">
        <v>572</v>
      </c>
    </row>
    <row r="1734" spans="2:10" x14ac:dyDescent="0.3">
      <c r="B1734">
        <v>75</v>
      </c>
      <c r="C1734" t="s">
        <v>96</v>
      </c>
      <c r="D1734">
        <v>4</v>
      </c>
      <c r="E1734">
        <v>30</v>
      </c>
      <c r="F1734">
        <v>113</v>
      </c>
      <c r="G1734" t="s">
        <v>472</v>
      </c>
      <c r="H1734" t="s">
        <v>548</v>
      </c>
      <c r="I1734" t="s">
        <v>206</v>
      </c>
      <c r="J1734" t="s">
        <v>549</v>
      </c>
    </row>
    <row r="1735" spans="2:10" x14ac:dyDescent="0.3">
      <c r="B1735">
        <v>4</v>
      </c>
      <c r="C1735" t="s">
        <v>145</v>
      </c>
      <c r="D1735">
        <v>6</v>
      </c>
      <c r="E1735">
        <v>39</v>
      </c>
      <c r="F1735">
        <v>105</v>
      </c>
      <c r="G1735" t="s">
        <v>272</v>
      </c>
      <c r="H1735" t="s">
        <v>202</v>
      </c>
      <c r="I1735" t="s">
        <v>201</v>
      </c>
      <c r="J1735" t="s">
        <v>554</v>
      </c>
    </row>
    <row r="1736" spans="2:10" x14ac:dyDescent="0.3">
      <c r="B1736">
        <v>82</v>
      </c>
      <c r="C1736" t="s">
        <v>126</v>
      </c>
      <c r="D1736">
        <v>4</v>
      </c>
      <c r="E1736">
        <v>20</v>
      </c>
      <c r="F1736">
        <v>119</v>
      </c>
      <c r="G1736" t="s">
        <v>472</v>
      </c>
      <c r="H1736" t="s">
        <v>548</v>
      </c>
      <c r="I1736" t="s">
        <v>206</v>
      </c>
      <c r="J1736" t="s">
        <v>549</v>
      </c>
    </row>
    <row r="1737" spans="2:10" x14ac:dyDescent="0.3">
      <c r="B1737">
        <v>54</v>
      </c>
      <c r="C1737" t="s">
        <v>138</v>
      </c>
      <c r="D1737">
        <v>13</v>
      </c>
      <c r="E1737">
        <v>36</v>
      </c>
      <c r="F1737">
        <v>112</v>
      </c>
      <c r="G1737" t="s">
        <v>411</v>
      </c>
      <c r="H1737" t="s">
        <v>545</v>
      </c>
      <c r="I1737" t="s">
        <v>201</v>
      </c>
      <c r="J1737" t="s">
        <v>568</v>
      </c>
    </row>
    <row r="1738" spans="2:10" x14ac:dyDescent="0.3">
      <c r="B1738">
        <v>29</v>
      </c>
      <c r="C1738" t="s">
        <v>157</v>
      </c>
      <c r="D1738">
        <v>7</v>
      </c>
      <c r="E1738">
        <v>47</v>
      </c>
      <c r="F1738">
        <v>97</v>
      </c>
      <c r="G1738" t="s">
        <v>507</v>
      </c>
      <c r="H1738" t="s">
        <v>542</v>
      </c>
      <c r="I1738" t="s">
        <v>206</v>
      </c>
      <c r="J1738" t="s">
        <v>556</v>
      </c>
    </row>
    <row r="1739" spans="2:10" x14ac:dyDescent="0.3">
      <c r="B1739">
        <v>8</v>
      </c>
      <c r="C1739" t="s">
        <v>96</v>
      </c>
      <c r="D1739">
        <v>3</v>
      </c>
      <c r="E1739">
        <v>37</v>
      </c>
      <c r="F1739">
        <v>120</v>
      </c>
      <c r="G1739" t="s">
        <v>494</v>
      </c>
      <c r="H1739" t="s">
        <v>545</v>
      </c>
      <c r="I1739" t="s">
        <v>206</v>
      </c>
      <c r="J1739" t="s">
        <v>546</v>
      </c>
    </row>
    <row r="1740" spans="2:10" x14ac:dyDescent="0.3">
      <c r="B1740">
        <v>40</v>
      </c>
      <c r="C1740" t="s">
        <v>111</v>
      </c>
      <c r="D1740">
        <v>7</v>
      </c>
      <c r="E1740">
        <v>29</v>
      </c>
      <c r="F1740">
        <v>108</v>
      </c>
      <c r="G1740" t="s">
        <v>507</v>
      </c>
      <c r="H1740" t="s">
        <v>542</v>
      </c>
      <c r="I1740" t="s">
        <v>206</v>
      </c>
      <c r="J1740" t="s">
        <v>556</v>
      </c>
    </row>
    <row r="1741" spans="2:10" x14ac:dyDescent="0.3">
      <c r="B1741">
        <v>13</v>
      </c>
      <c r="C1741" t="s">
        <v>134</v>
      </c>
      <c r="D1741">
        <v>3</v>
      </c>
      <c r="E1741">
        <v>24</v>
      </c>
      <c r="F1741">
        <v>93</v>
      </c>
      <c r="G1741" t="s">
        <v>494</v>
      </c>
      <c r="H1741" t="s">
        <v>545</v>
      </c>
      <c r="I1741" t="s">
        <v>206</v>
      </c>
      <c r="J1741" t="s">
        <v>546</v>
      </c>
    </row>
    <row r="1742" spans="2:10" x14ac:dyDescent="0.3">
      <c r="B1742">
        <v>69</v>
      </c>
      <c r="C1742" t="s">
        <v>126</v>
      </c>
      <c r="D1742">
        <v>3</v>
      </c>
      <c r="E1742">
        <v>18</v>
      </c>
      <c r="F1742">
        <v>106</v>
      </c>
      <c r="G1742" t="s">
        <v>494</v>
      </c>
      <c r="H1742" t="s">
        <v>545</v>
      </c>
      <c r="I1742" t="s">
        <v>206</v>
      </c>
      <c r="J1742" t="s">
        <v>546</v>
      </c>
    </row>
    <row r="1743" spans="2:10" x14ac:dyDescent="0.3">
      <c r="B1743">
        <v>63</v>
      </c>
      <c r="C1743" t="s">
        <v>139</v>
      </c>
      <c r="D1743">
        <v>1</v>
      </c>
      <c r="E1743">
        <v>26</v>
      </c>
      <c r="F1743">
        <v>107</v>
      </c>
      <c r="G1743" t="s">
        <v>200</v>
      </c>
      <c r="H1743" t="s">
        <v>202</v>
      </c>
      <c r="I1743" t="s">
        <v>201</v>
      </c>
      <c r="J1743" t="s">
        <v>539</v>
      </c>
    </row>
    <row r="1744" spans="2:10" x14ac:dyDescent="0.3">
      <c r="B1744">
        <v>6</v>
      </c>
      <c r="C1744" t="s">
        <v>147</v>
      </c>
      <c r="D1744">
        <v>15</v>
      </c>
      <c r="E1744">
        <v>49</v>
      </c>
      <c r="F1744">
        <v>103</v>
      </c>
      <c r="G1744" t="s">
        <v>295</v>
      </c>
      <c r="H1744" t="s">
        <v>551</v>
      </c>
      <c r="I1744" t="s">
        <v>206</v>
      </c>
      <c r="J1744" t="s">
        <v>572</v>
      </c>
    </row>
    <row r="1745" spans="2:10" x14ac:dyDescent="0.3">
      <c r="B1745">
        <v>31</v>
      </c>
      <c r="C1745" t="s">
        <v>144</v>
      </c>
      <c r="D1745">
        <v>10</v>
      </c>
      <c r="E1745">
        <v>25</v>
      </c>
      <c r="F1745">
        <v>92</v>
      </c>
      <c r="G1745" t="s">
        <v>244</v>
      </c>
      <c r="H1745" t="s">
        <v>551</v>
      </c>
      <c r="I1745" t="s">
        <v>206</v>
      </c>
      <c r="J1745" t="s">
        <v>562</v>
      </c>
    </row>
    <row r="1746" spans="2:10" x14ac:dyDescent="0.3">
      <c r="B1746">
        <v>96</v>
      </c>
      <c r="C1746" t="s">
        <v>104</v>
      </c>
      <c r="D1746">
        <v>7</v>
      </c>
      <c r="E1746">
        <v>16</v>
      </c>
      <c r="F1746">
        <v>98</v>
      </c>
      <c r="G1746" t="s">
        <v>507</v>
      </c>
      <c r="H1746" t="s">
        <v>542</v>
      </c>
      <c r="I1746" t="s">
        <v>206</v>
      </c>
      <c r="J1746" t="s">
        <v>556</v>
      </c>
    </row>
    <row r="1747" spans="2:10" x14ac:dyDescent="0.3">
      <c r="B1747">
        <v>62</v>
      </c>
      <c r="C1747" t="s">
        <v>96</v>
      </c>
      <c r="D1747">
        <v>4</v>
      </c>
      <c r="E1747">
        <v>29</v>
      </c>
      <c r="F1747">
        <v>112</v>
      </c>
      <c r="G1747" t="s">
        <v>472</v>
      </c>
      <c r="H1747" t="s">
        <v>548</v>
      </c>
      <c r="I1747" t="s">
        <v>206</v>
      </c>
      <c r="J1747" t="s">
        <v>549</v>
      </c>
    </row>
    <row r="1748" spans="2:10" x14ac:dyDescent="0.3">
      <c r="B1748">
        <v>85</v>
      </c>
      <c r="C1748" t="s">
        <v>117</v>
      </c>
      <c r="D1748">
        <v>2</v>
      </c>
      <c r="E1748">
        <v>32</v>
      </c>
      <c r="F1748">
        <v>97</v>
      </c>
      <c r="G1748" t="s">
        <v>475</v>
      </c>
      <c r="H1748" t="s">
        <v>542</v>
      </c>
      <c r="I1748" t="s">
        <v>206</v>
      </c>
      <c r="J1748" t="s">
        <v>543</v>
      </c>
    </row>
    <row r="1749" spans="2:10" x14ac:dyDescent="0.3">
      <c r="B1749">
        <v>38</v>
      </c>
      <c r="C1749" t="s">
        <v>132</v>
      </c>
      <c r="D1749">
        <v>10</v>
      </c>
      <c r="E1749">
        <v>46</v>
      </c>
      <c r="F1749">
        <v>102</v>
      </c>
      <c r="G1749" t="s">
        <v>244</v>
      </c>
      <c r="H1749" t="s">
        <v>551</v>
      </c>
      <c r="I1749" t="s">
        <v>206</v>
      </c>
      <c r="J1749" t="s">
        <v>562</v>
      </c>
    </row>
    <row r="1750" spans="2:10" x14ac:dyDescent="0.3">
      <c r="B1750">
        <v>27</v>
      </c>
      <c r="C1750" t="s">
        <v>160</v>
      </c>
      <c r="D1750">
        <v>4</v>
      </c>
      <c r="E1750">
        <v>14</v>
      </c>
      <c r="F1750">
        <v>110</v>
      </c>
      <c r="G1750" t="s">
        <v>472</v>
      </c>
      <c r="H1750" t="s">
        <v>548</v>
      </c>
      <c r="I1750" t="s">
        <v>206</v>
      </c>
      <c r="J1750" t="s">
        <v>549</v>
      </c>
    </row>
    <row r="1751" spans="2:10" x14ac:dyDescent="0.3">
      <c r="B1751">
        <v>31</v>
      </c>
      <c r="C1751" t="s">
        <v>144</v>
      </c>
      <c r="D1751">
        <v>14</v>
      </c>
      <c r="E1751">
        <v>14</v>
      </c>
      <c r="F1751">
        <v>116</v>
      </c>
      <c r="G1751" t="s">
        <v>483</v>
      </c>
      <c r="H1751" t="s">
        <v>548</v>
      </c>
      <c r="I1751" t="s">
        <v>201</v>
      </c>
      <c r="J1751" t="s">
        <v>570</v>
      </c>
    </row>
    <row r="1752" spans="2:10" x14ac:dyDescent="0.3">
      <c r="B1752">
        <v>84</v>
      </c>
      <c r="C1752" t="s">
        <v>106</v>
      </c>
      <c r="D1752">
        <v>13</v>
      </c>
      <c r="E1752">
        <v>39</v>
      </c>
      <c r="F1752">
        <v>117</v>
      </c>
      <c r="G1752" t="s">
        <v>411</v>
      </c>
      <c r="H1752" t="s">
        <v>545</v>
      </c>
      <c r="I1752" t="s">
        <v>201</v>
      </c>
      <c r="J1752" t="s">
        <v>568</v>
      </c>
    </row>
    <row r="1753" spans="2:10" x14ac:dyDescent="0.3">
      <c r="B1753">
        <v>2</v>
      </c>
      <c r="C1753" t="s">
        <v>93</v>
      </c>
      <c r="D1753">
        <v>11</v>
      </c>
      <c r="E1753">
        <v>13</v>
      </c>
      <c r="F1753">
        <v>97</v>
      </c>
      <c r="G1753" t="s">
        <v>458</v>
      </c>
      <c r="H1753" t="s">
        <v>202</v>
      </c>
      <c r="I1753" t="s">
        <v>201</v>
      </c>
      <c r="J1753" t="s">
        <v>564</v>
      </c>
    </row>
    <row r="1754" spans="2:10" x14ac:dyDescent="0.3">
      <c r="B1754">
        <v>59</v>
      </c>
      <c r="C1754" t="s">
        <v>156</v>
      </c>
      <c r="D1754">
        <v>12</v>
      </c>
      <c r="E1754">
        <v>21</v>
      </c>
      <c r="F1754">
        <v>114</v>
      </c>
      <c r="G1754" t="s">
        <v>333</v>
      </c>
      <c r="H1754" t="s">
        <v>542</v>
      </c>
      <c r="I1754" t="s">
        <v>201</v>
      </c>
      <c r="J1754" t="s">
        <v>566</v>
      </c>
    </row>
    <row r="1755" spans="2:10" x14ac:dyDescent="0.3">
      <c r="B1755">
        <v>47</v>
      </c>
      <c r="C1755" t="s">
        <v>101</v>
      </c>
      <c r="D1755">
        <v>11</v>
      </c>
      <c r="E1755">
        <v>32</v>
      </c>
      <c r="F1755">
        <v>119</v>
      </c>
      <c r="G1755" t="s">
        <v>458</v>
      </c>
      <c r="H1755" t="s">
        <v>202</v>
      </c>
      <c r="I1755" t="s">
        <v>201</v>
      </c>
      <c r="J1755" t="s">
        <v>564</v>
      </c>
    </row>
    <row r="1756" spans="2:10" x14ac:dyDescent="0.3">
      <c r="B1756">
        <v>44</v>
      </c>
      <c r="C1756" t="s">
        <v>130</v>
      </c>
      <c r="D1756">
        <v>2</v>
      </c>
      <c r="E1756">
        <v>28</v>
      </c>
      <c r="F1756">
        <v>108</v>
      </c>
      <c r="G1756" t="s">
        <v>475</v>
      </c>
      <c r="H1756" t="s">
        <v>542</v>
      </c>
      <c r="I1756" t="s">
        <v>206</v>
      </c>
      <c r="J1756" t="s">
        <v>543</v>
      </c>
    </row>
    <row r="1757" spans="2:10" x14ac:dyDescent="0.3">
      <c r="B1757">
        <v>34</v>
      </c>
      <c r="C1757" t="s">
        <v>118</v>
      </c>
      <c r="D1757">
        <v>3</v>
      </c>
      <c r="E1757">
        <v>31</v>
      </c>
      <c r="F1757">
        <v>119</v>
      </c>
      <c r="G1757" t="s">
        <v>494</v>
      </c>
      <c r="H1757" t="s">
        <v>545</v>
      </c>
      <c r="I1757" t="s">
        <v>206</v>
      </c>
      <c r="J1757" t="s">
        <v>546</v>
      </c>
    </row>
    <row r="1758" spans="2:10" x14ac:dyDescent="0.3">
      <c r="B1758">
        <v>51</v>
      </c>
      <c r="C1758" t="s">
        <v>114</v>
      </c>
      <c r="D1758">
        <v>13</v>
      </c>
      <c r="E1758">
        <v>15</v>
      </c>
      <c r="F1758">
        <v>116</v>
      </c>
      <c r="G1758" t="s">
        <v>411</v>
      </c>
      <c r="H1758" t="s">
        <v>545</v>
      </c>
      <c r="I1758" t="s">
        <v>201</v>
      </c>
      <c r="J1758" t="s">
        <v>568</v>
      </c>
    </row>
    <row r="1759" spans="2:10" x14ac:dyDescent="0.3">
      <c r="B1759">
        <v>41</v>
      </c>
      <c r="C1759" t="s">
        <v>127</v>
      </c>
      <c r="D1759">
        <v>8</v>
      </c>
      <c r="E1759">
        <v>11</v>
      </c>
      <c r="F1759">
        <v>90</v>
      </c>
      <c r="G1759" t="s">
        <v>373</v>
      </c>
      <c r="H1759" t="s">
        <v>545</v>
      </c>
      <c r="I1759" t="s">
        <v>206</v>
      </c>
      <c r="J1759" t="s">
        <v>558</v>
      </c>
    </row>
    <row r="1760" spans="2:10" x14ac:dyDescent="0.3">
      <c r="B1760">
        <v>89</v>
      </c>
      <c r="C1760" t="s">
        <v>111</v>
      </c>
      <c r="D1760">
        <v>2</v>
      </c>
      <c r="E1760">
        <v>26</v>
      </c>
      <c r="F1760">
        <v>116</v>
      </c>
      <c r="G1760" t="s">
        <v>475</v>
      </c>
      <c r="H1760" t="s">
        <v>542</v>
      </c>
      <c r="I1760" t="s">
        <v>206</v>
      </c>
      <c r="J1760" t="s">
        <v>543</v>
      </c>
    </row>
    <row r="1761" spans="2:10" x14ac:dyDescent="0.3">
      <c r="B1761">
        <v>61</v>
      </c>
      <c r="C1761" t="s">
        <v>116</v>
      </c>
      <c r="D1761">
        <v>9</v>
      </c>
      <c r="E1761">
        <v>29</v>
      </c>
      <c r="F1761">
        <v>97</v>
      </c>
      <c r="G1761" t="s">
        <v>423</v>
      </c>
      <c r="H1761" t="s">
        <v>548</v>
      </c>
      <c r="I1761" t="s">
        <v>206</v>
      </c>
      <c r="J1761" t="s">
        <v>560</v>
      </c>
    </row>
    <row r="1762" spans="2:10" x14ac:dyDescent="0.3">
      <c r="B1762">
        <v>83</v>
      </c>
      <c r="C1762" t="s">
        <v>159</v>
      </c>
      <c r="D1762">
        <v>1</v>
      </c>
      <c r="E1762">
        <v>16</v>
      </c>
      <c r="F1762">
        <v>92</v>
      </c>
      <c r="G1762" t="s">
        <v>200</v>
      </c>
      <c r="H1762" t="s">
        <v>202</v>
      </c>
      <c r="I1762" t="s">
        <v>201</v>
      </c>
      <c r="J1762" t="s">
        <v>539</v>
      </c>
    </row>
    <row r="1763" spans="2:10" x14ac:dyDescent="0.3">
      <c r="B1763">
        <v>30</v>
      </c>
      <c r="C1763" t="s">
        <v>155</v>
      </c>
      <c r="D1763">
        <v>15</v>
      </c>
      <c r="E1763">
        <v>23</v>
      </c>
      <c r="F1763">
        <v>109</v>
      </c>
      <c r="G1763" t="s">
        <v>295</v>
      </c>
      <c r="H1763" t="s">
        <v>551</v>
      </c>
      <c r="I1763" t="s">
        <v>206</v>
      </c>
      <c r="J1763" t="s">
        <v>572</v>
      </c>
    </row>
    <row r="1764" spans="2:10" x14ac:dyDescent="0.3">
      <c r="B1764">
        <v>93</v>
      </c>
      <c r="C1764" t="s">
        <v>91</v>
      </c>
      <c r="D1764">
        <v>9</v>
      </c>
      <c r="E1764">
        <v>50</v>
      </c>
      <c r="F1764">
        <v>120</v>
      </c>
      <c r="G1764" t="s">
        <v>423</v>
      </c>
      <c r="H1764" t="s">
        <v>548</v>
      </c>
      <c r="I1764" t="s">
        <v>206</v>
      </c>
      <c r="J1764" t="s">
        <v>560</v>
      </c>
    </row>
    <row r="1765" spans="2:10" x14ac:dyDescent="0.3">
      <c r="B1765">
        <v>38</v>
      </c>
      <c r="C1765" t="s">
        <v>132</v>
      </c>
      <c r="D1765">
        <v>2</v>
      </c>
      <c r="E1765">
        <v>37</v>
      </c>
      <c r="F1765">
        <v>109</v>
      </c>
      <c r="G1765" t="s">
        <v>475</v>
      </c>
      <c r="H1765" t="s">
        <v>542</v>
      </c>
      <c r="I1765" t="s">
        <v>206</v>
      </c>
      <c r="J1765" t="s">
        <v>543</v>
      </c>
    </row>
    <row r="1766" spans="2:10" x14ac:dyDescent="0.3">
      <c r="B1766">
        <v>95</v>
      </c>
      <c r="C1766" t="s">
        <v>96</v>
      </c>
      <c r="D1766">
        <v>1</v>
      </c>
      <c r="E1766">
        <v>23</v>
      </c>
      <c r="F1766">
        <v>108</v>
      </c>
      <c r="G1766" t="s">
        <v>200</v>
      </c>
      <c r="H1766" t="s">
        <v>202</v>
      </c>
      <c r="I1766" t="s">
        <v>201</v>
      </c>
      <c r="J1766" t="s">
        <v>539</v>
      </c>
    </row>
    <row r="1767" spans="2:10" x14ac:dyDescent="0.3">
      <c r="B1767">
        <v>81</v>
      </c>
      <c r="C1767" t="s">
        <v>162</v>
      </c>
      <c r="D1767">
        <v>12</v>
      </c>
      <c r="E1767">
        <v>11</v>
      </c>
      <c r="F1767">
        <v>91</v>
      </c>
      <c r="G1767" t="s">
        <v>333</v>
      </c>
      <c r="H1767" t="s">
        <v>542</v>
      </c>
      <c r="I1767" t="s">
        <v>201</v>
      </c>
      <c r="J1767" t="s">
        <v>566</v>
      </c>
    </row>
    <row r="1768" spans="2:10" x14ac:dyDescent="0.3">
      <c r="B1768">
        <v>84</v>
      </c>
      <c r="C1768" t="s">
        <v>106</v>
      </c>
      <c r="D1768">
        <v>7</v>
      </c>
      <c r="E1768">
        <v>16</v>
      </c>
      <c r="F1768">
        <v>119</v>
      </c>
      <c r="G1768" t="s">
        <v>507</v>
      </c>
      <c r="H1768" t="s">
        <v>542</v>
      </c>
      <c r="I1768" t="s">
        <v>206</v>
      </c>
      <c r="J1768" t="s">
        <v>556</v>
      </c>
    </row>
    <row r="1769" spans="2:10" x14ac:dyDescent="0.3">
      <c r="B1769">
        <v>96</v>
      </c>
      <c r="C1769" t="s">
        <v>104</v>
      </c>
      <c r="D1769">
        <v>1</v>
      </c>
      <c r="E1769">
        <v>13</v>
      </c>
      <c r="F1769">
        <v>107</v>
      </c>
      <c r="G1769" t="s">
        <v>200</v>
      </c>
      <c r="H1769" t="s">
        <v>202</v>
      </c>
      <c r="I1769" t="s">
        <v>201</v>
      </c>
      <c r="J1769" t="s">
        <v>539</v>
      </c>
    </row>
    <row r="1770" spans="2:10" x14ac:dyDescent="0.3">
      <c r="B1770">
        <v>18</v>
      </c>
      <c r="C1770" t="s">
        <v>142</v>
      </c>
      <c r="D1770">
        <v>1</v>
      </c>
      <c r="E1770">
        <v>43</v>
      </c>
      <c r="F1770">
        <v>90</v>
      </c>
      <c r="G1770" t="s">
        <v>200</v>
      </c>
      <c r="H1770" t="s">
        <v>202</v>
      </c>
      <c r="I1770" t="s">
        <v>201</v>
      </c>
      <c r="J1770" t="s">
        <v>539</v>
      </c>
    </row>
    <row r="1771" spans="2:10" x14ac:dyDescent="0.3">
      <c r="B1771">
        <v>6</v>
      </c>
      <c r="C1771" t="s">
        <v>147</v>
      </c>
      <c r="D1771">
        <v>3</v>
      </c>
      <c r="E1771">
        <v>27</v>
      </c>
      <c r="F1771">
        <v>97</v>
      </c>
      <c r="G1771" t="s">
        <v>494</v>
      </c>
      <c r="H1771" t="s">
        <v>545</v>
      </c>
      <c r="I1771" t="s">
        <v>206</v>
      </c>
      <c r="J1771" t="s">
        <v>546</v>
      </c>
    </row>
    <row r="1772" spans="2:10" x14ac:dyDescent="0.3">
      <c r="B1772">
        <v>76</v>
      </c>
      <c r="C1772" t="s">
        <v>163</v>
      </c>
      <c r="D1772">
        <v>13</v>
      </c>
      <c r="E1772">
        <v>34</v>
      </c>
      <c r="F1772">
        <v>120</v>
      </c>
      <c r="G1772" t="s">
        <v>411</v>
      </c>
      <c r="H1772" t="s">
        <v>545</v>
      </c>
      <c r="I1772" t="s">
        <v>201</v>
      </c>
      <c r="J1772" t="s">
        <v>568</v>
      </c>
    </row>
    <row r="1773" spans="2:10" x14ac:dyDescent="0.3">
      <c r="B1773">
        <v>32</v>
      </c>
      <c r="C1773" t="s">
        <v>136</v>
      </c>
      <c r="D1773">
        <v>9</v>
      </c>
      <c r="E1773">
        <v>46</v>
      </c>
      <c r="F1773">
        <v>93</v>
      </c>
      <c r="G1773" t="s">
        <v>423</v>
      </c>
      <c r="H1773" t="s">
        <v>548</v>
      </c>
      <c r="I1773" t="s">
        <v>206</v>
      </c>
      <c r="J1773" t="s">
        <v>560</v>
      </c>
    </row>
    <row r="1774" spans="2:10" x14ac:dyDescent="0.3">
      <c r="B1774">
        <v>5</v>
      </c>
      <c r="C1774" t="s">
        <v>96</v>
      </c>
      <c r="D1774">
        <v>13</v>
      </c>
      <c r="E1774">
        <v>45</v>
      </c>
      <c r="F1774">
        <v>91</v>
      </c>
      <c r="G1774" t="s">
        <v>411</v>
      </c>
      <c r="H1774" t="s">
        <v>545</v>
      </c>
      <c r="I1774" t="s">
        <v>201</v>
      </c>
      <c r="J1774" t="s">
        <v>568</v>
      </c>
    </row>
    <row r="1775" spans="2:10" x14ac:dyDescent="0.3">
      <c r="B1775">
        <v>31</v>
      </c>
      <c r="C1775" t="s">
        <v>144</v>
      </c>
      <c r="D1775">
        <v>5</v>
      </c>
      <c r="E1775">
        <v>50</v>
      </c>
      <c r="F1775">
        <v>104</v>
      </c>
      <c r="G1775" t="s">
        <v>315</v>
      </c>
      <c r="H1775" t="s">
        <v>551</v>
      </c>
      <c r="I1775" t="s">
        <v>206</v>
      </c>
      <c r="J1775" t="s">
        <v>552</v>
      </c>
    </row>
    <row r="1776" spans="2:10" x14ac:dyDescent="0.3">
      <c r="B1776">
        <v>72</v>
      </c>
      <c r="C1776" t="s">
        <v>96</v>
      </c>
      <c r="D1776">
        <v>1</v>
      </c>
      <c r="E1776">
        <v>32</v>
      </c>
      <c r="F1776">
        <v>99</v>
      </c>
      <c r="G1776" t="s">
        <v>200</v>
      </c>
      <c r="H1776" t="s">
        <v>202</v>
      </c>
      <c r="I1776" t="s">
        <v>201</v>
      </c>
      <c r="J1776" t="s">
        <v>539</v>
      </c>
    </row>
    <row r="1777" spans="2:10" x14ac:dyDescent="0.3">
      <c r="B1777">
        <v>55</v>
      </c>
      <c r="C1777" t="s">
        <v>106</v>
      </c>
      <c r="D1777">
        <v>6</v>
      </c>
      <c r="E1777">
        <v>19</v>
      </c>
      <c r="F1777">
        <v>111</v>
      </c>
      <c r="G1777" t="s">
        <v>272</v>
      </c>
      <c r="H1777" t="s">
        <v>202</v>
      </c>
      <c r="I1777" t="s">
        <v>201</v>
      </c>
      <c r="J1777" t="s">
        <v>554</v>
      </c>
    </row>
    <row r="1778" spans="2:10" x14ac:dyDescent="0.3">
      <c r="B1778">
        <v>7</v>
      </c>
      <c r="C1778" t="s">
        <v>161</v>
      </c>
      <c r="D1778">
        <v>6</v>
      </c>
      <c r="E1778">
        <v>25</v>
      </c>
      <c r="F1778">
        <v>107</v>
      </c>
      <c r="G1778" t="s">
        <v>272</v>
      </c>
      <c r="H1778" t="s">
        <v>202</v>
      </c>
      <c r="I1778" t="s">
        <v>201</v>
      </c>
      <c r="J1778" t="s">
        <v>554</v>
      </c>
    </row>
    <row r="1779" spans="2:10" x14ac:dyDescent="0.3">
      <c r="B1779">
        <v>19</v>
      </c>
      <c r="C1779" t="s">
        <v>96</v>
      </c>
      <c r="D1779">
        <v>6</v>
      </c>
      <c r="E1779">
        <v>20</v>
      </c>
      <c r="F1779">
        <v>107</v>
      </c>
      <c r="G1779" t="s">
        <v>272</v>
      </c>
      <c r="H1779" t="s">
        <v>202</v>
      </c>
      <c r="I1779" t="s">
        <v>201</v>
      </c>
      <c r="J1779" t="s">
        <v>554</v>
      </c>
    </row>
    <row r="1780" spans="2:10" x14ac:dyDescent="0.3">
      <c r="B1780">
        <v>7</v>
      </c>
      <c r="C1780" t="s">
        <v>161</v>
      </c>
      <c r="D1780">
        <v>15</v>
      </c>
      <c r="E1780">
        <v>27</v>
      </c>
      <c r="F1780">
        <v>112</v>
      </c>
      <c r="G1780" t="s">
        <v>295</v>
      </c>
      <c r="H1780" t="s">
        <v>551</v>
      </c>
      <c r="I1780" t="s">
        <v>206</v>
      </c>
      <c r="J1780" t="s">
        <v>572</v>
      </c>
    </row>
    <row r="1781" spans="2:10" x14ac:dyDescent="0.3">
      <c r="B1781">
        <v>47</v>
      </c>
      <c r="C1781" t="s">
        <v>101</v>
      </c>
      <c r="D1781">
        <v>4</v>
      </c>
      <c r="E1781">
        <v>28</v>
      </c>
      <c r="F1781">
        <v>113</v>
      </c>
      <c r="G1781" t="s">
        <v>472</v>
      </c>
      <c r="H1781" t="s">
        <v>548</v>
      </c>
      <c r="I1781" t="s">
        <v>206</v>
      </c>
      <c r="J1781" t="s">
        <v>549</v>
      </c>
    </row>
    <row r="1782" spans="2:10" x14ac:dyDescent="0.3">
      <c r="B1782">
        <v>48</v>
      </c>
      <c r="C1782" t="s">
        <v>120</v>
      </c>
      <c r="D1782">
        <v>4</v>
      </c>
      <c r="E1782">
        <v>33</v>
      </c>
      <c r="F1782">
        <v>110</v>
      </c>
      <c r="G1782" t="s">
        <v>472</v>
      </c>
      <c r="H1782" t="s">
        <v>548</v>
      </c>
      <c r="I1782" t="s">
        <v>206</v>
      </c>
      <c r="J1782" t="s">
        <v>549</v>
      </c>
    </row>
    <row r="1783" spans="2:10" x14ac:dyDescent="0.3">
      <c r="B1783">
        <v>37</v>
      </c>
      <c r="C1783" t="s">
        <v>110</v>
      </c>
      <c r="D1783">
        <v>15</v>
      </c>
      <c r="E1783">
        <v>16</v>
      </c>
      <c r="F1783">
        <v>92</v>
      </c>
      <c r="G1783" t="s">
        <v>295</v>
      </c>
      <c r="H1783" t="s">
        <v>551</v>
      </c>
      <c r="I1783" t="s">
        <v>206</v>
      </c>
      <c r="J1783" t="s">
        <v>572</v>
      </c>
    </row>
    <row r="1784" spans="2:10" x14ac:dyDescent="0.3">
      <c r="B1784">
        <v>65</v>
      </c>
      <c r="C1784" t="s">
        <v>123</v>
      </c>
      <c r="D1784">
        <v>11</v>
      </c>
      <c r="E1784">
        <v>15</v>
      </c>
      <c r="F1784">
        <v>99</v>
      </c>
      <c r="G1784" t="s">
        <v>458</v>
      </c>
      <c r="H1784" t="s">
        <v>202</v>
      </c>
      <c r="I1784" t="s">
        <v>201</v>
      </c>
      <c r="J1784" t="s">
        <v>564</v>
      </c>
    </row>
    <row r="1785" spans="2:10" x14ac:dyDescent="0.3">
      <c r="B1785">
        <v>7</v>
      </c>
      <c r="C1785" t="s">
        <v>161</v>
      </c>
      <c r="D1785">
        <v>8</v>
      </c>
      <c r="E1785">
        <v>44</v>
      </c>
      <c r="F1785">
        <v>101</v>
      </c>
      <c r="G1785" t="s">
        <v>373</v>
      </c>
      <c r="H1785" t="s">
        <v>545</v>
      </c>
      <c r="I1785" t="s">
        <v>206</v>
      </c>
      <c r="J1785" t="s">
        <v>558</v>
      </c>
    </row>
    <row r="1786" spans="2:10" x14ac:dyDescent="0.3">
      <c r="B1786">
        <v>28</v>
      </c>
      <c r="C1786" t="s">
        <v>145</v>
      </c>
      <c r="D1786">
        <v>9</v>
      </c>
      <c r="E1786">
        <v>30</v>
      </c>
      <c r="F1786">
        <v>119</v>
      </c>
      <c r="G1786" t="s">
        <v>423</v>
      </c>
      <c r="H1786" t="s">
        <v>548</v>
      </c>
      <c r="I1786" t="s">
        <v>206</v>
      </c>
      <c r="J1786" t="s">
        <v>560</v>
      </c>
    </row>
    <row r="1787" spans="2:10" x14ac:dyDescent="0.3">
      <c r="B1787">
        <v>23</v>
      </c>
      <c r="C1787" t="s">
        <v>164</v>
      </c>
      <c r="D1787">
        <v>13</v>
      </c>
      <c r="E1787">
        <v>19</v>
      </c>
      <c r="F1787">
        <v>98</v>
      </c>
      <c r="G1787" t="s">
        <v>411</v>
      </c>
      <c r="H1787" t="s">
        <v>545</v>
      </c>
      <c r="I1787" t="s">
        <v>201</v>
      </c>
      <c r="J1787" t="s">
        <v>568</v>
      </c>
    </row>
    <row r="1788" spans="2:10" x14ac:dyDescent="0.3">
      <c r="B1788">
        <v>29</v>
      </c>
      <c r="C1788" t="s">
        <v>157</v>
      </c>
      <c r="D1788">
        <v>11</v>
      </c>
      <c r="E1788">
        <v>49</v>
      </c>
      <c r="F1788">
        <v>92</v>
      </c>
      <c r="G1788" t="s">
        <v>458</v>
      </c>
      <c r="H1788" t="s">
        <v>202</v>
      </c>
      <c r="I1788" t="s">
        <v>201</v>
      </c>
      <c r="J1788" t="s">
        <v>564</v>
      </c>
    </row>
    <row r="1789" spans="2:10" x14ac:dyDescent="0.3">
      <c r="B1789">
        <v>42</v>
      </c>
      <c r="C1789" t="s">
        <v>151</v>
      </c>
      <c r="D1789">
        <v>7</v>
      </c>
      <c r="E1789">
        <v>19</v>
      </c>
      <c r="F1789">
        <v>92</v>
      </c>
      <c r="G1789" t="s">
        <v>507</v>
      </c>
      <c r="H1789" t="s">
        <v>542</v>
      </c>
      <c r="I1789" t="s">
        <v>206</v>
      </c>
      <c r="J1789" t="s">
        <v>556</v>
      </c>
    </row>
    <row r="1790" spans="2:10" x14ac:dyDescent="0.3">
      <c r="B1790">
        <v>16</v>
      </c>
      <c r="C1790" t="s">
        <v>86</v>
      </c>
      <c r="D1790">
        <v>12</v>
      </c>
      <c r="E1790">
        <v>29</v>
      </c>
      <c r="F1790">
        <v>96</v>
      </c>
      <c r="G1790" t="s">
        <v>333</v>
      </c>
      <c r="H1790" t="s">
        <v>542</v>
      </c>
      <c r="I1790" t="s">
        <v>201</v>
      </c>
      <c r="J1790" t="s">
        <v>566</v>
      </c>
    </row>
    <row r="1791" spans="2:10" x14ac:dyDescent="0.3">
      <c r="B1791">
        <v>74</v>
      </c>
      <c r="C1791" t="s">
        <v>96</v>
      </c>
      <c r="D1791">
        <v>3</v>
      </c>
      <c r="E1791">
        <v>32</v>
      </c>
      <c r="F1791">
        <v>103</v>
      </c>
      <c r="G1791" t="s">
        <v>494</v>
      </c>
      <c r="H1791" t="s">
        <v>545</v>
      </c>
      <c r="I1791" t="s">
        <v>206</v>
      </c>
      <c r="J1791" t="s">
        <v>546</v>
      </c>
    </row>
    <row r="1792" spans="2:10" x14ac:dyDescent="0.3">
      <c r="B1792">
        <v>30</v>
      </c>
      <c r="C1792" t="s">
        <v>155</v>
      </c>
      <c r="D1792">
        <v>12</v>
      </c>
      <c r="E1792">
        <v>38</v>
      </c>
      <c r="F1792">
        <v>117</v>
      </c>
      <c r="G1792" t="s">
        <v>333</v>
      </c>
      <c r="H1792" t="s">
        <v>542</v>
      </c>
      <c r="I1792" t="s">
        <v>201</v>
      </c>
      <c r="J1792" t="s">
        <v>566</v>
      </c>
    </row>
    <row r="1793" spans="2:10" x14ac:dyDescent="0.3">
      <c r="B1793">
        <v>94</v>
      </c>
      <c r="C1793" t="s">
        <v>111</v>
      </c>
      <c r="D1793">
        <v>8</v>
      </c>
      <c r="E1793">
        <v>18</v>
      </c>
      <c r="F1793">
        <v>97</v>
      </c>
      <c r="G1793" t="s">
        <v>373</v>
      </c>
      <c r="H1793" t="s">
        <v>545</v>
      </c>
      <c r="I1793" t="s">
        <v>206</v>
      </c>
      <c r="J1793" t="s">
        <v>558</v>
      </c>
    </row>
    <row r="1794" spans="2:10" x14ac:dyDescent="0.3">
      <c r="B1794">
        <v>62</v>
      </c>
      <c r="C1794" t="s">
        <v>96</v>
      </c>
      <c r="D1794">
        <v>2</v>
      </c>
      <c r="E1794">
        <v>47</v>
      </c>
      <c r="F1794">
        <v>90</v>
      </c>
      <c r="G1794" t="s">
        <v>475</v>
      </c>
      <c r="H1794" t="s">
        <v>542</v>
      </c>
      <c r="I1794" t="s">
        <v>206</v>
      </c>
      <c r="J1794" t="s">
        <v>543</v>
      </c>
    </row>
    <row r="1795" spans="2:10" x14ac:dyDescent="0.3">
      <c r="B1795">
        <v>12</v>
      </c>
      <c r="C1795" t="s">
        <v>107</v>
      </c>
      <c r="D1795">
        <v>4</v>
      </c>
      <c r="E1795">
        <v>49</v>
      </c>
      <c r="F1795">
        <v>117</v>
      </c>
      <c r="G1795" t="s">
        <v>472</v>
      </c>
      <c r="H1795" t="s">
        <v>548</v>
      </c>
      <c r="I1795" t="s">
        <v>206</v>
      </c>
      <c r="J1795" t="s">
        <v>549</v>
      </c>
    </row>
    <row r="1796" spans="2:10" x14ac:dyDescent="0.3">
      <c r="B1796">
        <v>54</v>
      </c>
      <c r="C1796" t="s">
        <v>138</v>
      </c>
      <c r="D1796">
        <v>4</v>
      </c>
      <c r="E1796">
        <v>49</v>
      </c>
      <c r="F1796">
        <v>115</v>
      </c>
      <c r="G1796" t="s">
        <v>472</v>
      </c>
      <c r="H1796" t="s">
        <v>548</v>
      </c>
      <c r="I1796" t="s">
        <v>206</v>
      </c>
      <c r="J1796" t="s">
        <v>549</v>
      </c>
    </row>
    <row r="1797" spans="2:10" x14ac:dyDescent="0.3">
      <c r="B1797">
        <v>84</v>
      </c>
      <c r="C1797" t="s">
        <v>106</v>
      </c>
      <c r="D1797">
        <v>4</v>
      </c>
      <c r="E1797">
        <v>11</v>
      </c>
      <c r="F1797">
        <v>113</v>
      </c>
      <c r="G1797" t="s">
        <v>472</v>
      </c>
      <c r="H1797" t="s">
        <v>548</v>
      </c>
      <c r="I1797" t="s">
        <v>206</v>
      </c>
      <c r="J1797" t="s">
        <v>549</v>
      </c>
    </row>
    <row r="1798" spans="2:10" x14ac:dyDescent="0.3">
      <c r="B1798">
        <v>79</v>
      </c>
      <c r="C1798" t="s">
        <v>91</v>
      </c>
      <c r="D1798">
        <v>15</v>
      </c>
      <c r="E1798">
        <v>19</v>
      </c>
      <c r="F1798">
        <v>115</v>
      </c>
      <c r="G1798" t="s">
        <v>295</v>
      </c>
      <c r="H1798" t="s">
        <v>551</v>
      </c>
      <c r="I1798" t="s">
        <v>206</v>
      </c>
      <c r="J1798" t="s">
        <v>572</v>
      </c>
    </row>
    <row r="1799" spans="2:10" x14ac:dyDescent="0.3">
      <c r="B1799">
        <v>93</v>
      </c>
      <c r="C1799" t="s">
        <v>91</v>
      </c>
      <c r="D1799">
        <v>6</v>
      </c>
      <c r="E1799">
        <v>44</v>
      </c>
      <c r="F1799">
        <v>105</v>
      </c>
      <c r="G1799" t="s">
        <v>272</v>
      </c>
      <c r="H1799" t="s">
        <v>202</v>
      </c>
      <c r="I1799" t="s">
        <v>201</v>
      </c>
      <c r="J1799" t="s">
        <v>554</v>
      </c>
    </row>
    <row r="1800" spans="2:10" x14ac:dyDescent="0.3">
      <c r="B1800">
        <v>83</v>
      </c>
      <c r="C1800" t="s">
        <v>159</v>
      </c>
      <c r="D1800">
        <v>13</v>
      </c>
      <c r="E1800">
        <v>20</v>
      </c>
      <c r="F1800">
        <v>90</v>
      </c>
      <c r="G1800" t="s">
        <v>411</v>
      </c>
      <c r="H1800" t="s">
        <v>545</v>
      </c>
      <c r="I1800" t="s">
        <v>201</v>
      </c>
      <c r="J1800" t="s">
        <v>568</v>
      </c>
    </row>
    <row r="1801" spans="2:10" x14ac:dyDescent="0.3">
      <c r="B1801">
        <v>87</v>
      </c>
      <c r="C1801" t="s">
        <v>101</v>
      </c>
      <c r="D1801">
        <v>6</v>
      </c>
      <c r="E1801">
        <v>39</v>
      </c>
      <c r="F1801">
        <v>105</v>
      </c>
      <c r="G1801" t="s">
        <v>272</v>
      </c>
      <c r="H1801" t="s">
        <v>202</v>
      </c>
      <c r="I1801" t="s">
        <v>201</v>
      </c>
      <c r="J1801" t="s">
        <v>554</v>
      </c>
    </row>
    <row r="1802" spans="2:10" x14ac:dyDescent="0.3">
      <c r="B1802">
        <v>34</v>
      </c>
      <c r="C1802" t="s">
        <v>118</v>
      </c>
      <c r="D1802">
        <v>7</v>
      </c>
      <c r="E1802">
        <v>14</v>
      </c>
      <c r="F1802">
        <v>106</v>
      </c>
      <c r="G1802" t="s">
        <v>507</v>
      </c>
      <c r="H1802" t="s">
        <v>542</v>
      </c>
      <c r="I1802" t="s">
        <v>206</v>
      </c>
      <c r="J1802" t="s">
        <v>556</v>
      </c>
    </row>
    <row r="1803" spans="2:10" x14ac:dyDescent="0.3">
      <c r="B1803">
        <v>94</v>
      </c>
      <c r="C1803" t="s">
        <v>111</v>
      </c>
      <c r="D1803">
        <v>10</v>
      </c>
      <c r="E1803">
        <v>12</v>
      </c>
      <c r="F1803">
        <v>90</v>
      </c>
      <c r="G1803" t="s">
        <v>244</v>
      </c>
      <c r="H1803" t="s">
        <v>551</v>
      </c>
      <c r="I1803" t="s">
        <v>206</v>
      </c>
      <c r="J1803" t="s">
        <v>562</v>
      </c>
    </row>
    <row r="1804" spans="2:10" x14ac:dyDescent="0.3">
      <c r="B1804">
        <v>84</v>
      </c>
      <c r="C1804" t="s">
        <v>106</v>
      </c>
      <c r="D1804">
        <v>12</v>
      </c>
      <c r="E1804">
        <v>27</v>
      </c>
      <c r="F1804">
        <v>100</v>
      </c>
      <c r="G1804" t="s">
        <v>333</v>
      </c>
      <c r="H1804" t="s">
        <v>542</v>
      </c>
      <c r="I1804" t="s">
        <v>201</v>
      </c>
      <c r="J1804" t="s">
        <v>566</v>
      </c>
    </row>
    <row r="1805" spans="2:10" x14ac:dyDescent="0.3">
      <c r="B1805">
        <v>74</v>
      </c>
      <c r="C1805" t="s">
        <v>96</v>
      </c>
      <c r="D1805">
        <v>13</v>
      </c>
      <c r="E1805">
        <v>27</v>
      </c>
      <c r="F1805">
        <v>90</v>
      </c>
      <c r="G1805" t="s">
        <v>411</v>
      </c>
      <c r="H1805" t="s">
        <v>545</v>
      </c>
      <c r="I1805" t="s">
        <v>201</v>
      </c>
      <c r="J1805" t="s">
        <v>568</v>
      </c>
    </row>
    <row r="1806" spans="2:10" x14ac:dyDescent="0.3">
      <c r="B1806">
        <v>26</v>
      </c>
      <c r="C1806" t="s">
        <v>154</v>
      </c>
      <c r="D1806">
        <v>9</v>
      </c>
      <c r="E1806">
        <v>48</v>
      </c>
      <c r="F1806">
        <v>96</v>
      </c>
      <c r="G1806" t="s">
        <v>423</v>
      </c>
      <c r="H1806" t="s">
        <v>548</v>
      </c>
      <c r="I1806" t="s">
        <v>206</v>
      </c>
      <c r="J1806" t="s">
        <v>560</v>
      </c>
    </row>
    <row r="1807" spans="2:10" x14ac:dyDescent="0.3">
      <c r="B1807">
        <v>53</v>
      </c>
      <c r="C1807" t="s">
        <v>147</v>
      </c>
      <c r="D1807">
        <v>11</v>
      </c>
      <c r="E1807">
        <v>41</v>
      </c>
      <c r="F1807">
        <v>100</v>
      </c>
      <c r="G1807" t="s">
        <v>458</v>
      </c>
      <c r="H1807" t="s">
        <v>202</v>
      </c>
      <c r="I1807" t="s">
        <v>201</v>
      </c>
      <c r="J1807" t="s">
        <v>564</v>
      </c>
    </row>
    <row r="1808" spans="2:10" x14ac:dyDescent="0.3">
      <c r="B1808">
        <v>65</v>
      </c>
      <c r="C1808" t="s">
        <v>123</v>
      </c>
      <c r="D1808">
        <v>15</v>
      </c>
      <c r="E1808">
        <v>45</v>
      </c>
      <c r="F1808">
        <v>112</v>
      </c>
      <c r="G1808" t="s">
        <v>295</v>
      </c>
      <c r="H1808" t="s">
        <v>551</v>
      </c>
      <c r="I1808" t="s">
        <v>206</v>
      </c>
      <c r="J1808" t="s">
        <v>572</v>
      </c>
    </row>
    <row r="1809" spans="2:10" x14ac:dyDescent="0.3">
      <c r="B1809">
        <v>18</v>
      </c>
      <c r="C1809" t="s">
        <v>142</v>
      </c>
      <c r="D1809">
        <v>10</v>
      </c>
      <c r="E1809">
        <v>20</v>
      </c>
      <c r="F1809">
        <v>92</v>
      </c>
      <c r="G1809" t="s">
        <v>244</v>
      </c>
      <c r="H1809" t="s">
        <v>551</v>
      </c>
      <c r="I1809" t="s">
        <v>206</v>
      </c>
      <c r="J1809" t="s">
        <v>562</v>
      </c>
    </row>
    <row r="1810" spans="2:10" x14ac:dyDescent="0.3">
      <c r="B1810">
        <v>94</v>
      </c>
      <c r="C1810" t="s">
        <v>111</v>
      </c>
      <c r="D1810">
        <v>10</v>
      </c>
      <c r="E1810">
        <v>28</v>
      </c>
      <c r="F1810">
        <v>105</v>
      </c>
      <c r="G1810" t="s">
        <v>244</v>
      </c>
      <c r="H1810" t="s">
        <v>551</v>
      </c>
      <c r="I1810" t="s">
        <v>206</v>
      </c>
      <c r="J1810" t="s">
        <v>562</v>
      </c>
    </row>
    <row r="1811" spans="2:10" x14ac:dyDescent="0.3">
      <c r="B1811">
        <v>38</v>
      </c>
      <c r="C1811" t="s">
        <v>132</v>
      </c>
      <c r="D1811">
        <v>8</v>
      </c>
      <c r="E1811">
        <v>38</v>
      </c>
      <c r="F1811">
        <v>119</v>
      </c>
      <c r="G1811" t="s">
        <v>373</v>
      </c>
      <c r="H1811" t="s">
        <v>545</v>
      </c>
      <c r="I1811" t="s">
        <v>206</v>
      </c>
      <c r="J1811" t="s">
        <v>558</v>
      </c>
    </row>
    <row r="1812" spans="2:10" x14ac:dyDescent="0.3">
      <c r="B1812">
        <v>23</v>
      </c>
      <c r="C1812" t="s">
        <v>164</v>
      </c>
      <c r="D1812">
        <v>8</v>
      </c>
      <c r="E1812">
        <v>29</v>
      </c>
      <c r="F1812">
        <v>109</v>
      </c>
      <c r="G1812" t="s">
        <v>373</v>
      </c>
      <c r="H1812" t="s">
        <v>545</v>
      </c>
      <c r="I1812" t="s">
        <v>206</v>
      </c>
      <c r="J1812" t="s">
        <v>558</v>
      </c>
    </row>
    <row r="1813" spans="2:10" x14ac:dyDescent="0.3">
      <c r="B1813">
        <v>89</v>
      </c>
      <c r="C1813" t="s">
        <v>111</v>
      </c>
      <c r="D1813">
        <v>15</v>
      </c>
      <c r="E1813">
        <v>11</v>
      </c>
      <c r="F1813">
        <v>106</v>
      </c>
      <c r="G1813" t="s">
        <v>295</v>
      </c>
      <c r="H1813" t="s">
        <v>551</v>
      </c>
      <c r="I1813" t="s">
        <v>206</v>
      </c>
      <c r="J1813" t="s">
        <v>572</v>
      </c>
    </row>
    <row r="1814" spans="2:10" x14ac:dyDescent="0.3">
      <c r="B1814">
        <v>96</v>
      </c>
      <c r="C1814" t="s">
        <v>104</v>
      </c>
      <c r="D1814">
        <v>3</v>
      </c>
      <c r="E1814">
        <v>20</v>
      </c>
      <c r="F1814">
        <v>102</v>
      </c>
      <c r="G1814" t="s">
        <v>494</v>
      </c>
      <c r="H1814" t="s">
        <v>545</v>
      </c>
      <c r="I1814" t="s">
        <v>206</v>
      </c>
      <c r="J1814" t="s">
        <v>546</v>
      </c>
    </row>
    <row r="1815" spans="2:10" x14ac:dyDescent="0.3">
      <c r="B1815">
        <v>86</v>
      </c>
      <c r="C1815" t="s">
        <v>149</v>
      </c>
      <c r="D1815">
        <v>9</v>
      </c>
      <c r="E1815">
        <v>33</v>
      </c>
      <c r="F1815">
        <v>118</v>
      </c>
      <c r="G1815" t="s">
        <v>423</v>
      </c>
      <c r="H1815" t="s">
        <v>548</v>
      </c>
      <c r="I1815" t="s">
        <v>206</v>
      </c>
      <c r="J1815" t="s">
        <v>560</v>
      </c>
    </row>
    <row r="1816" spans="2:10" x14ac:dyDescent="0.3">
      <c r="B1816">
        <v>51</v>
      </c>
      <c r="C1816" t="s">
        <v>114</v>
      </c>
      <c r="D1816">
        <v>14</v>
      </c>
      <c r="E1816">
        <v>19</v>
      </c>
      <c r="F1816">
        <v>99</v>
      </c>
      <c r="G1816" t="s">
        <v>483</v>
      </c>
      <c r="H1816" t="s">
        <v>548</v>
      </c>
      <c r="I1816" t="s">
        <v>201</v>
      </c>
      <c r="J1816" t="s">
        <v>570</v>
      </c>
    </row>
    <row r="1817" spans="2:10" x14ac:dyDescent="0.3">
      <c r="B1817">
        <v>33</v>
      </c>
      <c r="C1817" t="s">
        <v>135</v>
      </c>
      <c r="D1817">
        <v>6</v>
      </c>
      <c r="E1817">
        <v>36</v>
      </c>
      <c r="F1817">
        <v>98</v>
      </c>
      <c r="G1817" t="s">
        <v>272</v>
      </c>
      <c r="H1817" t="s">
        <v>202</v>
      </c>
      <c r="I1817" t="s">
        <v>201</v>
      </c>
      <c r="J1817" t="s">
        <v>554</v>
      </c>
    </row>
    <row r="1818" spans="2:10" x14ac:dyDescent="0.3">
      <c r="B1818">
        <v>60</v>
      </c>
      <c r="C1818" t="s">
        <v>141</v>
      </c>
      <c r="D1818">
        <v>15</v>
      </c>
      <c r="E1818">
        <v>28</v>
      </c>
      <c r="F1818">
        <v>97</v>
      </c>
      <c r="G1818" t="s">
        <v>295</v>
      </c>
      <c r="H1818" t="s">
        <v>551</v>
      </c>
      <c r="I1818" t="s">
        <v>206</v>
      </c>
      <c r="J1818" t="s">
        <v>572</v>
      </c>
    </row>
    <row r="1819" spans="2:10" x14ac:dyDescent="0.3">
      <c r="B1819">
        <v>75</v>
      </c>
      <c r="C1819" t="s">
        <v>96</v>
      </c>
      <c r="D1819">
        <v>12</v>
      </c>
      <c r="E1819">
        <v>39</v>
      </c>
      <c r="F1819">
        <v>113</v>
      </c>
      <c r="G1819" t="s">
        <v>333</v>
      </c>
      <c r="H1819" t="s">
        <v>542</v>
      </c>
      <c r="I1819" t="s">
        <v>201</v>
      </c>
      <c r="J1819" t="s">
        <v>566</v>
      </c>
    </row>
    <row r="1820" spans="2:10" x14ac:dyDescent="0.3">
      <c r="B1820">
        <v>62</v>
      </c>
      <c r="C1820" t="s">
        <v>96</v>
      </c>
      <c r="D1820">
        <v>11</v>
      </c>
      <c r="E1820">
        <v>35</v>
      </c>
      <c r="F1820">
        <v>98</v>
      </c>
      <c r="G1820" t="s">
        <v>458</v>
      </c>
      <c r="H1820" t="s">
        <v>202</v>
      </c>
      <c r="I1820" t="s">
        <v>201</v>
      </c>
      <c r="J1820" t="s">
        <v>564</v>
      </c>
    </row>
    <row r="1821" spans="2:10" x14ac:dyDescent="0.3">
      <c r="B1821">
        <v>21</v>
      </c>
      <c r="C1821" t="s">
        <v>146</v>
      </c>
      <c r="D1821">
        <v>14</v>
      </c>
      <c r="E1821">
        <v>13</v>
      </c>
      <c r="F1821">
        <v>106</v>
      </c>
      <c r="G1821" t="s">
        <v>483</v>
      </c>
      <c r="H1821" t="s">
        <v>548</v>
      </c>
      <c r="I1821" t="s">
        <v>201</v>
      </c>
      <c r="J1821" t="s">
        <v>570</v>
      </c>
    </row>
    <row r="1822" spans="2:10" x14ac:dyDescent="0.3">
      <c r="B1822">
        <v>17</v>
      </c>
      <c r="C1822" t="s">
        <v>126</v>
      </c>
      <c r="D1822">
        <v>13</v>
      </c>
      <c r="E1822">
        <v>10</v>
      </c>
      <c r="F1822">
        <v>104</v>
      </c>
      <c r="G1822" t="s">
        <v>411</v>
      </c>
      <c r="H1822" t="s">
        <v>545</v>
      </c>
      <c r="I1822" t="s">
        <v>201</v>
      </c>
      <c r="J1822" t="s">
        <v>568</v>
      </c>
    </row>
    <row r="1823" spans="2:10" x14ac:dyDescent="0.3">
      <c r="B1823">
        <v>49</v>
      </c>
      <c r="C1823" t="s">
        <v>96</v>
      </c>
      <c r="D1823">
        <v>4</v>
      </c>
      <c r="E1823">
        <v>37</v>
      </c>
      <c r="F1823">
        <v>112</v>
      </c>
      <c r="G1823" t="s">
        <v>472</v>
      </c>
      <c r="H1823" t="s">
        <v>548</v>
      </c>
      <c r="I1823" t="s">
        <v>206</v>
      </c>
      <c r="J1823" t="s">
        <v>549</v>
      </c>
    </row>
    <row r="1824" spans="2:10" x14ac:dyDescent="0.3">
      <c r="B1824">
        <v>24</v>
      </c>
      <c r="C1824" t="s">
        <v>133</v>
      </c>
      <c r="D1824">
        <v>4</v>
      </c>
      <c r="E1824">
        <v>30</v>
      </c>
      <c r="F1824">
        <v>110</v>
      </c>
      <c r="G1824" t="s">
        <v>472</v>
      </c>
      <c r="H1824" t="s">
        <v>548</v>
      </c>
      <c r="I1824" t="s">
        <v>206</v>
      </c>
      <c r="J1824" t="s">
        <v>549</v>
      </c>
    </row>
    <row r="1825" spans="2:10" x14ac:dyDescent="0.3">
      <c r="B1825">
        <v>14</v>
      </c>
      <c r="C1825" t="s">
        <v>86</v>
      </c>
      <c r="D1825">
        <v>11</v>
      </c>
      <c r="E1825">
        <v>45</v>
      </c>
      <c r="F1825">
        <v>104</v>
      </c>
      <c r="G1825" t="s">
        <v>458</v>
      </c>
      <c r="H1825" t="s">
        <v>202</v>
      </c>
      <c r="I1825" t="s">
        <v>201</v>
      </c>
      <c r="J1825" t="s">
        <v>564</v>
      </c>
    </row>
    <row r="1826" spans="2:10" x14ac:dyDescent="0.3">
      <c r="B1826">
        <v>21</v>
      </c>
      <c r="C1826" t="s">
        <v>146</v>
      </c>
      <c r="D1826">
        <v>9</v>
      </c>
      <c r="E1826">
        <v>50</v>
      </c>
      <c r="F1826">
        <v>114</v>
      </c>
      <c r="G1826" t="s">
        <v>423</v>
      </c>
      <c r="H1826" t="s">
        <v>548</v>
      </c>
      <c r="I1826" t="s">
        <v>206</v>
      </c>
      <c r="J1826" t="s">
        <v>560</v>
      </c>
    </row>
    <row r="1827" spans="2:10" x14ac:dyDescent="0.3">
      <c r="B1827">
        <v>15</v>
      </c>
      <c r="C1827" t="s">
        <v>136</v>
      </c>
      <c r="D1827">
        <v>9</v>
      </c>
      <c r="E1827">
        <v>15</v>
      </c>
      <c r="F1827">
        <v>112</v>
      </c>
      <c r="G1827" t="s">
        <v>423</v>
      </c>
      <c r="H1827" t="s">
        <v>548</v>
      </c>
      <c r="I1827" t="s">
        <v>206</v>
      </c>
      <c r="J1827" t="s">
        <v>560</v>
      </c>
    </row>
    <row r="1828" spans="2:10" x14ac:dyDescent="0.3">
      <c r="B1828">
        <v>38</v>
      </c>
      <c r="C1828" t="s">
        <v>132</v>
      </c>
      <c r="D1828">
        <v>6</v>
      </c>
      <c r="E1828">
        <v>47</v>
      </c>
      <c r="F1828">
        <v>105</v>
      </c>
      <c r="G1828" t="s">
        <v>272</v>
      </c>
      <c r="H1828" t="s">
        <v>202</v>
      </c>
      <c r="I1828" t="s">
        <v>201</v>
      </c>
      <c r="J1828" t="s">
        <v>554</v>
      </c>
    </row>
    <row r="1829" spans="2:10" x14ac:dyDescent="0.3">
      <c r="B1829">
        <v>85</v>
      </c>
      <c r="C1829" t="s">
        <v>117</v>
      </c>
      <c r="D1829">
        <v>14</v>
      </c>
      <c r="E1829">
        <v>13</v>
      </c>
      <c r="F1829">
        <v>94</v>
      </c>
      <c r="G1829" t="s">
        <v>483</v>
      </c>
      <c r="H1829" t="s">
        <v>548</v>
      </c>
      <c r="I1829" t="s">
        <v>201</v>
      </c>
      <c r="J1829" t="s">
        <v>570</v>
      </c>
    </row>
    <row r="1830" spans="2:10" x14ac:dyDescent="0.3">
      <c r="B1830">
        <v>70</v>
      </c>
      <c r="C1830" t="s">
        <v>126</v>
      </c>
      <c r="D1830">
        <v>6</v>
      </c>
      <c r="E1830">
        <v>29</v>
      </c>
      <c r="F1830">
        <v>96</v>
      </c>
      <c r="G1830" t="s">
        <v>272</v>
      </c>
      <c r="H1830" t="s">
        <v>202</v>
      </c>
      <c r="I1830" t="s">
        <v>201</v>
      </c>
      <c r="J1830" t="s">
        <v>554</v>
      </c>
    </row>
    <row r="1831" spans="2:10" x14ac:dyDescent="0.3">
      <c r="B1831">
        <v>30</v>
      </c>
      <c r="C1831" t="s">
        <v>155</v>
      </c>
      <c r="D1831">
        <v>11</v>
      </c>
      <c r="E1831">
        <v>24</v>
      </c>
      <c r="F1831">
        <v>100</v>
      </c>
      <c r="G1831" t="s">
        <v>458</v>
      </c>
      <c r="H1831" t="s">
        <v>202</v>
      </c>
      <c r="I1831" t="s">
        <v>201</v>
      </c>
      <c r="J1831" t="s">
        <v>564</v>
      </c>
    </row>
    <row r="1832" spans="2:10" x14ac:dyDescent="0.3">
      <c r="B1832">
        <v>66</v>
      </c>
      <c r="C1832" t="s">
        <v>89</v>
      </c>
      <c r="D1832">
        <v>7</v>
      </c>
      <c r="E1832">
        <v>34</v>
      </c>
      <c r="F1832">
        <v>111</v>
      </c>
      <c r="G1832" t="s">
        <v>507</v>
      </c>
      <c r="H1832" t="s">
        <v>542</v>
      </c>
      <c r="I1832" t="s">
        <v>206</v>
      </c>
      <c r="J1832" t="s">
        <v>556</v>
      </c>
    </row>
    <row r="1833" spans="2:10" x14ac:dyDescent="0.3">
      <c r="B1833">
        <v>98</v>
      </c>
      <c r="C1833" t="s">
        <v>84</v>
      </c>
      <c r="D1833">
        <v>10</v>
      </c>
      <c r="E1833">
        <v>49</v>
      </c>
      <c r="F1833">
        <v>115</v>
      </c>
      <c r="G1833" t="s">
        <v>244</v>
      </c>
      <c r="H1833" t="s">
        <v>551</v>
      </c>
      <c r="I1833" t="s">
        <v>206</v>
      </c>
      <c r="J1833" t="s">
        <v>562</v>
      </c>
    </row>
    <row r="1834" spans="2:10" x14ac:dyDescent="0.3">
      <c r="B1834">
        <v>1</v>
      </c>
      <c r="C1834" t="s">
        <v>152</v>
      </c>
      <c r="D1834">
        <v>8</v>
      </c>
      <c r="E1834">
        <v>37</v>
      </c>
      <c r="F1834">
        <v>97</v>
      </c>
      <c r="G1834" t="s">
        <v>373</v>
      </c>
      <c r="H1834" t="s">
        <v>545</v>
      </c>
      <c r="I1834" t="s">
        <v>206</v>
      </c>
      <c r="J1834" t="s">
        <v>558</v>
      </c>
    </row>
    <row r="1835" spans="2:10" x14ac:dyDescent="0.3">
      <c r="B1835">
        <v>42</v>
      </c>
      <c r="C1835" t="s">
        <v>151</v>
      </c>
      <c r="D1835">
        <v>8</v>
      </c>
      <c r="E1835">
        <v>47</v>
      </c>
      <c r="F1835">
        <v>98</v>
      </c>
      <c r="G1835" t="s">
        <v>373</v>
      </c>
      <c r="H1835" t="s">
        <v>545</v>
      </c>
      <c r="I1835" t="s">
        <v>206</v>
      </c>
      <c r="J1835" t="s">
        <v>558</v>
      </c>
    </row>
    <row r="1836" spans="2:10" x14ac:dyDescent="0.3">
      <c r="B1836">
        <v>81</v>
      </c>
      <c r="C1836" t="s">
        <v>162</v>
      </c>
      <c r="D1836">
        <v>1</v>
      </c>
      <c r="E1836">
        <v>12</v>
      </c>
      <c r="F1836">
        <v>101</v>
      </c>
      <c r="G1836" t="s">
        <v>200</v>
      </c>
      <c r="H1836" t="s">
        <v>202</v>
      </c>
      <c r="I1836" t="s">
        <v>201</v>
      </c>
      <c r="J1836" t="s">
        <v>539</v>
      </c>
    </row>
    <row r="1837" spans="2:10" x14ac:dyDescent="0.3">
      <c r="B1837">
        <v>91</v>
      </c>
      <c r="C1837" t="s">
        <v>121</v>
      </c>
      <c r="D1837">
        <v>14</v>
      </c>
      <c r="E1837">
        <v>49</v>
      </c>
      <c r="F1837">
        <v>112</v>
      </c>
      <c r="G1837" t="s">
        <v>483</v>
      </c>
      <c r="H1837" t="s">
        <v>548</v>
      </c>
      <c r="I1837" t="s">
        <v>201</v>
      </c>
      <c r="J1837" t="s">
        <v>570</v>
      </c>
    </row>
    <row r="1838" spans="2:10" x14ac:dyDescent="0.3">
      <c r="B1838">
        <v>93</v>
      </c>
      <c r="C1838" t="s">
        <v>91</v>
      </c>
      <c r="D1838">
        <v>9</v>
      </c>
      <c r="E1838">
        <v>30</v>
      </c>
      <c r="F1838">
        <v>90</v>
      </c>
      <c r="G1838" t="s">
        <v>423</v>
      </c>
      <c r="H1838" t="s">
        <v>548</v>
      </c>
      <c r="I1838" t="s">
        <v>206</v>
      </c>
      <c r="J1838" t="s">
        <v>560</v>
      </c>
    </row>
    <row r="1839" spans="2:10" x14ac:dyDescent="0.3">
      <c r="B1839">
        <v>6</v>
      </c>
      <c r="C1839" t="s">
        <v>147</v>
      </c>
      <c r="D1839">
        <v>8</v>
      </c>
      <c r="E1839">
        <v>41</v>
      </c>
      <c r="F1839">
        <v>110</v>
      </c>
      <c r="G1839" t="s">
        <v>373</v>
      </c>
      <c r="H1839" t="s">
        <v>545</v>
      </c>
      <c r="I1839" t="s">
        <v>206</v>
      </c>
      <c r="J1839" t="s">
        <v>558</v>
      </c>
    </row>
    <row r="1840" spans="2:10" x14ac:dyDescent="0.3">
      <c r="B1840">
        <v>11</v>
      </c>
      <c r="C1840" t="s">
        <v>119</v>
      </c>
      <c r="D1840">
        <v>1</v>
      </c>
      <c r="E1840">
        <v>23</v>
      </c>
      <c r="F1840">
        <v>114</v>
      </c>
      <c r="G1840" t="s">
        <v>200</v>
      </c>
      <c r="H1840" t="s">
        <v>202</v>
      </c>
      <c r="I1840" t="s">
        <v>201</v>
      </c>
      <c r="J1840" t="s">
        <v>539</v>
      </c>
    </row>
    <row r="1841" spans="2:10" x14ac:dyDescent="0.3">
      <c r="B1841">
        <v>15</v>
      </c>
      <c r="C1841" t="s">
        <v>136</v>
      </c>
      <c r="D1841">
        <v>12</v>
      </c>
      <c r="E1841">
        <v>29</v>
      </c>
      <c r="F1841">
        <v>107</v>
      </c>
      <c r="G1841" t="s">
        <v>333</v>
      </c>
      <c r="H1841" t="s">
        <v>542</v>
      </c>
      <c r="I1841" t="s">
        <v>201</v>
      </c>
      <c r="J1841" t="s">
        <v>566</v>
      </c>
    </row>
    <row r="1842" spans="2:10" x14ac:dyDescent="0.3">
      <c r="B1842">
        <v>89</v>
      </c>
      <c r="C1842" t="s">
        <v>111</v>
      </c>
      <c r="D1842">
        <v>2</v>
      </c>
      <c r="E1842">
        <v>39</v>
      </c>
      <c r="F1842">
        <v>109</v>
      </c>
      <c r="G1842" t="s">
        <v>475</v>
      </c>
      <c r="H1842" t="s">
        <v>542</v>
      </c>
      <c r="I1842" t="s">
        <v>206</v>
      </c>
      <c r="J1842" t="s">
        <v>543</v>
      </c>
    </row>
    <row r="1843" spans="2:10" x14ac:dyDescent="0.3">
      <c r="B1843">
        <v>15</v>
      </c>
      <c r="C1843" t="s">
        <v>136</v>
      </c>
      <c r="D1843">
        <v>6</v>
      </c>
      <c r="E1843">
        <v>27</v>
      </c>
      <c r="F1843">
        <v>109</v>
      </c>
      <c r="G1843" t="s">
        <v>272</v>
      </c>
      <c r="H1843" t="s">
        <v>202</v>
      </c>
      <c r="I1843" t="s">
        <v>201</v>
      </c>
      <c r="J1843" t="s">
        <v>554</v>
      </c>
    </row>
    <row r="1844" spans="2:10" x14ac:dyDescent="0.3">
      <c r="B1844">
        <v>61</v>
      </c>
      <c r="C1844" t="s">
        <v>116</v>
      </c>
      <c r="D1844">
        <v>1</v>
      </c>
      <c r="E1844">
        <v>25</v>
      </c>
      <c r="F1844">
        <v>119</v>
      </c>
      <c r="G1844" t="s">
        <v>200</v>
      </c>
      <c r="H1844" t="s">
        <v>202</v>
      </c>
      <c r="I1844" t="s">
        <v>201</v>
      </c>
      <c r="J1844" t="s">
        <v>539</v>
      </c>
    </row>
    <row r="1845" spans="2:10" x14ac:dyDescent="0.3">
      <c r="B1845">
        <v>3</v>
      </c>
      <c r="C1845" t="s">
        <v>150</v>
      </c>
      <c r="D1845">
        <v>3</v>
      </c>
      <c r="E1845">
        <v>19</v>
      </c>
      <c r="F1845">
        <v>98</v>
      </c>
      <c r="G1845" t="s">
        <v>494</v>
      </c>
      <c r="H1845" t="s">
        <v>545</v>
      </c>
      <c r="I1845" t="s">
        <v>206</v>
      </c>
      <c r="J1845" t="s">
        <v>546</v>
      </c>
    </row>
    <row r="1846" spans="2:10" x14ac:dyDescent="0.3">
      <c r="B1846">
        <v>22</v>
      </c>
      <c r="C1846" t="s">
        <v>112</v>
      </c>
      <c r="D1846">
        <v>12</v>
      </c>
      <c r="E1846">
        <v>10</v>
      </c>
      <c r="F1846">
        <v>97</v>
      </c>
      <c r="G1846" t="s">
        <v>333</v>
      </c>
      <c r="H1846" t="s">
        <v>542</v>
      </c>
      <c r="I1846" t="s">
        <v>201</v>
      </c>
      <c r="J1846" t="s">
        <v>566</v>
      </c>
    </row>
    <row r="1847" spans="2:10" x14ac:dyDescent="0.3">
      <c r="B1847">
        <v>87</v>
      </c>
      <c r="C1847" t="s">
        <v>101</v>
      </c>
      <c r="D1847">
        <v>13</v>
      </c>
      <c r="E1847">
        <v>25</v>
      </c>
      <c r="F1847">
        <v>119</v>
      </c>
      <c r="G1847" t="s">
        <v>411</v>
      </c>
      <c r="H1847" t="s">
        <v>545</v>
      </c>
      <c r="I1847" t="s">
        <v>201</v>
      </c>
      <c r="J1847" t="s">
        <v>568</v>
      </c>
    </row>
    <row r="1848" spans="2:10" x14ac:dyDescent="0.3">
      <c r="B1848">
        <v>26</v>
      </c>
      <c r="C1848" t="s">
        <v>154</v>
      </c>
      <c r="D1848">
        <v>8</v>
      </c>
      <c r="E1848">
        <v>45</v>
      </c>
      <c r="F1848">
        <v>116</v>
      </c>
      <c r="G1848" t="s">
        <v>373</v>
      </c>
      <c r="H1848" t="s">
        <v>545</v>
      </c>
      <c r="I1848" t="s">
        <v>206</v>
      </c>
      <c r="J1848" t="s">
        <v>558</v>
      </c>
    </row>
    <row r="1849" spans="2:10" x14ac:dyDescent="0.3">
      <c r="B1849">
        <v>3</v>
      </c>
      <c r="C1849" t="s">
        <v>150</v>
      </c>
      <c r="D1849">
        <v>1</v>
      </c>
      <c r="E1849">
        <v>39</v>
      </c>
      <c r="F1849">
        <v>115</v>
      </c>
      <c r="G1849" t="s">
        <v>200</v>
      </c>
      <c r="H1849" t="s">
        <v>202</v>
      </c>
      <c r="I1849" t="s">
        <v>201</v>
      </c>
      <c r="J1849" t="s">
        <v>539</v>
      </c>
    </row>
    <row r="1850" spans="2:10" x14ac:dyDescent="0.3">
      <c r="B1850">
        <v>68</v>
      </c>
      <c r="C1850" t="s">
        <v>111</v>
      </c>
      <c r="D1850">
        <v>2</v>
      </c>
      <c r="E1850">
        <v>48</v>
      </c>
      <c r="F1850">
        <v>112</v>
      </c>
      <c r="G1850" t="s">
        <v>475</v>
      </c>
      <c r="H1850" t="s">
        <v>542</v>
      </c>
      <c r="I1850" t="s">
        <v>206</v>
      </c>
      <c r="J1850" t="s">
        <v>543</v>
      </c>
    </row>
    <row r="1851" spans="2:10" x14ac:dyDescent="0.3">
      <c r="B1851">
        <v>46</v>
      </c>
      <c r="C1851" t="s">
        <v>153</v>
      </c>
      <c r="D1851">
        <v>7</v>
      </c>
      <c r="E1851">
        <v>38</v>
      </c>
      <c r="F1851">
        <v>102</v>
      </c>
      <c r="G1851" t="s">
        <v>507</v>
      </c>
      <c r="H1851" t="s">
        <v>542</v>
      </c>
      <c r="I1851" t="s">
        <v>206</v>
      </c>
      <c r="J1851" t="s">
        <v>556</v>
      </c>
    </row>
    <row r="1852" spans="2:10" x14ac:dyDescent="0.3">
      <c r="B1852">
        <v>37</v>
      </c>
      <c r="C1852" t="s">
        <v>110</v>
      </c>
      <c r="D1852">
        <v>10</v>
      </c>
      <c r="E1852">
        <v>14</v>
      </c>
      <c r="F1852">
        <v>113</v>
      </c>
      <c r="G1852" t="s">
        <v>244</v>
      </c>
      <c r="H1852" t="s">
        <v>551</v>
      </c>
      <c r="I1852" t="s">
        <v>206</v>
      </c>
      <c r="J1852" t="s">
        <v>562</v>
      </c>
    </row>
    <row r="1853" spans="2:10" x14ac:dyDescent="0.3">
      <c r="B1853">
        <v>11</v>
      </c>
      <c r="C1853" t="s">
        <v>119</v>
      </c>
      <c r="D1853">
        <v>12</v>
      </c>
      <c r="E1853">
        <v>27</v>
      </c>
      <c r="F1853">
        <v>104</v>
      </c>
      <c r="G1853" t="s">
        <v>333</v>
      </c>
      <c r="H1853" t="s">
        <v>542</v>
      </c>
      <c r="I1853" t="s">
        <v>201</v>
      </c>
      <c r="J1853" t="s">
        <v>566</v>
      </c>
    </row>
    <row r="1854" spans="2:10" x14ac:dyDescent="0.3">
      <c r="B1854">
        <v>100</v>
      </c>
      <c r="C1854" t="s">
        <v>96</v>
      </c>
      <c r="D1854">
        <v>4</v>
      </c>
      <c r="E1854">
        <v>48</v>
      </c>
      <c r="F1854">
        <v>96</v>
      </c>
      <c r="G1854" t="s">
        <v>472</v>
      </c>
      <c r="H1854" t="s">
        <v>548</v>
      </c>
      <c r="I1854" t="s">
        <v>206</v>
      </c>
      <c r="J1854" t="s">
        <v>549</v>
      </c>
    </row>
    <row r="1855" spans="2:10" x14ac:dyDescent="0.3">
      <c r="B1855">
        <v>75</v>
      </c>
      <c r="C1855" t="s">
        <v>96</v>
      </c>
      <c r="D1855">
        <v>2</v>
      </c>
      <c r="E1855">
        <v>22</v>
      </c>
      <c r="F1855">
        <v>101</v>
      </c>
      <c r="G1855" t="s">
        <v>475</v>
      </c>
      <c r="H1855" t="s">
        <v>542</v>
      </c>
      <c r="I1855" t="s">
        <v>206</v>
      </c>
      <c r="J1855" t="s">
        <v>543</v>
      </c>
    </row>
    <row r="1856" spans="2:10" x14ac:dyDescent="0.3">
      <c r="B1856">
        <v>35</v>
      </c>
      <c r="C1856" t="s">
        <v>96</v>
      </c>
      <c r="D1856">
        <v>3</v>
      </c>
      <c r="E1856">
        <v>30</v>
      </c>
      <c r="F1856">
        <v>118</v>
      </c>
      <c r="G1856" t="s">
        <v>494</v>
      </c>
      <c r="H1856" t="s">
        <v>545</v>
      </c>
      <c r="I1856" t="s">
        <v>206</v>
      </c>
      <c r="J1856" t="s">
        <v>546</v>
      </c>
    </row>
    <row r="1857" spans="2:10" x14ac:dyDescent="0.3">
      <c r="B1857">
        <v>26</v>
      </c>
      <c r="C1857" t="s">
        <v>154</v>
      </c>
      <c r="D1857">
        <v>10</v>
      </c>
      <c r="E1857">
        <v>17</v>
      </c>
      <c r="F1857">
        <v>111</v>
      </c>
      <c r="G1857" t="s">
        <v>244</v>
      </c>
      <c r="H1857" t="s">
        <v>551</v>
      </c>
      <c r="I1857" t="s">
        <v>206</v>
      </c>
      <c r="J1857" t="s">
        <v>562</v>
      </c>
    </row>
    <row r="1858" spans="2:10" x14ac:dyDescent="0.3">
      <c r="B1858">
        <v>49</v>
      </c>
      <c r="C1858" t="s">
        <v>96</v>
      </c>
      <c r="D1858">
        <v>9</v>
      </c>
      <c r="E1858">
        <v>14</v>
      </c>
      <c r="F1858">
        <v>113</v>
      </c>
      <c r="G1858" t="s">
        <v>423</v>
      </c>
      <c r="H1858" t="s">
        <v>548</v>
      </c>
      <c r="I1858" t="s">
        <v>206</v>
      </c>
      <c r="J1858" t="s">
        <v>560</v>
      </c>
    </row>
    <row r="1859" spans="2:10" x14ac:dyDescent="0.3">
      <c r="B1859">
        <v>14</v>
      </c>
      <c r="C1859" t="s">
        <v>86</v>
      </c>
      <c r="D1859">
        <v>13</v>
      </c>
      <c r="E1859">
        <v>15</v>
      </c>
      <c r="F1859">
        <v>118</v>
      </c>
      <c r="G1859" t="s">
        <v>411</v>
      </c>
      <c r="H1859" t="s">
        <v>545</v>
      </c>
      <c r="I1859" t="s">
        <v>201</v>
      </c>
      <c r="J1859" t="s">
        <v>568</v>
      </c>
    </row>
    <row r="1860" spans="2:10" x14ac:dyDescent="0.3">
      <c r="B1860">
        <v>69</v>
      </c>
      <c r="C1860" t="s">
        <v>126</v>
      </c>
      <c r="D1860">
        <v>7</v>
      </c>
      <c r="E1860">
        <v>10</v>
      </c>
      <c r="F1860">
        <v>100</v>
      </c>
      <c r="G1860" t="s">
        <v>507</v>
      </c>
      <c r="H1860" t="s">
        <v>542</v>
      </c>
      <c r="I1860" t="s">
        <v>206</v>
      </c>
      <c r="J1860" t="s">
        <v>556</v>
      </c>
    </row>
    <row r="1861" spans="2:10" x14ac:dyDescent="0.3">
      <c r="B1861">
        <v>66</v>
      </c>
      <c r="C1861" t="s">
        <v>89</v>
      </c>
      <c r="D1861">
        <v>15</v>
      </c>
      <c r="E1861">
        <v>48</v>
      </c>
      <c r="F1861">
        <v>102</v>
      </c>
      <c r="G1861" t="s">
        <v>295</v>
      </c>
      <c r="H1861" t="s">
        <v>551</v>
      </c>
      <c r="I1861" t="s">
        <v>206</v>
      </c>
      <c r="J1861" t="s">
        <v>572</v>
      </c>
    </row>
    <row r="1862" spans="2:10" x14ac:dyDescent="0.3">
      <c r="B1862">
        <v>21</v>
      </c>
      <c r="C1862" t="s">
        <v>146</v>
      </c>
      <c r="D1862">
        <v>11</v>
      </c>
      <c r="E1862">
        <v>11</v>
      </c>
      <c r="F1862">
        <v>92</v>
      </c>
      <c r="G1862" t="s">
        <v>458</v>
      </c>
      <c r="H1862" t="s">
        <v>202</v>
      </c>
      <c r="I1862" t="s">
        <v>201</v>
      </c>
      <c r="J1862" t="s">
        <v>564</v>
      </c>
    </row>
    <row r="1863" spans="2:10" x14ac:dyDescent="0.3">
      <c r="B1863">
        <v>50</v>
      </c>
      <c r="C1863" t="s">
        <v>140</v>
      </c>
      <c r="D1863">
        <v>15</v>
      </c>
      <c r="E1863">
        <v>23</v>
      </c>
      <c r="F1863">
        <v>119</v>
      </c>
      <c r="G1863" t="s">
        <v>295</v>
      </c>
      <c r="H1863" t="s">
        <v>551</v>
      </c>
      <c r="I1863" t="s">
        <v>206</v>
      </c>
      <c r="J1863" t="s">
        <v>572</v>
      </c>
    </row>
    <row r="1864" spans="2:10" x14ac:dyDescent="0.3">
      <c r="B1864">
        <v>87</v>
      </c>
      <c r="C1864" t="s">
        <v>101</v>
      </c>
      <c r="D1864">
        <v>6</v>
      </c>
      <c r="E1864">
        <v>14</v>
      </c>
      <c r="F1864">
        <v>117</v>
      </c>
      <c r="G1864" t="s">
        <v>272</v>
      </c>
      <c r="H1864" t="s">
        <v>202</v>
      </c>
      <c r="I1864" t="s">
        <v>201</v>
      </c>
      <c r="J1864" t="s">
        <v>554</v>
      </c>
    </row>
    <row r="1865" spans="2:10" x14ac:dyDescent="0.3">
      <c r="B1865">
        <v>19</v>
      </c>
      <c r="C1865" t="s">
        <v>96</v>
      </c>
      <c r="D1865">
        <v>12</v>
      </c>
      <c r="E1865">
        <v>45</v>
      </c>
      <c r="F1865">
        <v>96</v>
      </c>
      <c r="G1865" t="s">
        <v>333</v>
      </c>
      <c r="H1865" t="s">
        <v>542</v>
      </c>
      <c r="I1865" t="s">
        <v>201</v>
      </c>
      <c r="J1865" t="s">
        <v>566</v>
      </c>
    </row>
    <row r="1866" spans="2:10" x14ac:dyDescent="0.3">
      <c r="B1866">
        <v>61</v>
      </c>
      <c r="C1866" t="s">
        <v>116</v>
      </c>
      <c r="D1866">
        <v>12</v>
      </c>
      <c r="E1866">
        <v>30</v>
      </c>
      <c r="F1866">
        <v>112</v>
      </c>
      <c r="G1866" t="s">
        <v>333</v>
      </c>
      <c r="H1866" t="s">
        <v>542</v>
      </c>
      <c r="I1866" t="s">
        <v>201</v>
      </c>
      <c r="J1866" t="s">
        <v>566</v>
      </c>
    </row>
    <row r="1867" spans="2:10" x14ac:dyDescent="0.3">
      <c r="B1867">
        <v>73</v>
      </c>
      <c r="C1867" t="s">
        <v>96</v>
      </c>
      <c r="D1867">
        <v>8</v>
      </c>
      <c r="E1867">
        <v>34</v>
      </c>
      <c r="F1867">
        <v>92</v>
      </c>
      <c r="G1867" t="s">
        <v>373</v>
      </c>
      <c r="H1867" t="s">
        <v>545</v>
      </c>
      <c r="I1867" t="s">
        <v>206</v>
      </c>
      <c r="J1867" t="s">
        <v>558</v>
      </c>
    </row>
    <row r="1868" spans="2:10" x14ac:dyDescent="0.3">
      <c r="B1868">
        <v>37</v>
      </c>
      <c r="C1868" t="s">
        <v>110</v>
      </c>
      <c r="D1868">
        <v>10</v>
      </c>
      <c r="E1868">
        <v>12</v>
      </c>
      <c r="F1868">
        <v>118</v>
      </c>
      <c r="G1868" t="s">
        <v>244</v>
      </c>
      <c r="H1868" t="s">
        <v>551</v>
      </c>
      <c r="I1868" t="s">
        <v>206</v>
      </c>
      <c r="J1868" t="s">
        <v>562</v>
      </c>
    </row>
    <row r="1869" spans="2:10" x14ac:dyDescent="0.3">
      <c r="B1869">
        <v>86</v>
      </c>
      <c r="C1869" t="s">
        <v>149</v>
      </c>
      <c r="D1869">
        <v>13</v>
      </c>
      <c r="E1869">
        <v>40</v>
      </c>
      <c r="F1869">
        <v>90</v>
      </c>
      <c r="G1869" t="s">
        <v>411</v>
      </c>
      <c r="H1869" t="s">
        <v>545</v>
      </c>
      <c r="I1869" t="s">
        <v>201</v>
      </c>
      <c r="J1869" t="s">
        <v>568</v>
      </c>
    </row>
    <row r="1870" spans="2:10" x14ac:dyDescent="0.3">
      <c r="B1870">
        <v>6</v>
      </c>
      <c r="C1870" t="s">
        <v>147</v>
      </c>
      <c r="D1870">
        <v>11</v>
      </c>
      <c r="E1870">
        <v>34</v>
      </c>
      <c r="F1870">
        <v>117</v>
      </c>
      <c r="G1870" t="s">
        <v>458</v>
      </c>
      <c r="H1870" t="s">
        <v>202</v>
      </c>
      <c r="I1870" t="s">
        <v>201</v>
      </c>
      <c r="J1870" t="s">
        <v>564</v>
      </c>
    </row>
    <row r="1871" spans="2:10" x14ac:dyDescent="0.3">
      <c r="B1871">
        <v>63</v>
      </c>
      <c r="C1871" t="s">
        <v>139</v>
      </c>
      <c r="D1871">
        <v>13</v>
      </c>
      <c r="E1871">
        <v>48</v>
      </c>
      <c r="F1871">
        <v>108</v>
      </c>
      <c r="G1871" t="s">
        <v>411</v>
      </c>
      <c r="H1871" t="s">
        <v>545</v>
      </c>
      <c r="I1871" t="s">
        <v>201</v>
      </c>
      <c r="J1871" t="s">
        <v>568</v>
      </c>
    </row>
    <row r="1872" spans="2:10" x14ac:dyDescent="0.3">
      <c r="B1872">
        <v>37</v>
      </c>
      <c r="C1872" t="s">
        <v>110</v>
      </c>
      <c r="D1872">
        <v>10</v>
      </c>
      <c r="E1872">
        <v>47</v>
      </c>
      <c r="F1872">
        <v>108</v>
      </c>
      <c r="G1872" t="s">
        <v>244</v>
      </c>
      <c r="H1872" t="s">
        <v>551</v>
      </c>
      <c r="I1872" t="s">
        <v>206</v>
      </c>
      <c r="J1872" t="s">
        <v>562</v>
      </c>
    </row>
    <row r="1873" spans="2:10" x14ac:dyDescent="0.3">
      <c r="B1873">
        <v>10</v>
      </c>
      <c r="C1873" t="s">
        <v>148</v>
      </c>
      <c r="D1873">
        <v>12</v>
      </c>
      <c r="E1873">
        <v>20</v>
      </c>
      <c r="F1873">
        <v>117</v>
      </c>
      <c r="G1873" t="s">
        <v>333</v>
      </c>
      <c r="H1873" t="s">
        <v>542</v>
      </c>
      <c r="I1873" t="s">
        <v>201</v>
      </c>
      <c r="J1873" t="s">
        <v>566</v>
      </c>
    </row>
    <row r="1874" spans="2:10" x14ac:dyDescent="0.3">
      <c r="B1874">
        <v>85</v>
      </c>
      <c r="C1874" t="s">
        <v>117</v>
      </c>
      <c r="D1874">
        <v>2</v>
      </c>
      <c r="E1874">
        <v>50</v>
      </c>
      <c r="F1874">
        <v>107</v>
      </c>
      <c r="G1874" t="s">
        <v>475</v>
      </c>
      <c r="H1874" t="s">
        <v>542</v>
      </c>
      <c r="I1874" t="s">
        <v>206</v>
      </c>
      <c r="J1874" t="s">
        <v>543</v>
      </c>
    </row>
    <row r="1875" spans="2:10" x14ac:dyDescent="0.3">
      <c r="B1875">
        <v>39</v>
      </c>
      <c r="C1875" t="s">
        <v>96</v>
      </c>
      <c r="D1875">
        <v>9</v>
      </c>
      <c r="E1875">
        <v>27</v>
      </c>
      <c r="F1875">
        <v>116</v>
      </c>
      <c r="G1875" t="s">
        <v>423</v>
      </c>
      <c r="H1875" t="s">
        <v>548</v>
      </c>
      <c r="I1875" t="s">
        <v>206</v>
      </c>
      <c r="J1875" t="s">
        <v>560</v>
      </c>
    </row>
    <row r="1876" spans="2:10" x14ac:dyDescent="0.3">
      <c r="B1876">
        <v>46</v>
      </c>
      <c r="C1876" t="s">
        <v>153</v>
      </c>
      <c r="D1876">
        <v>13</v>
      </c>
      <c r="E1876">
        <v>50</v>
      </c>
      <c r="F1876">
        <v>93</v>
      </c>
      <c r="G1876" t="s">
        <v>411</v>
      </c>
      <c r="H1876" t="s">
        <v>545</v>
      </c>
      <c r="I1876" t="s">
        <v>201</v>
      </c>
      <c r="J1876" t="s">
        <v>568</v>
      </c>
    </row>
    <row r="1877" spans="2:10" x14ac:dyDescent="0.3">
      <c r="B1877">
        <v>72</v>
      </c>
      <c r="C1877" t="s">
        <v>96</v>
      </c>
      <c r="D1877">
        <v>6</v>
      </c>
      <c r="E1877">
        <v>21</v>
      </c>
      <c r="F1877">
        <v>115</v>
      </c>
      <c r="G1877" t="s">
        <v>272</v>
      </c>
      <c r="H1877" t="s">
        <v>202</v>
      </c>
      <c r="I1877" t="s">
        <v>201</v>
      </c>
      <c r="J1877" t="s">
        <v>554</v>
      </c>
    </row>
    <row r="1878" spans="2:10" x14ac:dyDescent="0.3">
      <c r="B1878">
        <v>29</v>
      </c>
      <c r="C1878" t="s">
        <v>157</v>
      </c>
      <c r="D1878">
        <v>2</v>
      </c>
      <c r="E1878">
        <v>12</v>
      </c>
      <c r="F1878">
        <v>97</v>
      </c>
      <c r="G1878" t="s">
        <v>475</v>
      </c>
      <c r="H1878" t="s">
        <v>542</v>
      </c>
      <c r="I1878" t="s">
        <v>206</v>
      </c>
      <c r="J1878" t="s">
        <v>543</v>
      </c>
    </row>
    <row r="1879" spans="2:10" x14ac:dyDescent="0.3">
      <c r="B1879">
        <v>66</v>
      </c>
      <c r="C1879" t="s">
        <v>89</v>
      </c>
      <c r="D1879">
        <v>12</v>
      </c>
      <c r="E1879">
        <v>23</v>
      </c>
      <c r="F1879">
        <v>99</v>
      </c>
      <c r="G1879" t="s">
        <v>333</v>
      </c>
      <c r="H1879" t="s">
        <v>542</v>
      </c>
      <c r="I1879" t="s">
        <v>201</v>
      </c>
      <c r="J1879" t="s">
        <v>566</v>
      </c>
    </row>
    <row r="1880" spans="2:10" x14ac:dyDescent="0.3">
      <c r="B1880">
        <v>70</v>
      </c>
      <c r="C1880" t="s">
        <v>126</v>
      </c>
      <c r="D1880">
        <v>10</v>
      </c>
      <c r="E1880">
        <v>45</v>
      </c>
      <c r="F1880">
        <v>98</v>
      </c>
      <c r="G1880" t="s">
        <v>244</v>
      </c>
      <c r="H1880" t="s">
        <v>551</v>
      </c>
      <c r="I1880" t="s">
        <v>206</v>
      </c>
      <c r="J1880" t="s">
        <v>562</v>
      </c>
    </row>
    <row r="1881" spans="2:10" x14ac:dyDescent="0.3">
      <c r="B1881">
        <v>75</v>
      </c>
      <c r="C1881" t="s">
        <v>96</v>
      </c>
      <c r="D1881">
        <v>8</v>
      </c>
      <c r="E1881">
        <v>26</v>
      </c>
      <c r="F1881">
        <v>94</v>
      </c>
      <c r="G1881" t="s">
        <v>373</v>
      </c>
      <c r="H1881" t="s">
        <v>545</v>
      </c>
      <c r="I1881" t="s">
        <v>206</v>
      </c>
      <c r="J1881" t="s">
        <v>558</v>
      </c>
    </row>
    <row r="1882" spans="2:10" x14ac:dyDescent="0.3">
      <c r="B1882">
        <v>17</v>
      </c>
      <c r="C1882" t="s">
        <v>126</v>
      </c>
      <c r="D1882">
        <v>1</v>
      </c>
      <c r="E1882">
        <v>23</v>
      </c>
      <c r="F1882">
        <v>115</v>
      </c>
      <c r="G1882" t="s">
        <v>200</v>
      </c>
      <c r="H1882" t="s">
        <v>202</v>
      </c>
      <c r="I1882" t="s">
        <v>201</v>
      </c>
      <c r="J1882" t="s">
        <v>539</v>
      </c>
    </row>
    <row r="1883" spans="2:10" x14ac:dyDescent="0.3">
      <c r="B1883">
        <v>68</v>
      </c>
      <c r="C1883" t="s">
        <v>111</v>
      </c>
      <c r="D1883">
        <v>4</v>
      </c>
      <c r="E1883">
        <v>22</v>
      </c>
      <c r="F1883">
        <v>116</v>
      </c>
      <c r="G1883" t="s">
        <v>472</v>
      </c>
      <c r="H1883" t="s">
        <v>548</v>
      </c>
      <c r="I1883" t="s">
        <v>206</v>
      </c>
      <c r="J1883" t="s">
        <v>549</v>
      </c>
    </row>
    <row r="1884" spans="2:10" x14ac:dyDescent="0.3">
      <c r="B1884">
        <v>50</v>
      </c>
      <c r="C1884" t="s">
        <v>140</v>
      </c>
      <c r="D1884">
        <v>6</v>
      </c>
      <c r="E1884">
        <v>37</v>
      </c>
      <c r="F1884">
        <v>91</v>
      </c>
      <c r="G1884" t="s">
        <v>272</v>
      </c>
      <c r="H1884" t="s">
        <v>202</v>
      </c>
      <c r="I1884" t="s">
        <v>201</v>
      </c>
      <c r="J1884" t="s">
        <v>554</v>
      </c>
    </row>
    <row r="1885" spans="2:10" x14ac:dyDescent="0.3">
      <c r="B1885">
        <v>23</v>
      </c>
      <c r="C1885" t="s">
        <v>164</v>
      </c>
      <c r="D1885">
        <v>3</v>
      </c>
      <c r="E1885">
        <v>47</v>
      </c>
      <c r="F1885">
        <v>99</v>
      </c>
      <c r="G1885" t="s">
        <v>494</v>
      </c>
      <c r="H1885" t="s">
        <v>545</v>
      </c>
      <c r="I1885" t="s">
        <v>206</v>
      </c>
      <c r="J1885" t="s">
        <v>546</v>
      </c>
    </row>
    <row r="1886" spans="2:10" x14ac:dyDescent="0.3">
      <c r="B1886">
        <v>85</v>
      </c>
      <c r="C1886" t="s">
        <v>117</v>
      </c>
      <c r="D1886">
        <v>12</v>
      </c>
      <c r="E1886">
        <v>20</v>
      </c>
      <c r="F1886">
        <v>93</v>
      </c>
      <c r="G1886" t="s">
        <v>333</v>
      </c>
      <c r="H1886" t="s">
        <v>542</v>
      </c>
      <c r="I1886" t="s">
        <v>201</v>
      </c>
      <c r="J1886" t="s">
        <v>566</v>
      </c>
    </row>
    <row r="1887" spans="2:10" x14ac:dyDescent="0.3">
      <c r="B1887">
        <v>1</v>
      </c>
      <c r="C1887" t="s">
        <v>152</v>
      </c>
      <c r="D1887">
        <v>4</v>
      </c>
      <c r="E1887">
        <v>13</v>
      </c>
      <c r="F1887">
        <v>92</v>
      </c>
      <c r="G1887" t="s">
        <v>472</v>
      </c>
      <c r="H1887" t="s">
        <v>548</v>
      </c>
      <c r="I1887" t="s">
        <v>206</v>
      </c>
      <c r="J1887" t="s">
        <v>549</v>
      </c>
    </row>
    <row r="1888" spans="2:10" x14ac:dyDescent="0.3">
      <c r="B1888">
        <v>68</v>
      </c>
      <c r="C1888" t="s">
        <v>111</v>
      </c>
      <c r="D1888">
        <v>4</v>
      </c>
      <c r="E1888">
        <v>46</v>
      </c>
      <c r="F1888">
        <v>104</v>
      </c>
      <c r="G1888" t="s">
        <v>472</v>
      </c>
      <c r="H1888" t="s">
        <v>548</v>
      </c>
      <c r="I1888" t="s">
        <v>206</v>
      </c>
      <c r="J1888" t="s">
        <v>549</v>
      </c>
    </row>
    <row r="1889" spans="2:10" x14ac:dyDescent="0.3">
      <c r="B1889">
        <v>85</v>
      </c>
      <c r="C1889" t="s">
        <v>117</v>
      </c>
      <c r="D1889">
        <v>4</v>
      </c>
      <c r="E1889">
        <v>14</v>
      </c>
      <c r="F1889">
        <v>93</v>
      </c>
      <c r="G1889" t="s">
        <v>472</v>
      </c>
      <c r="H1889" t="s">
        <v>548</v>
      </c>
      <c r="I1889" t="s">
        <v>206</v>
      </c>
      <c r="J1889" t="s">
        <v>549</v>
      </c>
    </row>
    <row r="1890" spans="2:10" x14ac:dyDescent="0.3">
      <c r="B1890">
        <v>86</v>
      </c>
      <c r="C1890" t="s">
        <v>149</v>
      </c>
      <c r="D1890">
        <v>8</v>
      </c>
      <c r="E1890">
        <v>50</v>
      </c>
      <c r="F1890">
        <v>118</v>
      </c>
      <c r="G1890" t="s">
        <v>373</v>
      </c>
      <c r="H1890" t="s">
        <v>545</v>
      </c>
      <c r="I1890" t="s">
        <v>206</v>
      </c>
      <c r="J1890" t="s">
        <v>558</v>
      </c>
    </row>
    <row r="1891" spans="2:10" x14ac:dyDescent="0.3">
      <c r="B1891">
        <v>57</v>
      </c>
      <c r="C1891" t="s">
        <v>148</v>
      </c>
      <c r="D1891">
        <v>3</v>
      </c>
      <c r="E1891">
        <v>26</v>
      </c>
      <c r="F1891">
        <v>103</v>
      </c>
      <c r="G1891" t="s">
        <v>494</v>
      </c>
      <c r="H1891" t="s">
        <v>545</v>
      </c>
      <c r="I1891" t="s">
        <v>206</v>
      </c>
      <c r="J1891" t="s">
        <v>546</v>
      </c>
    </row>
    <row r="1892" spans="2:10" x14ac:dyDescent="0.3">
      <c r="B1892">
        <v>84</v>
      </c>
      <c r="C1892" t="s">
        <v>106</v>
      </c>
      <c r="D1892">
        <v>12</v>
      </c>
      <c r="E1892">
        <v>42</v>
      </c>
      <c r="F1892">
        <v>91</v>
      </c>
      <c r="G1892" t="s">
        <v>333</v>
      </c>
      <c r="H1892" t="s">
        <v>542</v>
      </c>
      <c r="I1892" t="s">
        <v>201</v>
      </c>
      <c r="J1892" t="s">
        <v>566</v>
      </c>
    </row>
    <row r="1893" spans="2:10" x14ac:dyDescent="0.3">
      <c r="B1893">
        <v>58</v>
      </c>
      <c r="C1893" t="s">
        <v>131</v>
      </c>
      <c r="D1893">
        <v>1</v>
      </c>
      <c r="E1893">
        <v>21</v>
      </c>
      <c r="F1893">
        <v>93</v>
      </c>
      <c r="G1893" t="s">
        <v>200</v>
      </c>
      <c r="H1893" t="s">
        <v>202</v>
      </c>
      <c r="I1893" t="s">
        <v>201</v>
      </c>
      <c r="J1893" t="s">
        <v>539</v>
      </c>
    </row>
    <row r="1894" spans="2:10" x14ac:dyDescent="0.3">
      <c r="B1894">
        <v>11</v>
      </c>
      <c r="C1894" t="s">
        <v>119</v>
      </c>
      <c r="D1894">
        <v>1</v>
      </c>
      <c r="E1894">
        <v>49</v>
      </c>
      <c r="F1894">
        <v>114</v>
      </c>
      <c r="G1894" t="s">
        <v>200</v>
      </c>
      <c r="H1894" t="s">
        <v>202</v>
      </c>
      <c r="I1894" t="s">
        <v>201</v>
      </c>
      <c r="J1894" t="s">
        <v>539</v>
      </c>
    </row>
    <row r="1895" spans="2:10" x14ac:dyDescent="0.3">
      <c r="B1895">
        <v>58</v>
      </c>
      <c r="C1895" t="s">
        <v>131</v>
      </c>
      <c r="D1895">
        <v>11</v>
      </c>
      <c r="E1895">
        <v>23</v>
      </c>
      <c r="F1895">
        <v>106</v>
      </c>
      <c r="G1895" t="s">
        <v>458</v>
      </c>
      <c r="H1895" t="s">
        <v>202</v>
      </c>
      <c r="I1895" t="s">
        <v>201</v>
      </c>
      <c r="J1895" t="s">
        <v>564</v>
      </c>
    </row>
    <row r="1896" spans="2:10" x14ac:dyDescent="0.3">
      <c r="B1896">
        <v>2</v>
      </c>
      <c r="C1896" t="s">
        <v>93</v>
      </c>
      <c r="D1896">
        <v>5</v>
      </c>
      <c r="E1896">
        <v>17</v>
      </c>
      <c r="F1896">
        <v>102</v>
      </c>
      <c r="G1896" t="s">
        <v>315</v>
      </c>
      <c r="H1896" t="s">
        <v>551</v>
      </c>
      <c r="I1896" t="s">
        <v>206</v>
      </c>
      <c r="J1896" t="s">
        <v>552</v>
      </c>
    </row>
    <row r="1897" spans="2:10" x14ac:dyDescent="0.3">
      <c r="B1897">
        <v>14</v>
      </c>
      <c r="C1897" t="s">
        <v>86</v>
      </c>
      <c r="D1897">
        <v>1</v>
      </c>
      <c r="E1897">
        <v>39</v>
      </c>
      <c r="F1897">
        <v>118</v>
      </c>
      <c r="G1897" t="s">
        <v>200</v>
      </c>
      <c r="H1897" t="s">
        <v>202</v>
      </c>
      <c r="I1897" t="s">
        <v>201</v>
      </c>
      <c r="J1897" t="s">
        <v>539</v>
      </c>
    </row>
    <row r="1898" spans="2:10" x14ac:dyDescent="0.3">
      <c r="B1898">
        <v>85</v>
      </c>
      <c r="C1898" t="s">
        <v>117</v>
      </c>
      <c r="D1898">
        <v>4</v>
      </c>
      <c r="E1898">
        <v>35</v>
      </c>
      <c r="F1898">
        <v>101</v>
      </c>
      <c r="G1898" t="s">
        <v>472</v>
      </c>
      <c r="H1898" t="s">
        <v>548</v>
      </c>
      <c r="I1898" t="s">
        <v>206</v>
      </c>
      <c r="J1898" t="s">
        <v>549</v>
      </c>
    </row>
    <row r="1899" spans="2:10" x14ac:dyDescent="0.3">
      <c r="B1899">
        <v>7</v>
      </c>
      <c r="C1899" t="s">
        <v>161</v>
      </c>
      <c r="D1899">
        <v>14</v>
      </c>
      <c r="E1899">
        <v>27</v>
      </c>
      <c r="F1899">
        <v>109</v>
      </c>
      <c r="G1899" t="s">
        <v>483</v>
      </c>
      <c r="H1899" t="s">
        <v>548</v>
      </c>
      <c r="I1899" t="s">
        <v>201</v>
      </c>
      <c r="J1899" t="s">
        <v>570</v>
      </c>
    </row>
    <row r="1900" spans="2:10" x14ac:dyDescent="0.3">
      <c r="B1900">
        <v>46</v>
      </c>
      <c r="C1900" t="s">
        <v>153</v>
      </c>
      <c r="D1900">
        <v>11</v>
      </c>
      <c r="E1900">
        <v>45</v>
      </c>
      <c r="F1900">
        <v>109</v>
      </c>
      <c r="G1900" t="s">
        <v>458</v>
      </c>
      <c r="H1900" t="s">
        <v>202</v>
      </c>
      <c r="I1900" t="s">
        <v>201</v>
      </c>
      <c r="J1900" t="s">
        <v>564</v>
      </c>
    </row>
    <row r="1901" spans="2:10" x14ac:dyDescent="0.3">
      <c r="B1901">
        <v>38</v>
      </c>
      <c r="C1901" t="s">
        <v>132</v>
      </c>
      <c r="D1901">
        <v>10</v>
      </c>
      <c r="E1901">
        <v>48</v>
      </c>
      <c r="F1901">
        <v>101</v>
      </c>
      <c r="G1901" t="s">
        <v>244</v>
      </c>
      <c r="H1901" t="s">
        <v>551</v>
      </c>
      <c r="I1901" t="s">
        <v>206</v>
      </c>
      <c r="J1901" t="s">
        <v>562</v>
      </c>
    </row>
    <row r="1902" spans="2:10" x14ac:dyDescent="0.3">
      <c r="B1902">
        <v>33</v>
      </c>
      <c r="C1902" t="s">
        <v>135</v>
      </c>
      <c r="D1902">
        <v>4</v>
      </c>
      <c r="E1902">
        <v>46</v>
      </c>
      <c r="F1902">
        <v>118</v>
      </c>
      <c r="G1902" t="s">
        <v>472</v>
      </c>
      <c r="H1902" t="s">
        <v>548</v>
      </c>
      <c r="I1902" t="s">
        <v>206</v>
      </c>
      <c r="J1902" t="s">
        <v>549</v>
      </c>
    </row>
    <row r="1903" spans="2:10" x14ac:dyDescent="0.3">
      <c r="B1903">
        <v>48</v>
      </c>
      <c r="C1903" t="s">
        <v>120</v>
      </c>
      <c r="D1903">
        <v>15</v>
      </c>
      <c r="E1903">
        <v>11</v>
      </c>
      <c r="F1903">
        <v>98</v>
      </c>
      <c r="G1903" t="s">
        <v>295</v>
      </c>
      <c r="H1903" t="s">
        <v>551</v>
      </c>
      <c r="I1903" t="s">
        <v>206</v>
      </c>
      <c r="J1903" t="s">
        <v>572</v>
      </c>
    </row>
    <row r="1904" spans="2:10" x14ac:dyDescent="0.3">
      <c r="B1904">
        <v>13</v>
      </c>
      <c r="C1904" t="s">
        <v>134</v>
      </c>
      <c r="D1904">
        <v>6</v>
      </c>
      <c r="E1904">
        <v>45</v>
      </c>
      <c r="F1904">
        <v>95</v>
      </c>
      <c r="G1904" t="s">
        <v>272</v>
      </c>
      <c r="H1904" t="s">
        <v>202</v>
      </c>
      <c r="I1904" t="s">
        <v>201</v>
      </c>
      <c r="J1904" t="s">
        <v>554</v>
      </c>
    </row>
    <row r="1905" spans="2:10" x14ac:dyDescent="0.3">
      <c r="B1905">
        <v>45</v>
      </c>
      <c r="C1905" t="s">
        <v>96</v>
      </c>
      <c r="D1905">
        <v>5</v>
      </c>
      <c r="E1905">
        <v>41</v>
      </c>
      <c r="F1905">
        <v>101</v>
      </c>
      <c r="G1905" t="s">
        <v>315</v>
      </c>
      <c r="H1905" t="s">
        <v>551</v>
      </c>
      <c r="I1905" t="s">
        <v>206</v>
      </c>
      <c r="J1905" t="s">
        <v>552</v>
      </c>
    </row>
    <row r="1906" spans="2:10" x14ac:dyDescent="0.3">
      <c r="B1906">
        <v>27</v>
      </c>
      <c r="C1906" t="s">
        <v>160</v>
      </c>
      <c r="D1906">
        <v>4</v>
      </c>
      <c r="E1906">
        <v>23</v>
      </c>
      <c r="F1906">
        <v>110</v>
      </c>
      <c r="G1906" t="s">
        <v>472</v>
      </c>
      <c r="H1906" t="s">
        <v>548</v>
      </c>
      <c r="I1906" t="s">
        <v>206</v>
      </c>
      <c r="J1906" t="s">
        <v>549</v>
      </c>
    </row>
    <row r="1907" spans="2:10" x14ac:dyDescent="0.3">
      <c r="B1907">
        <v>32</v>
      </c>
      <c r="C1907" t="s">
        <v>136</v>
      </c>
      <c r="D1907">
        <v>2</v>
      </c>
      <c r="E1907">
        <v>46</v>
      </c>
      <c r="F1907">
        <v>106</v>
      </c>
      <c r="G1907" t="s">
        <v>475</v>
      </c>
      <c r="H1907" t="s">
        <v>542</v>
      </c>
      <c r="I1907" t="s">
        <v>206</v>
      </c>
      <c r="J1907" t="s">
        <v>543</v>
      </c>
    </row>
    <row r="1908" spans="2:10" x14ac:dyDescent="0.3">
      <c r="B1908">
        <v>16</v>
      </c>
      <c r="C1908" t="s">
        <v>86</v>
      </c>
      <c r="D1908">
        <v>1</v>
      </c>
      <c r="E1908">
        <v>28</v>
      </c>
      <c r="F1908">
        <v>106</v>
      </c>
      <c r="G1908" t="s">
        <v>200</v>
      </c>
      <c r="H1908" t="s">
        <v>202</v>
      </c>
      <c r="I1908" t="s">
        <v>201</v>
      </c>
      <c r="J1908" t="s">
        <v>539</v>
      </c>
    </row>
    <row r="1909" spans="2:10" x14ac:dyDescent="0.3">
      <c r="B1909">
        <v>29</v>
      </c>
      <c r="C1909" t="s">
        <v>157</v>
      </c>
      <c r="D1909">
        <v>2</v>
      </c>
      <c r="E1909">
        <v>30</v>
      </c>
      <c r="F1909">
        <v>112</v>
      </c>
      <c r="G1909" t="s">
        <v>475</v>
      </c>
      <c r="H1909" t="s">
        <v>542</v>
      </c>
      <c r="I1909" t="s">
        <v>206</v>
      </c>
      <c r="J1909" t="s">
        <v>543</v>
      </c>
    </row>
    <row r="1910" spans="2:10" x14ac:dyDescent="0.3">
      <c r="B1910">
        <v>86</v>
      </c>
      <c r="C1910" t="s">
        <v>149</v>
      </c>
      <c r="D1910">
        <v>13</v>
      </c>
      <c r="E1910">
        <v>39</v>
      </c>
      <c r="F1910">
        <v>108</v>
      </c>
      <c r="G1910" t="s">
        <v>411</v>
      </c>
      <c r="H1910" t="s">
        <v>545</v>
      </c>
      <c r="I1910" t="s">
        <v>201</v>
      </c>
      <c r="J1910" t="s">
        <v>568</v>
      </c>
    </row>
    <row r="1911" spans="2:10" x14ac:dyDescent="0.3">
      <c r="B1911">
        <v>18</v>
      </c>
      <c r="C1911" t="s">
        <v>142</v>
      </c>
      <c r="D1911">
        <v>3</v>
      </c>
      <c r="E1911">
        <v>14</v>
      </c>
      <c r="F1911">
        <v>97</v>
      </c>
      <c r="G1911" t="s">
        <v>494</v>
      </c>
      <c r="H1911" t="s">
        <v>545</v>
      </c>
      <c r="I1911" t="s">
        <v>206</v>
      </c>
      <c r="J1911" t="s">
        <v>546</v>
      </c>
    </row>
    <row r="1912" spans="2:10" x14ac:dyDescent="0.3">
      <c r="B1912">
        <v>81</v>
      </c>
      <c r="C1912" t="s">
        <v>162</v>
      </c>
      <c r="D1912">
        <v>8</v>
      </c>
      <c r="E1912">
        <v>15</v>
      </c>
      <c r="F1912">
        <v>90</v>
      </c>
      <c r="G1912" t="s">
        <v>373</v>
      </c>
      <c r="H1912" t="s">
        <v>545</v>
      </c>
      <c r="I1912" t="s">
        <v>206</v>
      </c>
      <c r="J1912" t="s">
        <v>558</v>
      </c>
    </row>
    <row r="1913" spans="2:10" x14ac:dyDescent="0.3">
      <c r="B1913">
        <v>49</v>
      </c>
      <c r="C1913" t="s">
        <v>96</v>
      </c>
      <c r="D1913">
        <v>5</v>
      </c>
      <c r="E1913">
        <v>29</v>
      </c>
      <c r="F1913">
        <v>102</v>
      </c>
      <c r="G1913" t="s">
        <v>315</v>
      </c>
      <c r="H1913" t="s">
        <v>551</v>
      </c>
      <c r="I1913" t="s">
        <v>206</v>
      </c>
      <c r="J1913" t="s">
        <v>552</v>
      </c>
    </row>
    <row r="1914" spans="2:10" x14ac:dyDescent="0.3">
      <c r="B1914">
        <v>59</v>
      </c>
      <c r="C1914" t="s">
        <v>156</v>
      </c>
      <c r="D1914">
        <v>9</v>
      </c>
      <c r="E1914">
        <v>29</v>
      </c>
      <c r="F1914">
        <v>94</v>
      </c>
      <c r="G1914" t="s">
        <v>423</v>
      </c>
      <c r="H1914" t="s">
        <v>548</v>
      </c>
      <c r="I1914" t="s">
        <v>206</v>
      </c>
      <c r="J1914" t="s">
        <v>560</v>
      </c>
    </row>
    <row r="1915" spans="2:10" x14ac:dyDescent="0.3">
      <c r="B1915">
        <v>15</v>
      </c>
      <c r="C1915" t="s">
        <v>136</v>
      </c>
      <c r="D1915">
        <v>8</v>
      </c>
      <c r="E1915">
        <v>35</v>
      </c>
      <c r="F1915">
        <v>109</v>
      </c>
      <c r="G1915" t="s">
        <v>373</v>
      </c>
      <c r="H1915" t="s">
        <v>545</v>
      </c>
      <c r="I1915" t="s">
        <v>206</v>
      </c>
      <c r="J1915" t="s">
        <v>558</v>
      </c>
    </row>
    <row r="1916" spans="2:10" x14ac:dyDescent="0.3">
      <c r="B1916">
        <v>62</v>
      </c>
      <c r="C1916" t="s">
        <v>96</v>
      </c>
      <c r="D1916">
        <v>9</v>
      </c>
      <c r="E1916">
        <v>41</v>
      </c>
      <c r="F1916">
        <v>115</v>
      </c>
      <c r="G1916" t="s">
        <v>423</v>
      </c>
      <c r="H1916" t="s">
        <v>548</v>
      </c>
      <c r="I1916" t="s">
        <v>206</v>
      </c>
      <c r="J1916" t="s">
        <v>560</v>
      </c>
    </row>
    <row r="1917" spans="2:10" x14ac:dyDescent="0.3">
      <c r="B1917">
        <v>2</v>
      </c>
      <c r="C1917" t="s">
        <v>93</v>
      </c>
      <c r="D1917">
        <v>11</v>
      </c>
      <c r="E1917">
        <v>30</v>
      </c>
      <c r="F1917">
        <v>108</v>
      </c>
      <c r="G1917" t="s">
        <v>458</v>
      </c>
      <c r="H1917" t="s">
        <v>202</v>
      </c>
      <c r="I1917" t="s">
        <v>201</v>
      </c>
      <c r="J1917" t="s">
        <v>564</v>
      </c>
    </row>
    <row r="1918" spans="2:10" x14ac:dyDescent="0.3">
      <c r="B1918">
        <v>41</v>
      </c>
      <c r="C1918" t="s">
        <v>127</v>
      </c>
      <c r="D1918">
        <v>11</v>
      </c>
      <c r="E1918">
        <v>17</v>
      </c>
      <c r="F1918">
        <v>115</v>
      </c>
      <c r="G1918" t="s">
        <v>458</v>
      </c>
      <c r="H1918" t="s">
        <v>202</v>
      </c>
      <c r="I1918" t="s">
        <v>201</v>
      </c>
      <c r="J1918" t="s">
        <v>564</v>
      </c>
    </row>
    <row r="1919" spans="2:10" x14ac:dyDescent="0.3">
      <c r="B1919">
        <v>31</v>
      </c>
      <c r="C1919" t="s">
        <v>144</v>
      </c>
      <c r="D1919">
        <v>13</v>
      </c>
      <c r="E1919">
        <v>37</v>
      </c>
      <c r="F1919">
        <v>111</v>
      </c>
      <c r="G1919" t="s">
        <v>411</v>
      </c>
      <c r="H1919" t="s">
        <v>545</v>
      </c>
      <c r="I1919" t="s">
        <v>201</v>
      </c>
      <c r="J1919" t="s">
        <v>568</v>
      </c>
    </row>
    <row r="1920" spans="2:10" x14ac:dyDescent="0.3">
      <c r="B1920">
        <v>34</v>
      </c>
      <c r="C1920" t="s">
        <v>118</v>
      </c>
      <c r="D1920">
        <v>7</v>
      </c>
      <c r="E1920">
        <v>38</v>
      </c>
      <c r="F1920">
        <v>108</v>
      </c>
      <c r="G1920" t="s">
        <v>507</v>
      </c>
      <c r="H1920" t="s">
        <v>542</v>
      </c>
      <c r="I1920" t="s">
        <v>206</v>
      </c>
      <c r="J1920" t="s">
        <v>556</v>
      </c>
    </row>
    <row r="1921" spans="2:10" x14ac:dyDescent="0.3">
      <c r="B1921">
        <v>28</v>
      </c>
      <c r="C1921" t="s">
        <v>145</v>
      </c>
      <c r="D1921">
        <v>15</v>
      </c>
      <c r="E1921">
        <v>42</v>
      </c>
      <c r="F1921">
        <v>96</v>
      </c>
      <c r="G1921" t="s">
        <v>295</v>
      </c>
      <c r="H1921" t="s">
        <v>551</v>
      </c>
      <c r="I1921" t="s">
        <v>206</v>
      </c>
      <c r="J1921" t="s">
        <v>572</v>
      </c>
    </row>
    <row r="1922" spans="2:10" x14ac:dyDescent="0.3">
      <c r="B1922">
        <v>6</v>
      </c>
      <c r="C1922" t="s">
        <v>147</v>
      </c>
      <c r="D1922">
        <v>14</v>
      </c>
      <c r="E1922">
        <v>16</v>
      </c>
      <c r="F1922">
        <v>93</v>
      </c>
      <c r="G1922" t="s">
        <v>483</v>
      </c>
      <c r="H1922" t="s">
        <v>548</v>
      </c>
      <c r="I1922" t="s">
        <v>201</v>
      </c>
      <c r="J1922" t="s">
        <v>570</v>
      </c>
    </row>
    <row r="1923" spans="2:10" x14ac:dyDescent="0.3">
      <c r="B1923">
        <v>37</v>
      </c>
      <c r="C1923" t="s">
        <v>110</v>
      </c>
      <c r="D1923">
        <v>9</v>
      </c>
      <c r="E1923">
        <v>44</v>
      </c>
      <c r="F1923">
        <v>96</v>
      </c>
      <c r="G1923" t="s">
        <v>423</v>
      </c>
      <c r="H1923" t="s">
        <v>548</v>
      </c>
      <c r="I1923" t="s">
        <v>206</v>
      </c>
      <c r="J1923" t="s">
        <v>560</v>
      </c>
    </row>
    <row r="1924" spans="2:10" x14ac:dyDescent="0.3">
      <c r="B1924">
        <v>45</v>
      </c>
      <c r="C1924" t="s">
        <v>96</v>
      </c>
      <c r="D1924">
        <v>10</v>
      </c>
      <c r="E1924">
        <v>43</v>
      </c>
      <c r="F1924">
        <v>110</v>
      </c>
      <c r="G1924" t="s">
        <v>244</v>
      </c>
      <c r="H1924" t="s">
        <v>551</v>
      </c>
      <c r="I1924" t="s">
        <v>206</v>
      </c>
      <c r="J1924" t="s">
        <v>562</v>
      </c>
    </row>
    <row r="1925" spans="2:10" x14ac:dyDescent="0.3">
      <c r="B1925">
        <v>53</v>
      </c>
      <c r="C1925" t="s">
        <v>147</v>
      </c>
      <c r="D1925">
        <v>6</v>
      </c>
      <c r="E1925">
        <v>31</v>
      </c>
      <c r="F1925">
        <v>120</v>
      </c>
      <c r="G1925" t="s">
        <v>272</v>
      </c>
      <c r="H1925" t="s">
        <v>202</v>
      </c>
      <c r="I1925" t="s">
        <v>201</v>
      </c>
      <c r="J1925" t="s">
        <v>554</v>
      </c>
    </row>
    <row r="1926" spans="2:10" x14ac:dyDescent="0.3">
      <c r="B1926">
        <v>9</v>
      </c>
      <c r="C1926" t="s">
        <v>94</v>
      </c>
      <c r="D1926">
        <v>7</v>
      </c>
      <c r="E1926">
        <v>33</v>
      </c>
      <c r="F1926">
        <v>109</v>
      </c>
      <c r="G1926" t="s">
        <v>507</v>
      </c>
      <c r="H1926" t="s">
        <v>542</v>
      </c>
      <c r="I1926" t="s">
        <v>206</v>
      </c>
      <c r="J1926" t="s">
        <v>556</v>
      </c>
    </row>
    <row r="1927" spans="2:10" x14ac:dyDescent="0.3">
      <c r="B1927">
        <v>65</v>
      </c>
      <c r="C1927" t="s">
        <v>123</v>
      </c>
      <c r="D1927">
        <v>15</v>
      </c>
      <c r="E1927">
        <v>32</v>
      </c>
      <c r="F1927">
        <v>118</v>
      </c>
      <c r="G1927" t="s">
        <v>295</v>
      </c>
      <c r="H1927" t="s">
        <v>551</v>
      </c>
      <c r="I1927" t="s">
        <v>206</v>
      </c>
      <c r="J1927" t="s">
        <v>572</v>
      </c>
    </row>
    <row r="1928" spans="2:10" x14ac:dyDescent="0.3">
      <c r="B1928">
        <v>36</v>
      </c>
      <c r="C1928" t="s">
        <v>129</v>
      </c>
      <c r="D1928">
        <v>15</v>
      </c>
      <c r="E1928">
        <v>34</v>
      </c>
      <c r="F1928">
        <v>111</v>
      </c>
      <c r="G1928" t="s">
        <v>295</v>
      </c>
      <c r="H1928" t="s">
        <v>551</v>
      </c>
      <c r="I1928" t="s">
        <v>206</v>
      </c>
      <c r="J1928" t="s">
        <v>572</v>
      </c>
    </row>
    <row r="1929" spans="2:10" x14ac:dyDescent="0.3">
      <c r="B1929">
        <v>78</v>
      </c>
      <c r="C1929" t="s">
        <v>94</v>
      </c>
      <c r="D1929">
        <v>11</v>
      </c>
      <c r="E1929">
        <v>44</v>
      </c>
      <c r="F1929">
        <v>99</v>
      </c>
      <c r="G1929" t="s">
        <v>458</v>
      </c>
      <c r="H1929" t="s">
        <v>202</v>
      </c>
      <c r="I1929" t="s">
        <v>201</v>
      </c>
      <c r="J1929" t="s">
        <v>564</v>
      </c>
    </row>
    <row r="1930" spans="2:10" x14ac:dyDescent="0.3">
      <c r="B1930">
        <v>86</v>
      </c>
      <c r="C1930" t="s">
        <v>149</v>
      </c>
      <c r="D1930">
        <v>12</v>
      </c>
      <c r="E1930">
        <v>29</v>
      </c>
      <c r="F1930">
        <v>114</v>
      </c>
      <c r="G1930" t="s">
        <v>333</v>
      </c>
      <c r="H1930" t="s">
        <v>542</v>
      </c>
      <c r="I1930" t="s">
        <v>201</v>
      </c>
      <c r="J1930" t="s">
        <v>566</v>
      </c>
    </row>
    <row r="1931" spans="2:10" x14ac:dyDescent="0.3">
      <c r="B1931">
        <v>70</v>
      </c>
      <c r="C1931" t="s">
        <v>126</v>
      </c>
      <c r="D1931">
        <v>10</v>
      </c>
      <c r="E1931">
        <v>29</v>
      </c>
      <c r="F1931">
        <v>117</v>
      </c>
      <c r="G1931" t="s">
        <v>244</v>
      </c>
      <c r="H1931" t="s">
        <v>551</v>
      </c>
      <c r="I1931" t="s">
        <v>206</v>
      </c>
      <c r="J1931" t="s">
        <v>562</v>
      </c>
    </row>
    <row r="1932" spans="2:10" x14ac:dyDescent="0.3">
      <c r="B1932">
        <v>18</v>
      </c>
      <c r="C1932" t="s">
        <v>142</v>
      </c>
      <c r="D1932">
        <v>8</v>
      </c>
      <c r="E1932">
        <v>25</v>
      </c>
      <c r="F1932">
        <v>107</v>
      </c>
      <c r="G1932" t="s">
        <v>373</v>
      </c>
      <c r="H1932" t="s">
        <v>545</v>
      </c>
      <c r="I1932" t="s">
        <v>206</v>
      </c>
      <c r="J1932" t="s">
        <v>558</v>
      </c>
    </row>
    <row r="1933" spans="2:10" x14ac:dyDescent="0.3">
      <c r="B1933">
        <v>12</v>
      </c>
      <c r="C1933" t="s">
        <v>107</v>
      </c>
      <c r="D1933">
        <v>11</v>
      </c>
      <c r="E1933">
        <v>30</v>
      </c>
      <c r="F1933">
        <v>95</v>
      </c>
      <c r="G1933" t="s">
        <v>458</v>
      </c>
      <c r="H1933" t="s">
        <v>202</v>
      </c>
      <c r="I1933" t="s">
        <v>201</v>
      </c>
      <c r="J1933" t="s">
        <v>564</v>
      </c>
    </row>
    <row r="1934" spans="2:10" x14ac:dyDescent="0.3">
      <c r="B1934">
        <v>33</v>
      </c>
      <c r="C1934" t="s">
        <v>135</v>
      </c>
      <c r="D1934">
        <v>1</v>
      </c>
      <c r="E1934">
        <v>27</v>
      </c>
      <c r="F1934">
        <v>99</v>
      </c>
      <c r="G1934" t="s">
        <v>200</v>
      </c>
      <c r="H1934" t="s">
        <v>202</v>
      </c>
      <c r="I1934" t="s">
        <v>201</v>
      </c>
      <c r="J1934" t="s">
        <v>539</v>
      </c>
    </row>
    <row r="1935" spans="2:10" x14ac:dyDescent="0.3">
      <c r="B1935">
        <v>44</v>
      </c>
      <c r="C1935" t="s">
        <v>130</v>
      </c>
      <c r="D1935">
        <v>1</v>
      </c>
      <c r="E1935">
        <v>26</v>
      </c>
      <c r="F1935">
        <v>111</v>
      </c>
      <c r="G1935" t="s">
        <v>200</v>
      </c>
      <c r="H1935" t="s">
        <v>202</v>
      </c>
      <c r="I1935" t="s">
        <v>201</v>
      </c>
      <c r="J1935" t="s">
        <v>539</v>
      </c>
    </row>
    <row r="1936" spans="2:10" x14ac:dyDescent="0.3">
      <c r="B1936">
        <v>67</v>
      </c>
      <c r="C1936" t="s">
        <v>165</v>
      </c>
      <c r="D1936">
        <v>14</v>
      </c>
      <c r="E1936">
        <v>14</v>
      </c>
      <c r="F1936">
        <v>95</v>
      </c>
      <c r="G1936" t="s">
        <v>483</v>
      </c>
      <c r="H1936" t="s">
        <v>548</v>
      </c>
      <c r="I1936" t="s">
        <v>201</v>
      </c>
      <c r="J1936" t="s">
        <v>570</v>
      </c>
    </row>
    <row r="1937" spans="2:10" x14ac:dyDescent="0.3">
      <c r="B1937">
        <v>43</v>
      </c>
      <c r="C1937" t="s">
        <v>158</v>
      </c>
      <c r="D1937">
        <v>9</v>
      </c>
      <c r="E1937">
        <v>33</v>
      </c>
      <c r="F1937">
        <v>99</v>
      </c>
      <c r="G1937" t="s">
        <v>423</v>
      </c>
      <c r="H1937" t="s">
        <v>548</v>
      </c>
      <c r="I1937" t="s">
        <v>206</v>
      </c>
      <c r="J1937" t="s">
        <v>560</v>
      </c>
    </row>
    <row r="1938" spans="2:10" x14ac:dyDescent="0.3">
      <c r="B1938">
        <v>80</v>
      </c>
      <c r="C1938" t="s">
        <v>96</v>
      </c>
      <c r="D1938">
        <v>1</v>
      </c>
      <c r="E1938">
        <v>10</v>
      </c>
      <c r="F1938">
        <v>92</v>
      </c>
      <c r="G1938" t="s">
        <v>200</v>
      </c>
      <c r="H1938" t="s">
        <v>202</v>
      </c>
      <c r="I1938" t="s">
        <v>201</v>
      </c>
      <c r="J1938" t="s">
        <v>539</v>
      </c>
    </row>
    <row r="1939" spans="2:10" x14ac:dyDescent="0.3">
      <c r="B1939">
        <v>87</v>
      </c>
      <c r="C1939" t="s">
        <v>101</v>
      </c>
      <c r="D1939">
        <v>12</v>
      </c>
      <c r="E1939">
        <v>43</v>
      </c>
      <c r="F1939">
        <v>96</v>
      </c>
      <c r="G1939" t="s">
        <v>333</v>
      </c>
      <c r="H1939" t="s">
        <v>542</v>
      </c>
      <c r="I1939" t="s">
        <v>201</v>
      </c>
      <c r="J1939" t="s">
        <v>566</v>
      </c>
    </row>
    <row r="1940" spans="2:10" x14ac:dyDescent="0.3">
      <c r="B1940">
        <v>42</v>
      </c>
      <c r="C1940" t="s">
        <v>151</v>
      </c>
      <c r="D1940">
        <v>6</v>
      </c>
      <c r="E1940">
        <v>18</v>
      </c>
      <c r="F1940">
        <v>105</v>
      </c>
      <c r="G1940" t="s">
        <v>272</v>
      </c>
      <c r="H1940" t="s">
        <v>202</v>
      </c>
      <c r="I1940" t="s">
        <v>201</v>
      </c>
      <c r="J1940" t="s">
        <v>554</v>
      </c>
    </row>
    <row r="1941" spans="2:10" x14ac:dyDescent="0.3">
      <c r="B1941">
        <v>31</v>
      </c>
      <c r="C1941" t="s">
        <v>144</v>
      </c>
      <c r="D1941">
        <v>11</v>
      </c>
      <c r="E1941">
        <v>32</v>
      </c>
      <c r="F1941">
        <v>100</v>
      </c>
      <c r="G1941" t="s">
        <v>458</v>
      </c>
      <c r="H1941" t="s">
        <v>202</v>
      </c>
      <c r="I1941" t="s">
        <v>201</v>
      </c>
      <c r="J1941" t="s">
        <v>564</v>
      </c>
    </row>
    <row r="1942" spans="2:10" x14ac:dyDescent="0.3">
      <c r="B1942">
        <v>7</v>
      </c>
      <c r="C1942" t="s">
        <v>161</v>
      </c>
      <c r="D1942">
        <v>10</v>
      </c>
      <c r="E1942">
        <v>35</v>
      </c>
      <c r="F1942">
        <v>113</v>
      </c>
      <c r="G1942" t="s">
        <v>244</v>
      </c>
      <c r="H1942" t="s">
        <v>551</v>
      </c>
      <c r="I1942" t="s">
        <v>206</v>
      </c>
      <c r="J1942" t="s">
        <v>562</v>
      </c>
    </row>
    <row r="1943" spans="2:10" x14ac:dyDescent="0.3">
      <c r="B1943">
        <v>54</v>
      </c>
      <c r="C1943" t="s">
        <v>138</v>
      </c>
      <c r="D1943">
        <v>8</v>
      </c>
      <c r="E1943">
        <v>48</v>
      </c>
      <c r="F1943">
        <v>102</v>
      </c>
      <c r="G1943" t="s">
        <v>373</v>
      </c>
      <c r="H1943" t="s">
        <v>545</v>
      </c>
      <c r="I1943" t="s">
        <v>206</v>
      </c>
      <c r="J1943" t="s">
        <v>558</v>
      </c>
    </row>
    <row r="1944" spans="2:10" x14ac:dyDescent="0.3">
      <c r="B1944">
        <v>22</v>
      </c>
      <c r="C1944" t="s">
        <v>112</v>
      </c>
      <c r="D1944">
        <v>11</v>
      </c>
      <c r="E1944">
        <v>35</v>
      </c>
      <c r="F1944">
        <v>111</v>
      </c>
      <c r="G1944" t="s">
        <v>458</v>
      </c>
      <c r="H1944" t="s">
        <v>202</v>
      </c>
      <c r="I1944" t="s">
        <v>201</v>
      </c>
      <c r="J1944" t="s">
        <v>564</v>
      </c>
    </row>
    <row r="1945" spans="2:10" x14ac:dyDescent="0.3">
      <c r="B1945">
        <v>39</v>
      </c>
      <c r="C1945" t="s">
        <v>96</v>
      </c>
      <c r="D1945">
        <v>10</v>
      </c>
      <c r="E1945">
        <v>46</v>
      </c>
      <c r="F1945">
        <v>112</v>
      </c>
      <c r="G1945" t="s">
        <v>244</v>
      </c>
      <c r="H1945" t="s">
        <v>551</v>
      </c>
      <c r="I1945" t="s">
        <v>206</v>
      </c>
      <c r="J1945" t="s">
        <v>562</v>
      </c>
    </row>
    <row r="1946" spans="2:10" x14ac:dyDescent="0.3">
      <c r="B1946">
        <v>100</v>
      </c>
      <c r="C1946" t="s">
        <v>96</v>
      </c>
      <c r="D1946">
        <v>3</v>
      </c>
      <c r="E1946">
        <v>31</v>
      </c>
      <c r="F1946">
        <v>109</v>
      </c>
      <c r="G1946" t="s">
        <v>494</v>
      </c>
      <c r="H1946" t="s">
        <v>545</v>
      </c>
      <c r="I1946" t="s">
        <v>206</v>
      </c>
      <c r="J1946" t="s">
        <v>546</v>
      </c>
    </row>
    <row r="1947" spans="2:10" x14ac:dyDescent="0.3">
      <c r="B1947">
        <v>28</v>
      </c>
      <c r="C1947" t="s">
        <v>145</v>
      </c>
      <c r="D1947">
        <v>8</v>
      </c>
      <c r="E1947">
        <v>40</v>
      </c>
      <c r="F1947">
        <v>103</v>
      </c>
      <c r="G1947" t="s">
        <v>373</v>
      </c>
      <c r="H1947" t="s">
        <v>545</v>
      </c>
      <c r="I1947" t="s">
        <v>206</v>
      </c>
      <c r="J1947" t="s">
        <v>558</v>
      </c>
    </row>
    <row r="1948" spans="2:10" x14ac:dyDescent="0.3">
      <c r="B1948">
        <v>65</v>
      </c>
      <c r="C1948" t="s">
        <v>123</v>
      </c>
      <c r="D1948">
        <v>14</v>
      </c>
      <c r="E1948">
        <v>20</v>
      </c>
      <c r="F1948">
        <v>90</v>
      </c>
      <c r="G1948" t="s">
        <v>483</v>
      </c>
      <c r="H1948" t="s">
        <v>548</v>
      </c>
      <c r="I1948" t="s">
        <v>201</v>
      </c>
      <c r="J1948" t="s">
        <v>570</v>
      </c>
    </row>
    <row r="1949" spans="2:10" x14ac:dyDescent="0.3">
      <c r="B1949">
        <v>20</v>
      </c>
      <c r="C1949" t="s">
        <v>99</v>
      </c>
      <c r="D1949">
        <v>6</v>
      </c>
      <c r="E1949">
        <v>11</v>
      </c>
      <c r="F1949">
        <v>105</v>
      </c>
      <c r="G1949" t="s">
        <v>272</v>
      </c>
      <c r="H1949" t="s">
        <v>202</v>
      </c>
      <c r="I1949" t="s">
        <v>201</v>
      </c>
      <c r="J1949" t="s">
        <v>554</v>
      </c>
    </row>
    <row r="1950" spans="2:10" x14ac:dyDescent="0.3">
      <c r="B1950">
        <v>83</v>
      </c>
      <c r="C1950" t="s">
        <v>159</v>
      </c>
      <c r="D1950">
        <v>2</v>
      </c>
      <c r="E1950">
        <v>29</v>
      </c>
      <c r="F1950">
        <v>109</v>
      </c>
      <c r="G1950" t="s">
        <v>475</v>
      </c>
      <c r="H1950" t="s">
        <v>542</v>
      </c>
      <c r="I1950" t="s">
        <v>206</v>
      </c>
      <c r="J1950" t="s">
        <v>543</v>
      </c>
    </row>
    <row r="1951" spans="2:10" x14ac:dyDescent="0.3">
      <c r="B1951">
        <v>17</v>
      </c>
      <c r="C1951" t="s">
        <v>126</v>
      </c>
      <c r="D1951">
        <v>13</v>
      </c>
      <c r="E1951">
        <v>15</v>
      </c>
      <c r="F1951">
        <v>110</v>
      </c>
      <c r="G1951" t="s">
        <v>411</v>
      </c>
      <c r="H1951" t="s">
        <v>545</v>
      </c>
      <c r="I1951" t="s">
        <v>201</v>
      </c>
      <c r="J1951" t="s">
        <v>568</v>
      </c>
    </row>
    <row r="1952" spans="2:10" x14ac:dyDescent="0.3">
      <c r="B1952">
        <v>95</v>
      </c>
      <c r="C1952" t="s">
        <v>96</v>
      </c>
      <c r="D1952">
        <v>8</v>
      </c>
      <c r="E1952">
        <v>12</v>
      </c>
      <c r="F1952">
        <v>103</v>
      </c>
      <c r="G1952" t="s">
        <v>373</v>
      </c>
      <c r="H1952" t="s">
        <v>545</v>
      </c>
      <c r="I1952" t="s">
        <v>206</v>
      </c>
      <c r="J1952" t="s">
        <v>558</v>
      </c>
    </row>
    <row r="1953" spans="2:10" x14ac:dyDescent="0.3">
      <c r="B1953">
        <v>64</v>
      </c>
      <c r="C1953" t="s">
        <v>137</v>
      </c>
      <c r="D1953">
        <v>1</v>
      </c>
      <c r="E1953">
        <v>40</v>
      </c>
      <c r="F1953">
        <v>92</v>
      </c>
      <c r="G1953" t="s">
        <v>200</v>
      </c>
      <c r="H1953" t="s">
        <v>202</v>
      </c>
      <c r="I1953" t="s">
        <v>201</v>
      </c>
      <c r="J1953" t="s">
        <v>539</v>
      </c>
    </row>
    <row r="1954" spans="2:10" x14ac:dyDescent="0.3">
      <c r="B1954">
        <v>12</v>
      </c>
      <c r="C1954" t="s">
        <v>107</v>
      </c>
      <c r="D1954">
        <v>6</v>
      </c>
      <c r="E1954">
        <v>23</v>
      </c>
      <c r="F1954">
        <v>104</v>
      </c>
      <c r="G1954" t="s">
        <v>272</v>
      </c>
      <c r="H1954" t="s">
        <v>202</v>
      </c>
      <c r="I1954" t="s">
        <v>201</v>
      </c>
      <c r="J1954" t="s">
        <v>554</v>
      </c>
    </row>
    <row r="1955" spans="2:10" x14ac:dyDescent="0.3">
      <c r="B1955">
        <v>67</v>
      </c>
      <c r="C1955" t="s">
        <v>165</v>
      </c>
      <c r="D1955">
        <v>3</v>
      </c>
      <c r="E1955">
        <v>12</v>
      </c>
      <c r="F1955">
        <v>92</v>
      </c>
      <c r="G1955" t="s">
        <v>494</v>
      </c>
      <c r="H1955" t="s">
        <v>545</v>
      </c>
      <c r="I1955" t="s">
        <v>206</v>
      </c>
      <c r="J1955" t="s">
        <v>546</v>
      </c>
    </row>
    <row r="1956" spans="2:10" x14ac:dyDescent="0.3">
      <c r="B1956">
        <v>50</v>
      </c>
      <c r="C1956" t="s">
        <v>140</v>
      </c>
      <c r="D1956">
        <v>4</v>
      </c>
      <c r="E1956">
        <v>11</v>
      </c>
      <c r="F1956">
        <v>119</v>
      </c>
      <c r="G1956" t="s">
        <v>472</v>
      </c>
      <c r="H1956" t="s">
        <v>548</v>
      </c>
      <c r="I1956" t="s">
        <v>206</v>
      </c>
      <c r="J1956" t="s">
        <v>549</v>
      </c>
    </row>
    <row r="1957" spans="2:10" x14ac:dyDescent="0.3">
      <c r="B1957">
        <v>86</v>
      </c>
      <c r="C1957" t="s">
        <v>149</v>
      </c>
      <c r="D1957">
        <v>7</v>
      </c>
      <c r="E1957">
        <v>18</v>
      </c>
      <c r="F1957">
        <v>102</v>
      </c>
      <c r="G1957" t="s">
        <v>507</v>
      </c>
      <c r="H1957" t="s">
        <v>542</v>
      </c>
      <c r="I1957" t="s">
        <v>206</v>
      </c>
      <c r="J1957" t="s">
        <v>556</v>
      </c>
    </row>
    <row r="1958" spans="2:10" x14ac:dyDescent="0.3">
      <c r="B1958">
        <v>86</v>
      </c>
      <c r="C1958" t="s">
        <v>149</v>
      </c>
      <c r="D1958">
        <v>9</v>
      </c>
      <c r="E1958">
        <v>40</v>
      </c>
      <c r="F1958">
        <v>107</v>
      </c>
      <c r="G1958" t="s">
        <v>423</v>
      </c>
      <c r="H1958" t="s">
        <v>548</v>
      </c>
      <c r="I1958" t="s">
        <v>206</v>
      </c>
      <c r="J1958" t="s">
        <v>560</v>
      </c>
    </row>
    <row r="1959" spans="2:10" x14ac:dyDescent="0.3">
      <c r="B1959">
        <v>42</v>
      </c>
      <c r="C1959" t="s">
        <v>151</v>
      </c>
      <c r="D1959">
        <v>10</v>
      </c>
      <c r="E1959">
        <v>20</v>
      </c>
      <c r="F1959">
        <v>115</v>
      </c>
      <c r="G1959" t="s">
        <v>244</v>
      </c>
      <c r="H1959" t="s">
        <v>551</v>
      </c>
      <c r="I1959" t="s">
        <v>206</v>
      </c>
      <c r="J1959" t="s">
        <v>562</v>
      </c>
    </row>
    <row r="1960" spans="2:10" x14ac:dyDescent="0.3">
      <c r="B1960">
        <v>58</v>
      </c>
      <c r="C1960" t="s">
        <v>131</v>
      </c>
      <c r="D1960">
        <v>15</v>
      </c>
      <c r="E1960">
        <v>16</v>
      </c>
      <c r="F1960">
        <v>116</v>
      </c>
      <c r="G1960" t="s">
        <v>295</v>
      </c>
      <c r="H1960" t="s">
        <v>551</v>
      </c>
      <c r="I1960" t="s">
        <v>206</v>
      </c>
      <c r="J1960" t="s">
        <v>572</v>
      </c>
    </row>
    <row r="1961" spans="2:10" x14ac:dyDescent="0.3">
      <c r="B1961">
        <v>30</v>
      </c>
      <c r="C1961" t="s">
        <v>155</v>
      </c>
      <c r="D1961">
        <v>6</v>
      </c>
      <c r="E1961">
        <v>36</v>
      </c>
      <c r="F1961">
        <v>119</v>
      </c>
      <c r="G1961" t="s">
        <v>272</v>
      </c>
      <c r="H1961" t="s">
        <v>202</v>
      </c>
      <c r="I1961" t="s">
        <v>201</v>
      </c>
      <c r="J1961" t="s">
        <v>554</v>
      </c>
    </row>
    <row r="1962" spans="2:10" x14ac:dyDescent="0.3">
      <c r="B1962">
        <v>99</v>
      </c>
      <c r="C1962" t="s">
        <v>143</v>
      </c>
      <c r="D1962">
        <v>15</v>
      </c>
      <c r="E1962">
        <v>37</v>
      </c>
      <c r="F1962">
        <v>119</v>
      </c>
      <c r="G1962" t="s">
        <v>295</v>
      </c>
      <c r="H1962" t="s">
        <v>551</v>
      </c>
      <c r="I1962" t="s">
        <v>206</v>
      </c>
      <c r="J1962" t="s">
        <v>572</v>
      </c>
    </row>
    <row r="1963" spans="2:10" x14ac:dyDescent="0.3">
      <c r="B1963">
        <v>1</v>
      </c>
      <c r="C1963" t="s">
        <v>152</v>
      </c>
      <c r="D1963">
        <v>4</v>
      </c>
      <c r="E1963">
        <v>43</v>
      </c>
      <c r="F1963">
        <v>91</v>
      </c>
      <c r="G1963" t="s">
        <v>472</v>
      </c>
      <c r="H1963" t="s">
        <v>548</v>
      </c>
      <c r="I1963" t="s">
        <v>206</v>
      </c>
      <c r="J1963" t="s">
        <v>549</v>
      </c>
    </row>
    <row r="1964" spans="2:10" x14ac:dyDescent="0.3">
      <c r="B1964">
        <v>29</v>
      </c>
      <c r="C1964" t="s">
        <v>157</v>
      </c>
      <c r="D1964">
        <v>12</v>
      </c>
      <c r="E1964">
        <v>21</v>
      </c>
      <c r="F1964">
        <v>115</v>
      </c>
      <c r="G1964" t="s">
        <v>333</v>
      </c>
      <c r="H1964" t="s">
        <v>542</v>
      </c>
      <c r="I1964" t="s">
        <v>201</v>
      </c>
      <c r="J1964" t="s">
        <v>566</v>
      </c>
    </row>
    <row r="1965" spans="2:10" x14ac:dyDescent="0.3">
      <c r="B1965">
        <v>79</v>
      </c>
      <c r="C1965" t="s">
        <v>91</v>
      </c>
      <c r="D1965">
        <v>15</v>
      </c>
      <c r="E1965">
        <v>48</v>
      </c>
      <c r="F1965">
        <v>106</v>
      </c>
      <c r="G1965" t="s">
        <v>295</v>
      </c>
      <c r="H1965" t="s">
        <v>551</v>
      </c>
      <c r="I1965" t="s">
        <v>206</v>
      </c>
      <c r="J1965" t="s">
        <v>572</v>
      </c>
    </row>
    <row r="1966" spans="2:10" x14ac:dyDescent="0.3">
      <c r="B1966">
        <v>44</v>
      </c>
      <c r="C1966" t="s">
        <v>130</v>
      </c>
      <c r="D1966">
        <v>8</v>
      </c>
      <c r="E1966">
        <v>25</v>
      </c>
      <c r="F1966">
        <v>117</v>
      </c>
      <c r="G1966" t="s">
        <v>373</v>
      </c>
      <c r="H1966" t="s">
        <v>545</v>
      </c>
      <c r="I1966" t="s">
        <v>206</v>
      </c>
      <c r="J1966" t="s">
        <v>558</v>
      </c>
    </row>
    <row r="1967" spans="2:10" x14ac:dyDescent="0.3">
      <c r="B1967">
        <v>27</v>
      </c>
      <c r="C1967" t="s">
        <v>160</v>
      </c>
      <c r="D1967">
        <v>2</v>
      </c>
      <c r="E1967">
        <v>45</v>
      </c>
      <c r="F1967">
        <v>100</v>
      </c>
      <c r="G1967" t="s">
        <v>475</v>
      </c>
      <c r="H1967" t="s">
        <v>542</v>
      </c>
      <c r="I1967" t="s">
        <v>206</v>
      </c>
      <c r="J1967" t="s">
        <v>543</v>
      </c>
    </row>
    <row r="1968" spans="2:10" x14ac:dyDescent="0.3">
      <c r="B1968">
        <v>9</v>
      </c>
      <c r="C1968" t="s">
        <v>94</v>
      </c>
      <c r="D1968">
        <v>12</v>
      </c>
      <c r="E1968">
        <v>24</v>
      </c>
      <c r="F1968">
        <v>106</v>
      </c>
      <c r="G1968" t="s">
        <v>333</v>
      </c>
      <c r="H1968" t="s">
        <v>542</v>
      </c>
      <c r="I1968" t="s">
        <v>201</v>
      </c>
      <c r="J1968" t="s">
        <v>566</v>
      </c>
    </row>
    <row r="1969" spans="2:10" x14ac:dyDescent="0.3">
      <c r="B1969">
        <v>32</v>
      </c>
      <c r="C1969" t="s">
        <v>136</v>
      </c>
      <c r="D1969">
        <v>7</v>
      </c>
      <c r="E1969">
        <v>48</v>
      </c>
      <c r="F1969">
        <v>113</v>
      </c>
      <c r="G1969" t="s">
        <v>507</v>
      </c>
      <c r="H1969" t="s">
        <v>542</v>
      </c>
      <c r="I1969" t="s">
        <v>206</v>
      </c>
      <c r="J1969" t="s">
        <v>556</v>
      </c>
    </row>
    <row r="1970" spans="2:10" x14ac:dyDescent="0.3">
      <c r="B1970">
        <v>97</v>
      </c>
      <c r="C1970" t="s">
        <v>125</v>
      </c>
      <c r="D1970">
        <v>2</v>
      </c>
      <c r="E1970">
        <v>30</v>
      </c>
      <c r="F1970">
        <v>99</v>
      </c>
      <c r="G1970" t="s">
        <v>475</v>
      </c>
      <c r="H1970" t="s">
        <v>542</v>
      </c>
      <c r="I1970" t="s">
        <v>206</v>
      </c>
      <c r="J1970" t="s">
        <v>543</v>
      </c>
    </row>
    <row r="1971" spans="2:10" x14ac:dyDescent="0.3">
      <c r="B1971">
        <v>42</v>
      </c>
      <c r="C1971" t="s">
        <v>151</v>
      </c>
      <c r="D1971">
        <v>12</v>
      </c>
      <c r="E1971">
        <v>48</v>
      </c>
      <c r="F1971">
        <v>108</v>
      </c>
      <c r="G1971" t="s">
        <v>333</v>
      </c>
      <c r="H1971" t="s">
        <v>542</v>
      </c>
      <c r="I1971" t="s">
        <v>201</v>
      </c>
      <c r="J1971" t="s">
        <v>566</v>
      </c>
    </row>
    <row r="1972" spans="2:10" x14ac:dyDescent="0.3">
      <c r="B1972">
        <v>44</v>
      </c>
      <c r="C1972" t="s">
        <v>130</v>
      </c>
      <c r="D1972">
        <v>10</v>
      </c>
      <c r="E1972">
        <v>19</v>
      </c>
      <c r="F1972">
        <v>91</v>
      </c>
      <c r="G1972" t="s">
        <v>244</v>
      </c>
      <c r="H1972" t="s">
        <v>551</v>
      </c>
      <c r="I1972" t="s">
        <v>206</v>
      </c>
      <c r="J1972" t="s">
        <v>562</v>
      </c>
    </row>
    <row r="1973" spans="2:10" x14ac:dyDescent="0.3">
      <c r="B1973">
        <v>85</v>
      </c>
      <c r="C1973" t="s">
        <v>117</v>
      </c>
      <c r="D1973">
        <v>10</v>
      </c>
      <c r="E1973">
        <v>18</v>
      </c>
      <c r="F1973">
        <v>94</v>
      </c>
      <c r="G1973" t="s">
        <v>244</v>
      </c>
      <c r="H1973" t="s">
        <v>551</v>
      </c>
      <c r="I1973" t="s">
        <v>206</v>
      </c>
      <c r="J1973" t="s">
        <v>562</v>
      </c>
    </row>
    <row r="1974" spans="2:10" x14ac:dyDescent="0.3">
      <c r="B1974">
        <v>62</v>
      </c>
      <c r="C1974" t="s">
        <v>96</v>
      </c>
      <c r="D1974">
        <v>5</v>
      </c>
      <c r="E1974">
        <v>43</v>
      </c>
      <c r="F1974">
        <v>95</v>
      </c>
      <c r="G1974" t="s">
        <v>315</v>
      </c>
      <c r="H1974" t="s">
        <v>551</v>
      </c>
      <c r="I1974" t="s">
        <v>206</v>
      </c>
      <c r="J1974" t="s">
        <v>552</v>
      </c>
    </row>
    <row r="1975" spans="2:10" x14ac:dyDescent="0.3">
      <c r="B1975">
        <v>75</v>
      </c>
      <c r="C1975" t="s">
        <v>96</v>
      </c>
      <c r="D1975">
        <v>10</v>
      </c>
      <c r="E1975">
        <v>38</v>
      </c>
      <c r="F1975">
        <v>104</v>
      </c>
      <c r="G1975" t="s">
        <v>244</v>
      </c>
      <c r="H1975" t="s">
        <v>551</v>
      </c>
      <c r="I1975" t="s">
        <v>206</v>
      </c>
      <c r="J1975" t="s">
        <v>562</v>
      </c>
    </row>
    <row r="1976" spans="2:10" x14ac:dyDescent="0.3">
      <c r="B1976">
        <v>47</v>
      </c>
      <c r="C1976" t="s">
        <v>101</v>
      </c>
      <c r="D1976">
        <v>12</v>
      </c>
      <c r="E1976">
        <v>10</v>
      </c>
      <c r="F1976">
        <v>104</v>
      </c>
      <c r="G1976" t="s">
        <v>333</v>
      </c>
      <c r="H1976" t="s">
        <v>542</v>
      </c>
      <c r="I1976" t="s">
        <v>201</v>
      </c>
      <c r="J1976" t="s">
        <v>566</v>
      </c>
    </row>
    <row r="1977" spans="2:10" x14ac:dyDescent="0.3">
      <c r="B1977">
        <v>24</v>
      </c>
      <c r="C1977" t="s">
        <v>133</v>
      </c>
      <c r="D1977">
        <v>5</v>
      </c>
      <c r="E1977">
        <v>23</v>
      </c>
      <c r="F1977">
        <v>90</v>
      </c>
      <c r="G1977" t="s">
        <v>315</v>
      </c>
      <c r="H1977" t="s">
        <v>551</v>
      </c>
      <c r="I1977" t="s">
        <v>206</v>
      </c>
      <c r="J1977" t="s">
        <v>552</v>
      </c>
    </row>
    <row r="1978" spans="2:10" x14ac:dyDescent="0.3">
      <c r="B1978">
        <v>38</v>
      </c>
      <c r="C1978" t="s">
        <v>132</v>
      </c>
      <c r="D1978">
        <v>7</v>
      </c>
      <c r="E1978">
        <v>37</v>
      </c>
      <c r="F1978">
        <v>91</v>
      </c>
      <c r="G1978" t="s">
        <v>507</v>
      </c>
      <c r="H1978" t="s">
        <v>542</v>
      </c>
      <c r="I1978" t="s">
        <v>206</v>
      </c>
      <c r="J1978" t="s">
        <v>556</v>
      </c>
    </row>
    <row r="1979" spans="2:10" x14ac:dyDescent="0.3">
      <c r="B1979">
        <v>91</v>
      </c>
      <c r="C1979" t="s">
        <v>121</v>
      </c>
      <c r="D1979">
        <v>6</v>
      </c>
      <c r="E1979">
        <v>15</v>
      </c>
      <c r="F1979">
        <v>91</v>
      </c>
      <c r="G1979" t="s">
        <v>272</v>
      </c>
      <c r="H1979" t="s">
        <v>202</v>
      </c>
      <c r="I1979" t="s">
        <v>201</v>
      </c>
      <c r="J1979" t="s">
        <v>554</v>
      </c>
    </row>
    <row r="1980" spans="2:10" x14ac:dyDescent="0.3">
      <c r="B1980">
        <v>77</v>
      </c>
      <c r="C1980" t="s">
        <v>124</v>
      </c>
      <c r="D1980">
        <v>8</v>
      </c>
      <c r="E1980">
        <v>19</v>
      </c>
      <c r="F1980">
        <v>119</v>
      </c>
      <c r="G1980" t="s">
        <v>373</v>
      </c>
      <c r="H1980" t="s">
        <v>545</v>
      </c>
      <c r="I1980" t="s">
        <v>206</v>
      </c>
      <c r="J1980" t="s">
        <v>558</v>
      </c>
    </row>
    <row r="1981" spans="2:10" x14ac:dyDescent="0.3">
      <c r="B1981">
        <v>18</v>
      </c>
      <c r="C1981" t="s">
        <v>142</v>
      </c>
      <c r="D1981">
        <v>13</v>
      </c>
      <c r="E1981">
        <v>23</v>
      </c>
      <c r="F1981">
        <v>102</v>
      </c>
      <c r="G1981" t="s">
        <v>411</v>
      </c>
      <c r="H1981" t="s">
        <v>545</v>
      </c>
      <c r="I1981" t="s">
        <v>201</v>
      </c>
      <c r="J1981" t="s">
        <v>568</v>
      </c>
    </row>
    <row r="1982" spans="2:10" x14ac:dyDescent="0.3">
      <c r="B1982">
        <v>81</v>
      </c>
      <c r="C1982" t="s">
        <v>162</v>
      </c>
      <c r="D1982">
        <v>15</v>
      </c>
      <c r="E1982">
        <v>48</v>
      </c>
      <c r="F1982">
        <v>113</v>
      </c>
      <c r="G1982" t="s">
        <v>295</v>
      </c>
      <c r="H1982" t="s">
        <v>551</v>
      </c>
      <c r="I1982" t="s">
        <v>206</v>
      </c>
      <c r="J1982" t="s">
        <v>572</v>
      </c>
    </row>
    <row r="1983" spans="2:10" x14ac:dyDescent="0.3">
      <c r="B1983">
        <v>27</v>
      </c>
      <c r="C1983" t="s">
        <v>160</v>
      </c>
      <c r="D1983">
        <v>14</v>
      </c>
      <c r="E1983">
        <v>36</v>
      </c>
      <c r="F1983">
        <v>102</v>
      </c>
      <c r="G1983" t="s">
        <v>483</v>
      </c>
      <c r="H1983" t="s">
        <v>548</v>
      </c>
      <c r="I1983" t="s">
        <v>201</v>
      </c>
      <c r="J1983" t="s">
        <v>570</v>
      </c>
    </row>
    <row r="1984" spans="2:10" x14ac:dyDescent="0.3">
      <c r="B1984">
        <v>3</v>
      </c>
      <c r="C1984" t="s">
        <v>150</v>
      </c>
      <c r="D1984">
        <v>3</v>
      </c>
      <c r="E1984">
        <v>49</v>
      </c>
      <c r="F1984">
        <v>111</v>
      </c>
      <c r="G1984" t="s">
        <v>494</v>
      </c>
      <c r="H1984" t="s">
        <v>545</v>
      </c>
      <c r="I1984" t="s">
        <v>206</v>
      </c>
      <c r="J1984" t="s">
        <v>546</v>
      </c>
    </row>
    <row r="1985" spans="2:10" x14ac:dyDescent="0.3">
      <c r="B1985">
        <v>22</v>
      </c>
      <c r="C1985" t="s">
        <v>112</v>
      </c>
      <c r="D1985">
        <v>11</v>
      </c>
      <c r="E1985">
        <v>33</v>
      </c>
      <c r="F1985">
        <v>91</v>
      </c>
      <c r="G1985" t="s">
        <v>458</v>
      </c>
      <c r="H1985" t="s">
        <v>202</v>
      </c>
      <c r="I1985" t="s">
        <v>201</v>
      </c>
      <c r="J1985" t="s">
        <v>564</v>
      </c>
    </row>
    <row r="1986" spans="2:10" x14ac:dyDescent="0.3">
      <c r="B1986">
        <v>55</v>
      </c>
      <c r="C1986" t="s">
        <v>106</v>
      </c>
      <c r="D1986">
        <v>6</v>
      </c>
      <c r="E1986">
        <v>11</v>
      </c>
      <c r="F1986">
        <v>111</v>
      </c>
      <c r="G1986" t="s">
        <v>272</v>
      </c>
      <c r="H1986" t="s">
        <v>202</v>
      </c>
      <c r="I1986" t="s">
        <v>201</v>
      </c>
      <c r="J1986" t="s">
        <v>554</v>
      </c>
    </row>
    <row r="1987" spans="2:10" x14ac:dyDescent="0.3">
      <c r="B1987">
        <v>59</v>
      </c>
      <c r="C1987" t="s">
        <v>156</v>
      </c>
      <c r="D1987">
        <v>2</v>
      </c>
      <c r="E1987">
        <v>45</v>
      </c>
      <c r="F1987">
        <v>117</v>
      </c>
      <c r="G1987" t="s">
        <v>475</v>
      </c>
      <c r="H1987" t="s">
        <v>542</v>
      </c>
      <c r="I1987" t="s">
        <v>206</v>
      </c>
      <c r="J1987" t="s">
        <v>543</v>
      </c>
    </row>
    <row r="1988" spans="2:10" x14ac:dyDescent="0.3">
      <c r="B1988">
        <v>10</v>
      </c>
      <c r="C1988" t="s">
        <v>148</v>
      </c>
      <c r="D1988">
        <v>11</v>
      </c>
      <c r="E1988">
        <v>35</v>
      </c>
      <c r="F1988">
        <v>117</v>
      </c>
      <c r="G1988" t="s">
        <v>458</v>
      </c>
      <c r="H1988" t="s">
        <v>202</v>
      </c>
      <c r="I1988" t="s">
        <v>201</v>
      </c>
      <c r="J1988" t="s">
        <v>564</v>
      </c>
    </row>
    <row r="1989" spans="2:10" x14ac:dyDescent="0.3">
      <c r="B1989">
        <v>98</v>
      </c>
      <c r="C1989" t="s">
        <v>84</v>
      </c>
      <c r="D1989">
        <v>3</v>
      </c>
      <c r="E1989">
        <v>14</v>
      </c>
      <c r="F1989">
        <v>120</v>
      </c>
      <c r="G1989" t="s">
        <v>494</v>
      </c>
      <c r="H1989" t="s">
        <v>545</v>
      </c>
      <c r="I1989" t="s">
        <v>206</v>
      </c>
      <c r="J1989" t="s">
        <v>546</v>
      </c>
    </row>
    <row r="1990" spans="2:10" x14ac:dyDescent="0.3">
      <c r="B1990">
        <v>60</v>
      </c>
      <c r="C1990" t="s">
        <v>141</v>
      </c>
      <c r="D1990">
        <v>8</v>
      </c>
      <c r="E1990">
        <v>26</v>
      </c>
      <c r="F1990">
        <v>112</v>
      </c>
      <c r="G1990" t="s">
        <v>373</v>
      </c>
      <c r="H1990" t="s">
        <v>545</v>
      </c>
      <c r="I1990" t="s">
        <v>206</v>
      </c>
      <c r="J1990" t="s">
        <v>558</v>
      </c>
    </row>
    <row r="1991" spans="2:10" x14ac:dyDescent="0.3">
      <c r="B1991">
        <v>48</v>
      </c>
      <c r="C1991" t="s">
        <v>120</v>
      </c>
      <c r="D1991">
        <v>3</v>
      </c>
      <c r="E1991">
        <v>20</v>
      </c>
      <c r="F1991">
        <v>116</v>
      </c>
      <c r="G1991" t="s">
        <v>494</v>
      </c>
      <c r="H1991" t="s">
        <v>545</v>
      </c>
      <c r="I1991" t="s">
        <v>206</v>
      </c>
      <c r="J1991" t="s">
        <v>546</v>
      </c>
    </row>
    <row r="1992" spans="2:10" x14ac:dyDescent="0.3">
      <c r="B1992">
        <v>62</v>
      </c>
      <c r="C1992" t="s">
        <v>96</v>
      </c>
      <c r="D1992">
        <v>1</v>
      </c>
      <c r="E1992">
        <v>37</v>
      </c>
      <c r="F1992">
        <v>102</v>
      </c>
      <c r="G1992" t="s">
        <v>200</v>
      </c>
      <c r="H1992" t="s">
        <v>202</v>
      </c>
      <c r="I1992" t="s">
        <v>201</v>
      </c>
      <c r="J1992" t="s">
        <v>539</v>
      </c>
    </row>
    <row r="1993" spans="2:10" x14ac:dyDescent="0.3">
      <c r="B1993">
        <v>84</v>
      </c>
      <c r="C1993" t="s">
        <v>106</v>
      </c>
      <c r="D1993">
        <v>9</v>
      </c>
      <c r="E1993">
        <v>39</v>
      </c>
      <c r="F1993">
        <v>95</v>
      </c>
      <c r="G1993" t="s">
        <v>423</v>
      </c>
      <c r="H1993" t="s">
        <v>548</v>
      </c>
      <c r="I1993" t="s">
        <v>206</v>
      </c>
      <c r="J1993" t="s">
        <v>560</v>
      </c>
    </row>
    <row r="1994" spans="2:10" x14ac:dyDescent="0.3">
      <c r="B1994">
        <v>13</v>
      </c>
      <c r="C1994" t="s">
        <v>134</v>
      </c>
      <c r="D1994">
        <v>2</v>
      </c>
      <c r="E1994">
        <v>26</v>
      </c>
      <c r="F1994">
        <v>116</v>
      </c>
      <c r="G1994" t="s">
        <v>475</v>
      </c>
      <c r="H1994" t="s">
        <v>542</v>
      </c>
      <c r="I1994" t="s">
        <v>206</v>
      </c>
      <c r="J1994" t="s">
        <v>543</v>
      </c>
    </row>
    <row r="1995" spans="2:10" x14ac:dyDescent="0.3">
      <c r="B1995">
        <v>42</v>
      </c>
      <c r="C1995" t="s">
        <v>151</v>
      </c>
      <c r="D1995">
        <v>10</v>
      </c>
      <c r="E1995">
        <v>12</v>
      </c>
      <c r="F1995">
        <v>94</v>
      </c>
      <c r="G1995" t="s">
        <v>244</v>
      </c>
      <c r="H1995" t="s">
        <v>551</v>
      </c>
      <c r="I1995" t="s">
        <v>206</v>
      </c>
      <c r="J1995" t="s">
        <v>562</v>
      </c>
    </row>
    <row r="1996" spans="2:10" x14ac:dyDescent="0.3">
      <c r="B1996">
        <v>60</v>
      </c>
      <c r="C1996" t="s">
        <v>141</v>
      </c>
      <c r="D1996">
        <v>2</v>
      </c>
      <c r="E1996">
        <v>42</v>
      </c>
      <c r="F1996">
        <v>99</v>
      </c>
      <c r="G1996" t="s">
        <v>475</v>
      </c>
      <c r="H1996" t="s">
        <v>542</v>
      </c>
      <c r="I1996" t="s">
        <v>206</v>
      </c>
      <c r="J1996" t="s">
        <v>543</v>
      </c>
    </row>
    <row r="1997" spans="2:10" x14ac:dyDescent="0.3">
      <c r="B1997">
        <v>98</v>
      </c>
      <c r="C1997" t="s">
        <v>84</v>
      </c>
      <c r="D1997">
        <v>6</v>
      </c>
      <c r="E1997">
        <v>42</v>
      </c>
      <c r="F1997">
        <v>98</v>
      </c>
      <c r="G1997" t="s">
        <v>272</v>
      </c>
      <c r="H1997" t="s">
        <v>202</v>
      </c>
      <c r="I1997" t="s">
        <v>201</v>
      </c>
      <c r="J1997" t="s">
        <v>554</v>
      </c>
    </row>
    <row r="1998" spans="2:10" x14ac:dyDescent="0.3">
      <c r="B1998">
        <v>74</v>
      </c>
      <c r="C1998" t="s">
        <v>96</v>
      </c>
      <c r="D1998">
        <v>4</v>
      </c>
      <c r="E1998">
        <v>25</v>
      </c>
      <c r="F1998">
        <v>96</v>
      </c>
      <c r="G1998" t="s">
        <v>472</v>
      </c>
      <c r="H1998" t="s">
        <v>548</v>
      </c>
      <c r="I1998" t="s">
        <v>206</v>
      </c>
      <c r="J1998" t="s">
        <v>549</v>
      </c>
    </row>
    <row r="1999" spans="2:10" x14ac:dyDescent="0.3">
      <c r="B1999">
        <v>90</v>
      </c>
      <c r="C1999" t="s">
        <v>119</v>
      </c>
      <c r="D1999">
        <v>13</v>
      </c>
      <c r="E1999">
        <v>50</v>
      </c>
      <c r="F1999">
        <v>109</v>
      </c>
      <c r="G1999" t="s">
        <v>411</v>
      </c>
      <c r="H1999" t="s">
        <v>545</v>
      </c>
      <c r="I1999" t="s">
        <v>201</v>
      </c>
      <c r="J1999" t="s">
        <v>568</v>
      </c>
    </row>
    <row r="2000" spans="2:10" x14ac:dyDescent="0.3">
      <c r="B2000">
        <v>91</v>
      </c>
      <c r="C2000" t="s">
        <v>121</v>
      </c>
      <c r="D2000">
        <v>7</v>
      </c>
      <c r="E2000">
        <v>43</v>
      </c>
      <c r="F2000">
        <v>111</v>
      </c>
      <c r="G2000" t="s">
        <v>507</v>
      </c>
      <c r="H2000" t="s">
        <v>542</v>
      </c>
      <c r="I2000" t="s">
        <v>206</v>
      </c>
      <c r="J2000" t="s">
        <v>556</v>
      </c>
    </row>
    <row r="2001" spans="2:10" x14ac:dyDescent="0.3">
      <c r="B2001">
        <v>49</v>
      </c>
      <c r="C2001" t="s">
        <v>96</v>
      </c>
      <c r="D2001">
        <v>13</v>
      </c>
      <c r="E2001">
        <v>46</v>
      </c>
      <c r="F2001">
        <v>112</v>
      </c>
      <c r="G2001" t="s">
        <v>411</v>
      </c>
      <c r="H2001" t="s">
        <v>545</v>
      </c>
      <c r="I2001" t="s">
        <v>201</v>
      </c>
      <c r="J2001" t="s">
        <v>568</v>
      </c>
    </row>
    <row r="2002" spans="2:10" x14ac:dyDescent="0.3">
      <c r="B2002">
        <v>87</v>
      </c>
      <c r="C2002" t="s">
        <v>101</v>
      </c>
      <c r="D2002">
        <v>14</v>
      </c>
      <c r="E2002">
        <v>36</v>
      </c>
      <c r="F2002">
        <v>104</v>
      </c>
      <c r="G2002" t="s">
        <v>483</v>
      </c>
      <c r="H2002" t="s">
        <v>548</v>
      </c>
      <c r="I2002" t="s">
        <v>201</v>
      </c>
      <c r="J2002" t="s">
        <v>570</v>
      </c>
    </row>
    <row r="2003" spans="2:10" x14ac:dyDescent="0.3">
      <c r="B2003">
        <v>23</v>
      </c>
      <c r="C2003" t="s">
        <v>164</v>
      </c>
      <c r="D2003">
        <v>13</v>
      </c>
      <c r="E2003">
        <v>50</v>
      </c>
      <c r="F2003">
        <v>97</v>
      </c>
      <c r="G2003" t="s">
        <v>411</v>
      </c>
      <c r="H2003" t="s">
        <v>545</v>
      </c>
      <c r="I2003" t="s">
        <v>201</v>
      </c>
      <c r="J2003" t="s">
        <v>568</v>
      </c>
    </row>
    <row r="2004" spans="2:10" x14ac:dyDescent="0.3">
      <c r="B2004">
        <v>8</v>
      </c>
      <c r="C2004" t="s">
        <v>96</v>
      </c>
      <c r="D2004">
        <v>1</v>
      </c>
      <c r="E2004">
        <v>23</v>
      </c>
      <c r="F2004">
        <v>111</v>
      </c>
      <c r="G2004" t="s">
        <v>200</v>
      </c>
      <c r="H2004" t="s">
        <v>202</v>
      </c>
      <c r="I2004" t="s">
        <v>201</v>
      </c>
      <c r="J2004" t="s">
        <v>539</v>
      </c>
    </row>
    <row r="2005" spans="2:10" x14ac:dyDescent="0.3">
      <c r="B2005">
        <v>26</v>
      </c>
      <c r="C2005" t="s">
        <v>154</v>
      </c>
      <c r="D2005">
        <v>2</v>
      </c>
      <c r="E2005">
        <v>32</v>
      </c>
      <c r="F2005">
        <v>100</v>
      </c>
      <c r="G2005" t="s">
        <v>475</v>
      </c>
      <c r="H2005" t="s">
        <v>542</v>
      </c>
      <c r="I2005" t="s">
        <v>206</v>
      </c>
      <c r="J2005" t="s">
        <v>543</v>
      </c>
    </row>
    <row r="2006" spans="2:10" x14ac:dyDescent="0.3">
      <c r="B2006">
        <v>41</v>
      </c>
      <c r="C2006" t="s">
        <v>127</v>
      </c>
      <c r="D2006">
        <v>3</v>
      </c>
      <c r="E2006">
        <v>31</v>
      </c>
      <c r="F2006">
        <v>111</v>
      </c>
      <c r="G2006" t="s">
        <v>494</v>
      </c>
      <c r="H2006" t="s">
        <v>545</v>
      </c>
      <c r="I2006" t="s">
        <v>206</v>
      </c>
      <c r="J2006" t="s">
        <v>546</v>
      </c>
    </row>
    <row r="2007" spans="2:10" x14ac:dyDescent="0.3">
      <c r="B2007">
        <v>43</v>
      </c>
      <c r="C2007" t="s">
        <v>158</v>
      </c>
      <c r="D2007">
        <v>5</v>
      </c>
      <c r="E2007">
        <v>42</v>
      </c>
      <c r="F2007">
        <v>91</v>
      </c>
      <c r="G2007" t="s">
        <v>315</v>
      </c>
      <c r="H2007" t="s">
        <v>551</v>
      </c>
      <c r="I2007" t="s">
        <v>206</v>
      </c>
      <c r="J2007" t="s">
        <v>552</v>
      </c>
    </row>
    <row r="2008" spans="2:10" x14ac:dyDescent="0.3">
      <c r="B2008">
        <v>25</v>
      </c>
      <c r="C2008" t="s">
        <v>122</v>
      </c>
      <c r="D2008">
        <v>5</v>
      </c>
      <c r="E2008">
        <v>20</v>
      </c>
      <c r="F2008">
        <v>94</v>
      </c>
      <c r="G2008" t="s">
        <v>315</v>
      </c>
      <c r="H2008" t="s">
        <v>551</v>
      </c>
      <c r="I2008" t="s">
        <v>206</v>
      </c>
      <c r="J2008" t="s">
        <v>552</v>
      </c>
    </row>
    <row r="2009" spans="2:10" x14ac:dyDescent="0.3">
      <c r="B2009">
        <v>67</v>
      </c>
      <c r="C2009" t="s">
        <v>165</v>
      </c>
      <c r="D2009">
        <v>10</v>
      </c>
      <c r="E2009">
        <v>21</v>
      </c>
      <c r="F2009">
        <v>114</v>
      </c>
      <c r="G2009" t="s">
        <v>244</v>
      </c>
      <c r="H2009" t="s">
        <v>551</v>
      </c>
      <c r="I2009" t="s">
        <v>206</v>
      </c>
      <c r="J2009" t="s">
        <v>562</v>
      </c>
    </row>
    <row r="2010" spans="2:10" x14ac:dyDescent="0.3">
      <c r="B2010">
        <v>3</v>
      </c>
      <c r="C2010" t="s">
        <v>150</v>
      </c>
      <c r="D2010">
        <v>2</v>
      </c>
      <c r="E2010">
        <v>35</v>
      </c>
      <c r="F2010">
        <v>114</v>
      </c>
      <c r="G2010" t="s">
        <v>475</v>
      </c>
      <c r="H2010" t="s">
        <v>542</v>
      </c>
      <c r="I2010" t="s">
        <v>206</v>
      </c>
      <c r="J2010" t="s">
        <v>543</v>
      </c>
    </row>
    <row r="2011" spans="2:10" x14ac:dyDescent="0.3">
      <c r="B2011">
        <v>57</v>
      </c>
      <c r="C2011" t="s">
        <v>148</v>
      </c>
      <c r="D2011">
        <v>3</v>
      </c>
      <c r="E2011">
        <v>14</v>
      </c>
      <c r="F2011">
        <v>91</v>
      </c>
      <c r="G2011" t="s">
        <v>494</v>
      </c>
      <c r="H2011" t="s">
        <v>545</v>
      </c>
      <c r="I2011" t="s">
        <v>206</v>
      </c>
      <c r="J2011" t="s">
        <v>546</v>
      </c>
    </row>
    <row r="2012" spans="2:10" x14ac:dyDescent="0.3">
      <c r="B2012">
        <v>19</v>
      </c>
      <c r="C2012" t="s">
        <v>96</v>
      </c>
      <c r="D2012">
        <v>14</v>
      </c>
      <c r="E2012">
        <v>40</v>
      </c>
      <c r="F2012">
        <v>105</v>
      </c>
      <c r="G2012" t="s">
        <v>483</v>
      </c>
      <c r="H2012" t="s">
        <v>548</v>
      </c>
      <c r="I2012" t="s">
        <v>201</v>
      </c>
      <c r="J2012" t="s">
        <v>570</v>
      </c>
    </row>
    <row r="2013" spans="2:10" x14ac:dyDescent="0.3">
      <c r="B2013">
        <v>51</v>
      </c>
      <c r="C2013" t="s">
        <v>114</v>
      </c>
      <c r="D2013">
        <v>4</v>
      </c>
      <c r="E2013">
        <v>50</v>
      </c>
      <c r="F2013">
        <v>102</v>
      </c>
      <c r="G2013" t="s">
        <v>472</v>
      </c>
      <c r="H2013" t="s">
        <v>548</v>
      </c>
      <c r="I2013" t="s">
        <v>206</v>
      </c>
      <c r="J2013" t="s">
        <v>549</v>
      </c>
    </row>
    <row r="2014" spans="2:10" x14ac:dyDescent="0.3">
      <c r="B2014">
        <v>1</v>
      </c>
      <c r="C2014" t="s">
        <v>152</v>
      </c>
      <c r="D2014">
        <v>10</v>
      </c>
      <c r="E2014">
        <v>32</v>
      </c>
      <c r="F2014">
        <v>114</v>
      </c>
      <c r="G2014" t="s">
        <v>244</v>
      </c>
      <c r="H2014" t="s">
        <v>551</v>
      </c>
      <c r="I2014" t="s">
        <v>206</v>
      </c>
      <c r="J2014" t="s">
        <v>562</v>
      </c>
    </row>
    <row r="2015" spans="2:10" x14ac:dyDescent="0.3">
      <c r="B2015">
        <v>19</v>
      </c>
      <c r="C2015" t="s">
        <v>96</v>
      </c>
      <c r="D2015">
        <v>10</v>
      </c>
      <c r="E2015">
        <v>48</v>
      </c>
      <c r="F2015">
        <v>107</v>
      </c>
      <c r="G2015" t="s">
        <v>244</v>
      </c>
      <c r="H2015" t="s">
        <v>551</v>
      </c>
      <c r="I2015" t="s">
        <v>206</v>
      </c>
      <c r="J2015" t="s">
        <v>562</v>
      </c>
    </row>
    <row r="2016" spans="2:10" x14ac:dyDescent="0.3">
      <c r="B2016">
        <v>33</v>
      </c>
      <c r="C2016" t="s">
        <v>135</v>
      </c>
      <c r="D2016">
        <v>13</v>
      </c>
      <c r="E2016">
        <v>23</v>
      </c>
      <c r="F2016">
        <v>116</v>
      </c>
      <c r="G2016" t="s">
        <v>411</v>
      </c>
      <c r="H2016" t="s">
        <v>545</v>
      </c>
      <c r="I2016" t="s">
        <v>201</v>
      </c>
      <c r="J2016" t="s">
        <v>568</v>
      </c>
    </row>
    <row r="2017" spans="2:10" x14ac:dyDescent="0.3">
      <c r="B2017">
        <v>22</v>
      </c>
      <c r="C2017" t="s">
        <v>112</v>
      </c>
      <c r="D2017">
        <v>15</v>
      </c>
      <c r="E2017">
        <v>33</v>
      </c>
      <c r="F2017">
        <v>103</v>
      </c>
      <c r="G2017" t="s">
        <v>295</v>
      </c>
      <c r="H2017" t="s">
        <v>551</v>
      </c>
      <c r="I2017" t="s">
        <v>206</v>
      </c>
      <c r="J2017" t="s">
        <v>572</v>
      </c>
    </row>
    <row r="2018" spans="2:10" x14ac:dyDescent="0.3">
      <c r="B2018">
        <v>84</v>
      </c>
      <c r="C2018" t="s">
        <v>106</v>
      </c>
      <c r="D2018">
        <v>13</v>
      </c>
      <c r="E2018">
        <v>15</v>
      </c>
      <c r="F2018">
        <v>120</v>
      </c>
      <c r="G2018" t="s">
        <v>411</v>
      </c>
      <c r="H2018" t="s">
        <v>545</v>
      </c>
      <c r="I2018" t="s">
        <v>201</v>
      </c>
      <c r="J2018" t="s">
        <v>568</v>
      </c>
    </row>
    <row r="2019" spans="2:10" x14ac:dyDescent="0.3">
      <c r="B2019">
        <v>89</v>
      </c>
      <c r="C2019" t="s">
        <v>111</v>
      </c>
      <c r="D2019">
        <v>9</v>
      </c>
      <c r="E2019">
        <v>34</v>
      </c>
      <c r="F2019">
        <v>101</v>
      </c>
      <c r="G2019" t="s">
        <v>423</v>
      </c>
      <c r="H2019" t="s">
        <v>548</v>
      </c>
      <c r="I2019" t="s">
        <v>206</v>
      </c>
      <c r="J2019" t="s">
        <v>560</v>
      </c>
    </row>
    <row r="2020" spans="2:10" x14ac:dyDescent="0.3">
      <c r="B2020">
        <v>43</v>
      </c>
      <c r="C2020" t="s">
        <v>158</v>
      </c>
      <c r="D2020">
        <v>3</v>
      </c>
      <c r="E2020">
        <v>35</v>
      </c>
      <c r="F2020">
        <v>91</v>
      </c>
      <c r="G2020" t="s">
        <v>494</v>
      </c>
      <c r="H2020" t="s">
        <v>545</v>
      </c>
      <c r="I2020" t="s">
        <v>206</v>
      </c>
      <c r="J2020" t="s">
        <v>546</v>
      </c>
    </row>
    <row r="2021" spans="2:10" x14ac:dyDescent="0.3">
      <c r="B2021">
        <v>26</v>
      </c>
      <c r="C2021" t="s">
        <v>154</v>
      </c>
      <c r="D2021">
        <v>14</v>
      </c>
      <c r="E2021">
        <v>23</v>
      </c>
      <c r="F2021">
        <v>114</v>
      </c>
      <c r="G2021" t="s">
        <v>483</v>
      </c>
      <c r="H2021" t="s">
        <v>548</v>
      </c>
      <c r="I2021" t="s">
        <v>201</v>
      </c>
      <c r="J2021" t="s">
        <v>570</v>
      </c>
    </row>
    <row r="2022" spans="2:10" x14ac:dyDescent="0.3">
      <c r="B2022">
        <v>71</v>
      </c>
      <c r="C2022" t="s">
        <v>78</v>
      </c>
      <c r="D2022">
        <v>8</v>
      </c>
      <c r="E2022">
        <v>29</v>
      </c>
      <c r="F2022">
        <v>106</v>
      </c>
      <c r="G2022" t="s">
        <v>373</v>
      </c>
      <c r="H2022" t="s">
        <v>545</v>
      </c>
      <c r="I2022" t="s">
        <v>206</v>
      </c>
      <c r="J2022" t="s">
        <v>558</v>
      </c>
    </row>
    <row r="2023" spans="2:10" x14ac:dyDescent="0.3">
      <c r="B2023">
        <v>76</v>
      </c>
      <c r="C2023" t="s">
        <v>163</v>
      </c>
      <c r="D2023">
        <v>6</v>
      </c>
      <c r="E2023">
        <v>29</v>
      </c>
      <c r="F2023">
        <v>117</v>
      </c>
      <c r="G2023" t="s">
        <v>272</v>
      </c>
      <c r="H2023" t="s">
        <v>202</v>
      </c>
      <c r="I2023" t="s">
        <v>201</v>
      </c>
      <c r="J2023" t="s">
        <v>554</v>
      </c>
    </row>
    <row r="2024" spans="2:10" x14ac:dyDescent="0.3">
      <c r="B2024">
        <v>58</v>
      </c>
      <c r="C2024" t="s">
        <v>131</v>
      </c>
      <c r="D2024">
        <v>8</v>
      </c>
      <c r="E2024">
        <v>20</v>
      </c>
      <c r="F2024">
        <v>96</v>
      </c>
      <c r="G2024" t="s">
        <v>373</v>
      </c>
      <c r="H2024" t="s">
        <v>545</v>
      </c>
      <c r="I2024" t="s">
        <v>206</v>
      </c>
      <c r="J2024" t="s">
        <v>558</v>
      </c>
    </row>
    <row r="2025" spans="2:10" x14ac:dyDescent="0.3">
      <c r="B2025">
        <v>70</v>
      </c>
      <c r="C2025" t="s">
        <v>126</v>
      </c>
      <c r="D2025">
        <v>1</v>
      </c>
      <c r="E2025">
        <v>41</v>
      </c>
      <c r="F2025">
        <v>102</v>
      </c>
      <c r="G2025" t="s">
        <v>200</v>
      </c>
      <c r="H2025" t="s">
        <v>202</v>
      </c>
      <c r="I2025" t="s">
        <v>201</v>
      </c>
      <c r="J2025" t="s">
        <v>539</v>
      </c>
    </row>
    <row r="2026" spans="2:10" x14ac:dyDescent="0.3">
      <c r="B2026">
        <v>34</v>
      </c>
      <c r="C2026" t="s">
        <v>118</v>
      </c>
      <c r="D2026">
        <v>2</v>
      </c>
      <c r="E2026">
        <v>38</v>
      </c>
      <c r="F2026">
        <v>97</v>
      </c>
      <c r="G2026" t="s">
        <v>475</v>
      </c>
      <c r="H2026" t="s">
        <v>542</v>
      </c>
      <c r="I2026" t="s">
        <v>206</v>
      </c>
      <c r="J2026" t="s">
        <v>543</v>
      </c>
    </row>
    <row r="2027" spans="2:10" x14ac:dyDescent="0.3">
      <c r="B2027">
        <v>72</v>
      </c>
      <c r="C2027" t="s">
        <v>96</v>
      </c>
      <c r="D2027">
        <v>3</v>
      </c>
      <c r="E2027">
        <v>25</v>
      </c>
      <c r="F2027">
        <v>91</v>
      </c>
      <c r="G2027" t="s">
        <v>494</v>
      </c>
      <c r="H2027" t="s">
        <v>545</v>
      </c>
      <c r="I2027" t="s">
        <v>206</v>
      </c>
      <c r="J2027" t="s">
        <v>546</v>
      </c>
    </row>
    <row r="2028" spans="2:10" x14ac:dyDescent="0.3">
      <c r="B2028">
        <v>74</v>
      </c>
      <c r="C2028" t="s">
        <v>96</v>
      </c>
      <c r="D2028">
        <v>10</v>
      </c>
      <c r="E2028">
        <v>13</v>
      </c>
      <c r="F2028">
        <v>115</v>
      </c>
      <c r="G2028" t="s">
        <v>244</v>
      </c>
      <c r="H2028" t="s">
        <v>551</v>
      </c>
      <c r="I2028" t="s">
        <v>206</v>
      </c>
      <c r="J2028" t="s">
        <v>562</v>
      </c>
    </row>
    <row r="2029" spans="2:10" x14ac:dyDescent="0.3">
      <c r="B2029">
        <v>44</v>
      </c>
      <c r="C2029" t="s">
        <v>130</v>
      </c>
      <c r="D2029">
        <v>4</v>
      </c>
      <c r="E2029">
        <v>26</v>
      </c>
      <c r="F2029">
        <v>114</v>
      </c>
      <c r="G2029" t="s">
        <v>472</v>
      </c>
      <c r="H2029" t="s">
        <v>548</v>
      </c>
      <c r="I2029" t="s">
        <v>206</v>
      </c>
      <c r="J2029" t="s">
        <v>549</v>
      </c>
    </row>
    <row r="2030" spans="2:10" x14ac:dyDescent="0.3">
      <c r="B2030">
        <v>47</v>
      </c>
      <c r="C2030" t="s">
        <v>101</v>
      </c>
      <c r="D2030">
        <v>7</v>
      </c>
      <c r="E2030">
        <v>32</v>
      </c>
      <c r="F2030">
        <v>98</v>
      </c>
      <c r="G2030" t="s">
        <v>507</v>
      </c>
      <c r="H2030" t="s">
        <v>542</v>
      </c>
      <c r="I2030" t="s">
        <v>206</v>
      </c>
      <c r="J2030" t="s">
        <v>556</v>
      </c>
    </row>
    <row r="2031" spans="2:10" x14ac:dyDescent="0.3">
      <c r="B2031">
        <v>43</v>
      </c>
      <c r="C2031" t="s">
        <v>158</v>
      </c>
      <c r="D2031">
        <v>8</v>
      </c>
      <c r="E2031">
        <v>15</v>
      </c>
      <c r="F2031">
        <v>95</v>
      </c>
      <c r="G2031" t="s">
        <v>373</v>
      </c>
      <c r="H2031" t="s">
        <v>545</v>
      </c>
      <c r="I2031" t="s">
        <v>206</v>
      </c>
      <c r="J2031" t="s">
        <v>558</v>
      </c>
    </row>
    <row r="2032" spans="2:10" x14ac:dyDescent="0.3">
      <c r="B2032">
        <v>73</v>
      </c>
      <c r="C2032" t="s">
        <v>96</v>
      </c>
      <c r="D2032">
        <v>6</v>
      </c>
      <c r="E2032">
        <v>30</v>
      </c>
      <c r="F2032">
        <v>97</v>
      </c>
      <c r="G2032" t="s">
        <v>272</v>
      </c>
      <c r="H2032" t="s">
        <v>202</v>
      </c>
      <c r="I2032" t="s">
        <v>201</v>
      </c>
      <c r="J2032" t="s">
        <v>554</v>
      </c>
    </row>
    <row r="2033" spans="2:10" x14ac:dyDescent="0.3">
      <c r="B2033">
        <v>93</v>
      </c>
      <c r="C2033" t="s">
        <v>91</v>
      </c>
      <c r="D2033">
        <v>12</v>
      </c>
      <c r="E2033">
        <v>12</v>
      </c>
      <c r="F2033">
        <v>96</v>
      </c>
      <c r="G2033" t="s">
        <v>333</v>
      </c>
      <c r="H2033" t="s">
        <v>542</v>
      </c>
      <c r="I2033" t="s">
        <v>201</v>
      </c>
      <c r="J2033" t="s">
        <v>566</v>
      </c>
    </row>
    <row r="2034" spans="2:10" x14ac:dyDescent="0.3">
      <c r="B2034">
        <v>6</v>
      </c>
      <c r="C2034" t="s">
        <v>147</v>
      </c>
      <c r="D2034">
        <v>8</v>
      </c>
      <c r="E2034">
        <v>36</v>
      </c>
      <c r="F2034">
        <v>92</v>
      </c>
      <c r="G2034" t="s">
        <v>373</v>
      </c>
      <c r="H2034" t="s">
        <v>545</v>
      </c>
      <c r="I2034" t="s">
        <v>206</v>
      </c>
      <c r="J2034" t="s">
        <v>558</v>
      </c>
    </row>
    <row r="2035" spans="2:10" x14ac:dyDescent="0.3">
      <c r="B2035">
        <v>11</v>
      </c>
      <c r="C2035" t="s">
        <v>119</v>
      </c>
      <c r="D2035">
        <v>10</v>
      </c>
      <c r="E2035">
        <v>50</v>
      </c>
      <c r="F2035">
        <v>118</v>
      </c>
      <c r="G2035" t="s">
        <v>244</v>
      </c>
      <c r="H2035" t="s">
        <v>551</v>
      </c>
      <c r="I2035" t="s">
        <v>206</v>
      </c>
      <c r="J2035" t="s">
        <v>562</v>
      </c>
    </row>
    <row r="2036" spans="2:10" x14ac:dyDescent="0.3">
      <c r="B2036">
        <v>42</v>
      </c>
      <c r="C2036" t="s">
        <v>151</v>
      </c>
      <c r="D2036">
        <v>12</v>
      </c>
      <c r="E2036">
        <v>12</v>
      </c>
      <c r="F2036">
        <v>111</v>
      </c>
      <c r="G2036" t="s">
        <v>333</v>
      </c>
      <c r="H2036" t="s">
        <v>542</v>
      </c>
      <c r="I2036" t="s">
        <v>201</v>
      </c>
      <c r="J2036" t="s">
        <v>566</v>
      </c>
    </row>
    <row r="2037" spans="2:10" x14ac:dyDescent="0.3">
      <c r="B2037">
        <v>60</v>
      </c>
      <c r="C2037" t="s">
        <v>141</v>
      </c>
      <c r="D2037">
        <v>6</v>
      </c>
      <c r="E2037">
        <v>24</v>
      </c>
      <c r="F2037">
        <v>107</v>
      </c>
      <c r="G2037" t="s">
        <v>272</v>
      </c>
      <c r="H2037" t="s">
        <v>202</v>
      </c>
      <c r="I2037" t="s">
        <v>201</v>
      </c>
      <c r="J2037" t="s">
        <v>554</v>
      </c>
    </row>
    <row r="2038" spans="2:10" x14ac:dyDescent="0.3">
      <c r="B2038">
        <v>79</v>
      </c>
      <c r="C2038" t="s">
        <v>91</v>
      </c>
      <c r="D2038">
        <v>7</v>
      </c>
      <c r="E2038">
        <v>13</v>
      </c>
      <c r="F2038">
        <v>117</v>
      </c>
      <c r="G2038" t="s">
        <v>507</v>
      </c>
      <c r="H2038" t="s">
        <v>542</v>
      </c>
      <c r="I2038" t="s">
        <v>206</v>
      </c>
      <c r="J2038" t="s">
        <v>556</v>
      </c>
    </row>
    <row r="2039" spans="2:10" x14ac:dyDescent="0.3">
      <c r="B2039">
        <v>21</v>
      </c>
      <c r="C2039" t="s">
        <v>146</v>
      </c>
      <c r="D2039">
        <v>10</v>
      </c>
      <c r="E2039">
        <v>14</v>
      </c>
      <c r="F2039">
        <v>119</v>
      </c>
      <c r="G2039" t="s">
        <v>244</v>
      </c>
      <c r="H2039" t="s">
        <v>551</v>
      </c>
      <c r="I2039" t="s">
        <v>206</v>
      </c>
      <c r="J2039" t="s">
        <v>562</v>
      </c>
    </row>
    <row r="2040" spans="2:10" x14ac:dyDescent="0.3">
      <c r="B2040">
        <v>77</v>
      </c>
      <c r="C2040" t="s">
        <v>124</v>
      </c>
      <c r="D2040">
        <v>11</v>
      </c>
      <c r="E2040">
        <v>16</v>
      </c>
      <c r="F2040">
        <v>113</v>
      </c>
      <c r="G2040" t="s">
        <v>458</v>
      </c>
      <c r="H2040" t="s">
        <v>202</v>
      </c>
      <c r="I2040" t="s">
        <v>201</v>
      </c>
      <c r="J2040" t="s">
        <v>564</v>
      </c>
    </row>
    <row r="2041" spans="2:10" x14ac:dyDescent="0.3">
      <c r="B2041">
        <v>28</v>
      </c>
      <c r="C2041" t="s">
        <v>145</v>
      </c>
      <c r="D2041">
        <v>7</v>
      </c>
      <c r="E2041">
        <v>33</v>
      </c>
      <c r="F2041">
        <v>97</v>
      </c>
      <c r="G2041" t="s">
        <v>507</v>
      </c>
      <c r="H2041" t="s">
        <v>542</v>
      </c>
      <c r="I2041" t="s">
        <v>206</v>
      </c>
      <c r="J2041" t="s">
        <v>556</v>
      </c>
    </row>
    <row r="2042" spans="2:10" x14ac:dyDescent="0.3">
      <c r="B2042">
        <v>97</v>
      </c>
      <c r="C2042" t="s">
        <v>125</v>
      </c>
      <c r="D2042">
        <v>4</v>
      </c>
      <c r="E2042">
        <v>13</v>
      </c>
      <c r="F2042">
        <v>99</v>
      </c>
      <c r="G2042" t="s">
        <v>472</v>
      </c>
      <c r="H2042" t="s">
        <v>548</v>
      </c>
      <c r="I2042" t="s">
        <v>206</v>
      </c>
      <c r="J2042" t="s">
        <v>549</v>
      </c>
    </row>
    <row r="2043" spans="2:10" x14ac:dyDescent="0.3">
      <c r="B2043">
        <v>8</v>
      </c>
      <c r="C2043" t="s">
        <v>96</v>
      </c>
      <c r="D2043">
        <v>8</v>
      </c>
      <c r="E2043">
        <v>21</v>
      </c>
      <c r="F2043">
        <v>93</v>
      </c>
      <c r="G2043" t="s">
        <v>373</v>
      </c>
      <c r="H2043" t="s">
        <v>545</v>
      </c>
      <c r="I2043" t="s">
        <v>206</v>
      </c>
      <c r="J2043" t="s">
        <v>558</v>
      </c>
    </row>
    <row r="2044" spans="2:10" x14ac:dyDescent="0.3">
      <c r="B2044">
        <v>1</v>
      </c>
      <c r="C2044" t="s">
        <v>152</v>
      </c>
      <c r="D2044">
        <v>12</v>
      </c>
      <c r="E2044">
        <v>41</v>
      </c>
      <c r="F2044">
        <v>92</v>
      </c>
      <c r="G2044" t="s">
        <v>333</v>
      </c>
      <c r="H2044" t="s">
        <v>542</v>
      </c>
      <c r="I2044" t="s">
        <v>201</v>
      </c>
      <c r="J2044" t="s">
        <v>566</v>
      </c>
    </row>
    <row r="2045" spans="2:10" x14ac:dyDescent="0.3">
      <c r="B2045">
        <v>98</v>
      </c>
      <c r="C2045" t="s">
        <v>84</v>
      </c>
      <c r="D2045">
        <v>9</v>
      </c>
      <c r="E2045">
        <v>47</v>
      </c>
      <c r="F2045">
        <v>108</v>
      </c>
      <c r="G2045" t="s">
        <v>423</v>
      </c>
      <c r="H2045" t="s">
        <v>548</v>
      </c>
      <c r="I2045" t="s">
        <v>206</v>
      </c>
      <c r="J2045" t="s">
        <v>560</v>
      </c>
    </row>
    <row r="2046" spans="2:10" x14ac:dyDescent="0.3">
      <c r="B2046">
        <v>28</v>
      </c>
      <c r="C2046" t="s">
        <v>145</v>
      </c>
      <c r="D2046">
        <v>13</v>
      </c>
      <c r="E2046">
        <v>27</v>
      </c>
      <c r="F2046">
        <v>105</v>
      </c>
      <c r="G2046" t="s">
        <v>411</v>
      </c>
      <c r="H2046" t="s">
        <v>545</v>
      </c>
      <c r="I2046" t="s">
        <v>201</v>
      </c>
      <c r="J2046" t="s">
        <v>568</v>
      </c>
    </row>
    <row r="2047" spans="2:10" x14ac:dyDescent="0.3">
      <c r="B2047">
        <v>11</v>
      </c>
      <c r="C2047" t="s">
        <v>119</v>
      </c>
      <c r="D2047">
        <v>8</v>
      </c>
      <c r="E2047">
        <v>41</v>
      </c>
      <c r="F2047">
        <v>107</v>
      </c>
      <c r="G2047" t="s">
        <v>373</v>
      </c>
      <c r="H2047" t="s">
        <v>545</v>
      </c>
      <c r="I2047" t="s">
        <v>206</v>
      </c>
      <c r="J2047" t="s">
        <v>558</v>
      </c>
    </row>
    <row r="2048" spans="2:10" x14ac:dyDescent="0.3">
      <c r="B2048">
        <v>62</v>
      </c>
      <c r="C2048" t="s">
        <v>96</v>
      </c>
      <c r="D2048">
        <v>1</v>
      </c>
      <c r="E2048">
        <v>20</v>
      </c>
      <c r="F2048">
        <v>113</v>
      </c>
      <c r="G2048" t="s">
        <v>200</v>
      </c>
      <c r="H2048" t="s">
        <v>202</v>
      </c>
      <c r="I2048" t="s">
        <v>201</v>
      </c>
      <c r="J2048" t="s">
        <v>539</v>
      </c>
    </row>
    <row r="2049" spans="2:12" x14ac:dyDescent="0.3">
      <c r="B2049">
        <v>48</v>
      </c>
      <c r="C2049" t="s">
        <v>120</v>
      </c>
      <c r="D2049">
        <v>7</v>
      </c>
      <c r="E2049">
        <v>39</v>
      </c>
      <c r="F2049">
        <v>105</v>
      </c>
      <c r="G2049" t="s">
        <v>507</v>
      </c>
      <c r="H2049" t="s">
        <v>542</v>
      </c>
      <c r="I2049" t="s">
        <v>206</v>
      </c>
      <c r="J2049" t="s">
        <v>556</v>
      </c>
    </row>
    <row r="2050" spans="2:12" x14ac:dyDescent="0.3">
      <c r="B2050">
        <v>62</v>
      </c>
      <c r="C2050" t="s">
        <v>96</v>
      </c>
      <c r="D2050">
        <v>3</v>
      </c>
      <c r="E2050">
        <v>13</v>
      </c>
      <c r="F2050">
        <v>103</v>
      </c>
      <c r="G2050" t="s">
        <v>494</v>
      </c>
      <c r="H2050" t="s">
        <v>545</v>
      </c>
      <c r="I2050" t="s">
        <v>206</v>
      </c>
      <c r="J2050" t="s">
        <v>546</v>
      </c>
    </row>
    <row r="2051" spans="2:12" x14ac:dyDescent="0.3">
      <c r="B2051">
        <v>70</v>
      </c>
      <c r="C2051" t="s">
        <v>126</v>
      </c>
      <c r="D2051">
        <v>15</v>
      </c>
      <c r="E2051">
        <v>38</v>
      </c>
      <c r="F2051">
        <v>117</v>
      </c>
      <c r="G2051" t="s">
        <v>295</v>
      </c>
      <c r="H2051" t="s">
        <v>551</v>
      </c>
      <c r="I2051" t="s">
        <v>206</v>
      </c>
      <c r="J2051" t="s">
        <v>572</v>
      </c>
    </row>
    <row r="2052" spans="2:12" x14ac:dyDescent="0.3">
      <c r="B2052">
        <v>81</v>
      </c>
      <c r="C2052" t="s">
        <v>162</v>
      </c>
      <c r="D2052">
        <v>4</v>
      </c>
      <c r="E2052">
        <v>20</v>
      </c>
      <c r="F2052">
        <v>111</v>
      </c>
      <c r="G2052" t="s">
        <v>472</v>
      </c>
      <c r="H2052" t="s">
        <v>548</v>
      </c>
      <c r="I2052" t="s">
        <v>206</v>
      </c>
      <c r="J2052" t="s">
        <v>549</v>
      </c>
    </row>
    <row r="2053" spans="2:12" x14ac:dyDescent="0.3">
      <c r="B2053">
        <v>42</v>
      </c>
      <c r="C2053" t="s">
        <v>151</v>
      </c>
      <c r="D2053">
        <v>1</v>
      </c>
      <c r="E2053">
        <v>48</v>
      </c>
      <c r="F2053">
        <v>98</v>
      </c>
      <c r="G2053" t="s">
        <v>200</v>
      </c>
      <c r="H2053" t="s">
        <v>202</v>
      </c>
      <c r="I2053" t="s">
        <v>201</v>
      </c>
      <c r="J2053" t="s">
        <v>539</v>
      </c>
    </row>
    <row r="2054" spans="2:12" x14ac:dyDescent="0.3">
      <c r="B2054">
        <v>17</v>
      </c>
      <c r="C2054" t="s">
        <v>126</v>
      </c>
      <c r="D2054">
        <v>5</v>
      </c>
      <c r="E2054">
        <v>35</v>
      </c>
      <c r="F2054">
        <v>114</v>
      </c>
      <c r="G2054" t="s">
        <v>315</v>
      </c>
      <c r="H2054" t="s">
        <v>551</v>
      </c>
      <c r="I2054" t="s">
        <v>206</v>
      </c>
      <c r="J2054" t="s">
        <v>552</v>
      </c>
    </row>
    <row r="2055" spans="2:12" x14ac:dyDescent="0.3">
      <c r="B2055">
        <v>60</v>
      </c>
      <c r="C2055" t="s">
        <v>141</v>
      </c>
      <c r="D2055">
        <v>8</v>
      </c>
      <c r="E2055">
        <v>45</v>
      </c>
      <c r="F2055">
        <v>116</v>
      </c>
      <c r="G2055" t="s">
        <v>373</v>
      </c>
      <c r="H2055" t="s">
        <v>545</v>
      </c>
      <c r="I2055" t="s">
        <v>206</v>
      </c>
      <c r="J2055" t="s">
        <v>558</v>
      </c>
    </row>
    <row r="2056" spans="2:12" x14ac:dyDescent="0.3">
      <c r="B2056">
        <v>35</v>
      </c>
      <c r="C2056" t="s">
        <v>96</v>
      </c>
      <c r="D2056">
        <v>11</v>
      </c>
      <c r="E2056">
        <v>30</v>
      </c>
      <c r="F2056">
        <v>114</v>
      </c>
      <c r="G2056" t="s">
        <v>458</v>
      </c>
      <c r="H2056" t="s">
        <v>202</v>
      </c>
      <c r="I2056" t="s">
        <v>201</v>
      </c>
      <c r="J2056" t="s">
        <v>564</v>
      </c>
    </row>
    <row r="2058" spans="2:12" x14ac:dyDescent="0.3">
      <c r="B2058" s="82" t="s">
        <v>598</v>
      </c>
    </row>
    <row r="2059" spans="2:12" x14ac:dyDescent="0.3">
      <c r="B2059" t="s">
        <v>55</v>
      </c>
      <c r="C2059" t="s">
        <v>56</v>
      </c>
      <c r="D2059" t="s">
        <v>60</v>
      </c>
      <c r="E2059" t="s">
        <v>61</v>
      </c>
      <c r="F2059" t="s">
        <v>62</v>
      </c>
      <c r="G2059" t="s">
        <v>63</v>
      </c>
      <c r="H2059" t="s">
        <v>64</v>
      </c>
      <c r="I2059" t="s">
        <v>597</v>
      </c>
      <c r="J2059" t="s">
        <v>594</v>
      </c>
      <c r="K2059" t="s">
        <v>595</v>
      </c>
      <c r="L2059" t="s">
        <v>596</v>
      </c>
    </row>
    <row r="2060" spans="2:12" x14ac:dyDescent="0.3">
      <c r="B2060">
        <v>14</v>
      </c>
      <c r="C2060" s="65">
        <v>43839</v>
      </c>
      <c r="D2060">
        <v>73</v>
      </c>
      <c r="E2060" t="s">
        <v>96</v>
      </c>
      <c r="F2060">
        <v>7</v>
      </c>
      <c r="G2060">
        <v>31</v>
      </c>
      <c r="H2060">
        <v>117</v>
      </c>
      <c r="I2060" t="s">
        <v>507</v>
      </c>
      <c r="J2060" t="s">
        <v>542</v>
      </c>
      <c r="K2060" t="s">
        <v>206</v>
      </c>
      <c r="L2060" t="s">
        <v>556</v>
      </c>
    </row>
    <row r="2061" spans="2:12" x14ac:dyDescent="0.3">
      <c r="B2061">
        <v>9</v>
      </c>
      <c r="C2061" s="65">
        <v>43836</v>
      </c>
      <c r="D2061">
        <v>39</v>
      </c>
      <c r="E2061" t="s">
        <v>96</v>
      </c>
      <c r="F2061">
        <v>12</v>
      </c>
      <c r="G2061">
        <v>22</v>
      </c>
      <c r="H2061">
        <v>99</v>
      </c>
      <c r="I2061" t="s">
        <v>333</v>
      </c>
      <c r="J2061" t="s">
        <v>542</v>
      </c>
      <c r="K2061" t="s">
        <v>201</v>
      </c>
      <c r="L2061" t="s">
        <v>566</v>
      </c>
    </row>
    <row r="2062" spans="2:12" x14ac:dyDescent="0.3">
      <c r="B2062">
        <v>15</v>
      </c>
      <c r="C2062" s="65">
        <v>43839</v>
      </c>
      <c r="D2062">
        <v>74</v>
      </c>
      <c r="E2062" t="s">
        <v>96</v>
      </c>
      <c r="F2062">
        <v>14</v>
      </c>
      <c r="G2062">
        <v>11</v>
      </c>
      <c r="H2062">
        <v>114</v>
      </c>
      <c r="I2062" t="s">
        <v>483</v>
      </c>
      <c r="J2062" t="s">
        <v>548</v>
      </c>
      <c r="K2062" t="s">
        <v>201</v>
      </c>
      <c r="L2062" t="s">
        <v>570</v>
      </c>
    </row>
    <row r="2063" spans="2:12" x14ac:dyDescent="0.3">
      <c r="B2063">
        <v>19</v>
      </c>
      <c r="C2063" s="65">
        <v>43845</v>
      </c>
      <c r="D2063">
        <v>100</v>
      </c>
      <c r="E2063" t="s">
        <v>96</v>
      </c>
      <c r="F2063">
        <v>10</v>
      </c>
      <c r="G2063">
        <v>37</v>
      </c>
      <c r="H2063">
        <v>99</v>
      </c>
      <c r="I2063" t="s">
        <v>244</v>
      </c>
      <c r="J2063" t="s">
        <v>551</v>
      </c>
      <c r="K2063" t="s">
        <v>206</v>
      </c>
      <c r="L2063" t="s">
        <v>562</v>
      </c>
    </row>
    <row r="2064" spans="2:12" x14ac:dyDescent="0.3">
      <c r="B2064">
        <v>22</v>
      </c>
      <c r="C2064" s="65">
        <v>43846</v>
      </c>
      <c r="D2064">
        <v>35</v>
      </c>
      <c r="E2064" t="s">
        <v>96</v>
      </c>
      <c r="F2064">
        <v>15</v>
      </c>
      <c r="G2064">
        <v>49</v>
      </c>
      <c r="H2064">
        <v>105</v>
      </c>
      <c r="I2064" t="s">
        <v>295</v>
      </c>
      <c r="J2064" t="s">
        <v>551</v>
      </c>
      <c r="K2064" t="s">
        <v>206</v>
      </c>
      <c r="L2064" t="s">
        <v>572</v>
      </c>
    </row>
    <row r="2065" spans="2:12" x14ac:dyDescent="0.3">
      <c r="B2065">
        <v>23</v>
      </c>
      <c r="C2065" s="65">
        <v>43846</v>
      </c>
      <c r="D2065">
        <v>88</v>
      </c>
      <c r="E2065" t="s">
        <v>96</v>
      </c>
      <c r="F2065">
        <v>6</v>
      </c>
      <c r="G2065">
        <v>29</v>
      </c>
      <c r="H2065">
        <v>91</v>
      </c>
      <c r="I2065" t="s">
        <v>272</v>
      </c>
      <c r="J2065" t="s">
        <v>202</v>
      </c>
      <c r="K2065" t="s">
        <v>201</v>
      </c>
      <c r="L2065" t="s">
        <v>554</v>
      </c>
    </row>
    <row r="2066" spans="2:12" x14ac:dyDescent="0.3">
      <c r="B2066">
        <v>35</v>
      </c>
      <c r="C2066" s="65">
        <v>43851</v>
      </c>
      <c r="D2066">
        <v>74</v>
      </c>
      <c r="E2066" t="s">
        <v>96</v>
      </c>
      <c r="F2066">
        <v>11</v>
      </c>
      <c r="G2066">
        <v>41</v>
      </c>
      <c r="H2066">
        <v>105</v>
      </c>
      <c r="I2066" t="s">
        <v>458</v>
      </c>
      <c r="J2066" t="s">
        <v>202</v>
      </c>
      <c r="K2066" t="s">
        <v>201</v>
      </c>
      <c r="L2066" t="s">
        <v>564</v>
      </c>
    </row>
    <row r="2067" spans="2:12" x14ac:dyDescent="0.3">
      <c r="B2067">
        <v>37</v>
      </c>
      <c r="C2067" s="65">
        <v>43852</v>
      </c>
      <c r="D2067">
        <v>72</v>
      </c>
      <c r="E2067" t="s">
        <v>96</v>
      </c>
      <c r="F2067">
        <v>15</v>
      </c>
      <c r="G2067">
        <v>14</v>
      </c>
      <c r="H2067">
        <v>94</v>
      </c>
      <c r="I2067" t="s">
        <v>295</v>
      </c>
      <c r="J2067" t="s">
        <v>551</v>
      </c>
      <c r="K2067" t="s">
        <v>206</v>
      </c>
      <c r="L2067" t="s">
        <v>572</v>
      </c>
    </row>
    <row r="2068" spans="2:12" x14ac:dyDescent="0.3">
      <c r="B2068">
        <v>42</v>
      </c>
      <c r="C2068" s="65">
        <v>43854</v>
      </c>
      <c r="D2068">
        <v>8</v>
      </c>
      <c r="E2068" t="s">
        <v>96</v>
      </c>
      <c r="F2068">
        <v>5</v>
      </c>
      <c r="G2068">
        <v>48</v>
      </c>
      <c r="H2068">
        <v>111</v>
      </c>
      <c r="I2068" t="s">
        <v>315</v>
      </c>
      <c r="J2068" t="s">
        <v>551</v>
      </c>
      <c r="K2068" t="s">
        <v>206</v>
      </c>
      <c r="L2068" t="s">
        <v>552</v>
      </c>
    </row>
    <row r="2069" spans="2:12" x14ac:dyDescent="0.3">
      <c r="B2069">
        <v>55</v>
      </c>
      <c r="C2069" s="65">
        <v>43861</v>
      </c>
      <c r="D2069">
        <v>95</v>
      </c>
      <c r="E2069" t="s">
        <v>96</v>
      </c>
      <c r="F2069">
        <v>5</v>
      </c>
      <c r="G2069">
        <v>11</v>
      </c>
      <c r="H2069">
        <v>105</v>
      </c>
      <c r="I2069" t="s">
        <v>315</v>
      </c>
      <c r="J2069" t="s">
        <v>551</v>
      </c>
      <c r="K2069" t="s">
        <v>206</v>
      </c>
      <c r="L2069" t="s">
        <v>552</v>
      </c>
    </row>
    <row r="2070" spans="2:12" x14ac:dyDescent="0.3">
      <c r="B2070">
        <v>69</v>
      </c>
      <c r="C2070" s="65">
        <v>43866</v>
      </c>
      <c r="D2070">
        <v>39</v>
      </c>
      <c r="E2070" t="s">
        <v>96</v>
      </c>
      <c r="F2070">
        <v>4</v>
      </c>
      <c r="G2070">
        <v>32</v>
      </c>
      <c r="H2070">
        <v>117</v>
      </c>
      <c r="I2070" t="s">
        <v>472</v>
      </c>
      <c r="J2070" t="s">
        <v>548</v>
      </c>
      <c r="K2070" t="s">
        <v>206</v>
      </c>
      <c r="L2070" t="s">
        <v>549</v>
      </c>
    </row>
    <row r="2071" spans="2:12" x14ac:dyDescent="0.3">
      <c r="B2071">
        <v>72</v>
      </c>
      <c r="C2071" s="65">
        <v>43868</v>
      </c>
      <c r="D2071">
        <v>73</v>
      </c>
      <c r="E2071" t="s">
        <v>96</v>
      </c>
      <c r="F2071">
        <v>5</v>
      </c>
      <c r="G2071">
        <v>11</v>
      </c>
      <c r="H2071">
        <v>120</v>
      </c>
      <c r="I2071" t="s">
        <v>315</v>
      </c>
      <c r="J2071" t="s">
        <v>551</v>
      </c>
      <c r="K2071" t="s">
        <v>206</v>
      </c>
      <c r="L2071" t="s">
        <v>552</v>
      </c>
    </row>
    <row r="2072" spans="2:12" x14ac:dyDescent="0.3">
      <c r="B2072">
        <v>75</v>
      </c>
      <c r="C2072" s="65">
        <v>43871</v>
      </c>
      <c r="D2072">
        <v>19</v>
      </c>
      <c r="E2072" t="s">
        <v>96</v>
      </c>
      <c r="F2072">
        <v>1</v>
      </c>
      <c r="G2072">
        <v>34</v>
      </c>
      <c r="H2072">
        <v>104</v>
      </c>
      <c r="I2072" t="s">
        <v>200</v>
      </c>
      <c r="J2072" t="s">
        <v>202</v>
      </c>
      <c r="K2072" t="s">
        <v>201</v>
      </c>
      <c r="L2072" t="s">
        <v>539</v>
      </c>
    </row>
    <row r="2073" spans="2:12" x14ac:dyDescent="0.3">
      <c r="B2073">
        <v>80</v>
      </c>
      <c r="C2073" s="65">
        <v>43877</v>
      </c>
      <c r="D2073">
        <v>75</v>
      </c>
      <c r="E2073" t="s">
        <v>96</v>
      </c>
      <c r="F2073">
        <v>2</v>
      </c>
      <c r="G2073">
        <v>36</v>
      </c>
      <c r="H2073">
        <v>105</v>
      </c>
      <c r="I2073" t="s">
        <v>475</v>
      </c>
      <c r="J2073" t="s">
        <v>542</v>
      </c>
      <c r="K2073" t="s">
        <v>206</v>
      </c>
      <c r="L2073" t="s">
        <v>543</v>
      </c>
    </row>
    <row r="2074" spans="2:12" x14ac:dyDescent="0.3">
      <c r="B2074">
        <v>83</v>
      </c>
      <c r="C2074" s="65">
        <v>43879</v>
      </c>
      <c r="D2074">
        <v>95</v>
      </c>
      <c r="E2074" t="s">
        <v>96</v>
      </c>
      <c r="F2074">
        <v>5</v>
      </c>
      <c r="G2074">
        <v>35</v>
      </c>
      <c r="H2074">
        <v>99</v>
      </c>
      <c r="I2074" t="s">
        <v>315</v>
      </c>
      <c r="J2074" t="s">
        <v>551</v>
      </c>
      <c r="K2074" t="s">
        <v>206</v>
      </c>
      <c r="L2074" t="s">
        <v>552</v>
      </c>
    </row>
    <row r="2075" spans="2:12" x14ac:dyDescent="0.3">
      <c r="B2075">
        <v>95</v>
      </c>
      <c r="C2075" s="65">
        <v>43883</v>
      </c>
      <c r="D2075">
        <v>35</v>
      </c>
      <c r="E2075" t="s">
        <v>96</v>
      </c>
      <c r="F2075">
        <v>15</v>
      </c>
      <c r="G2075">
        <v>32</v>
      </c>
      <c r="H2075">
        <v>118</v>
      </c>
      <c r="I2075" t="s">
        <v>295</v>
      </c>
      <c r="J2075" t="s">
        <v>551</v>
      </c>
      <c r="K2075" t="s">
        <v>206</v>
      </c>
      <c r="L2075" t="s">
        <v>572</v>
      </c>
    </row>
    <row r="2076" spans="2:12" x14ac:dyDescent="0.3">
      <c r="B2076">
        <v>97</v>
      </c>
      <c r="C2076" s="65">
        <v>43884</v>
      </c>
      <c r="D2076">
        <v>8</v>
      </c>
      <c r="E2076" t="s">
        <v>96</v>
      </c>
      <c r="F2076">
        <v>9</v>
      </c>
      <c r="G2076">
        <v>35</v>
      </c>
      <c r="H2076">
        <v>90</v>
      </c>
      <c r="I2076" t="s">
        <v>423</v>
      </c>
      <c r="J2076" t="s">
        <v>548</v>
      </c>
      <c r="K2076" t="s">
        <v>206</v>
      </c>
      <c r="L2076" t="s">
        <v>560</v>
      </c>
    </row>
    <row r="2077" spans="2:12" x14ac:dyDescent="0.3">
      <c r="B2077">
        <v>102</v>
      </c>
      <c r="C2077" s="65">
        <v>43886</v>
      </c>
      <c r="D2077">
        <v>8</v>
      </c>
      <c r="E2077" t="s">
        <v>96</v>
      </c>
      <c r="F2077">
        <v>14</v>
      </c>
      <c r="G2077">
        <v>10</v>
      </c>
      <c r="H2077">
        <v>111</v>
      </c>
      <c r="I2077" t="s">
        <v>483</v>
      </c>
      <c r="J2077" t="s">
        <v>548</v>
      </c>
      <c r="K2077" t="s">
        <v>201</v>
      </c>
      <c r="L2077" t="s">
        <v>570</v>
      </c>
    </row>
    <row r="2078" spans="2:12" x14ac:dyDescent="0.3">
      <c r="B2078">
        <v>108</v>
      </c>
      <c r="C2078" s="65">
        <v>43893</v>
      </c>
      <c r="D2078">
        <v>95</v>
      </c>
      <c r="E2078" t="s">
        <v>96</v>
      </c>
      <c r="F2078">
        <v>1</v>
      </c>
      <c r="G2078">
        <v>31</v>
      </c>
      <c r="H2078">
        <v>115</v>
      </c>
      <c r="I2078" t="s">
        <v>200</v>
      </c>
      <c r="J2078" t="s">
        <v>202</v>
      </c>
      <c r="K2078" t="s">
        <v>201</v>
      </c>
      <c r="L2078" t="s">
        <v>539</v>
      </c>
    </row>
    <row r="2079" spans="2:12" x14ac:dyDescent="0.3">
      <c r="B2079">
        <v>121</v>
      </c>
      <c r="C2079" s="65">
        <v>43898</v>
      </c>
      <c r="D2079">
        <v>49</v>
      </c>
      <c r="E2079" t="s">
        <v>96</v>
      </c>
      <c r="F2079">
        <v>6</v>
      </c>
      <c r="G2079">
        <v>31</v>
      </c>
      <c r="H2079">
        <v>103</v>
      </c>
      <c r="I2079" t="s">
        <v>272</v>
      </c>
      <c r="J2079" t="s">
        <v>202</v>
      </c>
      <c r="K2079" t="s">
        <v>201</v>
      </c>
      <c r="L2079" t="s">
        <v>554</v>
      </c>
    </row>
    <row r="2080" spans="2:12" x14ac:dyDescent="0.3">
      <c r="B2080">
        <v>137</v>
      </c>
      <c r="C2080" s="65">
        <v>43907</v>
      </c>
      <c r="D2080">
        <v>80</v>
      </c>
      <c r="E2080" t="s">
        <v>96</v>
      </c>
      <c r="F2080">
        <v>13</v>
      </c>
      <c r="G2080">
        <v>49</v>
      </c>
      <c r="H2080">
        <v>107</v>
      </c>
      <c r="I2080" t="s">
        <v>411</v>
      </c>
      <c r="J2080" t="s">
        <v>545</v>
      </c>
      <c r="K2080" t="s">
        <v>201</v>
      </c>
      <c r="L2080" t="s">
        <v>568</v>
      </c>
    </row>
    <row r="2081" spans="2:12" x14ac:dyDescent="0.3">
      <c r="B2081">
        <v>139</v>
      </c>
      <c r="C2081" s="65">
        <v>43908</v>
      </c>
      <c r="D2081">
        <v>80</v>
      </c>
      <c r="E2081" t="s">
        <v>96</v>
      </c>
      <c r="F2081">
        <v>2</v>
      </c>
      <c r="G2081">
        <v>50</v>
      </c>
      <c r="H2081">
        <v>119</v>
      </c>
      <c r="I2081" t="s">
        <v>475</v>
      </c>
      <c r="J2081" t="s">
        <v>542</v>
      </c>
      <c r="K2081" t="s">
        <v>206</v>
      </c>
      <c r="L2081" t="s">
        <v>543</v>
      </c>
    </row>
    <row r="2082" spans="2:12" x14ac:dyDescent="0.3">
      <c r="B2082">
        <v>140</v>
      </c>
      <c r="C2082" s="65">
        <v>43909</v>
      </c>
      <c r="D2082">
        <v>73</v>
      </c>
      <c r="E2082" t="s">
        <v>96</v>
      </c>
      <c r="F2082">
        <v>5</v>
      </c>
      <c r="G2082">
        <v>36</v>
      </c>
      <c r="H2082">
        <v>111</v>
      </c>
      <c r="I2082" t="s">
        <v>315</v>
      </c>
      <c r="J2082" t="s">
        <v>551</v>
      </c>
      <c r="K2082" t="s">
        <v>206</v>
      </c>
      <c r="L2082" t="s">
        <v>552</v>
      </c>
    </row>
    <row r="2083" spans="2:12" x14ac:dyDescent="0.3">
      <c r="B2083">
        <v>146</v>
      </c>
      <c r="C2083" s="65">
        <v>43912</v>
      </c>
      <c r="D2083">
        <v>88</v>
      </c>
      <c r="E2083" t="s">
        <v>96</v>
      </c>
      <c r="F2083">
        <v>15</v>
      </c>
      <c r="G2083">
        <v>49</v>
      </c>
      <c r="H2083">
        <v>113</v>
      </c>
      <c r="I2083" t="s">
        <v>295</v>
      </c>
      <c r="J2083" t="s">
        <v>551</v>
      </c>
      <c r="K2083" t="s">
        <v>206</v>
      </c>
      <c r="L2083" t="s">
        <v>572</v>
      </c>
    </row>
    <row r="2084" spans="2:12" x14ac:dyDescent="0.3">
      <c r="B2084">
        <v>156</v>
      </c>
      <c r="C2084" s="65">
        <v>43915</v>
      </c>
      <c r="D2084">
        <v>75</v>
      </c>
      <c r="E2084" t="s">
        <v>96</v>
      </c>
      <c r="F2084">
        <v>2</v>
      </c>
      <c r="G2084">
        <v>42</v>
      </c>
      <c r="H2084">
        <v>98</v>
      </c>
      <c r="I2084" t="s">
        <v>475</v>
      </c>
      <c r="J2084" t="s">
        <v>542</v>
      </c>
      <c r="K2084" t="s">
        <v>206</v>
      </c>
      <c r="L2084" t="s">
        <v>543</v>
      </c>
    </row>
    <row r="2085" spans="2:12" x14ac:dyDescent="0.3">
      <c r="B2085">
        <v>162</v>
      </c>
      <c r="C2085" s="65">
        <v>43919</v>
      </c>
      <c r="D2085">
        <v>73</v>
      </c>
      <c r="E2085" t="s">
        <v>96</v>
      </c>
      <c r="F2085">
        <v>7</v>
      </c>
      <c r="G2085">
        <v>25</v>
      </c>
      <c r="H2085">
        <v>115</v>
      </c>
      <c r="I2085" t="s">
        <v>507</v>
      </c>
      <c r="J2085" t="s">
        <v>542</v>
      </c>
      <c r="K2085" t="s">
        <v>206</v>
      </c>
      <c r="L2085" t="s">
        <v>556</v>
      </c>
    </row>
    <row r="2086" spans="2:12" x14ac:dyDescent="0.3">
      <c r="B2086">
        <v>166</v>
      </c>
      <c r="C2086" s="65">
        <v>43921</v>
      </c>
      <c r="D2086">
        <v>19</v>
      </c>
      <c r="E2086" t="s">
        <v>96</v>
      </c>
      <c r="F2086">
        <v>15</v>
      </c>
      <c r="G2086">
        <v>14</v>
      </c>
      <c r="H2086">
        <v>116</v>
      </c>
      <c r="I2086" t="s">
        <v>295</v>
      </c>
      <c r="J2086" t="s">
        <v>551</v>
      </c>
      <c r="K2086" t="s">
        <v>206</v>
      </c>
      <c r="L2086" t="s">
        <v>572</v>
      </c>
    </row>
    <row r="2087" spans="2:12" x14ac:dyDescent="0.3">
      <c r="B2087">
        <v>167</v>
      </c>
      <c r="C2087" s="65">
        <v>43921</v>
      </c>
      <c r="D2087">
        <v>72</v>
      </c>
      <c r="E2087" t="s">
        <v>96</v>
      </c>
      <c r="F2087">
        <v>5</v>
      </c>
      <c r="G2087">
        <v>24</v>
      </c>
      <c r="H2087">
        <v>98</v>
      </c>
      <c r="I2087" t="s">
        <v>315</v>
      </c>
      <c r="J2087" t="s">
        <v>551</v>
      </c>
      <c r="K2087" t="s">
        <v>206</v>
      </c>
      <c r="L2087" t="s">
        <v>552</v>
      </c>
    </row>
    <row r="2088" spans="2:12" x14ac:dyDescent="0.3">
      <c r="B2088">
        <v>173</v>
      </c>
      <c r="C2088" s="65">
        <v>43922</v>
      </c>
      <c r="D2088">
        <v>88</v>
      </c>
      <c r="E2088" t="s">
        <v>96</v>
      </c>
      <c r="F2088">
        <v>9</v>
      </c>
      <c r="G2088">
        <v>49</v>
      </c>
      <c r="H2088">
        <v>109</v>
      </c>
      <c r="I2088" t="s">
        <v>423</v>
      </c>
      <c r="J2088" t="s">
        <v>548</v>
      </c>
      <c r="K2088" t="s">
        <v>206</v>
      </c>
      <c r="L2088" t="s">
        <v>560</v>
      </c>
    </row>
    <row r="2089" spans="2:12" x14ac:dyDescent="0.3">
      <c r="B2089">
        <v>177</v>
      </c>
      <c r="C2089" s="65">
        <v>43927</v>
      </c>
      <c r="D2089">
        <v>74</v>
      </c>
      <c r="E2089" t="s">
        <v>96</v>
      </c>
      <c r="F2089">
        <v>9</v>
      </c>
      <c r="G2089">
        <v>28</v>
      </c>
      <c r="H2089">
        <v>98</v>
      </c>
      <c r="I2089" t="s">
        <v>423</v>
      </c>
      <c r="J2089" t="s">
        <v>548</v>
      </c>
      <c r="K2089" t="s">
        <v>206</v>
      </c>
      <c r="L2089" t="s">
        <v>560</v>
      </c>
    </row>
    <row r="2090" spans="2:12" x14ac:dyDescent="0.3">
      <c r="B2090">
        <v>192</v>
      </c>
      <c r="C2090" s="65">
        <v>43936</v>
      </c>
      <c r="D2090">
        <v>35</v>
      </c>
      <c r="E2090" t="s">
        <v>96</v>
      </c>
      <c r="F2090">
        <v>8</v>
      </c>
      <c r="G2090">
        <v>44</v>
      </c>
      <c r="H2090">
        <v>115</v>
      </c>
      <c r="I2090" t="s">
        <v>373</v>
      </c>
      <c r="J2090" t="s">
        <v>545</v>
      </c>
      <c r="K2090" t="s">
        <v>206</v>
      </c>
      <c r="L2090" t="s">
        <v>558</v>
      </c>
    </row>
    <row r="2091" spans="2:12" x14ac:dyDescent="0.3">
      <c r="B2091">
        <v>193</v>
      </c>
      <c r="C2091" s="65">
        <v>43938</v>
      </c>
      <c r="D2091">
        <v>62</v>
      </c>
      <c r="E2091" t="s">
        <v>96</v>
      </c>
      <c r="F2091">
        <v>2</v>
      </c>
      <c r="G2091">
        <v>26</v>
      </c>
      <c r="H2091">
        <v>110</v>
      </c>
      <c r="I2091" t="s">
        <v>475</v>
      </c>
      <c r="J2091" t="s">
        <v>542</v>
      </c>
      <c r="K2091" t="s">
        <v>206</v>
      </c>
      <c r="L2091" t="s">
        <v>543</v>
      </c>
    </row>
    <row r="2092" spans="2:12" x14ac:dyDescent="0.3">
      <c r="B2092">
        <v>195</v>
      </c>
      <c r="C2092" s="65">
        <v>43939</v>
      </c>
      <c r="D2092">
        <v>88</v>
      </c>
      <c r="E2092" t="s">
        <v>96</v>
      </c>
      <c r="F2092">
        <v>1</v>
      </c>
      <c r="G2092">
        <v>15</v>
      </c>
      <c r="H2092">
        <v>90</v>
      </c>
      <c r="I2092" t="s">
        <v>200</v>
      </c>
      <c r="J2092" t="s">
        <v>202</v>
      </c>
      <c r="K2092" t="s">
        <v>201</v>
      </c>
      <c r="L2092" t="s">
        <v>539</v>
      </c>
    </row>
    <row r="2093" spans="2:12" x14ac:dyDescent="0.3">
      <c r="B2093">
        <v>202</v>
      </c>
      <c r="C2093" s="65">
        <v>43943</v>
      </c>
      <c r="D2093">
        <v>100</v>
      </c>
      <c r="E2093" t="s">
        <v>96</v>
      </c>
      <c r="F2093">
        <v>4</v>
      </c>
      <c r="G2093">
        <v>35</v>
      </c>
      <c r="H2093">
        <v>92</v>
      </c>
      <c r="I2093" t="s">
        <v>472</v>
      </c>
      <c r="J2093" t="s">
        <v>548</v>
      </c>
      <c r="K2093" t="s">
        <v>206</v>
      </c>
      <c r="L2093" t="s">
        <v>549</v>
      </c>
    </row>
    <row r="2094" spans="2:12" x14ac:dyDescent="0.3">
      <c r="B2094">
        <v>205</v>
      </c>
      <c r="C2094" s="65">
        <v>43948</v>
      </c>
      <c r="D2094">
        <v>72</v>
      </c>
      <c r="E2094" t="s">
        <v>96</v>
      </c>
      <c r="F2094">
        <v>8</v>
      </c>
      <c r="G2094">
        <v>13</v>
      </c>
      <c r="H2094">
        <v>91</v>
      </c>
      <c r="I2094" t="s">
        <v>373</v>
      </c>
      <c r="J2094" t="s">
        <v>545</v>
      </c>
      <c r="K2094" t="s">
        <v>206</v>
      </c>
      <c r="L2094" t="s">
        <v>558</v>
      </c>
    </row>
    <row r="2095" spans="2:12" x14ac:dyDescent="0.3">
      <c r="B2095">
        <v>215</v>
      </c>
      <c r="C2095" s="65">
        <v>43955</v>
      </c>
      <c r="D2095">
        <v>35</v>
      </c>
      <c r="E2095" t="s">
        <v>96</v>
      </c>
      <c r="F2095">
        <v>13</v>
      </c>
      <c r="G2095">
        <v>13</v>
      </c>
      <c r="H2095">
        <v>99</v>
      </c>
      <c r="I2095" t="s">
        <v>411</v>
      </c>
      <c r="J2095" t="s">
        <v>545</v>
      </c>
      <c r="K2095" t="s">
        <v>201</v>
      </c>
      <c r="L2095" t="s">
        <v>568</v>
      </c>
    </row>
    <row r="2096" spans="2:12" x14ac:dyDescent="0.3">
      <c r="B2096">
        <v>218</v>
      </c>
      <c r="C2096" s="65">
        <v>43956</v>
      </c>
      <c r="D2096">
        <v>8</v>
      </c>
      <c r="E2096" t="s">
        <v>96</v>
      </c>
      <c r="F2096">
        <v>6</v>
      </c>
      <c r="G2096">
        <v>18</v>
      </c>
      <c r="H2096">
        <v>90</v>
      </c>
      <c r="I2096" t="s">
        <v>272</v>
      </c>
      <c r="J2096" t="s">
        <v>202</v>
      </c>
      <c r="K2096" t="s">
        <v>201</v>
      </c>
      <c r="L2096" t="s">
        <v>554</v>
      </c>
    </row>
    <row r="2097" spans="2:12" x14ac:dyDescent="0.3">
      <c r="B2097">
        <v>226</v>
      </c>
      <c r="C2097" s="65">
        <v>43960</v>
      </c>
      <c r="D2097">
        <v>8</v>
      </c>
      <c r="E2097" t="s">
        <v>96</v>
      </c>
      <c r="F2097">
        <v>7</v>
      </c>
      <c r="G2097">
        <v>33</v>
      </c>
      <c r="H2097">
        <v>107</v>
      </c>
      <c r="I2097" t="s">
        <v>507</v>
      </c>
      <c r="J2097" t="s">
        <v>542</v>
      </c>
      <c r="K2097" t="s">
        <v>206</v>
      </c>
      <c r="L2097" t="s">
        <v>556</v>
      </c>
    </row>
    <row r="2098" spans="2:12" x14ac:dyDescent="0.3">
      <c r="B2098">
        <v>228</v>
      </c>
      <c r="C2098" s="65">
        <v>43961</v>
      </c>
      <c r="D2098">
        <v>72</v>
      </c>
      <c r="E2098" t="s">
        <v>96</v>
      </c>
      <c r="F2098">
        <v>3</v>
      </c>
      <c r="G2098">
        <v>35</v>
      </c>
      <c r="H2098">
        <v>91</v>
      </c>
      <c r="I2098" t="s">
        <v>494</v>
      </c>
      <c r="J2098" t="s">
        <v>545</v>
      </c>
      <c r="K2098" t="s">
        <v>206</v>
      </c>
      <c r="L2098" t="s">
        <v>546</v>
      </c>
    </row>
    <row r="2099" spans="2:12" x14ac:dyDescent="0.3">
      <c r="B2099">
        <v>230</v>
      </c>
      <c r="C2099" s="65">
        <v>43961</v>
      </c>
      <c r="D2099">
        <v>39</v>
      </c>
      <c r="E2099" t="s">
        <v>96</v>
      </c>
      <c r="F2099">
        <v>7</v>
      </c>
      <c r="G2099">
        <v>50</v>
      </c>
      <c r="H2099">
        <v>114</v>
      </c>
      <c r="I2099" t="s">
        <v>507</v>
      </c>
      <c r="J2099" t="s">
        <v>542</v>
      </c>
      <c r="K2099" t="s">
        <v>206</v>
      </c>
      <c r="L2099" t="s">
        <v>556</v>
      </c>
    </row>
    <row r="2100" spans="2:12" x14ac:dyDescent="0.3">
      <c r="B2100">
        <v>231</v>
      </c>
      <c r="C2100" s="65">
        <v>43961</v>
      </c>
      <c r="D2100">
        <v>72</v>
      </c>
      <c r="E2100" t="s">
        <v>96</v>
      </c>
      <c r="F2100">
        <v>10</v>
      </c>
      <c r="G2100">
        <v>41</v>
      </c>
      <c r="H2100">
        <v>118</v>
      </c>
      <c r="I2100" t="s">
        <v>244</v>
      </c>
      <c r="J2100" t="s">
        <v>551</v>
      </c>
      <c r="K2100" t="s">
        <v>206</v>
      </c>
      <c r="L2100" t="s">
        <v>562</v>
      </c>
    </row>
    <row r="2101" spans="2:12" x14ac:dyDescent="0.3">
      <c r="B2101">
        <v>253</v>
      </c>
      <c r="C2101" s="65">
        <v>43971</v>
      </c>
      <c r="D2101">
        <v>72</v>
      </c>
      <c r="E2101" t="s">
        <v>96</v>
      </c>
      <c r="F2101">
        <v>5</v>
      </c>
      <c r="G2101">
        <v>35</v>
      </c>
      <c r="H2101">
        <v>120</v>
      </c>
      <c r="I2101" t="s">
        <v>315</v>
      </c>
      <c r="J2101" t="s">
        <v>551</v>
      </c>
      <c r="K2101" t="s">
        <v>206</v>
      </c>
      <c r="L2101" t="s">
        <v>552</v>
      </c>
    </row>
    <row r="2102" spans="2:12" x14ac:dyDescent="0.3">
      <c r="B2102">
        <v>259</v>
      </c>
      <c r="C2102" s="65">
        <v>43974</v>
      </c>
      <c r="D2102">
        <v>75</v>
      </c>
      <c r="E2102" t="s">
        <v>96</v>
      </c>
      <c r="F2102">
        <v>10</v>
      </c>
      <c r="G2102">
        <v>30</v>
      </c>
      <c r="H2102">
        <v>108</v>
      </c>
      <c r="I2102" t="s">
        <v>244</v>
      </c>
      <c r="J2102" t="s">
        <v>551</v>
      </c>
      <c r="K2102" t="s">
        <v>206</v>
      </c>
      <c r="L2102" t="s">
        <v>562</v>
      </c>
    </row>
    <row r="2103" spans="2:12" x14ac:dyDescent="0.3">
      <c r="B2103">
        <v>260</v>
      </c>
      <c r="C2103" s="65">
        <v>43974</v>
      </c>
      <c r="D2103">
        <v>49</v>
      </c>
      <c r="E2103" t="s">
        <v>96</v>
      </c>
      <c r="F2103">
        <v>1</v>
      </c>
      <c r="G2103">
        <v>45</v>
      </c>
      <c r="H2103">
        <v>95</v>
      </c>
      <c r="I2103" t="s">
        <v>200</v>
      </c>
      <c r="J2103" t="s">
        <v>202</v>
      </c>
      <c r="K2103" t="s">
        <v>201</v>
      </c>
      <c r="L2103" t="s">
        <v>539</v>
      </c>
    </row>
    <row r="2104" spans="2:12" x14ac:dyDescent="0.3">
      <c r="B2104">
        <v>265</v>
      </c>
      <c r="C2104" s="65">
        <v>43975</v>
      </c>
      <c r="D2104">
        <v>62</v>
      </c>
      <c r="E2104" t="s">
        <v>96</v>
      </c>
      <c r="F2104">
        <v>14</v>
      </c>
      <c r="G2104">
        <v>39</v>
      </c>
      <c r="H2104">
        <v>96</v>
      </c>
      <c r="I2104" t="s">
        <v>483</v>
      </c>
      <c r="J2104" t="s">
        <v>548</v>
      </c>
      <c r="K2104" t="s">
        <v>201</v>
      </c>
      <c r="L2104" t="s">
        <v>570</v>
      </c>
    </row>
    <row r="2105" spans="2:12" x14ac:dyDescent="0.3">
      <c r="B2105">
        <v>270</v>
      </c>
      <c r="C2105" s="65">
        <v>43978</v>
      </c>
      <c r="D2105">
        <v>35</v>
      </c>
      <c r="E2105" t="s">
        <v>96</v>
      </c>
      <c r="F2105">
        <v>11</v>
      </c>
      <c r="G2105">
        <v>23</v>
      </c>
      <c r="H2105">
        <v>96</v>
      </c>
      <c r="I2105" t="s">
        <v>458</v>
      </c>
      <c r="J2105" t="s">
        <v>202</v>
      </c>
      <c r="K2105" t="s">
        <v>201</v>
      </c>
      <c r="L2105" t="s">
        <v>564</v>
      </c>
    </row>
    <row r="2106" spans="2:12" x14ac:dyDescent="0.3">
      <c r="B2106">
        <v>273</v>
      </c>
      <c r="C2106" s="65">
        <v>43979</v>
      </c>
      <c r="D2106">
        <v>73</v>
      </c>
      <c r="E2106" t="s">
        <v>96</v>
      </c>
      <c r="F2106">
        <v>1</v>
      </c>
      <c r="G2106">
        <v>24</v>
      </c>
      <c r="H2106">
        <v>102</v>
      </c>
      <c r="I2106" t="s">
        <v>200</v>
      </c>
      <c r="J2106" t="s">
        <v>202</v>
      </c>
      <c r="K2106" t="s">
        <v>201</v>
      </c>
      <c r="L2106" t="s">
        <v>539</v>
      </c>
    </row>
    <row r="2107" spans="2:12" x14ac:dyDescent="0.3">
      <c r="B2107">
        <v>286</v>
      </c>
      <c r="C2107" s="65">
        <v>43986</v>
      </c>
      <c r="D2107">
        <v>75</v>
      </c>
      <c r="E2107" t="s">
        <v>96</v>
      </c>
      <c r="F2107">
        <v>7</v>
      </c>
      <c r="G2107">
        <v>17</v>
      </c>
      <c r="H2107">
        <v>118</v>
      </c>
      <c r="I2107" t="s">
        <v>507</v>
      </c>
      <c r="J2107" t="s">
        <v>542</v>
      </c>
      <c r="K2107" t="s">
        <v>206</v>
      </c>
      <c r="L2107" t="s">
        <v>556</v>
      </c>
    </row>
    <row r="2108" spans="2:12" x14ac:dyDescent="0.3">
      <c r="B2108">
        <v>290</v>
      </c>
      <c r="C2108" s="65">
        <v>43988</v>
      </c>
      <c r="D2108">
        <v>62</v>
      </c>
      <c r="E2108" t="s">
        <v>96</v>
      </c>
      <c r="F2108">
        <v>1</v>
      </c>
      <c r="G2108">
        <v>29</v>
      </c>
      <c r="H2108">
        <v>120</v>
      </c>
      <c r="I2108" t="s">
        <v>200</v>
      </c>
      <c r="J2108" t="s">
        <v>202</v>
      </c>
      <c r="K2108" t="s">
        <v>201</v>
      </c>
      <c r="L2108" t="s">
        <v>539</v>
      </c>
    </row>
    <row r="2109" spans="2:12" x14ac:dyDescent="0.3">
      <c r="B2109">
        <v>297</v>
      </c>
      <c r="C2109" s="65">
        <v>43992</v>
      </c>
      <c r="D2109">
        <v>95</v>
      </c>
      <c r="E2109" t="s">
        <v>96</v>
      </c>
      <c r="F2109">
        <v>5</v>
      </c>
      <c r="G2109">
        <v>37</v>
      </c>
      <c r="H2109">
        <v>96</v>
      </c>
      <c r="I2109" t="s">
        <v>315</v>
      </c>
      <c r="J2109" t="s">
        <v>551</v>
      </c>
      <c r="K2109" t="s">
        <v>206</v>
      </c>
      <c r="L2109" t="s">
        <v>552</v>
      </c>
    </row>
    <row r="2110" spans="2:12" x14ac:dyDescent="0.3">
      <c r="B2110">
        <v>302</v>
      </c>
      <c r="C2110" s="65">
        <v>43994</v>
      </c>
      <c r="D2110">
        <v>5</v>
      </c>
      <c r="E2110" t="s">
        <v>96</v>
      </c>
      <c r="F2110">
        <v>2</v>
      </c>
      <c r="G2110">
        <v>48</v>
      </c>
      <c r="H2110">
        <v>107</v>
      </c>
      <c r="I2110" t="s">
        <v>475</v>
      </c>
      <c r="J2110" t="s">
        <v>542</v>
      </c>
      <c r="K2110" t="s">
        <v>206</v>
      </c>
      <c r="L2110" t="s">
        <v>543</v>
      </c>
    </row>
    <row r="2111" spans="2:12" x14ac:dyDescent="0.3">
      <c r="B2111">
        <v>307</v>
      </c>
      <c r="C2111" s="65">
        <v>43997</v>
      </c>
      <c r="D2111">
        <v>72</v>
      </c>
      <c r="E2111" t="s">
        <v>96</v>
      </c>
      <c r="F2111">
        <v>7</v>
      </c>
      <c r="G2111">
        <v>30</v>
      </c>
      <c r="H2111">
        <v>96</v>
      </c>
      <c r="I2111" t="s">
        <v>507</v>
      </c>
      <c r="J2111" t="s">
        <v>542</v>
      </c>
      <c r="K2111" t="s">
        <v>206</v>
      </c>
      <c r="L2111" t="s">
        <v>556</v>
      </c>
    </row>
    <row r="2112" spans="2:12" x14ac:dyDescent="0.3">
      <c r="B2112">
        <v>316</v>
      </c>
      <c r="C2112" s="65">
        <v>44000</v>
      </c>
      <c r="D2112">
        <v>74</v>
      </c>
      <c r="E2112" t="s">
        <v>96</v>
      </c>
      <c r="F2112">
        <v>1</v>
      </c>
      <c r="G2112">
        <v>34</v>
      </c>
      <c r="H2112">
        <v>98</v>
      </c>
      <c r="I2112" t="s">
        <v>200</v>
      </c>
      <c r="J2112" t="s">
        <v>202</v>
      </c>
      <c r="K2112" t="s">
        <v>201</v>
      </c>
      <c r="L2112" t="s">
        <v>539</v>
      </c>
    </row>
    <row r="2113" spans="2:12" x14ac:dyDescent="0.3">
      <c r="B2113">
        <v>339</v>
      </c>
      <c r="C2113" s="65">
        <v>44009</v>
      </c>
      <c r="D2113">
        <v>80</v>
      </c>
      <c r="E2113" t="s">
        <v>96</v>
      </c>
      <c r="F2113">
        <v>1</v>
      </c>
      <c r="G2113">
        <v>37</v>
      </c>
      <c r="H2113">
        <v>92</v>
      </c>
      <c r="I2113" t="s">
        <v>200</v>
      </c>
      <c r="J2113" t="s">
        <v>202</v>
      </c>
      <c r="K2113" t="s">
        <v>201</v>
      </c>
      <c r="L2113" t="s">
        <v>539</v>
      </c>
    </row>
    <row r="2114" spans="2:12" x14ac:dyDescent="0.3">
      <c r="B2114">
        <v>348</v>
      </c>
      <c r="C2114" s="65">
        <v>44015</v>
      </c>
      <c r="D2114">
        <v>8</v>
      </c>
      <c r="E2114" t="s">
        <v>96</v>
      </c>
      <c r="F2114">
        <v>5</v>
      </c>
      <c r="G2114">
        <v>29</v>
      </c>
      <c r="H2114">
        <v>107</v>
      </c>
      <c r="I2114" t="s">
        <v>315</v>
      </c>
      <c r="J2114" t="s">
        <v>551</v>
      </c>
      <c r="K2114" t="s">
        <v>206</v>
      </c>
      <c r="L2114" t="s">
        <v>552</v>
      </c>
    </row>
    <row r="2115" spans="2:12" x14ac:dyDescent="0.3">
      <c r="B2115">
        <v>355</v>
      </c>
      <c r="C2115" s="65">
        <v>44020</v>
      </c>
      <c r="D2115">
        <v>73</v>
      </c>
      <c r="E2115" t="s">
        <v>96</v>
      </c>
      <c r="F2115">
        <v>12</v>
      </c>
      <c r="G2115">
        <v>17</v>
      </c>
      <c r="H2115">
        <v>93</v>
      </c>
      <c r="I2115" t="s">
        <v>333</v>
      </c>
      <c r="J2115" t="s">
        <v>542</v>
      </c>
      <c r="K2115" t="s">
        <v>201</v>
      </c>
      <c r="L2115" t="s">
        <v>566</v>
      </c>
    </row>
    <row r="2116" spans="2:12" x14ac:dyDescent="0.3">
      <c r="B2116">
        <v>368</v>
      </c>
      <c r="C2116" s="65">
        <v>44031</v>
      </c>
      <c r="D2116">
        <v>72</v>
      </c>
      <c r="E2116" t="s">
        <v>96</v>
      </c>
      <c r="F2116">
        <v>2</v>
      </c>
      <c r="G2116">
        <v>38</v>
      </c>
      <c r="H2116">
        <v>104</v>
      </c>
      <c r="I2116" t="s">
        <v>475</v>
      </c>
      <c r="J2116" t="s">
        <v>542</v>
      </c>
      <c r="K2116" t="s">
        <v>206</v>
      </c>
      <c r="L2116" t="s">
        <v>543</v>
      </c>
    </row>
    <row r="2117" spans="2:12" x14ac:dyDescent="0.3">
      <c r="B2117">
        <v>369</v>
      </c>
      <c r="C2117" s="65">
        <v>44031</v>
      </c>
      <c r="D2117">
        <v>8</v>
      </c>
      <c r="E2117" t="s">
        <v>96</v>
      </c>
      <c r="F2117">
        <v>11</v>
      </c>
      <c r="G2117">
        <v>43</v>
      </c>
      <c r="H2117">
        <v>94</v>
      </c>
      <c r="I2117" t="s">
        <v>458</v>
      </c>
      <c r="J2117" t="s">
        <v>202</v>
      </c>
      <c r="K2117" t="s">
        <v>201</v>
      </c>
      <c r="L2117" t="s">
        <v>564</v>
      </c>
    </row>
    <row r="2118" spans="2:12" x14ac:dyDescent="0.3">
      <c r="B2118">
        <v>376</v>
      </c>
      <c r="C2118" s="65">
        <v>44035</v>
      </c>
      <c r="D2118">
        <v>75</v>
      </c>
      <c r="E2118" t="s">
        <v>96</v>
      </c>
      <c r="F2118">
        <v>7</v>
      </c>
      <c r="G2118">
        <v>38</v>
      </c>
      <c r="H2118">
        <v>120</v>
      </c>
      <c r="I2118" t="s">
        <v>507</v>
      </c>
      <c r="J2118" t="s">
        <v>542</v>
      </c>
      <c r="K2118" t="s">
        <v>206</v>
      </c>
      <c r="L2118" t="s">
        <v>556</v>
      </c>
    </row>
    <row r="2119" spans="2:12" x14ac:dyDescent="0.3">
      <c r="B2119">
        <v>385</v>
      </c>
      <c r="C2119" s="65">
        <v>44041</v>
      </c>
      <c r="D2119">
        <v>80</v>
      </c>
      <c r="E2119" t="s">
        <v>96</v>
      </c>
      <c r="F2119">
        <v>1</v>
      </c>
      <c r="G2119">
        <v>49</v>
      </c>
      <c r="H2119">
        <v>109</v>
      </c>
      <c r="I2119" t="s">
        <v>200</v>
      </c>
      <c r="J2119" t="s">
        <v>202</v>
      </c>
      <c r="K2119" t="s">
        <v>201</v>
      </c>
      <c r="L2119" t="s">
        <v>539</v>
      </c>
    </row>
    <row r="2120" spans="2:12" x14ac:dyDescent="0.3">
      <c r="B2120">
        <v>386</v>
      </c>
      <c r="C2120" s="65">
        <v>44042</v>
      </c>
      <c r="D2120">
        <v>49</v>
      </c>
      <c r="E2120" t="s">
        <v>96</v>
      </c>
      <c r="F2120">
        <v>6</v>
      </c>
      <c r="G2120">
        <v>18</v>
      </c>
      <c r="H2120">
        <v>102</v>
      </c>
      <c r="I2120" t="s">
        <v>272</v>
      </c>
      <c r="J2120" t="s">
        <v>202</v>
      </c>
      <c r="K2120" t="s">
        <v>201</v>
      </c>
      <c r="L2120" t="s">
        <v>554</v>
      </c>
    </row>
    <row r="2121" spans="2:12" x14ac:dyDescent="0.3">
      <c r="B2121">
        <v>398</v>
      </c>
      <c r="C2121" s="65">
        <v>44047</v>
      </c>
      <c r="D2121">
        <v>35</v>
      </c>
      <c r="E2121" t="s">
        <v>96</v>
      </c>
      <c r="F2121">
        <v>7</v>
      </c>
      <c r="G2121">
        <v>18</v>
      </c>
      <c r="H2121">
        <v>109</v>
      </c>
      <c r="I2121" t="s">
        <v>507</v>
      </c>
      <c r="J2121" t="s">
        <v>542</v>
      </c>
      <c r="K2121" t="s">
        <v>206</v>
      </c>
      <c r="L2121" t="s">
        <v>556</v>
      </c>
    </row>
    <row r="2122" spans="2:12" x14ac:dyDescent="0.3">
      <c r="B2122">
        <v>399</v>
      </c>
      <c r="C2122" s="65">
        <v>44047</v>
      </c>
      <c r="D2122">
        <v>49</v>
      </c>
      <c r="E2122" t="s">
        <v>96</v>
      </c>
      <c r="F2122">
        <v>2</v>
      </c>
      <c r="G2122">
        <v>25</v>
      </c>
      <c r="H2122">
        <v>104</v>
      </c>
      <c r="I2122" t="s">
        <v>475</v>
      </c>
      <c r="J2122" t="s">
        <v>542</v>
      </c>
      <c r="K2122" t="s">
        <v>206</v>
      </c>
      <c r="L2122" t="s">
        <v>543</v>
      </c>
    </row>
    <row r="2123" spans="2:12" x14ac:dyDescent="0.3">
      <c r="B2123">
        <v>405</v>
      </c>
      <c r="C2123" s="65">
        <v>44048</v>
      </c>
      <c r="D2123">
        <v>88</v>
      </c>
      <c r="E2123" t="s">
        <v>96</v>
      </c>
      <c r="F2123">
        <v>7</v>
      </c>
      <c r="G2123">
        <v>27</v>
      </c>
      <c r="H2123">
        <v>120</v>
      </c>
      <c r="I2123" t="s">
        <v>507</v>
      </c>
      <c r="J2123" t="s">
        <v>542</v>
      </c>
      <c r="K2123" t="s">
        <v>206</v>
      </c>
      <c r="L2123" t="s">
        <v>556</v>
      </c>
    </row>
    <row r="2124" spans="2:12" x14ac:dyDescent="0.3">
      <c r="B2124">
        <v>408</v>
      </c>
      <c r="C2124" s="65">
        <v>44048</v>
      </c>
      <c r="D2124">
        <v>62</v>
      </c>
      <c r="E2124" t="s">
        <v>96</v>
      </c>
      <c r="F2124">
        <v>1</v>
      </c>
      <c r="G2124">
        <v>30</v>
      </c>
      <c r="H2124">
        <v>109</v>
      </c>
      <c r="I2124" t="s">
        <v>200</v>
      </c>
      <c r="J2124" t="s">
        <v>202</v>
      </c>
      <c r="K2124" t="s">
        <v>201</v>
      </c>
      <c r="L2124" t="s">
        <v>539</v>
      </c>
    </row>
    <row r="2125" spans="2:12" x14ac:dyDescent="0.3">
      <c r="B2125">
        <v>411</v>
      </c>
      <c r="C2125" s="65">
        <v>44050</v>
      </c>
      <c r="D2125">
        <v>8</v>
      </c>
      <c r="E2125" t="s">
        <v>96</v>
      </c>
      <c r="F2125">
        <v>6</v>
      </c>
      <c r="G2125">
        <v>21</v>
      </c>
      <c r="H2125">
        <v>92</v>
      </c>
      <c r="I2125" t="s">
        <v>272</v>
      </c>
      <c r="J2125" t="s">
        <v>202</v>
      </c>
      <c r="K2125" t="s">
        <v>201</v>
      </c>
      <c r="L2125" t="s">
        <v>554</v>
      </c>
    </row>
    <row r="2126" spans="2:12" x14ac:dyDescent="0.3">
      <c r="B2126">
        <v>413</v>
      </c>
      <c r="C2126" s="65">
        <v>44050</v>
      </c>
      <c r="D2126">
        <v>39</v>
      </c>
      <c r="E2126" t="s">
        <v>96</v>
      </c>
      <c r="F2126">
        <v>6</v>
      </c>
      <c r="G2126">
        <v>45</v>
      </c>
      <c r="H2126">
        <v>113</v>
      </c>
      <c r="I2126" t="s">
        <v>272</v>
      </c>
      <c r="J2126" t="s">
        <v>202</v>
      </c>
      <c r="K2126" t="s">
        <v>201</v>
      </c>
      <c r="L2126" t="s">
        <v>554</v>
      </c>
    </row>
    <row r="2127" spans="2:12" x14ac:dyDescent="0.3">
      <c r="B2127">
        <v>418</v>
      </c>
      <c r="C2127" s="65">
        <v>44056</v>
      </c>
      <c r="D2127">
        <v>88</v>
      </c>
      <c r="E2127" t="s">
        <v>96</v>
      </c>
      <c r="F2127">
        <v>7</v>
      </c>
      <c r="G2127">
        <v>39</v>
      </c>
      <c r="H2127">
        <v>112</v>
      </c>
      <c r="I2127" t="s">
        <v>507</v>
      </c>
      <c r="J2127" t="s">
        <v>542</v>
      </c>
      <c r="K2127" t="s">
        <v>206</v>
      </c>
      <c r="L2127" t="s">
        <v>556</v>
      </c>
    </row>
    <row r="2128" spans="2:12" x14ac:dyDescent="0.3">
      <c r="B2128">
        <v>421</v>
      </c>
      <c r="C2128" s="65">
        <v>44057</v>
      </c>
      <c r="D2128">
        <v>39</v>
      </c>
      <c r="E2128" t="s">
        <v>96</v>
      </c>
      <c r="F2128">
        <v>12</v>
      </c>
      <c r="G2128">
        <v>47</v>
      </c>
      <c r="H2128">
        <v>110</v>
      </c>
      <c r="I2128" t="s">
        <v>333</v>
      </c>
      <c r="J2128" t="s">
        <v>542</v>
      </c>
      <c r="K2128" t="s">
        <v>201</v>
      </c>
      <c r="L2128" t="s">
        <v>566</v>
      </c>
    </row>
    <row r="2129" spans="2:12" x14ac:dyDescent="0.3">
      <c r="B2129">
        <v>432</v>
      </c>
      <c r="C2129" s="65">
        <v>44062</v>
      </c>
      <c r="D2129">
        <v>72</v>
      </c>
      <c r="E2129" t="s">
        <v>96</v>
      </c>
      <c r="F2129">
        <v>6</v>
      </c>
      <c r="G2129">
        <v>28</v>
      </c>
      <c r="H2129">
        <v>111</v>
      </c>
      <c r="I2129" t="s">
        <v>272</v>
      </c>
      <c r="J2129" t="s">
        <v>202</v>
      </c>
      <c r="K2129" t="s">
        <v>201</v>
      </c>
      <c r="L2129" t="s">
        <v>554</v>
      </c>
    </row>
    <row r="2130" spans="2:12" x14ac:dyDescent="0.3">
      <c r="B2130">
        <v>435</v>
      </c>
      <c r="C2130" s="65">
        <v>44064</v>
      </c>
      <c r="D2130">
        <v>95</v>
      </c>
      <c r="E2130" t="s">
        <v>96</v>
      </c>
      <c r="F2130">
        <v>14</v>
      </c>
      <c r="G2130">
        <v>40</v>
      </c>
      <c r="H2130">
        <v>120</v>
      </c>
      <c r="I2130" t="s">
        <v>483</v>
      </c>
      <c r="J2130" t="s">
        <v>548</v>
      </c>
      <c r="K2130" t="s">
        <v>201</v>
      </c>
      <c r="L2130" t="s">
        <v>570</v>
      </c>
    </row>
    <row r="2131" spans="2:12" x14ac:dyDescent="0.3">
      <c r="B2131">
        <v>443</v>
      </c>
      <c r="C2131" s="65">
        <v>44067</v>
      </c>
      <c r="D2131">
        <v>62</v>
      </c>
      <c r="E2131" t="s">
        <v>96</v>
      </c>
      <c r="F2131">
        <v>15</v>
      </c>
      <c r="G2131">
        <v>32</v>
      </c>
      <c r="H2131">
        <v>113</v>
      </c>
      <c r="I2131" t="s">
        <v>295</v>
      </c>
      <c r="J2131" t="s">
        <v>551</v>
      </c>
      <c r="K2131" t="s">
        <v>206</v>
      </c>
      <c r="L2131" t="s">
        <v>572</v>
      </c>
    </row>
    <row r="2132" spans="2:12" x14ac:dyDescent="0.3">
      <c r="B2132">
        <v>444</v>
      </c>
      <c r="C2132" s="65">
        <v>44068</v>
      </c>
      <c r="D2132">
        <v>100</v>
      </c>
      <c r="E2132" t="s">
        <v>96</v>
      </c>
      <c r="F2132">
        <v>15</v>
      </c>
      <c r="G2132">
        <v>14</v>
      </c>
      <c r="H2132">
        <v>102</v>
      </c>
      <c r="I2132" t="s">
        <v>295</v>
      </c>
      <c r="J2132" t="s">
        <v>551</v>
      </c>
      <c r="K2132" t="s">
        <v>206</v>
      </c>
      <c r="L2132" t="s">
        <v>572</v>
      </c>
    </row>
    <row r="2133" spans="2:12" x14ac:dyDescent="0.3">
      <c r="B2133">
        <v>466</v>
      </c>
      <c r="C2133" s="65">
        <v>44076</v>
      </c>
      <c r="D2133">
        <v>100</v>
      </c>
      <c r="E2133" t="s">
        <v>96</v>
      </c>
      <c r="F2133">
        <v>5</v>
      </c>
      <c r="G2133">
        <v>28</v>
      </c>
      <c r="H2133">
        <v>95</v>
      </c>
      <c r="I2133" t="s">
        <v>315</v>
      </c>
      <c r="J2133" t="s">
        <v>551</v>
      </c>
      <c r="K2133" t="s">
        <v>206</v>
      </c>
      <c r="L2133" t="s">
        <v>552</v>
      </c>
    </row>
    <row r="2134" spans="2:12" x14ac:dyDescent="0.3">
      <c r="B2134">
        <v>472</v>
      </c>
      <c r="C2134" s="65">
        <v>44080</v>
      </c>
      <c r="D2134">
        <v>49</v>
      </c>
      <c r="E2134" t="s">
        <v>96</v>
      </c>
      <c r="F2134">
        <v>5</v>
      </c>
      <c r="G2134">
        <v>20</v>
      </c>
      <c r="H2134">
        <v>100</v>
      </c>
      <c r="I2134" t="s">
        <v>315</v>
      </c>
      <c r="J2134" t="s">
        <v>551</v>
      </c>
      <c r="K2134" t="s">
        <v>206</v>
      </c>
      <c r="L2134" t="s">
        <v>552</v>
      </c>
    </row>
    <row r="2135" spans="2:12" x14ac:dyDescent="0.3">
      <c r="B2135">
        <v>474</v>
      </c>
      <c r="C2135" s="65">
        <v>44082</v>
      </c>
      <c r="D2135">
        <v>45</v>
      </c>
      <c r="E2135" t="s">
        <v>96</v>
      </c>
      <c r="F2135">
        <v>15</v>
      </c>
      <c r="G2135">
        <v>49</v>
      </c>
      <c r="H2135">
        <v>93</v>
      </c>
      <c r="I2135" t="s">
        <v>295</v>
      </c>
      <c r="J2135" t="s">
        <v>551</v>
      </c>
      <c r="K2135" t="s">
        <v>206</v>
      </c>
      <c r="L2135" t="s">
        <v>572</v>
      </c>
    </row>
    <row r="2136" spans="2:12" x14ac:dyDescent="0.3">
      <c r="B2136">
        <v>475</v>
      </c>
      <c r="C2136" s="65">
        <v>44083</v>
      </c>
      <c r="D2136">
        <v>8</v>
      </c>
      <c r="E2136" t="s">
        <v>96</v>
      </c>
      <c r="F2136">
        <v>15</v>
      </c>
      <c r="G2136">
        <v>21</v>
      </c>
      <c r="H2136">
        <v>117</v>
      </c>
      <c r="I2136" t="s">
        <v>295</v>
      </c>
      <c r="J2136" t="s">
        <v>551</v>
      </c>
      <c r="K2136" t="s">
        <v>206</v>
      </c>
      <c r="L2136" t="s">
        <v>572</v>
      </c>
    </row>
    <row r="2137" spans="2:12" x14ac:dyDescent="0.3">
      <c r="B2137">
        <v>480</v>
      </c>
      <c r="C2137" s="65">
        <v>44085</v>
      </c>
      <c r="D2137">
        <v>19</v>
      </c>
      <c r="E2137" t="s">
        <v>96</v>
      </c>
      <c r="F2137">
        <v>9</v>
      </c>
      <c r="G2137">
        <v>12</v>
      </c>
      <c r="H2137">
        <v>106</v>
      </c>
      <c r="I2137" t="s">
        <v>423</v>
      </c>
      <c r="J2137" t="s">
        <v>548</v>
      </c>
      <c r="K2137" t="s">
        <v>206</v>
      </c>
      <c r="L2137" t="s">
        <v>560</v>
      </c>
    </row>
    <row r="2138" spans="2:12" x14ac:dyDescent="0.3">
      <c r="B2138">
        <v>484</v>
      </c>
      <c r="C2138" s="65">
        <v>44086</v>
      </c>
      <c r="D2138">
        <v>72</v>
      </c>
      <c r="E2138" t="s">
        <v>96</v>
      </c>
      <c r="F2138">
        <v>11</v>
      </c>
      <c r="G2138">
        <v>24</v>
      </c>
      <c r="H2138">
        <v>112</v>
      </c>
      <c r="I2138" t="s">
        <v>458</v>
      </c>
      <c r="J2138" t="s">
        <v>202</v>
      </c>
      <c r="K2138" t="s">
        <v>201</v>
      </c>
      <c r="L2138" t="s">
        <v>564</v>
      </c>
    </row>
    <row r="2139" spans="2:12" x14ac:dyDescent="0.3">
      <c r="B2139">
        <v>488</v>
      </c>
      <c r="C2139" s="65">
        <v>44088</v>
      </c>
      <c r="D2139">
        <v>35</v>
      </c>
      <c r="E2139" t="s">
        <v>96</v>
      </c>
      <c r="F2139">
        <v>5</v>
      </c>
      <c r="G2139">
        <v>45</v>
      </c>
      <c r="H2139">
        <v>117</v>
      </c>
      <c r="I2139" t="s">
        <v>315</v>
      </c>
      <c r="J2139" t="s">
        <v>551</v>
      </c>
      <c r="K2139" t="s">
        <v>206</v>
      </c>
      <c r="L2139" t="s">
        <v>552</v>
      </c>
    </row>
    <row r="2140" spans="2:12" x14ac:dyDescent="0.3">
      <c r="B2140">
        <v>496</v>
      </c>
      <c r="C2140" s="65">
        <v>44094</v>
      </c>
      <c r="D2140">
        <v>74</v>
      </c>
      <c r="E2140" t="s">
        <v>96</v>
      </c>
      <c r="F2140">
        <v>2</v>
      </c>
      <c r="G2140">
        <v>15</v>
      </c>
      <c r="H2140">
        <v>116</v>
      </c>
      <c r="I2140" t="s">
        <v>475</v>
      </c>
      <c r="J2140" t="s">
        <v>542</v>
      </c>
      <c r="K2140" t="s">
        <v>206</v>
      </c>
      <c r="L2140" t="s">
        <v>543</v>
      </c>
    </row>
    <row r="2141" spans="2:12" x14ac:dyDescent="0.3">
      <c r="B2141">
        <v>511</v>
      </c>
      <c r="C2141" s="65">
        <v>44106</v>
      </c>
      <c r="D2141">
        <v>73</v>
      </c>
      <c r="E2141" t="s">
        <v>96</v>
      </c>
      <c r="F2141">
        <v>2</v>
      </c>
      <c r="G2141">
        <v>43</v>
      </c>
      <c r="H2141">
        <v>108</v>
      </c>
      <c r="I2141" t="s">
        <v>475</v>
      </c>
      <c r="J2141" t="s">
        <v>542</v>
      </c>
      <c r="K2141" t="s">
        <v>206</v>
      </c>
      <c r="L2141" t="s">
        <v>543</v>
      </c>
    </row>
    <row r="2142" spans="2:12" x14ac:dyDescent="0.3">
      <c r="B2142">
        <v>525</v>
      </c>
      <c r="C2142" s="65">
        <v>44114</v>
      </c>
      <c r="D2142">
        <v>8</v>
      </c>
      <c r="E2142" t="s">
        <v>96</v>
      </c>
      <c r="F2142">
        <v>15</v>
      </c>
      <c r="G2142">
        <v>42</v>
      </c>
      <c r="H2142">
        <v>103</v>
      </c>
      <c r="I2142" t="s">
        <v>295</v>
      </c>
      <c r="J2142" t="s">
        <v>551</v>
      </c>
      <c r="K2142" t="s">
        <v>206</v>
      </c>
      <c r="L2142" t="s">
        <v>572</v>
      </c>
    </row>
    <row r="2143" spans="2:12" x14ac:dyDescent="0.3">
      <c r="B2143">
        <v>528</v>
      </c>
      <c r="C2143" s="65">
        <v>44115</v>
      </c>
      <c r="D2143">
        <v>5</v>
      </c>
      <c r="E2143" t="s">
        <v>96</v>
      </c>
      <c r="F2143">
        <v>3</v>
      </c>
      <c r="G2143">
        <v>32</v>
      </c>
      <c r="H2143">
        <v>112</v>
      </c>
      <c r="I2143" t="s">
        <v>494</v>
      </c>
      <c r="J2143" t="s">
        <v>545</v>
      </c>
      <c r="K2143" t="s">
        <v>206</v>
      </c>
      <c r="L2143" t="s">
        <v>546</v>
      </c>
    </row>
    <row r="2144" spans="2:12" x14ac:dyDescent="0.3">
      <c r="B2144">
        <v>537</v>
      </c>
      <c r="C2144" s="65">
        <v>44118</v>
      </c>
      <c r="D2144">
        <v>62</v>
      </c>
      <c r="E2144" t="s">
        <v>96</v>
      </c>
      <c r="F2144">
        <v>10</v>
      </c>
      <c r="G2144">
        <v>15</v>
      </c>
      <c r="H2144">
        <v>92</v>
      </c>
      <c r="I2144" t="s">
        <v>244</v>
      </c>
      <c r="J2144" t="s">
        <v>551</v>
      </c>
      <c r="K2144" t="s">
        <v>206</v>
      </c>
      <c r="L2144" t="s">
        <v>562</v>
      </c>
    </row>
    <row r="2145" spans="2:12" x14ac:dyDescent="0.3">
      <c r="B2145">
        <v>538</v>
      </c>
      <c r="C2145" s="65">
        <v>44119</v>
      </c>
      <c r="D2145">
        <v>39</v>
      </c>
      <c r="E2145" t="s">
        <v>96</v>
      </c>
      <c r="F2145">
        <v>2</v>
      </c>
      <c r="G2145">
        <v>49</v>
      </c>
      <c r="H2145">
        <v>113</v>
      </c>
      <c r="I2145" t="s">
        <v>475</v>
      </c>
      <c r="J2145" t="s">
        <v>542</v>
      </c>
      <c r="K2145" t="s">
        <v>206</v>
      </c>
      <c r="L2145" t="s">
        <v>543</v>
      </c>
    </row>
    <row r="2146" spans="2:12" x14ac:dyDescent="0.3">
      <c r="B2146">
        <v>546</v>
      </c>
      <c r="C2146" s="65">
        <v>44124</v>
      </c>
      <c r="D2146">
        <v>62</v>
      </c>
      <c r="E2146" t="s">
        <v>96</v>
      </c>
      <c r="F2146">
        <v>12</v>
      </c>
      <c r="G2146">
        <v>28</v>
      </c>
      <c r="H2146">
        <v>107</v>
      </c>
      <c r="I2146" t="s">
        <v>333</v>
      </c>
      <c r="J2146" t="s">
        <v>542</v>
      </c>
      <c r="K2146" t="s">
        <v>201</v>
      </c>
      <c r="L2146" t="s">
        <v>566</v>
      </c>
    </row>
    <row r="2147" spans="2:12" x14ac:dyDescent="0.3">
      <c r="B2147">
        <v>547</v>
      </c>
      <c r="C2147" s="65">
        <v>44124</v>
      </c>
      <c r="D2147">
        <v>39</v>
      </c>
      <c r="E2147" t="s">
        <v>96</v>
      </c>
      <c r="F2147">
        <v>5</v>
      </c>
      <c r="G2147">
        <v>33</v>
      </c>
      <c r="H2147">
        <v>90</v>
      </c>
      <c r="I2147" t="s">
        <v>315</v>
      </c>
      <c r="J2147" t="s">
        <v>551</v>
      </c>
      <c r="K2147" t="s">
        <v>206</v>
      </c>
      <c r="L2147" t="s">
        <v>552</v>
      </c>
    </row>
    <row r="2148" spans="2:12" x14ac:dyDescent="0.3">
      <c r="B2148">
        <v>552</v>
      </c>
      <c r="C2148" s="65">
        <v>44130</v>
      </c>
      <c r="D2148">
        <v>35</v>
      </c>
      <c r="E2148" t="s">
        <v>96</v>
      </c>
      <c r="F2148">
        <v>7</v>
      </c>
      <c r="G2148">
        <v>41</v>
      </c>
      <c r="H2148">
        <v>120</v>
      </c>
      <c r="I2148" t="s">
        <v>507</v>
      </c>
      <c r="J2148" t="s">
        <v>542</v>
      </c>
      <c r="K2148" t="s">
        <v>206</v>
      </c>
      <c r="L2148" t="s">
        <v>556</v>
      </c>
    </row>
    <row r="2149" spans="2:12" x14ac:dyDescent="0.3">
      <c r="B2149">
        <v>554</v>
      </c>
      <c r="C2149" s="65">
        <v>44131</v>
      </c>
      <c r="D2149">
        <v>73</v>
      </c>
      <c r="E2149" t="s">
        <v>96</v>
      </c>
      <c r="F2149">
        <v>15</v>
      </c>
      <c r="G2149">
        <v>14</v>
      </c>
      <c r="H2149">
        <v>94</v>
      </c>
      <c r="I2149" t="s">
        <v>295</v>
      </c>
      <c r="J2149" t="s">
        <v>551</v>
      </c>
      <c r="K2149" t="s">
        <v>206</v>
      </c>
      <c r="L2149" t="s">
        <v>572</v>
      </c>
    </row>
    <row r="2150" spans="2:12" x14ac:dyDescent="0.3">
      <c r="B2150">
        <v>559</v>
      </c>
      <c r="C2150" s="65">
        <v>44133</v>
      </c>
      <c r="D2150">
        <v>73</v>
      </c>
      <c r="E2150" t="s">
        <v>96</v>
      </c>
      <c r="F2150">
        <v>2</v>
      </c>
      <c r="G2150">
        <v>31</v>
      </c>
      <c r="H2150">
        <v>113</v>
      </c>
      <c r="I2150" t="s">
        <v>475</v>
      </c>
      <c r="J2150" t="s">
        <v>542</v>
      </c>
      <c r="K2150" t="s">
        <v>206</v>
      </c>
      <c r="L2150" t="s">
        <v>543</v>
      </c>
    </row>
    <row r="2151" spans="2:12" x14ac:dyDescent="0.3">
      <c r="B2151">
        <v>584</v>
      </c>
      <c r="C2151" s="65">
        <v>44146</v>
      </c>
      <c r="D2151">
        <v>62</v>
      </c>
      <c r="E2151" t="s">
        <v>96</v>
      </c>
      <c r="F2151">
        <v>12</v>
      </c>
      <c r="G2151">
        <v>31</v>
      </c>
      <c r="H2151">
        <v>100</v>
      </c>
      <c r="I2151" t="s">
        <v>333</v>
      </c>
      <c r="J2151" t="s">
        <v>542</v>
      </c>
      <c r="K2151" t="s">
        <v>201</v>
      </c>
      <c r="L2151" t="s">
        <v>566</v>
      </c>
    </row>
    <row r="2152" spans="2:12" x14ac:dyDescent="0.3">
      <c r="B2152">
        <v>585</v>
      </c>
      <c r="C2152" s="65">
        <v>44147</v>
      </c>
      <c r="D2152">
        <v>73</v>
      </c>
      <c r="E2152" t="s">
        <v>96</v>
      </c>
      <c r="F2152">
        <v>11</v>
      </c>
      <c r="G2152">
        <v>40</v>
      </c>
      <c r="H2152">
        <v>116</v>
      </c>
      <c r="I2152" t="s">
        <v>458</v>
      </c>
      <c r="J2152" t="s">
        <v>202</v>
      </c>
      <c r="K2152" t="s">
        <v>201</v>
      </c>
      <c r="L2152" t="s">
        <v>564</v>
      </c>
    </row>
    <row r="2153" spans="2:12" x14ac:dyDescent="0.3">
      <c r="B2153">
        <v>588</v>
      </c>
      <c r="C2153" s="65">
        <v>44147</v>
      </c>
      <c r="D2153">
        <v>39</v>
      </c>
      <c r="E2153" t="s">
        <v>96</v>
      </c>
      <c r="F2153">
        <v>2</v>
      </c>
      <c r="G2153">
        <v>37</v>
      </c>
      <c r="H2153">
        <v>116</v>
      </c>
      <c r="I2153" t="s">
        <v>475</v>
      </c>
      <c r="J2153" t="s">
        <v>542</v>
      </c>
      <c r="K2153" t="s">
        <v>206</v>
      </c>
      <c r="L2153" t="s">
        <v>543</v>
      </c>
    </row>
    <row r="2154" spans="2:12" x14ac:dyDescent="0.3">
      <c r="B2154">
        <v>591</v>
      </c>
      <c r="C2154" s="65">
        <v>44150</v>
      </c>
      <c r="D2154">
        <v>88</v>
      </c>
      <c r="E2154" t="s">
        <v>96</v>
      </c>
      <c r="F2154">
        <v>4</v>
      </c>
      <c r="G2154">
        <v>42</v>
      </c>
      <c r="H2154">
        <v>96</v>
      </c>
      <c r="I2154" t="s">
        <v>472</v>
      </c>
      <c r="J2154" t="s">
        <v>548</v>
      </c>
      <c r="K2154" t="s">
        <v>206</v>
      </c>
      <c r="L2154" t="s">
        <v>549</v>
      </c>
    </row>
    <row r="2155" spans="2:12" x14ac:dyDescent="0.3">
      <c r="B2155">
        <v>595</v>
      </c>
      <c r="C2155" s="65">
        <v>44155</v>
      </c>
      <c r="D2155">
        <v>8</v>
      </c>
      <c r="E2155" t="s">
        <v>96</v>
      </c>
      <c r="F2155">
        <v>2</v>
      </c>
      <c r="G2155">
        <v>11</v>
      </c>
      <c r="H2155">
        <v>118</v>
      </c>
      <c r="I2155" t="s">
        <v>475</v>
      </c>
      <c r="J2155" t="s">
        <v>542</v>
      </c>
      <c r="K2155" t="s">
        <v>206</v>
      </c>
      <c r="L2155" t="s">
        <v>543</v>
      </c>
    </row>
    <row r="2156" spans="2:12" x14ac:dyDescent="0.3">
      <c r="B2156">
        <v>599</v>
      </c>
      <c r="C2156" s="65">
        <v>44158</v>
      </c>
      <c r="D2156">
        <v>88</v>
      </c>
      <c r="E2156" t="s">
        <v>96</v>
      </c>
      <c r="F2156">
        <v>5</v>
      </c>
      <c r="G2156">
        <v>10</v>
      </c>
      <c r="H2156">
        <v>113</v>
      </c>
      <c r="I2156" t="s">
        <v>315</v>
      </c>
      <c r="J2156" t="s">
        <v>551</v>
      </c>
      <c r="K2156" t="s">
        <v>206</v>
      </c>
      <c r="L2156" t="s">
        <v>552</v>
      </c>
    </row>
    <row r="2157" spans="2:12" x14ac:dyDescent="0.3">
      <c r="B2157">
        <v>603</v>
      </c>
      <c r="C2157" s="65">
        <v>44160</v>
      </c>
      <c r="D2157">
        <v>100</v>
      </c>
      <c r="E2157" t="s">
        <v>96</v>
      </c>
      <c r="F2157">
        <v>14</v>
      </c>
      <c r="G2157">
        <v>23</v>
      </c>
      <c r="H2157">
        <v>101</v>
      </c>
      <c r="I2157" t="s">
        <v>483</v>
      </c>
      <c r="J2157" t="s">
        <v>548</v>
      </c>
      <c r="K2157" t="s">
        <v>201</v>
      </c>
      <c r="L2157" t="s">
        <v>570</v>
      </c>
    </row>
    <row r="2158" spans="2:12" x14ac:dyDescent="0.3">
      <c r="B2158">
        <v>606</v>
      </c>
      <c r="C2158" s="65">
        <v>44162</v>
      </c>
      <c r="D2158">
        <v>80</v>
      </c>
      <c r="E2158" t="s">
        <v>96</v>
      </c>
      <c r="F2158">
        <v>1</v>
      </c>
      <c r="G2158">
        <v>28</v>
      </c>
      <c r="H2158">
        <v>117</v>
      </c>
      <c r="I2158" t="s">
        <v>200</v>
      </c>
      <c r="J2158" t="s">
        <v>202</v>
      </c>
      <c r="K2158" t="s">
        <v>201</v>
      </c>
      <c r="L2158" t="s">
        <v>539</v>
      </c>
    </row>
    <row r="2159" spans="2:12" x14ac:dyDescent="0.3">
      <c r="B2159">
        <v>607</v>
      </c>
      <c r="C2159" s="65">
        <v>44162</v>
      </c>
      <c r="D2159">
        <v>39</v>
      </c>
      <c r="E2159" t="s">
        <v>96</v>
      </c>
      <c r="F2159">
        <v>6</v>
      </c>
      <c r="G2159">
        <v>21</v>
      </c>
      <c r="H2159">
        <v>104</v>
      </c>
      <c r="I2159" t="s">
        <v>272</v>
      </c>
      <c r="J2159" t="s">
        <v>202</v>
      </c>
      <c r="K2159" t="s">
        <v>201</v>
      </c>
      <c r="L2159" t="s">
        <v>554</v>
      </c>
    </row>
    <row r="2160" spans="2:12" x14ac:dyDescent="0.3">
      <c r="B2160">
        <v>612</v>
      </c>
      <c r="C2160" s="65">
        <v>44166</v>
      </c>
      <c r="D2160">
        <v>72</v>
      </c>
      <c r="E2160" t="s">
        <v>96</v>
      </c>
      <c r="F2160">
        <v>12</v>
      </c>
      <c r="G2160">
        <v>18</v>
      </c>
      <c r="H2160">
        <v>99</v>
      </c>
      <c r="I2160" t="s">
        <v>333</v>
      </c>
      <c r="J2160" t="s">
        <v>542</v>
      </c>
      <c r="K2160" t="s">
        <v>201</v>
      </c>
      <c r="L2160" t="s">
        <v>566</v>
      </c>
    </row>
    <row r="2161" spans="2:12" x14ac:dyDescent="0.3">
      <c r="B2161">
        <v>617</v>
      </c>
      <c r="C2161" s="65">
        <v>44166</v>
      </c>
      <c r="D2161">
        <v>95</v>
      </c>
      <c r="E2161" t="s">
        <v>96</v>
      </c>
      <c r="F2161">
        <v>1</v>
      </c>
      <c r="G2161">
        <v>35</v>
      </c>
      <c r="H2161">
        <v>110</v>
      </c>
      <c r="I2161" t="s">
        <v>200</v>
      </c>
      <c r="J2161" t="s">
        <v>202</v>
      </c>
      <c r="K2161" t="s">
        <v>201</v>
      </c>
      <c r="L2161" t="s">
        <v>539</v>
      </c>
    </row>
    <row r="2162" spans="2:12" x14ac:dyDescent="0.3">
      <c r="B2162">
        <v>621</v>
      </c>
      <c r="C2162" s="65">
        <v>44167</v>
      </c>
      <c r="D2162">
        <v>75</v>
      </c>
      <c r="E2162" t="s">
        <v>96</v>
      </c>
      <c r="F2162">
        <v>3</v>
      </c>
      <c r="G2162">
        <v>19</v>
      </c>
      <c r="H2162">
        <v>112</v>
      </c>
      <c r="I2162" t="s">
        <v>494</v>
      </c>
      <c r="J2162" t="s">
        <v>545</v>
      </c>
      <c r="K2162" t="s">
        <v>206</v>
      </c>
      <c r="L2162" t="s">
        <v>546</v>
      </c>
    </row>
    <row r="2163" spans="2:12" x14ac:dyDescent="0.3">
      <c r="B2163">
        <v>623</v>
      </c>
      <c r="C2163" s="65">
        <v>44168</v>
      </c>
      <c r="D2163">
        <v>49</v>
      </c>
      <c r="E2163" t="s">
        <v>96</v>
      </c>
      <c r="F2163">
        <v>1</v>
      </c>
      <c r="G2163">
        <v>32</v>
      </c>
      <c r="H2163">
        <v>96</v>
      </c>
      <c r="I2163" t="s">
        <v>200</v>
      </c>
      <c r="J2163" t="s">
        <v>202</v>
      </c>
      <c r="K2163" t="s">
        <v>201</v>
      </c>
      <c r="L2163" t="s">
        <v>539</v>
      </c>
    </row>
    <row r="2164" spans="2:12" x14ac:dyDescent="0.3">
      <c r="B2164">
        <v>652</v>
      </c>
      <c r="C2164" s="65">
        <v>44184</v>
      </c>
      <c r="D2164">
        <v>49</v>
      </c>
      <c r="E2164" t="s">
        <v>96</v>
      </c>
      <c r="F2164">
        <v>6</v>
      </c>
      <c r="G2164">
        <v>45</v>
      </c>
      <c r="H2164">
        <v>103</v>
      </c>
      <c r="I2164" t="s">
        <v>272</v>
      </c>
      <c r="J2164" t="s">
        <v>202</v>
      </c>
      <c r="K2164" t="s">
        <v>201</v>
      </c>
      <c r="L2164" t="s">
        <v>554</v>
      </c>
    </row>
    <row r="2165" spans="2:12" x14ac:dyDescent="0.3">
      <c r="B2165">
        <v>655</v>
      </c>
      <c r="C2165" s="65">
        <v>44186</v>
      </c>
      <c r="D2165">
        <v>73</v>
      </c>
      <c r="E2165" t="s">
        <v>96</v>
      </c>
      <c r="F2165">
        <v>2</v>
      </c>
      <c r="G2165">
        <v>40</v>
      </c>
      <c r="H2165">
        <v>92</v>
      </c>
      <c r="I2165" t="s">
        <v>475</v>
      </c>
      <c r="J2165" t="s">
        <v>542</v>
      </c>
      <c r="K2165" t="s">
        <v>206</v>
      </c>
      <c r="L2165" t="s">
        <v>543</v>
      </c>
    </row>
    <row r="2166" spans="2:12" x14ac:dyDescent="0.3">
      <c r="B2166">
        <v>658</v>
      </c>
      <c r="C2166" s="65">
        <v>44187</v>
      </c>
      <c r="D2166">
        <v>72</v>
      </c>
      <c r="E2166" t="s">
        <v>96</v>
      </c>
      <c r="F2166">
        <v>1</v>
      </c>
      <c r="G2166">
        <v>31</v>
      </c>
      <c r="H2166">
        <v>104</v>
      </c>
      <c r="I2166" t="s">
        <v>200</v>
      </c>
      <c r="J2166" t="s">
        <v>202</v>
      </c>
      <c r="K2166" t="s">
        <v>201</v>
      </c>
      <c r="L2166" t="s">
        <v>539</v>
      </c>
    </row>
    <row r="2167" spans="2:12" x14ac:dyDescent="0.3">
      <c r="B2167">
        <v>672</v>
      </c>
      <c r="C2167" s="65">
        <v>44196</v>
      </c>
      <c r="D2167">
        <v>72</v>
      </c>
      <c r="E2167" t="s">
        <v>96</v>
      </c>
      <c r="F2167">
        <v>2</v>
      </c>
      <c r="G2167">
        <v>44</v>
      </c>
      <c r="H2167">
        <v>116</v>
      </c>
      <c r="I2167" t="s">
        <v>475</v>
      </c>
      <c r="J2167" t="s">
        <v>542</v>
      </c>
      <c r="K2167" t="s">
        <v>206</v>
      </c>
      <c r="L2167" t="s">
        <v>543</v>
      </c>
    </row>
    <row r="2168" spans="2:12" x14ac:dyDescent="0.3">
      <c r="B2168">
        <v>684</v>
      </c>
      <c r="C2168" s="65">
        <v>44203</v>
      </c>
      <c r="D2168">
        <v>62</v>
      </c>
      <c r="E2168" t="s">
        <v>96</v>
      </c>
      <c r="F2168">
        <v>10</v>
      </c>
      <c r="G2168">
        <v>13</v>
      </c>
      <c r="H2168">
        <v>101</v>
      </c>
      <c r="I2168" t="s">
        <v>244</v>
      </c>
      <c r="J2168" t="s">
        <v>551</v>
      </c>
      <c r="K2168" t="s">
        <v>206</v>
      </c>
      <c r="L2168" t="s">
        <v>562</v>
      </c>
    </row>
    <row r="2169" spans="2:12" x14ac:dyDescent="0.3">
      <c r="B2169">
        <v>687</v>
      </c>
      <c r="C2169" s="65">
        <v>44205</v>
      </c>
      <c r="D2169">
        <v>5</v>
      </c>
      <c r="E2169" t="s">
        <v>96</v>
      </c>
      <c r="F2169">
        <v>13</v>
      </c>
      <c r="G2169">
        <v>36</v>
      </c>
      <c r="H2169">
        <v>101</v>
      </c>
      <c r="I2169" t="s">
        <v>411</v>
      </c>
      <c r="J2169" t="s">
        <v>545</v>
      </c>
      <c r="K2169" t="s">
        <v>201</v>
      </c>
      <c r="L2169" t="s">
        <v>568</v>
      </c>
    </row>
    <row r="2170" spans="2:12" x14ac:dyDescent="0.3">
      <c r="B2170">
        <v>690</v>
      </c>
      <c r="C2170" s="65">
        <v>44207</v>
      </c>
      <c r="D2170">
        <v>75</v>
      </c>
      <c r="E2170" t="s">
        <v>96</v>
      </c>
      <c r="F2170">
        <v>4</v>
      </c>
      <c r="G2170">
        <v>30</v>
      </c>
      <c r="H2170">
        <v>113</v>
      </c>
      <c r="I2170" t="s">
        <v>472</v>
      </c>
      <c r="J2170" t="s">
        <v>548</v>
      </c>
      <c r="K2170" t="s">
        <v>206</v>
      </c>
      <c r="L2170" t="s">
        <v>549</v>
      </c>
    </row>
    <row r="2171" spans="2:12" x14ac:dyDescent="0.3">
      <c r="B2171">
        <v>695</v>
      </c>
      <c r="C2171" s="65">
        <v>44209</v>
      </c>
      <c r="D2171">
        <v>8</v>
      </c>
      <c r="E2171" t="s">
        <v>96</v>
      </c>
      <c r="F2171">
        <v>3</v>
      </c>
      <c r="G2171">
        <v>37</v>
      </c>
      <c r="H2171">
        <v>120</v>
      </c>
      <c r="I2171" t="s">
        <v>494</v>
      </c>
      <c r="J2171" t="s">
        <v>545</v>
      </c>
      <c r="K2171" t="s">
        <v>206</v>
      </c>
      <c r="L2171" t="s">
        <v>546</v>
      </c>
    </row>
    <row r="2172" spans="2:12" x14ac:dyDescent="0.3">
      <c r="B2172">
        <v>703</v>
      </c>
      <c r="C2172" s="65">
        <v>44214</v>
      </c>
      <c r="D2172">
        <v>62</v>
      </c>
      <c r="E2172" t="s">
        <v>96</v>
      </c>
      <c r="F2172">
        <v>4</v>
      </c>
      <c r="G2172">
        <v>29</v>
      </c>
      <c r="H2172">
        <v>112</v>
      </c>
      <c r="I2172" t="s">
        <v>472</v>
      </c>
      <c r="J2172" t="s">
        <v>548</v>
      </c>
      <c r="K2172" t="s">
        <v>206</v>
      </c>
      <c r="L2172" t="s">
        <v>549</v>
      </c>
    </row>
    <row r="2173" spans="2:12" x14ac:dyDescent="0.3">
      <c r="B2173">
        <v>722</v>
      </c>
      <c r="C2173" s="65">
        <v>44223</v>
      </c>
      <c r="D2173">
        <v>95</v>
      </c>
      <c r="E2173" t="s">
        <v>96</v>
      </c>
      <c r="F2173">
        <v>1</v>
      </c>
      <c r="G2173">
        <v>23</v>
      </c>
      <c r="H2173">
        <v>108</v>
      </c>
      <c r="I2173" t="s">
        <v>200</v>
      </c>
      <c r="J2173" t="s">
        <v>202</v>
      </c>
      <c r="K2173" t="s">
        <v>201</v>
      </c>
      <c r="L2173" t="s">
        <v>539</v>
      </c>
    </row>
    <row r="2174" spans="2:12" x14ac:dyDescent="0.3">
      <c r="B2174">
        <v>730</v>
      </c>
      <c r="C2174" s="65">
        <v>44230</v>
      </c>
      <c r="D2174">
        <v>5</v>
      </c>
      <c r="E2174" t="s">
        <v>96</v>
      </c>
      <c r="F2174">
        <v>13</v>
      </c>
      <c r="G2174">
        <v>45</v>
      </c>
      <c r="H2174">
        <v>91</v>
      </c>
      <c r="I2174" t="s">
        <v>411</v>
      </c>
      <c r="J2174" t="s">
        <v>545</v>
      </c>
      <c r="K2174" t="s">
        <v>201</v>
      </c>
      <c r="L2174" t="s">
        <v>568</v>
      </c>
    </row>
    <row r="2175" spans="2:12" x14ac:dyDescent="0.3">
      <c r="B2175">
        <v>732</v>
      </c>
      <c r="C2175" s="65">
        <v>44232</v>
      </c>
      <c r="D2175">
        <v>72</v>
      </c>
      <c r="E2175" t="s">
        <v>96</v>
      </c>
      <c r="F2175">
        <v>1</v>
      </c>
      <c r="G2175">
        <v>32</v>
      </c>
      <c r="H2175">
        <v>99</v>
      </c>
      <c r="I2175" t="s">
        <v>200</v>
      </c>
      <c r="J2175" t="s">
        <v>202</v>
      </c>
      <c r="K2175" t="s">
        <v>201</v>
      </c>
      <c r="L2175" t="s">
        <v>539</v>
      </c>
    </row>
    <row r="2176" spans="2:12" x14ac:dyDescent="0.3">
      <c r="B2176">
        <v>735</v>
      </c>
      <c r="C2176" s="65">
        <v>44233</v>
      </c>
      <c r="D2176">
        <v>19</v>
      </c>
      <c r="E2176" t="s">
        <v>96</v>
      </c>
      <c r="F2176">
        <v>6</v>
      </c>
      <c r="G2176">
        <v>20</v>
      </c>
      <c r="H2176">
        <v>107</v>
      </c>
      <c r="I2176" t="s">
        <v>272</v>
      </c>
      <c r="J2176" t="s">
        <v>202</v>
      </c>
      <c r="K2176" t="s">
        <v>201</v>
      </c>
      <c r="L2176" t="s">
        <v>554</v>
      </c>
    </row>
    <row r="2177" spans="2:12" x14ac:dyDescent="0.3">
      <c r="B2177">
        <v>747</v>
      </c>
      <c r="C2177" s="65">
        <v>44241</v>
      </c>
      <c r="D2177">
        <v>74</v>
      </c>
      <c r="E2177" t="s">
        <v>96</v>
      </c>
      <c r="F2177">
        <v>3</v>
      </c>
      <c r="G2177">
        <v>32</v>
      </c>
      <c r="H2177">
        <v>103</v>
      </c>
      <c r="I2177" t="s">
        <v>494</v>
      </c>
      <c r="J2177" t="s">
        <v>545</v>
      </c>
      <c r="K2177" t="s">
        <v>206</v>
      </c>
      <c r="L2177" t="s">
        <v>546</v>
      </c>
    </row>
    <row r="2178" spans="2:12" x14ac:dyDescent="0.3">
      <c r="B2178">
        <v>750</v>
      </c>
      <c r="C2178" s="65">
        <v>44242</v>
      </c>
      <c r="D2178">
        <v>62</v>
      </c>
      <c r="E2178" t="s">
        <v>96</v>
      </c>
      <c r="F2178">
        <v>2</v>
      </c>
      <c r="G2178">
        <v>47</v>
      </c>
      <c r="H2178">
        <v>90</v>
      </c>
      <c r="I2178" t="s">
        <v>475</v>
      </c>
      <c r="J2178" t="s">
        <v>542</v>
      </c>
      <c r="K2178" t="s">
        <v>206</v>
      </c>
      <c r="L2178" t="s">
        <v>543</v>
      </c>
    </row>
    <row r="2179" spans="2:12" x14ac:dyDescent="0.3">
      <c r="B2179">
        <v>761</v>
      </c>
      <c r="C2179" s="65">
        <v>44248</v>
      </c>
      <c r="D2179">
        <v>74</v>
      </c>
      <c r="E2179" t="s">
        <v>96</v>
      </c>
      <c r="F2179">
        <v>13</v>
      </c>
      <c r="G2179">
        <v>27</v>
      </c>
      <c r="H2179">
        <v>90</v>
      </c>
      <c r="I2179" t="s">
        <v>411</v>
      </c>
      <c r="J2179" t="s">
        <v>545</v>
      </c>
      <c r="K2179" t="s">
        <v>201</v>
      </c>
      <c r="L2179" t="s">
        <v>568</v>
      </c>
    </row>
    <row r="2180" spans="2:12" x14ac:dyDescent="0.3">
      <c r="B2180">
        <v>775</v>
      </c>
      <c r="C2180" s="65">
        <v>44252</v>
      </c>
      <c r="D2180">
        <v>75</v>
      </c>
      <c r="E2180" t="s">
        <v>96</v>
      </c>
      <c r="F2180">
        <v>12</v>
      </c>
      <c r="G2180">
        <v>39</v>
      </c>
      <c r="H2180">
        <v>113</v>
      </c>
      <c r="I2180" t="s">
        <v>333</v>
      </c>
      <c r="J2180" t="s">
        <v>542</v>
      </c>
      <c r="K2180" t="s">
        <v>201</v>
      </c>
      <c r="L2180" t="s">
        <v>566</v>
      </c>
    </row>
    <row r="2181" spans="2:12" x14ac:dyDescent="0.3">
      <c r="B2181">
        <v>776</v>
      </c>
      <c r="C2181" s="65">
        <v>44252</v>
      </c>
      <c r="D2181">
        <v>62</v>
      </c>
      <c r="E2181" t="s">
        <v>96</v>
      </c>
      <c r="F2181">
        <v>11</v>
      </c>
      <c r="G2181">
        <v>35</v>
      </c>
      <c r="H2181">
        <v>98</v>
      </c>
      <c r="I2181" t="s">
        <v>458</v>
      </c>
      <c r="J2181" t="s">
        <v>202</v>
      </c>
      <c r="K2181" t="s">
        <v>201</v>
      </c>
      <c r="L2181" t="s">
        <v>564</v>
      </c>
    </row>
    <row r="2182" spans="2:12" x14ac:dyDescent="0.3">
      <c r="B2182">
        <v>779</v>
      </c>
      <c r="C2182" s="65">
        <v>44253</v>
      </c>
      <c r="D2182">
        <v>49</v>
      </c>
      <c r="E2182" t="s">
        <v>96</v>
      </c>
      <c r="F2182">
        <v>4</v>
      </c>
      <c r="G2182">
        <v>37</v>
      </c>
      <c r="H2182">
        <v>112</v>
      </c>
      <c r="I2182" t="s">
        <v>472</v>
      </c>
      <c r="J2182" t="s">
        <v>548</v>
      </c>
      <c r="K2182" t="s">
        <v>206</v>
      </c>
      <c r="L2182" t="s">
        <v>549</v>
      </c>
    </row>
    <row r="2183" spans="2:12" x14ac:dyDescent="0.3">
      <c r="B2183">
        <v>810</v>
      </c>
      <c r="C2183" s="65">
        <v>44266</v>
      </c>
      <c r="D2183">
        <v>100</v>
      </c>
      <c r="E2183" t="s">
        <v>96</v>
      </c>
      <c r="F2183">
        <v>4</v>
      </c>
      <c r="G2183">
        <v>48</v>
      </c>
      <c r="H2183">
        <v>96</v>
      </c>
      <c r="I2183" t="s">
        <v>472</v>
      </c>
      <c r="J2183" t="s">
        <v>548</v>
      </c>
      <c r="K2183" t="s">
        <v>206</v>
      </c>
      <c r="L2183" t="s">
        <v>549</v>
      </c>
    </row>
    <row r="2184" spans="2:12" x14ac:dyDescent="0.3">
      <c r="B2184">
        <v>811</v>
      </c>
      <c r="C2184" s="65">
        <v>44267</v>
      </c>
      <c r="D2184">
        <v>75</v>
      </c>
      <c r="E2184" t="s">
        <v>96</v>
      </c>
      <c r="F2184">
        <v>2</v>
      </c>
      <c r="G2184">
        <v>22</v>
      </c>
      <c r="H2184">
        <v>101</v>
      </c>
      <c r="I2184" t="s">
        <v>475</v>
      </c>
      <c r="J2184" t="s">
        <v>542</v>
      </c>
      <c r="K2184" t="s">
        <v>206</v>
      </c>
      <c r="L2184" t="s">
        <v>543</v>
      </c>
    </row>
    <row r="2185" spans="2:12" x14ac:dyDescent="0.3">
      <c r="B2185">
        <v>812</v>
      </c>
      <c r="C2185" s="65">
        <v>44267</v>
      </c>
      <c r="D2185">
        <v>35</v>
      </c>
      <c r="E2185" t="s">
        <v>96</v>
      </c>
      <c r="F2185">
        <v>3</v>
      </c>
      <c r="G2185">
        <v>30</v>
      </c>
      <c r="H2185">
        <v>118</v>
      </c>
      <c r="I2185" t="s">
        <v>494</v>
      </c>
      <c r="J2185" t="s">
        <v>545</v>
      </c>
      <c r="K2185" t="s">
        <v>206</v>
      </c>
      <c r="L2185" t="s">
        <v>546</v>
      </c>
    </row>
    <row r="2186" spans="2:12" x14ac:dyDescent="0.3">
      <c r="B2186">
        <v>814</v>
      </c>
      <c r="C2186" s="65">
        <v>44268</v>
      </c>
      <c r="D2186">
        <v>49</v>
      </c>
      <c r="E2186" t="s">
        <v>96</v>
      </c>
      <c r="F2186">
        <v>9</v>
      </c>
      <c r="G2186">
        <v>14</v>
      </c>
      <c r="H2186">
        <v>113</v>
      </c>
      <c r="I2186" t="s">
        <v>423</v>
      </c>
      <c r="J2186" t="s">
        <v>548</v>
      </c>
      <c r="K2186" t="s">
        <v>206</v>
      </c>
      <c r="L2186" t="s">
        <v>560</v>
      </c>
    </row>
    <row r="2187" spans="2:12" x14ac:dyDescent="0.3">
      <c r="B2187">
        <v>821</v>
      </c>
      <c r="C2187" s="65">
        <v>44273</v>
      </c>
      <c r="D2187">
        <v>19</v>
      </c>
      <c r="E2187" t="s">
        <v>96</v>
      </c>
      <c r="F2187">
        <v>12</v>
      </c>
      <c r="G2187">
        <v>45</v>
      </c>
      <c r="H2187">
        <v>96</v>
      </c>
      <c r="I2187" t="s">
        <v>333</v>
      </c>
      <c r="J2187" t="s">
        <v>542</v>
      </c>
      <c r="K2187" t="s">
        <v>201</v>
      </c>
      <c r="L2187" t="s">
        <v>566</v>
      </c>
    </row>
    <row r="2188" spans="2:12" x14ac:dyDescent="0.3">
      <c r="B2188">
        <v>823</v>
      </c>
      <c r="C2188" s="65">
        <v>44273</v>
      </c>
      <c r="D2188">
        <v>73</v>
      </c>
      <c r="E2188" t="s">
        <v>96</v>
      </c>
      <c r="F2188">
        <v>8</v>
      </c>
      <c r="G2188">
        <v>34</v>
      </c>
      <c r="H2188">
        <v>92</v>
      </c>
      <c r="I2188" t="s">
        <v>373</v>
      </c>
      <c r="J2188" t="s">
        <v>545</v>
      </c>
      <c r="K2188" t="s">
        <v>206</v>
      </c>
      <c r="L2188" t="s">
        <v>558</v>
      </c>
    </row>
    <row r="2189" spans="2:12" x14ac:dyDescent="0.3">
      <c r="B2189">
        <v>831</v>
      </c>
      <c r="C2189" s="65">
        <v>44281</v>
      </c>
      <c r="D2189">
        <v>39</v>
      </c>
      <c r="E2189" t="s">
        <v>96</v>
      </c>
      <c r="F2189">
        <v>9</v>
      </c>
      <c r="G2189">
        <v>27</v>
      </c>
      <c r="H2189">
        <v>116</v>
      </c>
      <c r="I2189" t="s">
        <v>423</v>
      </c>
      <c r="J2189" t="s">
        <v>548</v>
      </c>
      <c r="K2189" t="s">
        <v>206</v>
      </c>
      <c r="L2189" t="s">
        <v>560</v>
      </c>
    </row>
    <row r="2190" spans="2:12" x14ac:dyDescent="0.3">
      <c r="B2190">
        <v>833</v>
      </c>
      <c r="C2190" s="65">
        <v>44281</v>
      </c>
      <c r="D2190">
        <v>72</v>
      </c>
      <c r="E2190" t="s">
        <v>96</v>
      </c>
      <c r="F2190">
        <v>6</v>
      </c>
      <c r="G2190">
        <v>21</v>
      </c>
      <c r="H2190">
        <v>115</v>
      </c>
      <c r="I2190" t="s">
        <v>272</v>
      </c>
      <c r="J2190" t="s">
        <v>202</v>
      </c>
      <c r="K2190" t="s">
        <v>201</v>
      </c>
      <c r="L2190" t="s">
        <v>554</v>
      </c>
    </row>
    <row r="2191" spans="2:12" x14ac:dyDescent="0.3">
      <c r="B2191">
        <v>837</v>
      </c>
      <c r="C2191" s="65">
        <v>44282</v>
      </c>
      <c r="D2191">
        <v>75</v>
      </c>
      <c r="E2191" t="s">
        <v>96</v>
      </c>
      <c r="F2191">
        <v>8</v>
      </c>
      <c r="G2191">
        <v>26</v>
      </c>
      <c r="H2191">
        <v>94</v>
      </c>
      <c r="I2191" t="s">
        <v>373</v>
      </c>
      <c r="J2191" t="s">
        <v>545</v>
      </c>
      <c r="K2191" t="s">
        <v>206</v>
      </c>
      <c r="L2191" t="s">
        <v>558</v>
      </c>
    </row>
    <row r="2192" spans="2:12" x14ac:dyDescent="0.3">
      <c r="B2192">
        <v>861</v>
      </c>
      <c r="C2192" s="65">
        <v>44290</v>
      </c>
      <c r="D2192">
        <v>45</v>
      </c>
      <c r="E2192" t="s">
        <v>96</v>
      </c>
      <c r="F2192">
        <v>5</v>
      </c>
      <c r="G2192">
        <v>41</v>
      </c>
      <c r="H2192">
        <v>101</v>
      </c>
      <c r="I2192" t="s">
        <v>315</v>
      </c>
      <c r="J2192" t="s">
        <v>551</v>
      </c>
      <c r="K2192" t="s">
        <v>206</v>
      </c>
      <c r="L2192" t="s">
        <v>552</v>
      </c>
    </row>
    <row r="2193" spans="2:12" x14ac:dyDescent="0.3">
      <c r="B2193">
        <v>869</v>
      </c>
      <c r="C2193" s="65">
        <v>44295</v>
      </c>
      <c r="D2193">
        <v>49</v>
      </c>
      <c r="E2193" t="s">
        <v>96</v>
      </c>
      <c r="F2193">
        <v>5</v>
      </c>
      <c r="G2193">
        <v>29</v>
      </c>
      <c r="H2193">
        <v>102</v>
      </c>
      <c r="I2193" t="s">
        <v>315</v>
      </c>
      <c r="J2193" t="s">
        <v>551</v>
      </c>
      <c r="K2193" t="s">
        <v>206</v>
      </c>
      <c r="L2193" t="s">
        <v>552</v>
      </c>
    </row>
    <row r="2194" spans="2:12" x14ac:dyDescent="0.3">
      <c r="B2194">
        <v>872</v>
      </c>
      <c r="C2194" s="65">
        <v>44296</v>
      </c>
      <c r="D2194">
        <v>62</v>
      </c>
      <c r="E2194" t="s">
        <v>96</v>
      </c>
      <c r="F2194">
        <v>9</v>
      </c>
      <c r="G2194">
        <v>41</v>
      </c>
      <c r="H2194">
        <v>115</v>
      </c>
      <c r="I2194" t="s">
        <v>423</v>
      </c>
      <c r="J2194" t="s">
        <v>548</v>
      </c>
      <c r="K2194" t="s">
        <v>206</v>
      </c>
      <c r="L2194" t="s">
        <v>560</v>
      </c>
    </row>
    <row r="2195" spans="2:12" x14ac:dyDescent="0.3">
      <c r="B2195">
        <v>880</v>
      </c>
      <c r="C2195" s="65">
        <v>44306</v>
      </c>
      <c r="D2195">
        <v>45</v>
      </c>
      <c r="E2195" t="s">
        <v>96</v>
      </c>
      <c r="F2195">
        <v>10</v>
      </c>
      <c r="G2195">
        <v>43</v>
      </c>
      <c r="H2195">
        <v>110</v>
      </c>
      <c r="I2195" t="s">
        <v>244</v>
      </c>
      <c r="J2195" t="s">
        <v>551</v>
      </c>
      <c r="K2195" t="s">
        <v>206</v>
      </c>
      <c r="L2195" t="s">
        <v>562</v>
      </c>
    </row>
    <row r="2196" spans="2:12" x14ac:dyDescent="0.3">
      <c r="B2196">
        <v>894</v>
      </c>
      <c r="C2196" s="65">
        <v>44313</v>
      </c>
      <c r="D2196">
        <v>80</v>
      </c>
      <c r="E2196" t="s">
        <v>96</v>
      </c>
      <c r="F2196">
        <v>1</v>
      </c>
      <c r="G2196">
        <v>10</v>
      </c>
      <c r="H2196">
        <v>92</v>
      </c>
      <c r="I2196" t="s">
        <v>200</v>
      </c>
      <c r="J2196" t="s">
        <v>202</v>
      </c>
      <c r="K2196" t="s">
        <v>201</v>
      </c>
      <c r="L2196" t="s">
        <v>539</v>
      </c>
    </row>
    <row r="2197" spans="2:12" x14ac:dyDescent="0.3">
      <c r="B2197">
        <v>901</v>
      </c>
      <c r="C2197" s="65">
        <v>44315</v>
      </c>
      <c r="D2197">
        <v>39</v>
      </c>
      <c r="E2197" t="s">
        <v>96</v>
      </c>
      <c r="F2197">
        <v>10</v>
      </c>
      <c r="G2197">
        <v>46</v>
      </c>
      <c r="H2197">
        <v>112</v>
      </c>
      <c r="I2197" t="s">
        <v>244</v>
      </c>
      <c r="J2197" t="s">
        <v>551</v>
      </c>
      <c r="K2197" t="s">
        <v>206</v>
      </c>
      <c r="L2197" t="s">
        <v>562</v>
      </c>
    </row>
    <row r="2198" spans="2:12" x14ac:dyDescent="0.3">
      <c r="B2198">
        <v>902</v>
      </c>
      <c r="C2198" s="65">
        <v>44316</v>
      </c>
      <c r="D2198">
        <v>100</v>
      </c>
      <c r="E2198" t="s">
        <v>96</v>
      </c>
      <c r="F2198">
        <v>3</v>
      </c>
      <c r="G2198">
        <v>31</v>
      </c>
      <c r="H2198">
        <v>109</v>
      </c>
      <c r="I2198" t="s">
        <v>494</v>
      </c>
      <c r="J2198" t="s">
        <v>545</v>
      </c>
      <c r="K2198" t="s">
        <v>206</v>
      </c>
      <c r="L2198" t="s">
        <v>546</v>
      </c>
    </row>
    <row r="2199" spans="2:12" x14ac:dyDescent="0.3">
      <c r="B2199">
        <v>908</v>
      </c>
      <c r="C2199" s="65">
        <v>44319</v>
      </c>
      <c r="D2199">
        <v>95</v>
      </c>
      <c r="E2199" t="s">
        <v>96</v>
      </c>
      <c r="F2199">
        <v>8</v>
      </c>
      <c r="G2199">
        <v>12</v>
      </c>
      <c r="H2199">
        <v>103</v>
      </c>
      <c r="I2199" t="s">
        <v>373</v>
      </c>
      <c r="J2199" t="s">
        <v>545</v>
      </c>
      <c r="K2199" t="s">
        <v>206</v>
      </c>
      <c r="L2199" t="s">
        <v>558</v>
      </c>
    </row>
    <row r="2200" spans="2:12" x14ac:dyDescent="0.3">
      <c r="B2200">
        <v>930</v>
      </c>
      <c r="C2200" s="65">
        <v>44332</v>
      </c>
      <c r="D2200">
        <v>62</v>
      </c>
      <c r="E2200" t="s">
        <v>96</v>
      </c>
      <c r="F2200">
        <v>5</v>
      </c>
      <c r="G2200">
        <v>43</v>
      </c>
      <c r="H2200">
        <v>95</v>
      </c>
      <c r="I2200" t="s">
        <v>315</v>
      </c>
      <c r="J2200" t="s">
        <v>551</v>
      </c>
      <c r="K2200" t="s">
        <v>206</v>
      </c>
      <c r="L2200" t="s">
        <v>552</v>
      </c>
    </row>
    <row r="2201" spans="2:12" x14ac:dyDescent="0.3">
      <c r="B2201">
        <v>931</v>
      </c>
      <c r="C2201" s="65">
        <v>44332</v>
      </c>
      <c r="D2201">
        <v>75</v>
      </c>
      <c r="E2201" t="s">
        <v>96</v>
      </c>
      <c r="F2201">
        <v>10</v>
      </c>
      <c r="G2201">
        <v>38</v>
      </c>
      <c r="H2201">
        <v>104</v>
      </c>
      <c r="I2201" t="s">
        <v>244</v>
      </c>
      <c r="J2201" t="s">
        <v>551</v>
      </c>
      <c r="K2201" t="s">
        <v>206</v>
      </c>
      <c r="L2201" t="s">
        <v>562</v>
      </c>
    </row>
    <row r="2202" spans="2:12" x14ac:dyDescent="0.3">
      <c r="B2202">
        <v>948</v>
      </c>
      <c r="C2202" s="65">
        <v>44340</v>
      </c>
      <c r="D2202">
        <v>62</v>
      </c>
      <c r="E2202" t="s">
        <v>96</v>
      </c>
      <c r="F2202">
        <v>1</v>
      </c>
      <c r="G2202">
        <v>37</v>
      </c>
      <c r="H2202">
        <v>102</v>
      </c>
      <c r="I2202" t="s">
        <v>200</v>
      </c>
      <c r="J2202" t="s">
        <v>202</v>
      </c>
      <c r="K2202" t="s">
        <v>201</v>
      </c>
      <c r="L2202" t="s">
        <v>539</v>
      </c>
    </row>
    <row r="2203" spans="2:12" x14ac:dyDescent="0.3">
      <c r="B2203">
        <v>954</v>
      </c>
      <c r="C2203" s="65">
        <v>44343</v>
      </c>
      <c r="D2203">
        <v>74</v>
      </c>
      <c r="E2203" t="s">
        <v>96</v>
      </c>
      <c r="F2203">
        <v>4</v>
      </c>
      <c r="G2203">
        <v>25</v>
      </c>
      <c r="H2203">
        <v>96</v>
      </c>
      <c r="I2203" t="s">
        <v>472</v>
      </c>
      <c r="J2203" t="s">
        <v>548</v>
      </c>
      <c r="K2203" t="s">
        <v>206</v>
      </c>
      <c r="L2203" t="s">
        <v>549</v>
      </c>
    </row>
    <row r="2204" spans="2:12" x14ac:dyDescent="0.3">
      <c r="B2204">
        <v>957</v>
      </c>
      <c r="C2204" s="65">
        <v>44343</v>
      </c>
      <c r="D2204">
        <v>49</v>
      </c>
      <c r="E2204" t="s">
        <v>96</v>
      </c>
      <c r="F2204">
        <v>13</v>
      </c>
      <c r="G2204">
        <v>46</v>
      </c>
      <c r="H2204">
        <v>112</v>
      </c>
      <c r="I2204" t="s">
        <v>411</v>
      </c>
      <c r="J2204" t="s">
        <v>545</v>
      </c>
      <c r="K2204" t="s">
        <v>201</v>
      </c>
      <c r="L2204" t="s">
        <v>568</v>
      </c>
    </row>
    <row r="2205" spans="2:12" x14ac:dyDescent="0.3">
      <c r="B2205">
        <v>960</v>
      </c>
      <c r="C2205" s="65">
        <v>44347</v>
      </c>
      <c r="D2205">
        <v>8</v>
      </c>
      <c r="E2205" t="s">
        <v>96</v>
      </c>
      <c r="F2205">
        <v>1</v>
      </c>
      <c r="G2205">
        <v>23</v>
      </c>
      <c r="H2205">
        <v>111</v>
      </c>
      <c r="I2205" t="s">
        <v>200</v>
      </c>
      <c r="J2205" t="s">
        <v>202</v>
      </c>
      <c r="K2205" t="s">
        <v>201</v>
      </c>
      <c r="L2205" t="s">
        <v>539</v>
      </c>
    </row>
    <row r="2206" spans="2:12" x14ac:dyDescent="0.3">
      <c r="B2206">
        <v>968</v>
      </c>
      <c r="C2206" s="65">
        <v>44352</v>
      </c>
      <c r="D2206">
        <v>19</v>
      </c>
      <c r="E2206" t="s">
        <v>96</v>
      </c>
      <c r="F2206">
        <v>14</v>
      </c>
      <c r="G2206">
        <v>40</v>
      </c>
      <c r="H2206">
        <v>105</v>
      </c>
      <c r="I2206" t="s">
        <v>483</v>
      </c>
      <c r="J2206" t="s">
        <v>548</v>
      </c>
      <c r="K2206" t="s">
        <v>201</v>
      </c>
      <c r="L2206" t="s">
        <v>570</v>
      </c>
    </row>
    <row r="2207" spans="2:12" x14ac:dyDescent="0.3">
      <c r="B2207">
        <v>971</v>
      </c>
      <c r="C2207" s="65">
        <v>44354</v>
      </c>
      <c r="D2207">
        <v>19</v>
      </c>
      <c r="E2207" t="s">
        <v>96</v>
      </c>
      <c r="F2207">
        <v>10</v>
      </c>
      <c r="G2207">
        <v>48</v>
      </c>
      <c r="H2207">
        <v>107</v>
      </c>
      <c r="I2207" t="s">
        <v>244</v>
      </c>
      <c r="J2207" t="s">
        <v>551</v>
      </c>
      <c r="K2207" t="s">
        <v>206</v>
      </c>
      <c r="L2207" t="s">
        <v>562</v>
      </c>
    </row>
    <row r="2208" spans="2:12" x14ac:dyDescent="0.3">
      <c r="B2208">
        <v>983</v>
      </c>
      <c r="C2208" s="65">
        <v>44358</v>
      </c>
      <c r="D2208">
        <v>72</v>
      </c>
      <c r="E2208" t="s">
        <v>96</v>
      </c>
      <c r="F2208">
        <v>3</v>
      </c>
      <c r="G2208">
        <v>25</v>
      </c>
      <c r="H2208">
        <v>91</v>
      </c>
      <c r="I2208" t="s">
        <v>494</v>
      </c>
      <c r="J2208" t="s">
        <v>545</v>
      </c>
      <c r="K2208" t="s">
        <v>206</v>
      </c>
      <c r="L2208" t="s">
        <v>546</v>
      </c>
    </row>
    <row r="2209" spans="2:12" x14ac:dyDescent="0.3">
      <c r="B2209">
        <v>984</v>
      </c>
      <c r="C2209" s="65">
        <v>44358</v>
      </c>
      <c r="D2209">
        <v>74</v>
      </c>
      <c r="E2209" t="s">
        <v>96</v>
      </c>
      <c r="F2209">
        <v>10</v>
      </c>
      <c r="G2209">
        <v>13</v>
      </c>
      <c r="H2209">
        <v>115</v>
      </c>
      <c r="I2209" t="s">
        <v>244</v>
      </c>
      <c r="J2209" t="s">
        <v>551</v>
      </c>
      <c r="K2209" t="s">
        <v>206</v>
      </c>
      <c r="L2209" t="s">
        <v>562</v>
      </c>
    </row>
    <row r="2210" spans="2:12" x14ac:dyDescent="0.3">
      <c r="B2210">
        <v>988</v>
      </c>
      <c r="C2210" s="65">
        <v>44360</v>
      </c>
      <c r="D2210">
        <v>73</v>
      </c>
      <c r="E2210" t="s">
        <v>96</v>
      </c>
      <c r="F2210">
        <v>6</v>
      </c>
      <c r="G2210">
        <v>30</v>
      </c>
      <c r="H2210">
        <v>97</v>
      </c>
      <c r="I2210" t="s">
        <v>272</v>
      </c>
      <c r="J2210" t="s">
        <v>202</v>
      </c>
      <c r="K2210" t="s">
        <v>201</v>
      </c>
      <c r="L2210" t="s">
        <v>554</v>
      </c>
    </row>
    <row r="2211" spans="2:12" x14ac:dyDescent="0.3">
      <c r="B2211">
        <v>999</v>
      </c>
      <c r="C2211" s="65">
        <v>44365</v>
      </c>
      <c r="D2211">
        <v>8</v>
      </c>
      <c r="E2211" t="s">
        <v>96</v>
      </c>
      <c r="F2211">
        <v>8</v>
      </c>
      <c r="G2211">
        <v>21</v>
      </c>
      <c r="H2211">
        <v>93</v>
      </c>
      <c r="I2211" t="s">
        <v>373</v>
      </c>
      <c r="J2211" t="s">
        <v>545</v>
      </c>
      <c r="K2211" t="s">
        <v>206</v>
      </c>
      <c r="L2211" t="s">
        <v>558</v>
      </c>
    </row>
    <row r="2212" spans="2:12" x14ac:dyDescent="0.3">
      <c r="B2212">
        <v>1004</v>
      </c>
      <c r="C2212" s="65">
        <v>44370</v>
      </c>
      <c r="D2212">
        <v>62</v>
      </c>
      <c r="E2212" t="s">
        <v>96</v>
      </c>
      <c r="F2212">
        <v>1</v>
      </c>
      <c r="G2212">
        <v>20</v>
      </c>
      <c r="H2212">
        <v>113</v>
      </c>
      <c r="I2212" t="s">
        <v>200</v>
      </c>
      <c r="J2212" t="s">
        <v>202</v>
      </c>
      <c r="K2212" t="s">
        <v>201</v>
      </c>
      <c r="L2212" t="s">
        <v>539</v>
      </c>
    </row>
    <row r="2213" spans="2:12" x14ac:dyDescent="0.3">
      <c r="B2213">
        <v>1006</v>
      </c>
      <c r="C2213" s="65">
        <v>44371</v>
      </c>
      <c r="D2213">
        <v>62</v>
      </c>
      <c r="E2213" t="s">
        <v>96</v>
      </c>
      <c r="F2213">
        <v>3</v>
      </c>
      <c r="G2213">
        <v>13</v>
      </c>
      <c r="H2213">
        <v>103</v>
      </c>
      <c r="I2213" t="s">
        <v>494</v>
      </c>
      <c r="J2213" t="s">
        <v>545</v>
      </c>
      <c r="K2213" t="s">
        <v>206</v>
      </c>
      <c r="L2213" t="s">
        <v>546</v>
      </c>
    </row>
    <row r="2214" spans="2:12" x14ac:dyDescent="0.3">
      <c r="B2214">
        <v>1012</v>
      </c>
      <c r="C2214" s="65">
        <v>44376</v>
      </c>
      <c r="D2214">
        <v>35</v>
      </c>
      <c r="E2214" t="s">
        <v>96</v>
      </c>
      <c r="F2214">
        <v>11</v>
      </c>
      <c r="G2214">
        <v>30</v>
      </c>
      <c r="H2214">
        <v>114</v>
      </c>
      <c r="I2214" t="s">
        <v>458</v>
      </c>
      <c r="J2214" t="s">
        <v>202</v>
      </c>
      <c r="K2214" t="s">
        <v>201</v>
      </c>
      <c r="L2214" t="s">
        <v>564</v>
      </c>
    </row>
    <row r="2215" spans="2:12" x14ac:dyDescent="0.3">
      <c r="B2215">
        <v>17</v>
      </c>
      <c r="C2215" s="65">
        <v>43842</v>
      </c>
      <c r="D2215">
        <v>92</v>
      </c>
      <c r="E2215" t="s">
        <v>84</v>
      </c>
      <c r="F2215">
        <v>8</v>
      </c>
      <c r="G2215">
        <v>30</v>
      </c>
      <c r="H2215">
        <v>108</v>
      </c>
      <c r="I2215" t="s">
        <v>373</v>
      </c>
      <c r="J2215" t="s">
        <v>545</v>
      </c>
      <c r="K2215" t="s">
        <v>206</v>
      </c>
      <c r="L2215" t="s">
        <v>558</v>
      </c>
    </row>
    <row r="2216" spans="2:12" x14ac:dyDescent="0.3">
      <c r="B2216">
        <v>25</v>
      </c>
      <c r="C2216" s="65">
        <v>43848</v>
      </c>
      <c r="D2216">
        <v>51</v>
      </c>
      <c r="E2216" t="s">
        <v>114</v>
      </c>
      <c r="F2216">
        <v>3</v>
      </c>
      <c r="G2216">
        <v>17</v>
      </c>
      <c r="H2216">
        <v>116</v>
      </c>
      <c r="I2216" t="s">
        <v>494</v>
      </c>
      <c r="J2216" t="s">
        <v>545</v>
      </c>
      <c r="K2216" t="s">
        <v>206</v>
      </c>
      <c r="L2216" t="s">
        <v>546</v>
      </c>
    </row>
    <row r="2217" spans="2:12" x14ac:dyDescent="0.3">
      <c r="B2217">
        <v>26</v>
      </c>
      <c r="C2217" s="65">
        <v>43848</v>
      </c>
      <c r="D2217">
        <v>61</v>
      </c>
      <c r="E2217" t="s">
        <v>116</v>
      </c>
      <c r="F2217">
        <v>3</v>
      </c>
      <c r="G2217">
        <v>28</v>
      </c>
      <c r="H2217">
        <v>109</v>
      </c>
      <c r="I2217" t="s">
        <v>494</v>
      </c>
      <c r="J2217" t="s">
        <v>545</v>
      </c>
      <c r="K2217" t="s">
        <v>206</v>
      </c>
      <c r="L2217" t="s">
        <v>546</v>
      </c>
    </row>
    <row r="2218" spans="2:12" x14ac:dyDescent="0.3">
      <c r="B2218">
        <v>44</v>
      </c>
      <c r="C2218" s="65">
        <v>43855</v>
      </c>
      <c r="D2218">
        <v>41</v>
      </c>
      <c r="E2218" t="s">
        <v>127</v>
      </c>
      <c r="F2218">
        <v>8</v>
      </c>
      <c r="G2218">
        <v>22</v>
      </c>
      <c r="H2218">
        <v>117</v>
      </c>
      <c r="I2218" t="s">
        <v>373</v>
      </c>
      <c r="J2218" t="s">
        <v>545</v>
      </c>
      <c r="K2218" t="s">
        <v>206</v>
      </c>
      <c r="L2218" t="s">
        <v>558</v>
      </c>
    </row>
    <row r="2219" spans="2:12" x14ac:dyDescent="0.3">
      <c r="B2219">
        <v>48</v>
      </c>
      <c r="C2219" s="65">
        <v>43857</v>
      </c>
      <c r="D2219">
        <v>36</v>
      </c>
      <c r="E2219" t="s">
        <v>129</v>
      </c>
      <c r="F2219">
        <v>13</v>
      </c>
      <c r="G2219">
        <v>26</v>
      </c>
      <c r="H2219">
        <v>93</v>
      </c>
      <c r="I2219" t="s">
        <v>411</v>
      </c>
      <c r="J2219" t="s">
        <v>545</v>
      </c>
      <c r="K2219" t="s">
        <v>201</v>
      </c>
      <c r="L2219" t="s">
        <v>568</v>
      </c>
    </row>
    <row r="2220" spans="2:12" x14ac:dyDescent="0.3">
      <c r="B2220">
        <v>49</v>
      </c>
      <c r="C2220" s="65">
        <v>43859</v>
      </c>
      <c r="D2220">
        <v>44</v>
      </c>
      <c r="E2220" t="s">
        <v>130</v>
      </c>
      <c r="F2220">
        <v>3</v>
      </c>
      <c r="G2220">
        <v>44</v>
      </c>
      <c r="H2220">
        <v>92</v>
      </c>
      <c r="I2220" t="s">
        <v>494</v>
      </c>
      <c r="J2220" t="s">
        <v>545</v>
      </c>
      <c r="K2220" t="s">
        <v>206</v>
      </c>
      <c r="L2220" t="s">
        <v>546</v>
      </c>
    </row>
    <row r="2221" spans="2:12" x14ac:dyDescent="0.3">
      <c r="B2221">
        <v>50</v>
      </c>
      <c r="C2221" s="65">
        <v>43859</v>
      </c>
      <c r="D2221">
        <v>58</v>
      </c>
      <c r="E2221" t="s">
        <v>131</v>
      </c>
      <c r="F2221">
        <v>13</v>
      </c>
      <c r="G2221">
        <v>26</v>
      </c>
      <c r="H2221">
        <v>116</v>
      </c>
      <c r="I2221" t="s">
        <v>411</v>
      </c>
      <c r="J2221" t="s">
        <v>545</v>
      </c>
      <c r="K2221" t="s">
        <v>201</v>
      </c>
      <c r="L2221" t="s">
        <v>568</v>
      </c>
    </row>
    <row r="2222" spans="2:12" x14ac:dyDescent="0.3">
      <c r="B2222">
        <v>54</v>
      </c>
      <c r="C2222" s="65">
        <v>43861</v>
      </c>
      <c r="D2222">
        <v>93</v>
      </c>
      <c r="E2222" t="s">
        <v>91</v>
      </c>
      <c r="F2222">
        <v>13</v>
      </c>
      <c r="G2222">
        <v>41</v>
      </c>
      <c r="H2222">
        <v>103</v>
      </c>
      <c r="I2222" t="s">
        <v>411</v>
      </c>
      <c r="J2222" t="s">
        <v>545</v>
      </c>
      <c r="K2222" t="s">
        <v>201</v>
      </c>
      <c r="L2222" t="s">
        <v>568</v>
      </c>
    </row>
    <row r="2223" spans="2:12" x14ac:dyDescent="0.3">
      <c r="B2223">
        <v>76</v>
      </c>
      <c r="C2223" s="65">
        <v>43872</v>
      </c>
      <c r="D2223">
        <v>87</v>
      </c>
      <c r="E2223" t="s">
        <v>101</v>
      </c>
      <c r="F2223">
        <v>3</v>
      </c>
      <c r="G2223">
        <v>42</v>
      </c>
      <c r="H2223">
        <v>106</v>
      </c>
      <c r="I2223" t="s">
        <v>494</v>
      </c>
      <c r="J2223" t="s">
        <v>545</v>
      </c>
      <c r="K2223" t="s">
        <v>206</v>
      </c>
      <c r="L2223" t="s">
        <v>546</v>
      </c>
    </row>
    <row r="2224" spans="2:12" x14ac:dyDescent="0.3">
      <c r="B2224">
        <v>81</v>
      </c>
      <c r="C2224" s="65">
        <v>43877</v>
      </c>
      <c r="D2224">
        <v>40</v>
      </c>
      <c r="E2224" t="s">
        <v>111</v>
      </c>
      <c r="F2224">
        <v>3</v>
      </c>
      <c r="G2224">
        <v>17</v>
      </c>
      <c r="H2224">
        <v>95</v>
      </c>
      <c r="I2224" t="s">
        <v>494</v>
      </c>
      <c r="J2224" t="s">
        <v>545</v>
      </c>
      <c r="K2224" t="s">
        <v>206</v>
      </c>
      <c r="L2224" t="s">
        <v>546</v>
      </c>
    </row>
    <row r="2225" spans="2:12" x14ac:dyDescent="0.3">
      <c r="B2225">
        <v>89</v>
      </c>
      <c r="C2225" s="65">
        <v>43880</v>
      </c>
      <c r="D2225">
        <v>18</v>
      </c>
      <c r="E2225" t="s">
        <v>142</v>
      </c>
      <c r="F2225">
        <v>8</v>
      </c>
      <c r="G2225">
        <v>24</v>
      </c>
      <c r="H2225">
        <v>116</v>
      </c>
      <c r="I2225" t="s">
        <v>373</v>
      </c>
      <c r="J2225" t="s">
        <v>545</v>
      </c>
      <c r="K2225" t="s">
        <v>206</v>
      </c>
      <c r="L2225" t="s">
        <v>558</v>
      </c>
    </row>
    <row r="2226" spans="2:12" x14ac:dyDescent="0.3">
      <c r="B2226">
        <v>101</v>
      </c>
      <c r="C2226" s="65">
        <v>43886</v>
      </c>
      <c r="D2226">
        <v>85</v>
      </c>
      <c r="E2226" t="s">
        <v>117</v>
      </c>
      <c r="F2226">
        <v>3</v>
      </c>
      <c r="G2226">
        <v>27</v>
      </c>
      <c r="H2226">
        <v>119</v>
      </c>
      <c r="I2226" t="s">
        <v>494</v>
      </c>
      <c r="J2226" t="s">
        <v>545</v>
      </c>
      <c r="K2226" t="s">
        <v>206</v>
      </c>
      <c r="L2226" t="s">
        <v>546</v>
      </c>
    </row>
    <row r="2227" spans="2:12" x14ac:dyDescent="0.3">
      <c r="B2227">
        <v>104</v>
      </c>
      <c r="C2227" s="65">
        <v>43888</v>
      </c>
      <c r="D2227">
        <v>34</v>
      </c>
      <c r="E2227" t="s">
        <v>118</v>
      </c>
      <c r="F2227">
        <v>8</v>
      </c>
      <c r="G2227">
        <v>17</v>
      </c>
      <c r="H2227">
        <v>96</v>
      </c>
      <c r="I2227" t="s">
        <v>373</v>
      </c>
      <c r="J2227" t="s">
        <v>545</v>
      </c>
      <c r="K2227" t="s">
        <v>206</v>
      </c>
      <c r="L2227" t="s">
        <v>558</v>
      </c>
    </row>
    <row r="2228" spans="2:12" x14ac:dyDescent="0.3">
      <c r="B2228">
        <v>106</v>
      </c>
      <c r="C2228" s="65">
        <v>43891</v>
      </c>
      <c r="D2228">
        <v>10</v>
      </c>
      <c r="E2228" t="s">
        <v>148</v>
      </c>
      <c r="F2228">
        <v>3</v>
      </c>
      <c r="G2228">
        <v>10</v>
      </c>
      <c r="H2228">
        <v>98</v>
      </c>
      <c r="I2228" t="s">
        <v>494</v>
      </c>
      <c r="J2228" t="s">
        <v>545</v>
      </c>
      <c r="K2228" t="s">
        <v>206</v>
      </c>
      <c r="L2228" t="s">
        <v>546</v>
      </c>
    </row>
    <row r="2229" spans="2:12" x14ac:dyDescent="0.3">
      <c r="B2229">
        <v>110</v>
      </c>
      <c r="C2229" s="65">
        <v>43894</v>
      </c>
      <c r="D2229">
        <v>18</v>
      </c>
      <c r="E2229" t="s">
        <v>142</v>
      </c>
      <c r="F2229">
        <v>13</v>
      </c>
      <c r="G2229">
        <v>33</v>
      </c>
      <c r="H2229">
        <v>105</v>
      </c>
      <c r="I2229" t="s">
        <v>411</v>
      </c>
      <c r="J2229" t="s">
        <v>545</v>
      </c>
      <c r="K2229" t="s">
        <v>201</v>
      </c>
      <c r="L2229" t="s">
        <v>568</v>
      </c>
    </row>
    <row r="2230" spans="2:12" x14ac:dyDescent="0.3">
      <c r="B2230">
        <v>120</v>
      </c>
      <c r="C2230" s="65">
        <v>43897</v>
      </c>
      <c r="D2230">
        <v>13</v>
      </c>
      <c r="E2230" t="s">
        <v>134</v>
      </c>
      <c r="F2230">
        <v>8</v>
      </c>
      <c r="G2230">
        <v>32</v>
      </c>
      <c r="H2230">
        <v>99</v>
      </c>
      <c r="I2230" t="s">
        <v>373</v>
      </c>
      <c r="J2230" t="s">
        <v>545</v>
      </c>
      <c r="K2230" t="s">
        <v>206</v>
      </c>
      <c r="L2230" t="s">
        <v>558</v>
      </c>
    </row>
    <row r="2231" spans="2:12" x14ac:dyDescent="0.3">
      <c r="B2231">
        <v>122</v>
      </c>
      <c r="C2231" s="65">
        <v>43898</v>
      </c>
      <c r="D2231">
        <v>1</v>
      </c>
      <c r="E2231" t="s">
        <v>152</v>
      </c>
      <c r="F2231">
        <v>13</v>
      </c>
      <c r="G2231">
        <v>26</v>
      </c>
      <c r="H2231">
        <v>97</v>
      </c>
      <c r="I2231" t="s">
        <v>411</v>
      </c>
      <c r="J2231" t="s">
        <v>545</v>
      </c>
      <c r="K2231" t="s">
        <v>201</v>
      </c>
      <c r="L2231" t="s">
        <v>568</v>
      </c>
    </row>
    <row r="2232" spans="2:12" x14ac:dyDescent="0.3">
      <c r="B2232">
        <v>129</v>
      </c>
      <c r="C2232" s="65">
        <v>43902</v>
      </c>
      <c r="D2232">
        <v>30</v>
      </c>
      <c r="E2232" t="s">
        <v>155</v>
      </c>
      <c r="F2232">
        <v>8</v>
      </c>
      <c r="G2232">
        <v>36</v>
      </c>
      <c r="H2232">
        <v>109</v>
      </c>
      <c r="I2232" t="s">
        <v>373</v>
      </c>
      <c r="J2232" t="s">
        <v>545</v>
      </c>
      <c r="K2232" t="s">
        <v>206</v>
      </c>
      <c r="L2232" t="s">
        <v>558</v>
      </c>
    </row>
    <row r="2233" spans="2:12" x14ac:dyDescent="0.3">
      <c r="B2233">
        <v>135</v>
      </c>
      <c r="C2233" s="65">
        <v>43905</v>
      </c>
      <c r="D2233">
        <v>6</v>
      </c>
      <c r="E2233" t="s">
        <v>147</v>
      </c>
      <c r="F2233">
        <v>8</v>
      </c>
      <c r="G2233">
        <v>18</v>
      </c>
      <c r="H2233">
        <v>104</v>
      </c>
      <c r="I2233" t="s">
        <v>373</v>
      </c>
      <c r="J2233" t="s">
        <v>545</v>
      </c>
      <c r="K2233" t="s">
        <v>206</v>
      </c>
      <c r="L2233" t="s">
        <v>558</v>
      </c>
    </row>
    <row r="2234" spans="2:12" x14ac:dyDescent="0.3">
      <c r="B2234">
        <v>143</v>
      </c>
      <c r="C2234" s="65">
        <v>43911</v>
      </c>
      <c r="D2234">
        <v>16</v>
      </c>
      <c r="E2234" t="s">
        <v>86</v>
      </c>
      <c r="F2234">
        <v>13</v>
      </c>
      <c r="G2234">
        <v>46</v>
      </c>
      <c r="H2234">
        <v>98</v>
      </c>
      <c r="I2234" t="s">
        <v>411</v>
      </c>
      <c r="J2234" t="s">
        <v>545</v>
      </c>
      <c r="K2234" t="s">
        <v>201</v>
      </c>
      <c r="L2234" t="s">
        <v>568</v>
      </c>
    </row>
    <row r="2235" spans="2:12" x14ac:dyDescent="0.3">
      <c r="B2235">
        <v>153</v>
      </c>
      <c r="C2235" s="65">
        <v>43915</v>
      </c>
      <c r="D2235">
        <v>36</v>
      </c>
      <c r="E2235" t="s">
        <v>129</v>
      </c>
      <c r="F2235">
        <v>8</v>
      </c>
      <c r="G2235">
        <v>34</v>
      </c>
      <c r="H2235">
        <v>112</v>
      </c>
      <c r="I2235" t="s">
        <v>373</v>
      </c>
      <c r="J2235" t="s">
        <v>545</v>
      </c>
      <c r="K2235" t="s">
        <v>206</v>
      </c>
      <c r="L2235" t="s">
        <v>558</v>
      </c>
    </row>
    <row r="2236" spans="2:12" x14ac:dyDescent="0.3">
      <c r="B2236">
        <v>157</v>
      </c>
      <c r="C2236" s="65">
        <v>43917</v>
      </c>
      <c r="D2236">
        <v>12</v>
      </c>
      <c r="E2236" t="s">
        <v>107</v>
      </c>
      <c r="F2236">
        <v>13</v>
      </c>
      <c r="G2236">
        <v>48</v>
      </c>
      <c r="H2236">
        <v>109</v>
      </c>
      <c r="I2236" t="s">
        <v>411</v>
      </c>
      <c r="J2236" t="s">
        <v>545</v>
      </c>
      <c r="K2236" t="s">
        <v>201</v>
      </c>
      <c r="L2236" t="s">
        <v>568</v>
      </c>
    </row>
    <row r="2237" spans="2:12" x14ac:dyDescent="0.3">
      <c r="B2237">
        <v>171</v>
      </c>
      <c r="C2237" s="65">
        <v>43922</v>
      </c>
      <c r="D2237">
        <v>86</v>
      </c>
      <c r="E2237" t="s">
        <v>149</v>
      </c>
      <c r="F2237">
        <v>3</v>
      </c>
      <c r="G2237">
        <v>10</v>
      </c>
      <c r="H2237">
        <v>93</v>
      </c>
      <c r="I2237" t="s">
        <v>494</v>
      </c>
      <c r="J2237" t="s">
        <v>545</v>
      </c>
      <c r="K2237" t="s">
        <v>206</v>
      </c>
      <c r="L2237" t="s">
        <v>546</v>
      </c>
    </row>
    <row r="2238" spans="2:12" x14ac:dyDescent="0.3">
      <c r="B2238">
        <v>172</v>
      </c>
      <c r="C2238" s="65">
        <v>43922</v>
      </c>
      <c r="D2238">
        <v>4</v>
      </c>
      <c r="E2238" t="s">
        <v>145</v>
      </c>
      <c r="F2238">
        <v>3</v>
      </c>
      <c r="G2238">
        <v>22</v>
      </c>
      <c r="H2238">
        <v>116</v>
      </c>
      <c r="I2238" t="s">
        <v>494</v>
      </c>
      <c r="J2238" t="s">
        <v>545</v>
      </c>
      <c r="K2238" t="s">
        <v>206</v>
      </c>
      <c r="L2238" t="s">
        <v>546</v>
      </c>
    </row>
    <row r="2239" spans="2:12" x14ac:dyDescent="0.3">
      <c r="B2239">
        <v>175</v>
      </c>
      <c r="C2239" s="65">
        <v>43924</v>
      </c>
      <c r="D2239">
        <v>52</v>
      </c>
      <c r="E2239" t="s">
        <v>81</v>
      </c>
      <c r="F2239">
        <v>13</v>
      </c>
      <c r="G2239">
        <v>44</v>
      </c>
      <c r="H2239">
        <v>104</v>
      </c>
      <c r="I2239" t="s">
        <v>411</v>
      </c>
      <c r="J2239" t="s">
        <v>545</v>
      </c>
      <c r="K2239" t="s">
        <v>201</v>
      </c>
      <c r="L2239" t="s">
        <v>568</v>
      </c>
    </row>
    <row r="2240" spans="2:12" x14ac:dyDescent="0.3">
      <c r="B2240">
        <v>176</v>
      </c>
      <c r="C2240" s="65">
        <v>43926</v>
      </c>
      <c r="D2240">
        <v>70</v>
      </c>
      <c r="E2240" t="s">
        <v>126</v>
      </c>
      <c r="F2240">
        <v>13</v>
      </c>
      <c r="G2240">
        <v>15</v>
      </c>
      <c r="H2240">
        <v>101</v>
      </c>
      <c r="I2240" t="s">
        <v>411</v>
      </c>
      <c r="J2240" t="s">
        <v>545</v>
      </c>
      <c r="K2240" t="s">
        <v>201</v>
      </c>
      <c r="L2240" t="s">
        <v>568</v>
      </c>
    </row>
    <row r="2241" spans="2:12" x14ac:dyDescent="0.3">
      <c r="B2241">
        <v>181</v>
      </c>
      <c r="C2241" s="65">
        <v>43931</v>
      </c>
      <c r="D2241">
        <v>11</v>
      </c>
      <c r="E2241" t="s">
        <v>119</v>
      </c>
      <c r="F2241">
        <v>3</v>
      </c>
      <c r="G2241">
        <v>35</v>
      </c>
      <c r="H2241">
        <v>93</v>
      </c>
      <c r="I2241" t="s">
        <v>494</v>
      </c>
      <c r="J2241" t="s">
        <v>545</v>
      </c>
      <c r="K2241" t="s">
        <v>206</v>
      </c>
      <c r="L2241" t="s">
        <v>546</v>
      </c>
    </row>
    <row r="2242" spans="2:12" x14ac:dyDescent="0.3">
      <c r="B2242">
        <v>200</v>
      </c>
      <c r="C2242" s="65">
        <v>43942</v>
      </c>
      <c r="D2242">
        <v>91</v>
      </c>
      <c r="E2242" t="s">
        <v>121</v>
      </c>
      <c r="F2242">
        <v>3</v>
      </c>
      <c r="G2242">
        <v>41</v>
      </c>
      <c r="H2242">
        <v>95</v>
      </c>
      <c r="I2242" t="s">
        <v>494</v>
      </c>
      <c r="J2242" t="s">
        <v>545</v>
      </c>
      <c r="K2242" t="s">
        <v>206</v>
      </c>
      <c r="L2242" t="s">
        <v>546</v>
      </c>
    </row>
    <row r="2243" spans="2:12" x14ac:dyDescent="0.3">
      <c r="B2243">
        <v>204</v>
      </c>
      <c r="C2243" s="65">
        <v>43948</v>
      </c>
      <c r="D2243">
        <v>37</v>
      </c>
      <c r="E2243" t="s">
        <v>110</v>
      </c>
      <c r="F2243">
        <v>3</v>
      </c>
      <c r="G2243">
        <v>14</v>
      </c>
      <c r="H2243">
        <v>114</v>
      </c>
      <c r="I2243" t="s">
        <v>494</v>
      </c>
      <c r="J2243" t="s">
        <v>545</v>
      </c>
      <c r="K2243" t="s">
        <v>206</v>
      </c>
      <c r="L2243" t="s">
        <v>546</v>
      </c>
    </row>
    <row r="2244" spans="2:12" x14ac:dyDescent="0.3">
      <c r="B2244">
        <v>207</v>
      </c>
      <c r="C2244" s="65">
        <v>43949</v>
      </c>
      <c r="D2244">
        <v>57</v>
      </c>
      <c r="E2244" t="s">
        <v>148</v>
      </c>
      <c r="F2244">
        <v>13</v>
      </c>
      <c r="G2244">
        <v>26</v>
      </c>
      <c r="H2244">
        <v>103</v>
      </c>
      <c r="I2244" t="s">
        <v>411</v>
      </c>
      <c r="J2244" t="s">
        <v>545</v>
      </c>
      <c r="K2244" t="s">
        <v>201</v>
      </c>
      <c r="L2244" t="s">
        <v>568</v>
      </c>
    </row>
    <row r="2245" spans="2:12" x14ac:dyDescent="0.3">
      <c r="B2245">
        <v>216</v>
      </c>
      <c r="C2245" s="65">
        <v>43955</v>
      </c>
      <c r="D2245">
        <v>3</v>
      </c>
      <c r="E2245" t="s">
        <v>150</v>
      </c>
      <c r="F2245">
        <v>8</v>
      </c>
      <c r="G2245">
        <v>31</v>
      </c>
      <c r="H2245">
        <v>105</v>
      </c>
      <c r="I2245" t="s">
        <v>373</v>
      </c>
      <c r="J2245" t="s">
        <v>545</v>
      </c>
      <c r="K2245" t="s">
        <v>206</v>
      </c>
      <c r="L2245" t="s">
        <v>558</v>
      </c>
    </row>
    <row r="2246" spans="2:12" x14ac:dyDescent="0.3">
      <c r="B2246">
        <v>227</v>
      </c>
      <c r="C2246" s="65">
        <v>43960</v>
      </c>
      <c r="D2246">
        <v>93</v>
      </c>
      <c r="E2246" t="s">
        <v>91</v>
      </c>
      <c r="F2246">
        <v>3</v>
      </c>
      <c r="G2246">
        <v>16</v>
      </c>
      <c r="H2246">
        <v>92</v>
      </c>
      <c r="I2246" t="s">
        <v>494</v>
      </c>
      <c r="J2246" t="s">
        <v>545</v>
      </c>
      <c r="K2246" t="s">
        <v>206</v>
      </c>
      <c r="L2246" t="s">
        <v>546</v>
      </c>
    </row>
    <row r="2247" spans="2:12" x14ac:dyDescent="0.3">
      <c r="B2247">
        <v>239</v>
      </c>
      <c r="C2247" s="65">
        <v>43965</v>
      </c>
      <c r="D2247">
        <v>17</v>
      </c>
      <c r="E2247" t="s">
        <v>126</v>
      </c>
      <c r="F2247">
        <v>3</v>
      </c>
      <c r="G2247">
        <v>31</v>
      </c>
      <c r="H2247">
        <v>96</v>
      </c>
      <c r="I2247" t="s">
        <v>494</v>
      </c>
      <c r="J2247" t="s">
        <v>545</v>
      </c>
      <c r="K2247" t="s">
        <v>206</v>
      </c>
      <c r="L2247" t="s">
        <v>546</v>
      </c>
    </row>
    <row r="2248" spans="2:12" x14ac:dyDescent="0.3">
      <c r="B2248">
        <v>246</v>
      </c>
      <c r="C2248" s="65">
        <v>43967</v>
      </c>
      <c r="D2248">
        <v>61</v>
      </c>
      <c r="E2248" t="s">
        <v>116</v>
      </c>
      <c r="F2248">
        <v>13</v>
      </c>
      <c r="G2248">
        <v>32</v>
      </c>
      <c r="H2248">
        <v>98</v>
      </c>
      <c r="I2248" t="s">
        <v>411</v>
      </c>
      <c r="J2248" t="s">
        <v>545</v>
      </c>
      <c r="K2248" t="s">
        <v>201</v>
      </c>
      <c r="L2248" t="s">
        <v>568</v>
      </c>
    </row>
    <row r="2249" spans="2:12" x14ac:dyDescent="0.3">
      <c r="B2249">
        <v>262</v>
      </c>
      <c r="C2249" s="65">
        <v>43974</v>
      </c>
      <c r="D2249">
        <v>47</v>
      </c>
      <c r="E2249" t="s">
        <v>101</v>
      </c>
      <c r="F2249">
        <v>3</v>
      </c>
      <c r="G2249">
        <v>25</v>
      </c>
      <c r="H2249">
        <v>110</v>
      </c>
      <c r="I2249" t="s">
        <v>494</v>
      </c>
      <c r="J2249" t="s">
        <v>545</v>
      </c>
      <c r="K2249" t="s">
        <v>206</v>
      </c>
      <c r="L2249" t="s">
        <v>546</v>
      </c>
    </row>
    <row r="2250" spans="2:12" x14ac:dyDescent="0.3">
      <c r="B2250">
        <v>275</v>
      </c>
      <c r="C2250" s="65">
        <v>43980</v>
      </c>
      <c r="D2250">
        <v>42</v>
      </c>
      <c r="E2250" t="s">
        <v>151</v>
      </c>
      <c r="F2250">
        <v>13</v>
      </c>
      <c r="G2250">
        <v>22</v>
      </c>
      <c r="H2250">
        <v>119</v>
      </c>
      <c r="I2250" t="s">
        <v>411</v>
      </c>
      <c r="J2250" t="s">
        <v>545</v>
      </c>
      <c r="K2250" t="s">
        <v>201</v>
      </c>
      <c r="L2250" t="s">
        <v>568</v>
      </c>
    </row>
    <row r="2251" spans="2:12" x14ac:dyDescent="0.3">
      <c r="B2251">
        <v>282</v>
      </c>
      <c r="C2251" s="65">
        <v>43983</v>
      </c>
      <c r="D2251">
        <v>55</v>
      </c>
      <c r="E2251" t="s">
        <v>106</v>
      </c>
      <c r="F2251">
        <v>3</v>
      </c>
      <c r="G2251">
        <v>30</v>
      </c>
      <c r="H2251">
        <v>108</v>
      </c>
      <c r="I2251" t="s">
        <v>494</v>
      </c>
      <c r="J2251" t="s">
        <v>545</v>
      </c>
      <c r="K2251" t="s">
        <v>206</v>
      </c>
      <c r="L2251" t="s">
        <v>546</v>
      </c>
    </row>
    <row r="2252" spans="2:12" x14ac:dyDescent="0.3">
      <c r="B2252">
        <v>284</v>
      </c>
      <c r="C2252" s="65">
        <v>43983</v>
      </c>
      <c r="D2252">
        <v>98</v>
      </c>
      <c r="E2252" t="s">
        <v>84</v>
      </c>
      <c r="F2252">
        <v>8</v>
      </c>
      <c r="G2252">
        <v>18</v>
      </c>
      <c r="H2252">
        <v>94</v>
      </c>
      <c r="I2252" t="s">
        <v>373</v>
      </c>
      <c r="J2252" t="s">
        <v>545</v>
      </c>
      <c r="K2252" t="s">
        <v>206</v>
      </c>
      <c r="L2252" t="s">
        <v>558</v>
      </c>
    </row>
    <row r="2253" spans="2:12" x14ac:dyDescent="0.3">
      <c r="B2253">
        <v>291</v>
      </c>
      <c r="C2253" s="65">
        <v>43988</v>
      </c>
      <c r="D2253">
        <v>89</v>
      </c>
      <c r="E2253" t="s">
        <v>111</v>
      </c>
      <c r="F2253">
        <v>3</v>
      </c>
      <c r="G2253">
        <v>26</v>
      </c>
      <c r="H2253">
        <v>105</v>
      </c>
      <c r="I2253" t="s">
        <v>494</v>
      </c>
      <c r="J2253" t="s">
        <v>545</v>
      </c>
      <c r="K2253" t="s">
        <v>206</v>
      </c>
      <c r="L2253" t="s">
        <v>546</v>
      </c>
    </row>
    <row r="2254" spans="2:12" x14ac:dyDescent="0.3">
      <c r="B2254">
        <v>300</v>
      </c>
      <c r="C2254" s="65">
        <v>43993</v>
      </c>
      <c r="D2254">
        <v>51</v>
      </c>
      <c r="E2254" t="s">
        <v>114</v>
      </c>
      <c r="F2254">
        <v>13</v>
      </c>
      <c r="G2254">
        <v>45</v>
      </c>
      <c r="H2254">
        <v>109</v>
      </c>
      <c r="I2254" t="s">
        <v>411</v>
      </c>
      <c r="J2254" t="s">
        <v>545</v>
      </c>
      <c r="K2254" t="s">
        <v>201</v>
      </c>
      <c r="L2254" t="s">
        <v>568</v>
      </c>
    </row>
    <row r="2255" spans="2:12" x14ac:dyDescent="0.3">
      <c r="B2255">
        <v>303</v>
      </c>
      <c r="C2255" s="65">
        <v>43994</v>
      </c>
      <c r="D2255">
        <v>33</v>
      </c>
      <c r="E2255" t="s">
        <v>135</v>
      </c>
      <c r="F2255">
        <v>3</v>
      </c>
      <c r="G2255">
        <v>28</v>
      </c>
      <c r="H2255">
        <v>104</v>
      </c>
      <c r="I2255" t="s">
        <v>494</v>
      </c>
      <c r="J2255" t="s">
        <v>545</v>
      </c>
      <c r="K2255" t="s">
        <v>206</v>
      </c>
      <c r="L2255" t="s">
        <v>546</v>
      </c>
    </row>
    <row r="2256" spans="2:12" x14ac:dyDescent="0.3">
      <c r="B2256">
        <v>320</v>
      </c>
      <c r="C2256" s="65">
        <v>44001</v>
      </c>
      <c r="D2256">
        <v>7</v>
      </c>
      <c r="E2256" t="s">
        <v>161</v>
      </c>
      <c r="F2256">
        <v>3</v>
      </c>
      <c r="G2256">
        <v>34</v>
      </c>
      <c r="H2256">
        <v>114</v>
      </c>
      <c r="I2256" t="s">
        <v>494</v>
      </c>
      <c r="J2256" t="s">
        <v>545</v>
      </c>
      <c r="K2256" t="s">
        <v>206</v>
      </c>
      <c r="L2256" t="s">
        <v>546</v>
      </c>
    </row>
    <row r="2257" spans="2:12" x14ac:dyDescent="0.3">
      <c r="B2257">
        <v>322</v>
      </c>
      <c r="C2257" s="65">
        <v>44002</v>
      </c>
      <c r="D2257">
        <v>31</v>
      </c>
      <c r="E2257" t="s">
        <v>144</v>
      </c>
      <c r="F2257">
        <v>3</v>
      </c>
      <c r="G2257">
        <v>22</v>
      </c>
      <c r="H2257">
        <v>92</v>
      </c>
      <c r="I2257" t="s">
        <v>494</v>
      </c>
      <c r="J2257" t="s">
        <v>545</v>
      </c>
      <c r="K2257" t="s">
        <v>206</v>
      </c>
      <c r="L2257" t="s">
        <v>546</v>
      </c>
    </row>
    <row r="2258" spans="2:12" x14ac:dyDescent="0.3">
      <c r="B2258">
        <v>334</v>
      </c>
      <c r="C2258" s="65">
        <v>44006</v>
      </c>
      <c r="D2258">
        <v>13</v>
      </c>
      <c r="E2258" t="s">
        <v>134</v>
      </c>
      <c r="F2258">
        <v>3</v>
      </c>
      <c r="G2258">
        <v>16</v>
      </c>
      <c r="H2258">
        <v>98</v>
      </c>
      <c r="I2258" t="s">
        <v>494</v>
      </c>
      <c r="J2258" t="s">
        <v>545</v>
      </c>
      <c r="K2258" t="s">
        <v>206</v>
      </c>
      <c r="L2258" t="s">
        <v>546</v>
      </c>
    </row>
    <row r="2259" spans="2:12" x14ac:dyDescent="0.3">
      <c r="B2259">
        <v>342</v>
      </c>
      <c r="C2259" s="65">
        <v>44011</v>
      </c>
      <c r="D2259">
        <v>16</v>
      </c>
      <c r="E2259" t="s">
        <v>86</v>
      </c>
      <c r="F2259">
        <v>13</v>
      </c>
      <c r="G2259">
        <v>27</v>
      </c>
      <c r="H2259">
        <v>104</v>
      </c>
      <c r="I2259" t="s">
        <v>411</v>
      </c>
      <c r="J2259" t="s">
        <v>545</v>
      </c>
      <c r="K2259" t="s">
        <v>201</v>
      </c>
      <c r="L2259" t="s">
        <v>568</v>
      </c>
    </row>
    <row r="2260" spans="2:12" x14ac:dyDescent="0.3">
      <c r="B2260">
        <v>351</v>
      </c>
      <c r="C2260" s="65">
        <v>44017</v>
      </c>
      <c r="D2260">
        <v>20</v>
      </c>
      <c r="E2260" t="s">
        <v>99</v>
      </c>
      <c r="F2260">
        <v>13</v>
      </c>
      <c r="G2260">
        <v>42</v>
      </c>
      <c r="H2260">
        <v>94</v>
      </c>
      <c r="I2260" t="s">
        <v>411</v>
      </c>
      <c r="J2260" t="s">
        <v>545</v>
      </c>
      <c r="K2260" t="s">
        <v>201</v>
      </c>
      <c r="L2260" t="s">
        <v>568</v>
      </c>
    </row>
    <row r="2261" spans="2:12" x14ac:dyDescent="0.3">
      <c r="B2261">
        <v>356</v>
      </c>
      <c r="C2261" s="65">
        <v>44021</v>
      </c>
      <c r="D2261">
        <v>14</v>
      </c>
      <c r="E2261" t="s">
        <v>86</v>
      </c>
      <c r="F2261">
        <v>3</v>
      </c>
      <c r="G2261">
        <v>11</v>
      </c>
      <c r="H2261">
        <v>114</v>
      </c>
      <c r="I2261" t="s">
        <v>494</v>
      </c>
      <c r="J2261" t="s">
        <v>545</v>
      </c>
      <c r="K2261" t="s">
        <v>206</v>
      </c>
      <c r="L2261" t="s">
        <v>546</v>
      </c>
    </row>
    <row r="2262" spans="2:12" x14ac:dyDescent="0.3">
      <c r="B2262">
        <v>358</v>
      </c>
      <c r="C2262" s="65">
        <v>44023</v>
      </c>
      <c r="D2262">
        <v>42</v>
      </c>
      <c r="E2262" t="s">
        <v>151</v>
      </c>
      <c r="F2262">
        <v>3</v>
      </c>
      <c r="G2262">
        <v>36</v>
      </c>
      <c r="H2262">
        <v>94</v>
      </c>
      <c r="I2262" t="s">
        <v>494</v>
      </c>
      <c r="J2262" t="s">
        <v>545</v>
      </c>
      <c r="K2262" t="s">
        <v>206</v>
      </c>
      <c r="L2262" t="s">
        <v>546</v>
      </c>
    </row>
    <row r="2263" spans="2:12" x14ac:dyDescent="0.3">
      <c r="B2263">
        <v>361</v>
      </c>
      <c r="C2263" s="65">
        <v>44024</v>
      </c>
      <c r="D2263">
        <v>70</v>
      </c>
      <c r="E2263" t="s">
        <v>126</v>
      </c>
      <c r="F2263">
        <v>8</v>
      </c>
      <c r="G2263">
        <v>16</v>
      </c>
      <c r="H2263">
        <v>112</v>
      </c>
      <c r="I2263" t="s">
        <v>373</v>
      </c>
      <c r="J2263" t="s">
        <v>545</v>
      </c>
      <c r="K2263" t="s">
        <v>206</v>
      </c>
      <c r="L2263" t="s">
        <v>558</v>
      </c>
    </row>
    <row r="2264" spans="2:12" x14ac:dyDescent="0.3">
      <c r="B2264">
        <v>362</v>
      </c>
      <c r="C2264" s="65">
        <v>44024</v>
      </c>
      <c r="D2264">
        <v>78</v>
      </c>
      <c r="E2264" t="s">
        <v>94</v>
      </c>
      <c r="F2264">
        <v>8</v>
      </c>
      <c r="G2264">
        <v>10</v>
      </c>
      <c r="H2264">
        <v>103</v>
      </c>
      <c r="I2264" t="s">
        <v>373</v>
      </c>
      <c r="J2264" t="s">
        <v>545</v>
      </c>
      <c r="K2264" t="s">
        <v>206</v>
      </c>
      <c r="L2264" t="s">
        <v>558</v>
      </c>
    </row>
    <row r="2265" spans="2:12" x14ac:dyDescent="0.3">
      <c r="B2265">
        <v>364</v>
      </c>
      <c r="C2265" s="65">
        <v>44028</v>
      </c>
      <c r="D2265">
        <v>17</v>
      </c>
      <c r="E2265" t="s">
        <v>126</v>
      </c>
      <c r="F2265">
        <v>3</v>
      </c>
      <c r="G2265">
        <v>40</v>
      </c>
      <c r="H2265">
        <v>112</v>
      </c>
      <c r="I2265" t="s">
        <v>494</v>
      </c>
      <c r="J2265" t="s">
        <v>545</v>
      </c>
      <c r="K2265" t="s">
        <v>206</v>
      </c>
      <c r="L2265" t="s">
        <v>546</v>
      </c>
    </row>
    <row r="2266" spans="2:12" x14ac:dyDescent="0.3">
      <c r="B2266">
        <v>372</v>
      </c>
      <c r="C2266" s="65">
        <v>44033</v>
      </c>
      <c r="D2266">
        <v>57</v>
      </c>
      <c r="E2266" t="s">
        <v>148</v>
      </c>
      <c r="F2266">
        <v>8</v>
      </c>
      <c r="G2266">
        <v>24</v>
      </c>
      <c r="H2266">
        <v>102</v>
      </c>
      <c r="I2266" t="s">
        <v>373</v>
      </c>
      <c r="J2266" t="s">
        <v>545</v>
      </c>
      <c r="K2266" t="s">
        <v>206</v>
      </c>
      <c r="L2266" t="s">
        <v>558</v>
      </c>
    </row>
    <row r="2267" spans="2:12" x14ac:dyDescent="0.3">
      <c r="B2267">
        <v>373</v>
      </c>
      <c r="C2267" s="65">
        <v>44034</v>
      </c>
      <c r="D2267">
        <v>32</v>
      </c>
      <c r="E2267" t="s">
        <v>136</v>
      </c>
      <c r="F2267">
        <v>13</v>
      </c>
      <c r="G2267">
        <v>22</v>
      </c>
      <c r="H2267">
        <v>99</v>
      </c>
      <c r="I2267" t="s">
        <v>411</v>
      </c>
      <c r="J2267" t="s">
        <v>545</v>
      </c>
      <c r="K2267" t="s">
        <v>201</v>
      </c>
      <c r="L2267" t="s">
        <v>568</v>
      </c>
    </row>
    <row r="2268" spans="2:12" x14ac:dyDescent="0.3">
      <c r="B2268">
        <v>374</v>
      </c>
      <c r="C2268" s="65">
        <v>44034</v>
      </c>
      <c r="D2268">
        <v>97</v>
      </c>
      <c r="E2268" t="s">
        <v>125</v>
      </c>
      <c r="F2268">
        <v>8</v>
      </c>
      <c r="G2268">
        <v>41</v>
      </c>
      <c r="H2268">
        <v>105</v>
      </c>
      <c r="I2268" t="s">
        <v>373</v>
      </c>
      <c r="J2268" t="s">
        <v>545</v>
      </c>
      <c r="K2268" t="s">
        <v>206</v>
      </c>
      <c r="L2268" t="s">
        <v>558</v>
      </c>
    </row>
    <row r="2269" spans="2:12" x14ac:dyDescent="0.3">
      <c r="B2269">
        <v>378</v>
      </c>
      <c r="C2269" s="65">
        <v>44035</v>
      </c>
      <c r="D2269">
        <v>33</v>
      </c>
      <c r="E2269" t="s">
        <v>135</v>
      </c>
      <c r="F2269">
        <v>13</v>
      </c>
      <c r="G2269">
        <v>13</v>
      </c>
      <c r="H2269">
        <v>105</v>
      </c>
      <c r="I2269" t="s">
        <v>411</v>
      </c>
      <c r="J2269" t="s">
        <v>545</v>
      </c>
      <c r="K2269" t="s">
        <v>201</v>
      </c>
      <c r="L2269" t="s">
        <v>568</v>
      </c>
    </row>
    <row r="2270" spans="2:12" x14ac:dyDescent="0.3">
      <c r="B2270">
        <v>389</v>
      </c>
      <c r="C2270" s="65">
        <v>44043</v>
      </c>
      <c r="D2270">
        <v>58</v>
      </c>
      <c r="E2270" t="s">
        <v>131</v>
      </c>
      <c r="F2270">
        <v>8</v>
      </c>
      <c r="G2270">
        <v>31</v>
      </c>
      <c r="H2270">
        <v>90</v>
      </c>
      <c r="I2270" t="s">
        <v>373</v>
      </c>
      <c r="J2270" t="s">
        <v>545</v>
      </c>
      <c r="K2270" t="s">
        <v>206</v>
      </c>
      <c r="L2270" t="s">
        <v>558</v>
      </c>
    </row>
    <row r="2271" spans="2:12" x14ac:dyDescent="0.3">
      <c r="B2271">
        <v>394</v>
      </c>
      <c r="C2271" s="65">
        <v>44045</v>
      </c>
      <c r="D2271">
        <v>17</v>
      </c>
      <c r="E2271" t="s">
        <v>126</v>
      </c>
      <c r="F2271">
        <v>8</v>
      </c>
      <c r="G2271">
        <v>22</v>
      </c>
      <c r="H2271">
        <v>95</v>
      </c>
      <c r="I2271" t="s">
        <v>373</v>
      </c>
      <c r="J2271" t="s">
        <v>545</v>
      </c>
      <c r="K2271" t="s">
        <v>206</v>
      </c>
      <c r="L2271" t="s">
        <v>558</v>
      </c>
    </row>
    <row r="2272" spans="2:12" x14ac:dyDescent="0.3">
      <c r="B2272">
        <v>397</v>
      </c>
      <c r="C2272" s="65">
        <v>44046</v>
      </c>
      <c r="D2272">
        <v>81</v>
      </c>
      <c r="E2272" t="s">
        <v>162</v>
      </c>
      <c r="F2272">
        <v>8</v>
      </c>
      <c r="G2272">
        <v>12</v>
      </c>
      <c r="H2272">
        <v>104</v>
      </c>
      <c r="I2272" t="s">
        <v>373</v>
      </c>
      <c r="J2272" t="s">
        <v>545</v>
      </c>
      <c r="K2272" t="s">
        <v>206</v>
      </c>
      <c r="L2272" t="s">
        <v>558</v>
      </c>
    </row>
    <row r="2273" spans="2:12" x14ac:dyDescent="0.3">
      <c r="B2273">
        <v>406</v>
      </c>
      <c r="C2273" s="65">
        <v>44048</v>
      </c>
      <c r="D2273">
        <v>69</v>
      </c>
      <c r="E2273" t="s">
        <v>126</v>
      </c>
      <c r="F2273">
        <v>13</v>
      </c>
      <c r="G2273">
        <v>49</v>
      </c>
      <c r="H2273">
        <v>93</v>
      </c>
      <c r="I2273" t="s">
        <v>411</v>
      </c>
      <c r="J2273" t="s">
        <v>545</v>
      </c>
      <c r="K2273" t="s">
        <v>201</v>
      </c>
      <c r="L2273" t="s">
        <v>568</v>
      </c>
    </row>
    <row r="2274" spans="2:12" x14ac:dyDescent="0.3">
      <c r="B2274">
        <v>416</v>
      </c>
      <c r="C2274" s="65">
        <v>44054</v>
      </c>
      <c r="D2274">
        <v>13</v>
      </c>
      <c r="E2274" t="s">
        <v>134</v>
      </c>
      <c r="F2274">
        <v>13</v>
      </c>
      <c r="G2274">
        <v>38</v>
      </c>
      <c r="H2274">
        <v>111</v>
      </c>
      <c r="I2274" t="s">
        <v>411</v>
      </c>
      <c r="J2274" t="s">
        <v>545</v>
      </c>
      <c r="K2274" t="s">
        <v>201</v>
      </c>
      <c r="L2274" t="s">
        <v>568</v>
      </c>
    </row>
    <row r="2275" spans="2:12" x14ac:dyDescent="0.3">
      <c r="B2275">
        <v>424</v>
      </c>
      <c r="C2275" s="65">
        <v>44058</v>
      </c>
      <c r="D2275">
        <v>93</v>
      </c>
      <c r="E2275" t="s">
        <v>91</v>
      </c>
      <c r="F2275">
        <v>13</v>
      </c>
      <c r="G2275">
        <v>36</v>
      </c>
      <c r="H2275">
        <v>109</v>
      </c>
      <c r="I2275" t="s">
        <v>411</v>
      </c>
      <c r="J2275" t="s">
        <v>545</v>
      </c>
      <c r="K2275" t="s">
        <v>201</v>
      </c>
      <c r="L2275" t="s">
        <v>568</v>
      </c>
    </row>
    <row r="2276" spans="2:12" x14ac:dyDescent="0.3">
      <c r="B2276">
        <v>431</v>
      </c>
      <c r="C2276" s="65">
        <v>44061</v>
      </c>
      <c r="D2276">
        <v>38</v>
      </c>
      <c r="E2276" t="s">
        <v>132</v>
      </c>
      <c r="F2276">
        <v>8</v>
      </c>
      <c r="G2276">
        <v>25</v>
      </c>
      <c r="H2276">
        <v>93</v>
      </c>
      <c r="I2276" t="s">
        <v>373</v>
      </c>
      <c r="J2276" t="s">
        <v>545</v>
      </c>
      <c r="K2276" t="s">
        <v>206</v>
      </c>
      <c r="L2276" t="s">
        <v>558</v>
      </c>
    </row>
    <row r="2277" spans="2:12" x14ac:dyDescent="0.3">
      <c r="B2277">
        <v>440</v>
      </c>
      <c r="C2277" s="65">
        <v>44066</v>
      </c>
      <c r="D2277">
        <v>24</v>
      </c>
      <c r="E2277" t="s">
        <v>133</v>
      </c>
      <c r="F2277">
        <v>13</v>
      </c>
      <c r="G2277">
        <v>35</v>
      </c>
      <c r="H2277">
        <v>90</v>
      </c>
      <c r="I2277" t="s">
        <v>411</v>
      </c>
      <c r="J2277" t="s">
        <v>545</v>
      </c>
      <c r="K2277" t="s">
        <v>201</v>
      </c>
      <c r="L2277" t="s">
        <v>568</v>
      </c>
    </row>
    <row r="2278" spans="2:12" x14ac:dyDescent="0.3">
      <c r="B2278">
        <v>451</v>
      </c>
      <c r="C2278" s="65">
        <v>44070</v>
      </c>
      <c r="D2278">
        <v>76</v>
      </c>
      <c r="E2278" t="s">
        <v>163</v>
      </c>
      <c r="F2278">
        <v>8</v>
      </c>
      <c r="G2278">
        <v>33</v>
      </c>
      <c r="H2278">
        <v>97</v>
      </c>
      <c r="I2278" t="s">
        <v>373</v>
      </c>
      <c r="J2278" t="s">
        <v>545</v>
      </c>
      <c r="K2278" t="s">
        <v>206</v>
      </c>
      <c r="L2278" t="s">
        <v>558</v>
      </c>
    </row>
    <row r="2279" spans="2:12" x14ac:dyDescent="0.3">
      <c r="B2279">
        <v>471</v>
      </c>
      <c r="C2279" s="65">
        <v>44080</v>
      </c>
      <c r="D2279">
        <v>20</v>
      </c>
      <c r="E2279" t="s">
        <v>99</v>
      </c>
      <c r="F2279">
        <v>8</v>
      </c>
      <c r="G2279">
        <v>47</v>
      </c>
      <c r="H2279">
        <v>91</v>
      </c>
      <c r="I2279" t="s">
        <v>373</v>
      </c>
      <c r="J2279" t="s">
        <v>545</v>
      </c>
      <c r="K2279" t="s">
        <v>206</v>
      </c>
      <c r="L2279" t="s">
        <v>558</v>
      </c>
    </row>
    <row r="2280" spans="2:12" x14ac:dyDescent="0.3">
      <c r="B2280">
        <v>482</v>
      </c>
      <c r="C2280" s="65">
        <v>44086</v>
      </c>
      <c r="D2280">
        <v>27</v>
      </c>
      <c r="E2280" t="s">
        <v>160</v>
      </c>
      <c r="F2280">
        <v>3</v>
      </c>
      <c r="G2280">
        <v>42</v>
      </c>
      <c r="H2280">
        <v>95</v>
      </c>
      <c r="I2280" t="s">
        <v>494</v>
      </c>
      <c r="J2280" t="s">
        <v>545</v>
      </c>
      <c r="K2280" t="s">
        <v>206</v>
      </c>
      <c r="L2280" t="s">
        <v>546</v>
      </c>
    </row>
    <row r="2281" spans="2:12" x14ac:dyDescent="0.3">
      <c r="B2281">
        <v>483</v>
      </c>
      <c r="C2281" s="65">
        <v>44086</v>
      </c>
      <c r="D2281">
        <v>61</v>
      </c>
      <c r="E2281" t="s">
        <v>116</v>
      </c>
      <c r="F2281">
        <v>8</v>
      </c>
      <c r="G2281">
        <v>36</v>
      </c>
      <c r="H2281">
        <v>104</v>
      </c>
      <c r="I2281" t="s">
        <v>373</v>
      </c>
      <c r="J2281" t="s">
        <v>545</v>
      </c>
      <c r="K2281" t="s">
        <v>206</v>
      </c>
      <c r="L2281" t="s">
        <v>558</v>
      </c>
    </row>
    <row r="2282" spans="2:12" x14ac:dyDescent="0.3">
      <c r="B2282">
        <v>485</v>
      </c>
      <c r="C2282" s="65">
        <v>44087</v>
      </c>
      <c r="D2282">
        <v>77</v>
      </c>
      <c r="E2282" t="s">
        <v>124</v>
      </c>
      <c r="F2282">
        <v>8</v>
      </c>
      <c r="G2282">
        <v>11</v>
      </c>
      <c r="H2282">
        <v>90</v>
      </c>
      <c r="I2282" t="s">
        <v>373</v>
      </c>
      <c r="J2282" t="s">
        <v>545</v>
      </c>
      <c r="K2282" t="s">
        <v>206</v>
      </c>
      <c r="L2282" t="s">
        <v>558</v>
      </c>
    </row>
    <row r="2283" spans="2:12" x14ac:dyDescent="0.3">
      <c r="B2283">
        <v>490</v>
      </c>
      <c r="C2283" s="65">
        <v>44090</v>
      </c>
      <c r="D2283">
        <v>85</v>
      </c>
      <c r="E2283" t="s">
        <v>117</v>
      </c>
      <c r="F2283">
        <v>8</v>
      </c>
      <c r="G2283">
        <v>17</v>
      </c>
      <c r="H2283">
        <v>114</v>
      </c>
      <c r="I2283" t="s">
        <v>373</v>
      </c>
      <c r="J2283" t="s">
        <v>545</v>
      </c>
      <c r="K2283" t="s">
        <v>206</v>
      </c>
      <c r="L2283" t="s">
        <v>558</v>
      </c>
    </row>
    <row r="2284" spans="2:12" x14ac:dyDescent="0.3">
      <c r="B2284">
        <v>491</v>
      </c>
      <c r="C2284" s="65">
        <v>44091</v>
      </c>
      <c r="D2284">
        <v>84</v>
      </c>
      <c r="E2284" t="s">
        <v>106</v>
      </c>
      <c r="F2284">
        <v>8</v>
      </c>
      <c r="G2284">
        <v>44</v>
      </c>
      <c r="H2284">
        <v>93</v>
      </c>
      <c r="I2284" t="s">
        <v>373</v>
      </c>
      <c r="J2284" t="s">
        <v>545</v>
      </c>
      <c r="K2284" t="s">
        <v>206</v>
      </c>
      <c r="L2284" t="s">
        <v>558</v>
      </c>
    </row>
    <row r="2285" spans="2:12" x14ac:dyDescent="0.3">
      <c r="B2285">
        <v>494</v>
      </c>
      <c r="C2285" s="65">
        <v>44092</v>
      </c>
      <c r="D2285">
        <v>94</v>
      </c>
      <c r="E2285" t="s">
        <v>111</v>
      </c>
      <c r="F2285">
        <v>3</v>
      </c>
      <c r="G2285">
        <v>33</v>
      </c>
      <c r="H2285">
        <v>115</v>
      </c>
      <c r="I2285" t="s">
        <v>494</v>
      </c>
      <c r="J2285" t="s">
        <v>545</v>
      </c>
      <c r="K2285" t="s">
        <v>206</v>
      </c>
      <c r="L2285" t="s">
        <v>546</v>
      </c>
    </row>
    <row r="2286" spans="2:12" x14ac:dyDescent="0.3">
      <c r="B2286">
        <v>499</v>
      </c>
      <c r="C2286" s="65">
        <v>44097</v>
      </c>
      <c r="D2286">
        <v>2</v>
      </c>
      <c r="E2286" t="s">
        <v>93</v>
      </c>
      <c r="F2286">
        <v>8</v>
      </c>
      <c r="G2286">
        <v>40</v>
      </c>
      <c r="H2286">
        <v>93</v>
      </c>
      <c r="I2286" t="s">
        <v>373</v>
      </c>
      <c r="J2286" t="s">
        <v>545</v>
      </c>
      <c r="K2286" t="s">
        <v>206</v>
      </c>
      <c r="L2286" t="s">
        <v>558</v>
      </c>
    </row>
    <row r="2287" spans="2:12" x14ac:dyDescent="0.3">
      <c r="B2287">
        <v>500</v>
      </c>
      <c r="C2287" s="65">
        <v>44098</v>
      </c>
      <c r="D2287">
        <v>67</v>
      </c>
      <c r="E2287" t="s">
        <v>165</v>
      </c>
      <c r="F2287">
        <v>3</v>
      </c>
      <c r="G2287">
        <v>34</v>
      </c>
      <c r="H2287">
        <v>114</v>
      </c>
      <c r="I2287" t="s">
        <v>494</v>
      </c>
      <c r="J2287" t="s">
        <v>545</v>
      </c>
      <c r="K2287" t="s">
        <v>206</v>
      </c>
      <c r="L2287" t="s">
        <v>546</v>
      </c>
    </row>
    <row r="2288" spans="2:12" x14ac:dyDescent="0.3">
      <c r="B2288">
        <v>512</v>
      </c>
      <c r="C2288" s="65">
        <v>44106</v>
      </c>
      <c r="D2288">
        <v>12</v>
      </c>
      <c r="E2288" t="s">
        <v>107</v>
      </c>
      <c r="F2288">
        <v>13</v>
      </c>
      <c r="G2288">
        <v>40</v>
      </c>
      <c r="H2288">
        <v>107</v>
      </c>
      <c r="I2288" t="s">
        <v>411</v>
      </c>
      <c r="J2288" t="s">
        <v>545</v>
      </c>
      <c r="K2288" t="s">
        <v>201</v>
      </c>
      <c r="L2288" t="s">
        <v>568</v>
      </c>
    </row>
    <row r="2289" spans="2:12" x14ac:dyDescent="0.3">
      <c r="B2289">
        <v>519</v>
      </c>
      <c r="C2289" s="65">
        <v>44108</v>
      </c>
      <c r="D2289">
        <v>51</v>
      </c>
      <c r="E2289" t="s">
        <v>114</v>
      </c>
      <c r="F2289">
        <v>8</v>
      </c>
      <c r="G2289">
        <v>36</v>
      </c>
      <c r="H2289">
        <v>113</v>
      </c>
      <c r="I2289" t="s">
        <v>373</v>
      </c>
      <c r="J2289" t="s">
        <v>545</v>
      </c>
      <c r="K2289" t="s">
        <v>206</v>
      </c>
      <c r="L2289" t="s">
        <v>558</v>
      </c>
    </row>
    <row r="2290" spans="2:12" x14ac:dyDescent="0.3">
      <c r="B2290">
        <v>523</v>
      </c>
      <c r="C2290" s="65">
        <v>44113</v>
      </c>
      <c r="D2290">
        <v>61</v>
      </c>
      <c r="E2290" t="s">
        <v>116</v>
      </c>
      <c r="F2290">
        <v>8</v>
      </c>
      <c r="G2290">
        <v>40</v>
      </c>
      <c r="H2290">
        <v>116</v>
      </c>
      <c r="I2290" t="s">
        <v>373</v>
      </c>
      <c r="J2290" t="s">
        <v>545</v>
      </c>
      <c r="K2290" t="s">
        <v>206</v>
      </c>
      <c r="L2290" t="s">
        <v>558</v>
      </c>
    </row>
    <row r="2291" spans="2:12" x14ac:dyDescent="0.3">
      <c r="B2291">
        <v>524</v>
      </c>
      <c r="C2291" s="65">
        <v>44113</v>
      </c>
      <c r="D2291">
        <v>63</v>
      </c>
      <c r="E2291" t="s">
        <v>139</v>
      </c>
      <c r="F2291">
        <v>13</v>
      </c>
      <c r="G2291">
        <v>40</v>
      </c>
      <c r="H2291">
        <v>108</v>
      </c>
      <c r="I2291" t="s">
        <v>411</v>
      </c>
      <c r="J2291" t="s">
        <v>545</v>
      </c>
      <c r="K2291" t="s">
        <v>201</v>
      </c>
      <c r="L2291" t="s">
        <v>568</v>
      </c>
    </row>
    <row r="2292" spans="2:12" x14ac:dyDescent="0.3">
      <c r="B2292">
        <v>527</v>
      </c>
      <c r="C2292" s="65">
        <v>44114</v>
      </c>
      <c r="D2292">
        <v>24</v>
      </c>
      <c r="E2292" t="s">
        <v>133</v>
      </c>
      <c r="F2292">
        <v>3</v>
      </c>
      <c r="G2292">
        <v>38</v>
      </c>
      <c r="H2292">
        <v>96</v>
      </c>
      <c r="I2292" t="s">
        <v>494</v>
      </c>
      <c r="J2292" t="s">
        <v>545</v>
      </c>
      <c r="K2292" t="s">
        <v>206</v>
      </c>
      <c r="L2292" t="s">
        <v>546</v>
      </c>
    </row>
    <row r="2293" spans="2:12" x14ac:dyDescent="0.3">
      <c r="B2293">
        <v>530</v>
      </c>
      <c r="C2293" s="65">
        <v>44115</v>
      </c>
      <c r="D2293">
        <v>56</v>
      </c>
      <c r="E2293" t="s">
        <v>126</v>
      </c>
      <c r="F2293">
        <v>3</v>
      </c>
      <c r="G2293">
        <v>22</v>
      </c>
      <c r="H2293">
        <v>101</v>
      </c>
      <c r="I2293" t="s">
        <v>494</v>
      </c>
      <c r="J2293" t="s">
        <v>545</v>
      </c>
      <c r="K2293" t="s">
        <v>206</v>
      </c>
      <c r="L2293" t="s">
        <v>546</v>
      </c>
    </row>
    <row r="2294" spans="2:12" x14ac:dyDescent="0.3">
      <c r="B2294">
        <v>539</v>
      </c>
      <c r="C2294" s="65">
        <v>44119</v>
      </c>
      <c r="D2294">
        <v>76</v>
      </c>
      <c r="E2294" t="s">
        <v>163</v>
      </c>
      <c r="F2294">
        <v>8</v>
      </c>
      <c r="G2294">
        <v>15</v>
      </c>
      <c r="H2294">
        <v>102</v>
      </c>
      <c r="I2294" t="s">
        <v>373</v>
      </c>
      <c r="J2294" t="s">
        <v>545</v>
      </c>
      <c r="K2294" t="s">
        <v>206</v>
      </c>
      <c r="L2294" t="s">
        <v>558</v>
      </c>
    </row>
    <row r="2295" spans="2:12" x14ac:dyDescent="0.3">
      <c r="B2295">
        <v>540</v>
      </c>
      <c r="C2295" s="65">
        <v>44121</v>
      </c>
      <c r="D2295">
        <v>54</v>
      </c>
      <c r="E2295" t="s">
        <v>138</v>
      </c>
      <c r="F2295">
        <v>3</v>
      </c>
      <c r="G2295">
        <v>18</v>
      </c>
      <c r="H2295">
        <v>94</v>
      </c>
      <c r="I2295" t="s">
        <v>494</v>
      </c>
      <c r="J2295" t="s">
        <v>545</v>
      </c>
      <c r="K2295" t="s">
        <v>206</v>
      </c>
      <c r="L2295" t="s">
        <v>546</v>
      </c>
    </row>
    <row r="2296" spans="2:12" x14ac:dyDescent="0.3">
      <c r="B2296">
        <v>543</v>
      </c>
      <c r="C2296" s="65">
        <v>44121</v>
      </c>
      <c r="D2296">
        <v>99</v>
      </c>
      <c r="E2296" t="s">
        <v>143</v>
      </c>
      <c r="F2296">
        <v>8</v>
      </c>
      <c r="G2296">
        <v>29</v>
      </c>
      <c r="H2296">
        <v>102</v>
      </c>
      <c r="I2296" t="s">
        <v>373</v>
      </c>
      <c r="J2296" t="s">
        <v>545</v>
      </c>
      <c r="K2296" t="s">
        <v>206</v>
      </c>
      <c r="L2296" t="s">
        <v>558</v>
      </c>
    </row>
    <row r="2297" spans="2:12" x14ac:dyDescent="0.3">
      <c r="B2297">
        <v>565</v>
      </c>
      <c r="C2297" s="65">
        <v>44138</v>
      </c>
      <c r="D2297">
        <v>34</v>
      </c>
      <c r="E2297" t="s">
        <v>118</v>
      </c>
      <c r="F2297">
        <v>13</v>
      </c>
      <c r="G2297">
        <v>24</v>
      </c>
      <c r="H2297">
        <v>117</v>
      </c>
      <c r="I2297" t="s">
        <v>411</v>
      </c>
      <c r="J2297" t="s">
        <v>545</v>
      </c>
      <c r="K2297" t="s">
        <v>201</v>
      </c>
      <c r="L2297" t="s">
        <v>568</v>
      </c>
    </row>
    <row r="2298" spans="2:12" x14ac:dyDescent="0.3">
      <c r="B2298">
        <v>566</v>
      </c>
      <c r="C2298" s="65">
        <v>44138</v>
      </c>
      <c r="D2298">
        <v>92</v>
      </c>
      <c r="E2298" t="s">
        <v>84</v>
      </c>
      <c r="F2298">
        <v>13</v>
      </c>
      <c r="G2298">
        <v>15</v>
      </c>
      <c r="H2298">
        <v>116</v>
      </c>
      <c r="I2298" t="s">
        <v>411</v>
      </c>
      <c r="J2298" t="s">
        <v>545</v>
      </c>
      <c r="K2298" t="s">
        <v>201</v>
      </c>
      <c r="L2298" t="s">
        <v>568</v>
      </c>
    </row>
    <row r="2299" spans="2:12" x14ac:dyDescent="0.3">
      <c r="B2299">
        <v>568</v>
      </c>
      <c r="C2299" s="65">
        <v>44139</v>
      </c>
      <c r="D2299">
        <v>87</v>
      </c>
      <c r="E2299" t="s">
        <v>101</v>
      </c>
      <c r="F2299">
        <v>3</v>
      </c>
      <c r="G2299">
        <v>19</v>
      </c>
      <c r="H2299">
        <v>103</v>
      </c>
      <c r="I2299" t="s">
        <v>494</v>
      </c>
      <c r="J2299" t="s">
        <v>545</v>
      </c>
      <c r="K2299" t="s">
        <v>206</v>
      </c>
      <c r="L2299" t="s">
        <v>546</v>
      </c>
    </row>
    <row r="2300" spans="2:12" x14ac:dyDescent="0.3">
      <c r="B2300">
        <v>576</v>
      </c>
      <c r="C2300" s="65">
        <v>44144</v>
      </c>
      <c r="D2300">
        <v>31</v>
      </c>
      <c r="E2300" t="s">
        <v>144</v>
      </c>
      <c r="F2300">
        <v>8</v>
      </c>
      <c r="G2300">
        <v>45</v>
      </c>
      <c r="H2300">
        <v>90</v>
      </c>
      <c r="I2300" t="s">
        <v>373</v>
      </c>
      <c r="J2300" t="s">
        <v>545</v>
      </c>
      <c r="K2300" t="s">
        <v>206</v>
      </c>
      <c r="L2300" t="s">
        <v>558</v>
      </c>
    </row>
    <row r="2301" spans="2:12" x14ac:dyDescent="0.3">
      <c r="B2301">
        <v>579</v>
      </c>
      <c r="C2301" s="65">
        <v>44145</v>
      </c>
      <c r="D2301">
        <v>83</v>
      </c>
      <c r="E2301" t="s">
        <v>159</v>
      </c>
      <c r="F2301">
        <v>13</v>
      </c>
      <c r="G2301">
        <v>46</v>
      </c>
      <c r="H2301">
        <v>105</v>
      </c>
      <c r="I2301" t="s">
        <v>411</v>
      </c>
      <c r="J2301" t="s">
        <v>545</v>
      </c>
      <c r="K2301" t="s">
        <v>201</v>
      </c>
      <c r="L2301" t="s">
        <v>568</v>
      </c>
    </row>
    <row r="2302" spans="2:12" x14ac:dyDescent="0.3">
      <c r="B2302">
        <v>590</v>
      </c>
      <c r="C2302" s="65">
        <v>44150</v>
      </c>
      <c r="D2302">
        <v>40</v>
      </c>
      <c r="E2302" t="s">
        <v>111</v>
      </c>
      <c r="F2302">
        <v>8</v>
      </c>
      <c r="G2302">
        <v>40</v>
      </c>
      <c r="H2302">
        <v>115</v>
      </c>
      <c r="I2302" t="s">
        <v>373</v>
      </c>
      <c r="J2302" t="s">
        <v>545</v>
      </c>
      <c r="K2302" t="s">
        <v>206</v>
      </c>
      <c r="L2302" t="s">
        <v>558</v>
      </c>
    </row>
    <row r="2303" spans="2:12" x14ac:dyDescent="0.3">
      <c r="B2303">
        <v>592</v>
      </c>
      <c r="C2303" s="65">
        <v>44153</v>
      </c>
      <c r="D2303">
        <v>41</v>
      </c>
      <c r="E2303" t="s">
        <v>127</v>
      </c>
      <c r="F2303">
        <v>13</v>
      </c>
      <c r="G2303">
        <v>47</v>
      </c>
      <c r="H2303">
        <v>92</v>
      </c>
      <c r="I2303" t="s">
        <v>411</v>
      </c>
      <c r="J2303" t="s">
        <v>545</v>
      </c>
      <c r="K2303" t="s">
        <v>201</v>
      </c>
      <c r="L2303" t="s">
        <v>568</v>
      </c>
    </row>
    <row r="2304" spans="2:12" x14ac:dyDescent="0.3">
      <c r="B2304">
        <v>593</v>
      </c>
      <c r="C2304" s="65">
        <v>44153</v>
      </c>
      <c r="D2304">
        <v>92</v>
      </c>
      <c r="E2304" t="s">
        <v>84</v>
      </c>
      <c r="F2304">
        <v>13</v>
      </c>
      <c r="G2304">
        <v>30</v>
      </c>
      <c r="H2304">
        <v>116</v>
      </c>
      <c r="I2304" t="s">
        <v>411</v>
      </c>
      <c r="J2304" t="s">
        <v>545</v>
      </c>
      <c r="K2304" t="s">
        <v>201</v>
      </c>
      <c r="L2304" t="s">
        <v>568</v>
      </c>
    </row>
    <row r="2305" spans="2:12" x14ac:dyDescent="0.3">
      <c r="B2305">
        <v>625</v>
      </c>
      <c r="C2305" s="65">
        <v>44168</v>
      </c>
      <c r="D2305">
        <v>21</v>
      </c>
      <c r="E2305" t="s">
        <v>146</v>
      </c>
      <c r="F2305">
        <v>8</v>
      </c>
      <c r="G2305">
        <v>27</v>
      </c>
      <c r="H2305">
        <v>104</v>
      </c>
      <c r="I2305" t="s">
        <v>373</v>
      </c>
      <c r="J2305" t="s">
        <v>545</v>
      </c>
      <c r="K2305" t="s">
        <v>206</v>
      </c>
      <c r="L2305" t="s">
        <v>558</v>
      </c>
    </row>
    <row r="2306" spans="2:12" x14ac:dyDescent="0.3">
      <c r="B2306">
        <v>631</v>
      </c>
      <c r="C2306" s="65">
        <v>44171</v>
      </c>
      <c r="D2306">
        <v>4</v>
      </c>
      <c r="E2306" t="s">
        <v>145</v>
      </c>
      <c r="F2306">
        <v>3</v>
      </c>
      <c r="G2306">
        <v>35</v>
      </c>
      <c r="H2306">
        <v>115</v>
      </c>
      <c r="I2306" t="s">
        <v>494</v>
      </c>
      <c r="J2306" t="s">
        <v>545</v>
      </c>
      <c r="K2306" t="s">
        <v>206</v>
      </c>
      <c r="L2306" t="s">
        <v>546</v>
      </c>
    </row>
    <row r="2307" spans="2:12" x14ac:dyDescent="0.3">
      <c r="B2307">
        <v>633</v>
      </c>
      <c r="C2307" s="65">
        <v>44172</v>
      </c>
      <c r="D2307">
        <v>63</v>
      </c>
      <c r="E2307" t="s">
        <v>139</v>
      </c>
      <c r="F2307">
        <v>3</v>
      </c>
      <c r="G2307">
        <v>32</v>
      </c>
      <c r="H2307">
        <v>108</v>
      </c>
      <c r="I2307" t="s">
        <v>494</v>
      </c>
      <c r="J2307" t="s">
        <v>545</v>
      </c>
      <c r="K2307" t="s">
        <v>206</v>
      </c>
      <c r="L2307" t="s">
        <v>546</v>
      </c>
    </row>
    <row r="2308" spans="2:12" x14ac:dyDescent="0.3">
      <c r="B2308">
        <v>651</v>
      </c>
      <c r="C2308" s="65">
        <v>44182</v>
      </c>
      <c r="D2308">
        <v>6</v>
      </c>
      <c r="E2308" t="s">
        <v>147</v>
      </c>
      <c r="F2308">
        <v>8</v>
      </c>
      <c r="G2308">
        <v>29</v>
      </c>
      <c r="H2308">
        <v>97</v>
      </c>
      <c r="I2308" t="s">
        <v>373</v>
      </c>
      <c r="J2308" t="s">
        <v>545</v>
      </c>
      <c r="K2308" t="s">
        <v>206</v>
      </c>
      <c r="L2308" t="s">
        <v>558</v>
      </c>
    </row>
    <row r="2309" spans="2:12" x14ac:dyDescent="0.3">
      <c r="B2309">
        <v>657</v>
      </c>
      <c r="C2309" s="65">
        <v>44186</v>
      </c>
      <c r="D2309">
        <v>13</v>
      </c>
      <c r="E2309" t="s">
        <v>134</v>
      </c>
      <c r="F2309">
        <v>3</v>
      </c>
      <c r="G2309">
        <v>40</v>
      </c>
      <c r="H2309">
        <v>111</v>
      </c>
      <c r="I2309" t="s">
        <v>494</v>
      </c>
      <c r="J2309" t="s">
        <v>545</v>
      </c>
      <c r="K2309" t="s">
        <v>206</v>
      </c>
      <c r="L2309" t="s">
        <v>546</v>
      </c>
    </row>
    <row r="2310" spans="2:12" x14ac:dyDescent="0.3">
      <c r="B2310">
        <v>661</v>
      </c>
      <c r="C2310" s="65">
        <v>44190</v>
      </c>
      <c r="D2310">
        <v>6</v>
      </c>
      <c r="E2310" t="s">
        <v>147</v>
      </c>
      <c r="F2310">
        <v>8</v>
      </c>
      <c r="G2310">
        <v>15</v>
      </c>
      <c r="H2310">
        <v>118</v>
      </c>
      <c r="I2310" t="s">
        <v>373</v>
      </c>
      <c r="J2310" t="s">
        <v>545</v>
      </c>
      <c r="K2310" t="s">
        <v>206</v>
      </c>
      <c r="L2310" t="s">
        <v>558</v>
      </c>
    </row>
    <row r="2311" spans="2:12" x14ac:dyDescent="0.3">
      <c r="B2311">
        <v>665</v>
      </c>
      <c r="C2311" s="65">
        <v>44192</v>
      </c>
      <c r="D2311">
        <v>58</v>
      </c>
      <c r="E2311" t="s">
        <v>131</v>
      </c>
      <c r="F2311">
        <v>8</v>
      </c>
      <c r="G2311">
        <v>11</v>
      </c>
      <c r="H2311">
        <v>117</v>
      </c>
      <c r="I2311" t="s">
        <v>373</v>
      </c>
      <c r="J2311" t="s">
        <v>545</v>
      </c>
      <c r="K2311" t="s">
        <v>206</v>
      </c>
      <c r="L2311" t="s">
        <v>558</v>
      </c>
    </row>
    <row r="2312" spans="2:12" x14ac:dyDescent="0.3">
      <c r="B2312">
        <v>671</v>
      </c>
      <c r="C2312" s="65">
        <v>44195</v>
      </c>
      <c r="D2312">
        <v>79</v>
      </c>
      <c r="E2312" t="s">
        <v>91</v>
      </c>
      <c r="F2312">
        <v>3</v>
      </c>
      <c r="G2312">
        <v>21</v>
      </c>
      <c r="H2312">
        <v>103</v>
      </c>
      <c r="I2312" t="s">
        <v>494</v>
      </c>
      <c r="J2312" t="s">
        <v>545</v>
      </c>
      <c r="K2312" t="s">
        <v>206</v>
      </c>
      <c r="L2312" t="s">
        <v>546</v>
      </c>
    </row>
    <row r="2313" spans="2:12" x14ac:dyDescent="0.3">
      <c r="B2313">
        <v>678</v>
      </c>
      <c r="C2313" s="65">
        <v>44201</v>
      </c>
      <c r="D2313">
        <v>92</v>
      </c>
      <c r="E2313" t="s">
        <v>84</v>
      </c>
      <c r="F2313">
        <v>8</v>
      </c>
      <c r="G2313">
        <v>30</v>
      </c>
      <c r="H2313">
        <v>95</v>
      </c>
      <c r="I2313" t="s">
        <v>373</v>
      </c>
      <c r="J2313" t="s">
        <v>545</v>
      </c>
      <c r="K2313" t="s">
        <v>206</v>
      </c>
      <c r="L2313" t="s">
        <v>558</v>
      </c>
    </row>
    <row r="2314" spans="2:12" x14ac:dyDescent="0.3">
      <c r="B2314">
        <v>679</v>
      </c>
      <c r="C2314" s="65">
        <v>44202</v>
      </c>
      <c r="D2314">
        <v>70</v>
      </c>
      <c r="E2314" t="s">
        <v>126</v>
      </c>
      <c r="F2314">
        <v>13</v>
      </c>
      <c r="G2314">
        <v>30</v>
      </c>
      <c r="H2314">
        <v>91</v>
      </c>
      <c r="I2314" t="s">
        <v>411</v>
      </c>
      <c r="J2314" t="s">
        <v>545</v>
      </c>
      <c r="K2314" t="s">
        <v>201</v>
      </c>
      <c r="L2314" t="s">
        <v>568</v>
      </c>
    </row>
    <row r="2315" spans="2:12" x14ac:dyDescent="0.3">
      <c r="B2315">
        <v>680</v>
      </c>
      <c r="C2315" s="65">
        <v>44202</v>
      </c>
      <c r="D2315">
        <v>33</v>
      </c>
      <c r="E2315" t="s">
        <v>135</v>
      </c>
      <c r="F2315">
        <v>13</v>
      </c>
      <c r="G2315">
        <v>29</v>
      </c>
      <c r="H2315">
        <v>92</v>
      </c>
      <c r="I2315" t="s">
        <v>411</v>
      </c>
      <c r="J2315" t="s">
        <v>545</v>
      </c>
      <c r="K2315" t="s">
        <v>201</v>
      </c>
      <c r="L2315" t="s">
        <v>568</v>
      </c>
    </row>
    <row r="2316" spans="2:12" x14ac:dyDescent="0.3">
      <c r="B2316">
        <v>693</v>
      </c>
      <c r="C2316" s="65">
        <v>44208</v>
      </c>
      <c r="D2316">
        <v>54</v>
      </c>
      <c r="E2316" t="s">
        <v>138</v>
      </c>
      <c r="F2316">
        <v>13</v>
      </c>
      <c r="G2316">
        <v>36</v>
      </c>
      <c r="H2316">
        <v>112</v>
      </c>
      <c r="I2316" t="s">
        <v>411</v>
      </c>
      <c r="J2316" t="s">
        <v>545</v>
      </c>
      <c r="K2316" t="s">
        <v>201</v>
      </c>
      <c r="L2316" t="s">
        <v>568</v>
      </c>
    </row>
    <row r="2317" spans="2:12" x14ac:dyDescent="0.3">
      <c r="B2317">
        <v>697</v>
      </c>
      <c r="C2317" s="65">
        <v>44209</v>
      </c>
      <c r="D2317">
        <v>13</v>
      </c>
      <c r="E2317" t="s">
        <v>134</v>
      </c>
      <c r="F2317">
        <v>3</v>
      </c>
      <c r="G2317">
        <v>24</v>
      </c>
      <c r="H2317">
        <v>93</v>
      </c>
      <c r="I2317" t="s">
        <v>494</v>
      </c>
      <c r="J2317" t="s">
        <v>545</v>
      </c>
      <c r="K2317" t="s">
        <v>206</v>
      </c>
      <c r="L2317" t="s">
        <v>546</v>
      </c>
    </row>
    <row r="2318" spans="2:12" x14ac:dyDescent="0.3">
      <c r="B2318">
        <v>698</v>
      </c>
      <c r="C2318" s="65">
        <v>44210</v>
      </c>
      <c r="D2318">
        <v>69</v>
      </c>
      <c r="E2318" t="s">
        <v>126</v>
      </c>
      <c r="F2318">
        <v>3</v>
      </c>
      <c r="G2318">
        <v>18</v>
      </c>
      <c r="H2318">
        <v>106</v>
      </c>
      <c r="I2318" t="s">
        <v>494</v>
      </c>
      <c r="J2318" t="s">
        <v>545</v>
      </c>
      <c r="K2318" t="s">
        <v>206</v>
      </c>
      <c r="L2318" t="s">
        <v>546</v>
      </c>
    </row>
    <row r="2319" spans="2:12" x14ac:dyDescent="0.3">
      <c r="B2319">
        <v>708</v>
      </c>
      <c r="C2319" s="65">
        <v>44215</v>
      </c>
      <c r="D2319">
        <v>84</v>
      </c>
      <c r="E2319" t="s">
        <v>106</v>
      </c>
      <c r="F2319">
        <v>13</v>
      </c>
      <c r="G2319">
        <v>39</v>
      </c>
      <c r="H2319">
        <v>117</v>
      </c>
      <c r="I2319" t="s">
        <v>411</v>
      </c>
      <c r="J2319" t="s">
        <v>545</v>
      </c>
      <c r="K2319" t="s">
        <v>201</v>
      </c>
      <c r="L2319" t="s">
        <v>568</v>
      </c>
    </row>
    <row r="2320" spans="2:12" x14ac:dyDescent="0.3">
      <c r="B2320">
        <v>713</v>
      </c>
      <c r="C2320" s="65">
        <v>44218</v>
      </c>
      <c r="D2320">
        <v>34</v>
      </c>
      <c r="E2320" t="s">
        <v>118</v>
      </c>
      <c r="F2320">
        <v>3</v>
      </c>
      <c r="G2320">
        <v>31</v>
      </c>
      <c r="H2320">
        <v>119</v>
      </c>
      <c r="I2320" t="s">
        <v>494</v>
      </c>
      <c r="J2320" t="s">
        <v>545</v>
      </c>
      <c r="K2320" t="s">
        <v>206</v>
      </c>
      <c r="L2320" t="s">
        <v>546</v>
      </c>
    </row>
    <row r="2321" spans="2:12" x14ac:dyDescent="0.3">
      <c r="B2321">
        <v>714</v>
      </c>
      <c r="C2321" s="65">
        <v>44218</v>
      </c>
      <c r="D2321">
        <v>51</v>
      </c>
      <c r="E2321" t="s">
        <v>114</v>
      </c>
      <c r="F2321">
        <v>13</v>
      </c>
      <c r="G2321">
        <v>15</v>
      </c>
      <c r="H2321">
        <v>116</v>
      </c>
      <c r="I2321" t="s">
        <v>411</v>
      </c>
      <c r="J2321" t="s">
        <v>545</v>
      </c>
      <c r="K2321" t="s">
        <v>201</v>
      </c>
      <c r="L2321" t="s">
        <v>568</v>
      </c>
    </row>
    <row r="2322" spans="2:12" x14ac:dyDescent="0.3">
      <c r="B2322">
        <v>715</v>
      </c>
      <c r="C2322" s="65">
        <v>44219</v>
      </c>
      <c r="D2322">
        <v>41</v>
      </c>
      <c r="E2322" t="s">
        <v>127</v>
      </c>
      <c r="F2322">
        <v>8</v>
      </c>
      <c r="G2322">
        <v>11</v>
      </c>
      <c r="H2322">
        <v>90</v>
      </c>
      <c r="I2322" t="s">
        <v>373</v>
      </c>
      <c r="J2322" t="s">
        <v>545</v>
      </c>
      <c r="K2322" t="s">
        <v>206</v>
      </c>
      <c r="L2322" t="s">
        <v>558</v>
      </c>
    </row>
    <row r="2323" spans="2:12" x14ac:dyDescent="0.3">
      <c r="B2323">
        <v>727</v>
      </c>
      <c r="C2323" s="65">
        <v>44228</v>
      </c>
      <c r="D2323">
        <v>6</v>
      </c>
      <c r="E2323" t="s">
        <v>147</v>
      </c>
      <c r="F2323">
        <v>3</v>
      </c>
      <c r="G2323">
        <v>27</v>
      </c>
      <c r="H2323">
        <v>97</v>
      </c>
      <c r="I2323" t="s">
        <v>494</v>
      </c>
      <c r="J2323" t="s">
        <v>545</v>
      </c>
      <c r="K2323" t="s">
        <v>206</v>
      </c>
      <c r="L2323" t="s">
        <v>546</v>
      </c>
    </row>
    <row r="2324" spans="2:12" x14ac:dyDescent="0.3">
      <c r="B2324">
        <v>728</v>
      </c>
      <c r="C2324" s="65">
        <v>44228</v>
      </c>
      <c r="D2324">
        <v>76</v>
      </c>
      <c r="E2324" t="s">
        <v>163</v>
      </c>
      <c r="F2324">
        <v>13</v>
      </c>
      <c r="G2324">
        <v>34</v>
      </c>
      <c r="H2324">
        <v>120</v>
      </c>
      <c r="I2324" t="s">
        <v>411</v>
      </c>
      <c r="J2324" t="s">
        <v>545</v>
      </c>
      <c r="K2324" t="s">
        <v>201</v>
      </c>
      <c r="L2324" t="s">
        <v>568</v>
      </c>
    </row>
    <row r="2325" spans="2:12" x14ac:dyDescent="0.3">
      <c r="B2325">
        <v>741</v>
      </c>
      <c r="C2325" s="65">
        <v>44236</v>
      </c>
      <c r="D2325">
        <v>7</v>
      </c>
      <c r="E2325" t="s">
        <v>161</v>
      </c>
      <c r="F2325">
        <v>8</v>
      </c>
      <c r="G2325">
        <v>44</v>
      </c>
      <c r="H2325">
        <v>101</v>
      </c>
      <c r="I2325" t="s">
        <v>373</v>
      </c>
      <c r="J2325" t="s">
        <v>545</v>
      </c>
      <c r="K2325" t="s">
        <v>206</v>
      </c>
      <c r="L2325" t="s">
        <v>558</v>
      </c>
    </row>
    <row r="2326" spans="2:12" x14ac:dyDescent="0.3">
      <c r="B2326">
        <v>743</v>
      </c>
      <c r="C2326" s="65">
        <v>44237</v>
      </c>
      <c r="D2326">
        <v>23</v>
      </c>
      <c r="E2326" t="s">
        <v>164</v>
      </c>
      <c r="F2326">
        <v>13</v>
      </c>
      <c r="G2326">
        <v>19</v>
      </c>
      <c r="H2326">
        <v>98</v>
      </c>
      <c r="I2326" t="s">
        <v>411</v>
      </c>
      <c r="J2326" t="s">
        <v>545</v>
      </c>
      <c r="K2326" t="s">
        <v>201</v>
      </c>
      <c r="L2326" t="s">
        <v>568</v>
      </c>
    </row>
    <row r="2327" spans="2:12" x14ac:dyDescent="0.3">
      <c r="B2327">
        <v>749</v>
      </c>
      <c r="C2327" s="65">
        <v>44242</v>
      </c>
      <c r="D2327">
        <v>94</v>
      </c>
      <c r="E2327" t="s">
        <v>111</v>
      </c>
      <c r="F2327">
        <v>8</v>
      </c>
      <c r="G2327">
        <v>18</v>
      </c>
      <c r="H2327">
        <v>97</v>
      </c>
      <c r="I2327" t="s">
        <v>373</v>
      </c>
      <c r="J2327" t="s">
        <v>545</v>
      </c>
      <c r="K2327" t="s">
        <v>206</v>
      </c>
      <c r="L2327" t="s">
        <v>558</v>
      </c>
    </row>
    <row r="2328" spans="2:12" x14ac:dyDescent="0.3">
      <c r="B2328">
        <v>756</v>
      </c>
      <c r="C2328" s="65">
        <v>44246</v>
      </c>
      <c r="D2328">
        <v>83</v>
      </c>
      <c r="E2328" t="s">
        <v>159</v>
      </c>
      <c r="F2328">
        <v>13</v>
      </c>
      <c r="G2328">
        <v>20</v>
      </c>
      <c r="H2328">
        <v>90</v>
      </c>
      <c r="I2328" t="s">
        <v>411</v>
      </c>
      <c r="J2328" t="s">
        <v>545</v>
      </c>
      <c r="K2328" t="s">
        <v>201</v>
      </c>
      <c r="L2328" t="s">
        <v>568</v>
      </c>
    </row>
    <row r="2329" spans="2:12" x14ac:dyDescent="0.3">
      <c r="B2329">
        <v>767</v>
      </c>
      <c r="C2329" s="65">
        <v>44249</v>
      </c>
      <c r="D2329">
        <v>38</v>
      </c>
      <c r="E2329" t="s">
        <v>132</v>
      </c>
      <c r="F2329">
        <v>8</v>
      </c>
      <c r="G2329">
        <v>38</v>
      </c>
      <c r="H2329">
        <v>119</v>
      </c>
      <c r="I2329" t="s">
        <v>373</v>
      </c>
      <c r="J2329" t="s">
        <v>545</v>
      </c>
      <c r="K2329" t="s">
        <v>206</v>
      </c>
      <c r="L2329" t="s">
        <v>558</v>
      </c>
    </row>
    <row r="2330" spans="2:12" x14ac:dyDescent="0.3">
      <c r="B2330">
        <v>768</v>
      </c>
      <c r="C2330" s="65">
        <v>44249</v>
      </c>
      <c r="D2330">
        <v>23</v>
      </c>
      <c r="E2330" t="s">
        <v>164</v>
      </c>
      <c r="F2330">
        <v>8</v>
      </c>
      <c r="G2330">
        <v>29</v>
      </c>
      <c r="H2330">
        <v>109</v>
      </c>
      <c r="I2330" t="s">
        <v>373</v>
      </c>
      <c r="J2330" t="s">
        <v>545</v>
      </c>
      <c r="K2330" t="s">
        <v>206</v>
      </c>
      <c r="L2330" t="s">
        <v>558</v>
      </c>
    </row>
    <row r="2331" spans="2:12" x14ac:dyDescent="0.3">
      <c r="B2331">
        <v>770</v>
      </c>
      <c r="C2331" s="65">
        <v>44250</v>
      </c>
      <c r="D2331">
        <v>96</v>
      </c>
      <c r="E2331" t="s">
        <v>104</v>
      </c>
      <c r="F2331">
        <v>3</v>
      </c>
      <c r="G2331">
        <v>20</v>
      </c>
      <c r="H2331">
        <v>102</v>
      </c>
      <c r="I2331" t="s">
        <v>494</v>
      </c>
      <c r="J2331" t="s">
        <v>545</v>
      </c>
      <c r="K2331" t="s">
        <v>206</v>
      </c>
      <c r="L2331" t="s">
        <v>546</v>
      </c>
    </row>
    <row r="2332" spans="2:12" x14ac:dyDescent="0.3">
      <c r="B2332">
        <v>778</v>
      </c>
      <c r="C2332" s="65">
        <v>44253</v>
      </c>
      <c r="D2332">
        <v>17</v>
      </c>
      <c r="E2332" t="s">
        <v>126</v>
      </c>
      <c r="F2332">
        <v>13</v>
      </c>
      <c r="G2332">
        <v>10</v>
      </c>
      <c r="H2332">
        <v>104</v>
      </c>
      <c r="I2332" t="s">
        <v>411</v>
      </c>
      <c r="J2332" t="s">
        <v>545</v>
      </c>
      <c r="K2332" t="s">
        <v>201</v>
      </c>
      <c r="L2332" t="s">
        <v>568</v>
      </c>
    </row>
    <row r="2333" spans="2:12" x14ac:dyDescent="0.3">
      <c r="B2333">
        <v>790</v>
      </c>
      <c r="C2333" s="65">
        <v>44260</v>
      </c>
      <c r="D2333">
        <v>1</v>
      </c>
      <c r="E2333" t="s">
        <v>152</v>
      </c>
      <c r="F2333">
        <v>8</v>
      </c>
      <c r="G2333">
        <v>37</v>
      </c>
      <c r="H2333">
        <v>97</v>
      </c>
      <c r="I2333" t="s">
        <v>373</v>
      </c>
      <c r="J2333" t="s">
        <v>545</v>
      </c>
      <c r="K2333" t="s">
        <v>206</v>
      </c>
      <c r="L2333" t="s">
        <v>558</v>
      </c>
    </row>
    <row r="2334" spans="2:12" x14ac:dyDescent="0.3">
      <c r="B2334">
        <v>791</v>
      </c>
      <c r="C2334" s="65">
        <v>44260</v>
      </c>
      <c r="D2334">
        <v>42</v>
      </c>
      <c r="E2334" t="s">
        <v>151</v>
      </c>
      <c r="F2334">
        <v>8</v>
      </c>
      <c r="G2334">
        <v>47</v>
      </c>
      <c r="H2334">
        <v>98</v>
      </c>
      <c r="I2334" t="s">
        <v>373</v>
      </c>
      <c r="J2334" t="s">
        <v>545</v>
      </c>
      <c r="K2334" t="s">
        <v>206</v>
      </c>
      <c r="L2334" t="s">
        <v>558</v>
      </c>
    </row>
    <row r="2335" spans="2:12" x14ac:dyDescent="0.3">
      <c r="B2335">
        <v>795</v>
      </c>
      <c r="C2335" s="65">
        <v>44261</v>
      </c>
      <c r="D2335">
        <v>6</v>
      </c>
      <c r="E2335" t="s">
        <v>147</v>
      </c>
      <c r="F2335">
        <v>8</v>
      </c>
      <c r="G2335">
        <v>41</v>
      </c>
      <c r="H2335">
        <v>110</v>
      </c>
      <c r="I2335" t="s">
        <v>373</v>
      </c>
      <c r="J2335" t="s">
        <v>545</v>
      </c>
      <c r="K2335" t="s">
        <v>206</v>
      </c>
      <c r="L2335" t="s">
        <v>558</v>
      </c>
    </row>
    <row r="2336" spans="2:12" x14ac:dyDescent="0.3">
      <c r="B2336">
        <v>801</v>
      </c>
      <c r="C2336" s="65">
        <v>44262</v>
      </c>
      <c r="D2336">
        <v>3</v>
      </c>
      <c r="E2336" t="s">
        <v>150</v>
      </c>
      <c r="F2336">
        <v>3</v>
      </c>
      <c r="G2336">
        <v>19</v>
      </c>
      <c r="H2336">
        <v>98</v>
      </c>
      <c r="I2336" t="s">
        <v>494</v>
      </c>
      <c r="J2336" t="s">
        <v>545</v>
      </c>
      <c r="K2336" t="s">
        <v>206</v>
      </c>
      <c r="L2336" t="s">
        <v>546</v>
      </c>
    </row>
    <row r="2337" spans="2:12" x14ac:dyDescent="0.3">
      <c r="B2337">
        <v>803</v>
      </c>
      <c r="C2337" s="65">
        <v>44264</v>
      </c>
      <c r="D2337">
        <v>87</v>
      </c>
      <c r="E2337" t="s">
        <v>101</v>
      </c>
      <c r="F2337">
        <v>13</v>
      </c>
      <c r="G2337">
        <v>25</v>
      </c>
      <c r="H2337">
        <v>119</v>
      </c>
      <c r="I2337" t="s">
        <v>411</v>
      </c>
      <c r="J2337" t="s">
        <v>545</v>
      </c>
      <c r="K2337" t="s">
        <v>201</v>
      </c>
      <c r="L2337" t="s">
        <v>568</v>
      </c>
    </row>
    <row r="2338" spans="2:12" x14ac:dyDescent="0.3">
      <c r="B2338">
        <v>804</v>
      </c>
      <c r="C2338" s="65">
        <v>44264</v>
      </c>
      <c r="D2338">
        <v>26</v>
      </c>
      <c r="E2338" t="s">
        <v>154</v>
      </c>
      <c r="F2338">
        <v>8</v>
      </c>
      <c r="G2338">
        <v>45</v>
      </c>
      <c r="H2338">
        <v>116</v>
      </c>
      <c r="I2338" t="s">
        <v>373</v>
      </c>
      <c r="J2338" t="s">
        <v>545</v>
      </c>
      <c r="K2338" t="s">
        <v>206</v>
      </c>
      <c r="L2338" t="s">
        <v>558</v>
      </c>
    </row>
    <row r="2339" spans="2:12" x14ac:dyDescent="0.3">
      <c r="B2339">
        <v>815</v>
      </c>
      <c r="C2339" s="65">
        <v>44269</v>
      </c>
      <c r="D2339">
        <v>14</v>
      </c>
      <c r="E2339" t="s">
        <v>86</v>
      </c>
      <c r="F2339">
        <v>13</v>
      </c>
      <c r="G2339">
        <v>15</v>
      </c>
      <c r="H2339">
        <v>118</v>
      </c>
      <c r="I2339" t="s">
        <v>411</v>
      </c>
      <c r="J2339" t="s">
        <v>545</v>
      </c>
      <c r="K2339" t="s">
        <v>201</v>
      </c>
      <c r="L2339" t="s">
        <v>568</v>
      </c>
    </row>
    <row r="2340" spans="2:12" x14ac:dyDescent="0.3">
      <c r="B2340">
        <v>825</v>
      </c>
      <c r="C2340" s="65">
        <v>44274</v>
      </c>
      <c r="D2340">
        <v>86</v>
      </c>
      <c r="E2340" t="s">
        <v>149</v>
      </c>
      <c r="F2340">
        <v>13</v>
      </c>
      <c r="G2340">
        <v>40</v>
      </c>
      <c r="H2340">
        <v>90</v>
      </c>
      <c r="I2340" t="s">
        <v>411</v>
      </c>
      <c r="J2340" t="s">
        <v>545</v>
      </c>
      <c r="K2340" t="s">
        <v>201</v>
      </c>
      <c r="L2340" t="s">
        <v>568</v>
      </c>
    </row>
    <row r="2341" spans="2:12" x14ac:dyDescent="0.3">
      <c r="B2341">
        <v>827</v>
      </c>
      <c r="C2341" s="65">
        <v>44278</v>
      </c>
      <c r="D2341">
        <v>63</v>
      </c>
      <c r="E2341" t="s">
        <v>139</v>
      </c>
      <c r="F2341">
        <v>13</v>
      </c>
      <c r="G2341">
        <v>48</v>
      </c>
      <c r="H2341">
        <v>108</v>
      </c>
      <c r="I2341" t="s">
        <v>411</v>
      </c>
      <c r="J2341" t="s">
        <v>545</v>
      </c>
      <c r="K2341" t="s">
        <v>201</v>
      </c>
      <c r="L2341" t="s">
        <v>568</v>
      </c>
    </row>
    <row r="2342" spans="2:12" x14ac:dyDescent="0.3">
      <c r="B2342">
        <v>832</v>
      </c>
      <c r="C2342" s="65">
        <v>44281</v>
      </c>
      <c r="D2342">
        <v>46</v>
      </c>
      <c r="E2342" t="s">
        <v>153</v>
      </c>
      <c r="F2342">
        <v>13</v>
      </c>
      <c r="G2342">
        <v>50</v>
      </c>
      <c r="H2342">
        <v>93</v>
      </c>
      <c r="I2342" t="s">
        <v>411</v>
      </c>
      <c r="J2342" t="s">
        <v>545</v>
      </c>
      <c r="K2342" t="s">
        <v>201</v>
      </c>
      <c r="L2342" t="s">
        <v>568</v>
      </c>
    </row>
    <row r="2343" spans="2:12" x14ac:dyDescent="0.3">
      <c r="B2343">
        <v>841</v>
      </c>
      <c r="C2343" s="65">
        <v>44283</v>
      </c>
      <c r="D2343">
        <v>23</v>
      </c>
      <c r="E2343" t="s">
        <v>164</v>
      </c>
      <c r="F2343">
        <v>3</v>
      </c>
      <c r="G2343">
        <v>47</v>
      </c>
      <c r="H2343">
        <v>99</v>
      </c>
      <c r="I2343" t="s">
        <v>494</v>
      </c>
      <c r="J2343" t="s">
        <v>545</v>
      </c>
      <c r="K2343" t="s">
        <v>206</v>
      </c>
      <c r="L2343" t="s">
        <v>546</v>
      </c>
    </row>
    <row r="2344" spans="2:12" x14ac:dyDescent="0.3">
      <c r="B2344">
        <v>846</v>
      </c>
      <c r="C2344" s="65">
        <v>44285</v>
      </c>
      <c r="D2344">
        <v>86</v>
      </c>
      <c r="E2344" t="s">
        <v>149</v>
      </c>
      <c r="F2344">
        <v>8</v>
      </c>
      <c r="G2344">
        <v>50</v>
      </c>
      <c r="H2344">
        <v>118</v>
      </c>
      <c r="I2344" t="s">
        <v>373</v>
      </c>
      <c r="J2344" t="s">
        <v>545</v>
      </c>
      <c r="K2344" t="s">
        <v>206</v>
      </c>
      <c r="L2344" t="s">
        <v>558</v>
      </c>
    </row>
    <row r="2345" spans="2:12" x14ac:dyDescent="0.3">
      <c r="B2345">
        <v>847</v>
      </c>
      <c r="C2345" s="65">
        <v>44286</v>
      </c>
      <c r="D2345">
        <v>57</v>
      </c>
      <c r="E2345" t="s">
        <v>148</v>
      </c>
      <c r="F2345">
        <v>3</v>
      </c>
      <c r="G2345">
        <v>26</v>
      </c>
      <c r="H2345">
        <v>103</v>
      </c>
      <c r="I2345" t="s">
        <v>494</v>
      </c>
      <c r="J2345" t="s">
        <v>545</v>
      </c>
      <c r="K2345" t="s">
        <v>206</v>
      </c>
      <c r="L2345" t="s">
        <v>546</v>
      </c>
    </row>
    <row r="2346" spans="2:12" x14ac:dyDescent="0.3">
      <c r="B2346">
        <v>866</v>
      </c>
      <c r="C2346" s="65">
        <v>44293</v>
      </c>
      <c r="D2346">
        <v>86</v>
      </c>
      <c r="E2346" t="s">
        <v>149</v>
      </c>
      <c r="F2346">
        <v>13</v>
      </c>
      <c r="G2346">
        <v>39</v>
      </c>
      <c r="H2346">
        <v>108</v>
      </c>
      <c r="I2346" t="s">
        <v>411</v>
      </c>
      <c r="J2346" t="s">
        <v>545</v>
      </c>
      <c r="K2346" t="s">
        <v>201</v>
      </c>
      <c r="L2346" t="s">
        <v>568</v>
      </c>
    </row>
    <row r="2347" spans="2:12" x14ac:dyDescent="0.3">
      <c r="B2347">
        <v>867</v>
      </c>
      <c r="C2347" s="65">
        <v>44294</v>
      </c>
      <c r="D2347">
        <v>18</v>
      </c>
      <c r="E2347" t="s">
        <v>142</v>
      </c>
      <c r="F2347">
        <v>3</v>
      </c>
      <c r="G2347">
        <v>14</v>
      </c>
      <c r="H2347">
        <v>97</v>
      </c>
      <c r="I2347" t="s">
        <v>494</v>
      </c>
      <c r="J2347" t="s">
        <v>545</v>
      </c>
      <c r="K2347" t="s">
        <v>206</v>
      </c>
      <c r="L2347" t="s">
        <v>546</v>
      </c>
    </row>
    <row r="2348" spans="2:12" x14ac:dyDescent="0.3">
      <c r="B2348">
        <v>868</v>
      </c>
      <c r="C2348" s="65">
        <v>44294</v>
      </c>
      <c r="D2348">
        <v>81</v>
      </c>
      <c r="E2348" t="s">
        <v>162</v>
      </c>
      <c r="F2348">
        <v>8</v>
      </c>
      <c r="G2348">
        <v>15</v>
      </c>
      <c r="H2348">
        <v>90</v>
      </c>
      <c r="I2348" t="s">
        <v>373</v>
      </c>
      <c r="J2348" t="s">
        <v>545</v>
      </c>
      <c r="K2348" t="s">
        <v>206</v>
      </c>
      <c r="L2348" t="s">
        <v>558</v>
      </c>
    </row>
    <row r="2349" spans="2:12" x14ac:dyDescent="0.3">
      <c r="B2349">
        <v>871</v>
      </c>
      <c r="C2349" s="65">
        <v>44296</v>
      </c>
      <c r="D2349">
        <v>15</v>
      </c>
      <c r="E2349" t="s">
        <v>136</v>
      </c>
      <c r="F2349">
        <v>8</v>
      </c>
      <c r="G2349">
        <v>35</v>
      </c>
      <c r="H2349">
        <v>109</v>
      </c>
      <c r="I2349" t="s">
        <v>373</v>
      </c>
      <c r="J2349" t="s">
        <v>545</v>
      </c>
      <c r="K2349" t="s">
        <v>206</v>
      </c>
      <c r="L2349" t="s">
        <v>558</v>
      </c>
    </row>
    <row r="2350" spans="2:12" x14ac:dyDescent="0.3">
      <c r="B2350">
        <v>875</v>
      </c>
      <c r="C2350" s="65">
        <v>44302</v>
      </c>
      <c r="D2350">
        <v>31</v>
      </c>
      <c r="E2350" t="s">
        <v>144</v>
      </c>
      <c r="F2350">
        <v>13</v>
      </c>
      <c r="G2350">
        <v>37</v>
      </c>
      <c r="H2350">
        <v>111</v>
      </c>
      <c r="I2350" t="s">
        <v>411</v>
      </c>
      <c r="J2350" t="s">
        <v>545</v>
      </c>
      <c r="K2350" t="s">
        <v>201</v>
      </c>
      <c r="L2350" t="s">
        <v>568</v>
      </c>
    </row>
    <row r="2351" spans="2:12" x14ac:dyDescent="0.3">
      <c r="B2351">
        <v>888</v>
      </c>
      <c r="C2351" s="65">
        <v>44311</v>
      </c>
      <c r="D2351">
        <v>18</v>
      </c>
      <c r="E2351" t="s">
        <v>142</v>
      </c>
      <c r="F2351">
        <v>8</v>
      </c>
      <c r="G2351">
        <v>25</v>
      </c>
      <c r="H2351">
        <v>107</v>
      </c>
      <c r="I2351" t="s">
        <v>373</v>
      </c>
      <c r="J2351" t="s">
        <v>545</v>
      </c>
      <c r="K2351" t="s">
        <v>206</v>
      </c>
      <c r="L2351" t="s">
        <v>558</v>
      </c>
    </row>
    <row r="2352" spans="2:12" x14ac:dyDescent="0.3">
      <c r="B2352">
        <v>899</v>
      </c>
      <c r="C2352" s="65">
        <v>44315</v>
      </c>
      <c r="D2352">
        <v>54</v>
      </c>
      <c r="E2352" t="s">
        <v>138</v>
      </c>
      <c r="F2352">
        <v>8</v>
      </c>
      <c r="G2352">
        <v>48</v>
      </c>
      <c r="H2352">
        <v>102</v>
      </c>
      <c r="I2352" t="s">
        <v>373</v>
      </c>
      <c r="J2352" t="s">
        <v>545</v>
      </c>
      <c r="K2352" t="s">
        <v>206</v>
      </c>
      <c r="L2352" t="s">
        <v>558</v>
      </c>
    </row>
    <row r="2353" spans="2:12" x14ac:dyDescent="0.3">
      <c r="B2353">
        <v>903</v>
      </c>
      <c r="C2353" s="65">
        <v>44316</v>
      </c>
      <c r="D2353">
        <v>28</v>
      </c>
      <c r="E2353" t="s">
        <v>145</v>
      </c>
      <c r="F2353">
        <v>8</v>
      </c>
      <c r="G2353">
        <v>40</v>
      </c>
      <c r="H2353">
        <v>103</v>
      </c>
      <c r="I2353" t="s">
        <v>373</v>
      </c>
      <c r="J2353" t="s">
        <v>545</v>
      </c>
      <c r="K2353" t="s">
        <v>206</v>
      </c>
      <c r="L2353" t="s">
        <v>558</v>
      </c>
    </row>
    <row r="2354" spans="2:12" x14ac:dyDescent="0.3">
      <c r="B2354">
        <v>907</v>
      </c>
      <c r="C2354" s="65">
        <v>44319</v>
      </c>
      <c r="D2354">
        <v>17</v>
      </c>
      <c r="E2354" t="s">
        <v>126</v>
      </c>
      <c r="F2354">
        <v>13</v>
      </c>
      <c r="G2354">
        <v>15</v>
      </c>
      <c r="H2354">
        <v>110</v>
      </c>
      <c r="I2354" t="s">
        <v>411</v>
      </c>
      <c r="J2354" t="s">
        <v>545</v>
      </c>
      <c r="K2354" t="s">
        <v>201</v>
      </c>
      <c r="L2354" t="s">
        <v>568</v>
      </c>
    </row>
    <row r="2355" spans="2:12" x14ac:dyDescent="0.3">
      <c r="B2355">
        <v>911</v>
      </c>
      <c r="C2355" s="65">
        <v>44321</v>
      </c>
      <c r="D2355">
        <v>67</v>
      </c>
      <c r="E2355" t="s">
        <v>165</v>
      </c>
      <c r="F2355">
        <v>3</v>
      </c>
      <c r="G2355">
        <v>12</v>
      </c>
      <c r="H2355">
        <v>92</v>
      </c>
      <c r="I2355" t="s">
        <v>494</v>
      </c>
      <c r="J2355" t="s">
        <v>545</v>
      </c>
      <c r="K2355" t="s">
        <v>206</v>
      </c>
      <c r="L2355" t="s">
        <v>546</v>
      </c>
    </row>
    <row r="2356" spans="2:12" x14ac:dyDescent="0.3">
      <c r="B2356">
        <v>922</v>
      </c>
      <c r="C2356" s="65">
        <v>44327</v>
      </c>
      <c r="D2356">
        <v>44</v>
      </c>
      <c r="E2356" t="s">
        <v>130</v>
      </c>
      <c r="F2356">
        <v>8</v>
      </c>
      <c r="G2356">
        <v>25</v>
      </c>
      <c r="H2356">
        <v>117</v>
      </c>
      <c r="I2356" t="s">
        <v>373</v>
      </c>
      <c r="J2356" t="s">
        <v>545</v>
      </c>
      <c r="K2356" t="s">
        <v>206</v>
      </c>
      <c r="L2356" t="s">
        <v>558</v>
      </c>
    </row>
    <row r="2357" spans="2:12" x14ac:dyDescent="0.3">
      <c r="B2357">
        <v>936</v>
      </c>
      <c r="C2357" s="65">
        <v>44337</v>
      </c>
      <c r="D2357">
        <v>77</v>
      </c>
      <c r="E2357" t="s">
        <v>124</v>
      </c>
      <c r="F2357">
        <v>8</v>
      </c>
      <c r="G2357">
        <v>19</v>
      </c>
      <c r="H2357">
        <v>119</v>
      </c>
      <c r="I2357" t="s">
        <v>373</v>
      </c>
      <c r="J2357" t="s">
        <v>545</v>
      </c>
      <c r="K2357" t="s">
        <v>206</v>
      </c>
      <c r="L2357" t="s">
        <v>558</v>
      </c>
    </row>
    <row r="2358" spans="2:12" x14ac:dyDescent="0.3">
      <c r="B2358">
        <v>937</v>
      </c>
      <c r="C2358" s="65">
        <v>44337</v>
      </c>
      <c r="D2358">
        <v>18</v>
      </c>
      <c r="E2358" t="s">
        <v>142</v>
      </c>
      <c r="F2358">
        <v>13</v>
      </c>
      <c r="G2358">
        <v>23</v>
      </c>
      <c r="H2358">
        <v>102</v>
      </c>
      <c r="I2358" t="s">
        <v>411</v>
      </c>
      <c r="J2358" t="s">
        <v>545</v>
      </c>
      <c r="K2358" t="s">
        <v>201</v>
      </c>
      <c r="L2358" t="s">
        <v>568</v>
      </c>
    </row>
    <row r="2359" spans="2:12" x14ac:dyDescent="0.3">
      <c r="B2359">
        <v>940</v>
      </c>
      <c r="C2359" s="65">
        <v>44338</v>
      </c>
      <c r="D2359">
        <v>3</v>
      </c>
      <c r="E2359" t="s">
        <v>150</v>
      </c>
      <c r="F2359">
        <v>3</v>
      </c>
      <c r="G2359">
        <v>49</v>
      </c>
      <c r="H2359">
        <v>111</v>
      </c>
      <c r="I2359" t="s">
        <v>494</v>
      </c>
      <c r="J2359" t="s">
        <v>545</v>
      </c>
      <c r="K2359" t="s">
        <v>206</v>
      </c>
      <c r="L2359" t="s">
        <v>546</v>
      </c>
    </row>
    <row r="2360" spans="2:12" x14ac:dyDescent="0.3">
      <c r="B2360">
        <v>945</v>
      </c>
      <c r="C2360" s="65">
        <v>44339</v>
      </c>
      <c r="D2360">
        <v>98</v>
      </c>
      <c r="E2360" t="s">
        <v>84</v>
      </c>
      <c r="F2360">
        <v>3</v>
      </c>
      <c r="G2360">
        <v>14</v>
      </c>
      <c r="H2360">
        <v>120</v>
      </c>
      <c r="I2360" t="s">
        <v>494</v>
      </c>
      <c r="J2360" t="s">
        <v>545</v>
      </c>
      <c r="K2360" t="s">
        <v>206</v>
      </c>
      <c r="L2360" t="s">
        <v>546</v>
      </c>
    </row>
    <row r="2361" spans="2:12" x14ac:dyDescent="0.3">
      <c r="B2361">
        <v>946</v>
      </c>
      <c r="C2361" s="65">
        <v>44339</v>
      </c>
      <c r="D2361">
        <v>60</v>
      </c>
      <c r="E2361" t="s">
        <v>141</v>
      </c>
      <c r="F2361">
        <v>8</v>
      </c>
      <c r="G2361">
        <v>26</v>
      </c>
      <c r="H2361">
        <v>112</v>
      </c>
      <c r="I2361" t="s">
        <v>373</v>
      </c>
      <c r="J2361" t="s">
        <v>545</v>
      </c>
      <c r="K2361" t="s">
        <v>206</v>
      </c>
      <c r="L2361" t="s">
        <v>558</v>
      </c>
    </row>
    <row r="2362" spans="2:12" x14ac:dyDescent="0.3">
      <c r="B2362">
        <v>947</v>
      </c>
      <c r="C2362" s="65">
        <v>44340</v>
      </c>
      <c r="D2362">
        <v>48</v>
      </c>
      <c r="E2362" t="s">
        <v>120</v>
      </c>
      <c r="F2362">
        <v>3</v>
      </c>
      <c r="G2362">
        <v>20</v>
      </c>
      <c r="H2362">
        <v>116</v>
      </c>
      <c r="I2362" t="s">
        <v>494</v>
      </c>
      <c r="J2362" t="s">
        <v>545</v>
      </c>
      <c r="K2362" t="s">
        <v>206</v>
      </c>
      <c r="L2362" t="s">
        <v>546</v>
      </c>
    </row>
    <row r="2363" spans="2:12" x14ac:dyDescent="0.3">
      <c r="B2363">
        <v>955</v>
      </c>
      <c r="C2363" s="65">
        <v>44343</v>
      </c>
      <c r="D2363">
        <v>90</v>
      </c>
      <c r="E2363" t="s">
        <v>119</v>
      </c>
      <c r="F2363">
        <v>13</v>
      </c>
      <c r="G2363">
        <v>50</v>
      </c>
      <c r="H2363">
        <v>109</v>
      </c>
      <c r="I2363" t="s">
        <v>411</v>
      </c>
      <c r="J2363" t="s">
        <v>545</v>
      </c>
      <c r="K2363" t="s">
        <v>201</v>
      </c>
      <c r="L2363" t="s">
        <v>568</v>
      </c>
    </row>
    <row r="2364" spans="2:12" x14ac:dyDescent="0.3">
      <c r="B2364">
        <v>959</v>
      </c>
      <c r="C2364" s="65">
        <v>44345</v>
      </c>
      <c r="D2364">
        <v>23</v>
      </c>
      <c r="E2364" t="s">
        <v>164</v>
      </c>
      <c r="F2364">
        <v>13</v>
      </c>
      <c r="G2364">
        <v>50</v>
      </c>
      <c r="H2364">
        <v>97</v>
      </c>
      <c r="I2364" t="s">
        <v>411</v>
      </c>
      <c r="J2364" t="s">
        <v>545</v>
      </c>
      <c r="K2364" t="s">
        <v>201</v>
      </c>
      <c r="L2364" t="s">
        <v>568</v>
      </c>
    </row>
    <row r="2365" spans="2:12" x14ac:dyDescent="0.3">
      <c r="B2365">
        <v>962</v>
      </c>
      <c r="C2365" s="65">
        <v>44349</v>
      </c>
      <c r="D2365">
        <v>41</v>
      </c>
      <c r="E2365" t="s">
        <v>127</v>
      </c>
      <c r="F2365">
        <v>3</v>
      </c>
      <c r="G2365">
        <v>31</v>
      </c>
      <c r="H2365">
        <v>111</v>
      </c>
      <c r="I2365" t="s">
        <v>494</v>
      </c>
      <c r="J2365" t="s">
        <v>545</v>
      </c>
      <c r="K2365" t="s">
        <v>206</v>
      </c>
      <c r="L2365" t="s">
        <v>546</v>
      </c>
    </row>
    <row r="2366" spans="2:12" x14ac:dyDescent="0.3">
      <c r="B2366">
        <v>967</v>
      </c>
      <c r="C2366" s="65">
        <v>44352</v>
      </c>
      <c r="D2366">
        <v>57</v>
      </c>
      <c r="E2366" t="s">
        <v>148</v>
      </c>
      <c r="F2366">
        <v>3</v>
      </c>
      <c r="G2366">
        <v>14</v>
      </c>
      <c r="H2366">
        <v>91</v>
      </c>
      <c r="I2366" t="s">
        <v>494</v>
      </c>
      <c r="J2366" t="s">
        <v>545</v>
      </c>
      <c r="K2366" t="s">
        <v>206</v>
      </c>
      <c r="L2366" t="s">
        <v>546</v>
      </c>
    </row>
    <row r="2367" spans="2:12" x14ac:dyDescent="0.3">
      <c r="B2367">
        <v>972</v>
      </c>
      <c r="C2367" s="65">
        <v>44354</v>
      </c>
      <c r="D2367">
        <v>33</v>
      </c>
      <c r="E2367" t="s">
        <v>135</v>
      </c>
      <c r="F2367">
        <v>13</v>
      </c>
      <c r="G2367">
        <v>23</v>
      </c>
      <c r="H2367">
        <v>116</v>
      </c>
      <c r="I2367" t="s">
        <v>411</v>
      </c>
      <c r="J2367" t="s">
        <v>545</v>
      </c>
      <c r="K2367" t="s">
        <v>201</v>
      </c>
      <c r="L2367" t="s">
        <v>568</v>
      </c>
    </row>
    <row r="2368" spans="2:12" x14ac:dyDescent="0.3">
      <c r="B2368">
        <v>974</v>
      </c>
      <c r="C2368" s="65">
        <v>44354</v>
      </c>
      <c r="D2368">
        <v>84</v>
      </c>
      <c r="E2368" t="s">
        <v>106</v>
      </c>
      <c r="F2368">
        <v>13</v>
      </c>
      <c r="G2368">
        <v>15</v>
      </c>
      <c r="H2368">
        <v>120</v>
      </c>
      <c r="I2368" t="s">
        <v>411</v>
      </c>
      <c r="J2368" t="s">
        <v>545</v>
      </c>
      <c r="K2368" t="s">
        <v>201</v>
      </c>
      <c r="L2368" t="s">
        <v>568</v>
      </c>
    </row>
    <row r="2369" spans="2:12" x14ac:dyDescent="0.3">
      <c r="B2369">
        <v>976</v>
      </c>
      <c r="C2369" s="65">
        <v>44354</v>
      </c>
      <c r="D2369">
        <v>43</v>
      </c>
      <c r="E2369" t="s">
        <v>158</v>
      </c>
      <c r="F2369">
        <v>3</v>
      </c>
      <c r="G2369">
        <v>35</v>
      </c>
      <c r="H2369">
        <v>91</v>
      </c>
      <c r="I2369" t="s">
        <v>494</v>
      </c>
      <c r="J2369" t="s">
        <v>545</v>
      </c>
      <c r="K2369" t="s">
        <v>206</v>
      </c>
      <c r="L2369" t="s">
        <v>546</v>
      </c>
    </row>
    <row r="2370" spans="2:12" x14ac:dyDescent="0.3">
      <c r="B2370">
        <v>978</v>
      </c>
      <c r="C2370" s="65">
        <v>44355</v>
      </c>
      <c r="D2370">
        <v>71</v>
      </c>
      <c r="E2370" t="s">
        <v>78</v>
      </c>
      <c r="F2370">
        <v>8</v>
      </c>
      <c r="G2370">
        <v>29</v>
      </c>
      <c r="H2370">
        <v>106</v>
      </c>
      <c r="I2370" t="s">
        <v>373</v>
      </c>
      <c r="J2370" t="s">
        <v>545</v>
      </c>
      <c r="K2370" t="s">
        <v>206</v>
      </c>
      <c r="L2370" t="s">
        <v>558</v>
      </c>
    </row>
    <row r="2371" spans="2:12" x14ac:dyDescent="0.3">
      <c r="B2371">
        <v>980</v>
      </c>
      <c r="C2371" s="65">
        <v>44356</v>
      </c>
      <c r="D2371">
        <v>58</v>
      </c>
      <c r="E2371" t="s">
        <v>131</v>
      </c>
      <c r="F2371">
        <v>8</v>
      </c>
      <c r="G2371">
        <v>20</v>
      </c>
      <c r="H2371">
        <v>96</v>
      </c>
      <c r="I2371" t="s">
        <v>373</v>
      </c>
      <c r="J2371" t="s">
        <v>545</v>
      </c>
      <c r="K2371" t="s">
        <v>206</v>
      </c>
      <c r="L2371" t="s">
        <v>558</v>
      </c>
    </row>
    <row r="2372" spans="2:12" x14ac:dyDescent="0.3">
      <c r="B2372">
        <v>987</v>
      </c>
      <c r="C2372" s="65">
        <v>44360</v>
      </c>
      <c r="D2372">
        <v>43</v>
      </c>
      <c r="E2372" t="s">
        <v>158</v>
      </c>
      <c r="F2372">
        <v>8</v>
      </c>
      <c r="G2372">
        <v>15</v>
      </c>
      <c r="H2372">
        <v>95</v>
      </c>
      <c r="I2372" t="s">
        <v>373</v>
      </c>
      <c r="J2372" t="s">
        <v>545</v>
      </c>
      <c r="K2372" t="s">
        <v>206</v>
      </c>
      <c r="L2372" t="s">
        <v>558</v>
      </c>
    </row>
    <row r="2373" spans="2:12" x14ac:dyDescent="0.3">
      <c r="B2373">
        <v>990</v>
      </c>
      <c r="C2373" s="65">
        <v>44361</v>
      </c>
      <c r="D2373">
        <v>6</v>
      </c>
      <c r="E2373" t="s">
        <v>147</v>
      </c>
      <c r="F2373">
        <v>8</v>
      </c>
      <c r="G2373">
        <v>36</v>
      </c>
      <c r="H2373">
        <v>92</v>
      </c>
      <c r="I2373" t="s">
        <v>373</v>
      </c>
      <c r="J2373" t="s">
        <v>545</v>
      </c>
      <c r="K2373" t="s">
        <v>206</v>
      </c>
      <c r="L2373" t="s">
        <v>558</v>
      </c>
    </row>
    <row r="2374" spans="2:12" x14ac:dyDescent="0.3">
      <c r="B2374">
        <v>1002</v>
      </c>
      <c r="C2374" s="65">
        <v>44369</v>
      </c>
      <c r="D2374">
        <v>28</v>
      </c>
      <c r="E2374" t="s">
        <v>145</v>
      </c>
      <c r="F2374">
        <v>13</v>
      </c>
      <c r="G2374">
        <v>27</v>
      </c>
      <c r="H2374">
        <v>105</v>
      </c>
      <c r="I2374" t="s">
        <v>411</v>
      </c>
      <c r="J2374" t="s">
        <v>545</v>
      </c>
      <c r="K2374" t="s">
        <v>201</v>
      </c>
      <c r="L2374" t="s">
        <v>568</v>
      </c>
    </row>
    <row r="2375" spans="2:12" x14ac:dyDescent="0.3">
      <c r="B2375">
        <v>1003</v>
      </c>
      <c r="C2375" s="65">
        <v>44369</v>
      </c>
      <c r="D2375">
        <v>11</v>
      </c>
      <c r="E2375" t="s">
        <v>119</v>
      </c>
      <c r="F2375">
        <v>8</v>
      </c>
      <c r="G2375">
        <v>41</v>
      </c>
      <c r="H2375">
        <v>107</v>
      </c>
      <c r="I2375" t="s">
        <v>373</v>
      </c>
      <c r="J2375" t="s">
        <v>545</v>
      </c>
      <c r="K2375" t="s">
        <v>206</v>
      </c>
      <c r="L2375" t="s">
        <v>558</v>
      </c>
    </row>
    <row r="2376" spans="2:12" x14ac:dyDescent="0.3">
      <c r="B2376">
        <v>1011</v>
      </c>
      <c r="C2376" s="65">
        <v>44375</v>
      </c>
      <c r="D2376">
        <v>60</v>
      </c>
      <c r="E2376" t="s">
        <v>141</v>
      </c>
      <c r="F2376">
        <v>8</v>
      </c>
      <c r="G2376">
        <v>45</v>
      </c>
      <c r="H2376">
        <v>116</v>
      </c>
      <c r="I2376" t="s">
        <v>373</v>
      </c>
      <c r="J2376" t="s">
        <v>545</v>
      </c>
      <c r="K2376" t="s">
        <v>206</v>
      </c>
      <c r="L2376" t="s">
        <v>558</v>
      </c>
    </row>
    <row r="2377" spans="2:12" x14ac:dyDescent="0.3">
      <c r="B2377">
        <v>11</v>
      </c>
      <c r="C2377" s="65">
        <v>43837</v>
      </c>
      <c r="D2377">
        <v>87</v>
      </c>
      <c r="E2377" t="s">
        <v>101</v>
      </c>
      <c r="F2377">
        <v>5</v>
      </c>
      <c r="G2377">
        <v>14</v>
      </c>
      <c r="H2377">
        <v>105</v>
      </c>
      <c r="I2377" t="s">
        <v>315</v>
      </c>
      <c r="J2377" t="s">
        <v>551</v>
      </c>
      <c r="K2377" t="s">
        <v>206</v>
      </c>
      <c r="L2377" t="s">
        <v>552</v>
      </c>
    </row>
    <row r="2378" spans="2:12" x14ac:dyDescent="0.3">
      <c r="B2378">
        <v>5</v>
      </c>
      <c r="C2378" s="65">
        <v>43835</v>
      </c>
      <c r="D2378">
        <v>66</v>
      </c>
      <c r="E2378" t="s">
        <v>89</v>
      </c>
      <c r="F2378">
        <v>15</v>
      </c>
      <c r="G2378">
        <v>24</v>
      </c>
      <c r="H2378">
        <v>97</v>
      </c>
      <c r="I2378" t="s">
        <v>295</v>
      </c>
      <c r="J2378" t="s">
        <v>551</v>
      </c>
      <c r="K2378" t="s">
        <v>206</v>
      </c>
      <c r="L2378" t="s">
        <v>572</v>
      </c>
    </row>
    <row r="2379" spans="2:12" x14ac:dyDescent="0.3">
      <c r="B2379">
        <v>8</v>
      </c>
      <c r="C2379" s="65">
        <v>43836</v>
      </c>
      <c r="D2379">
        <v>9</v>
      </c>
      <c r="E2379" t="s">
        <v>94</v>
      </c>
      <c r="F2379">
        <v>15</v>
      </c>
      <c r="G2379">
        <v>10</v>
      </c>
      <c r="H2379">
        <v>92</v>
      </c>
      <c r="I2379" t="s">
        <v>295</v>
      </c>
      <c r="J2379" t="s">
        <v>551</v>
      </c>
      <c r="K2379" t="s">
        <v>206</v>
      </c>
      <c r="L2379" t="s">
        <v>572</v>
      </c>
    </row>
    <row r="2380" spans="2:12" x14ac:dyDescent="0.3">
      <c r="B2380">
        <v>13</v>
      </c>
      <c r="C2380" s="65">
        <v>43839</v>
      </c>
      <c r="D2380">
        <v>55</v>
      </c>
      <c r="E2380" t="s">
        <v>106</v>
      </c>
      <c r="F2380">
        <v>15</v>
      </c>
      <c r="G2380">
        <v>18</v>
      </c>
      <c r="H2380">
        <v>110</v>
      </c>
      <c r="I2380" t="s">
        <v>295</v>
      </c>
      <c r="J2380" t="s">
        <v>551</v>
      </c>
      <c r="K2380" t="s">
        <v>206</v>
      </c>
      <c r="L2380" t="s">
        <v>572</v>
      </c>
    </row>
    <row r="2381" spans="2:12" x14ac:dyDescent="0.3">
      <c r="B2381">
        <v>16</v>
      </c>
      <c r="C2381" s="65">
        <v>43841</v>
      </c>
      <c r="D2381">
        <v>12</v>
      </c>
      <c r="E2381" t="s">
        <v>107</v>
      </c>
      <c r="F2381">
        <v>15</v>
      </c>
      <c r="G2381">
        <v>25</v>
      </c>
      <c r="H2381">
        <v>110</v>
      </c>
      <c r="I2381" t="s">
        <v>295</v>
      </c>
      <c r="J2381" t="s">
        <v>551</v>
      </c>
      <c r="K2381" t="s">
        <v>206</v>
      </c>
      <c r="L2381" t="s">
        <v>572</v>
      </c>
    </row>
    <row r="2382" spans="2:12" x14ac:dyDescent="0.3">
      <c r="B2382">
        <v>33</v>
      </c>
      <c r="C2382" s="65">
        <v>43851</v>
      </c>
      <c r="D2382">
        <v>65</v>
      </c>
      <c r="E2382" t="s">
        <v>123</v>
      </c>
      <c r="F2382">
        <v>15</v>
      </c>
      <c r="G2382">
        <v>18</v>
      </c>
      <c r="H2382">
        <v>102</v>
      </c>
      <c r="I2382" t="s">
        <v>295</v>
      </c>
      <c r="J2382" t="s">
        <v>551</v>
      </c>
      <c r="K2382" t="s">
        <v>206</v>
      </c>
      <c r="L2382" t="s">
        <v>572</v>
      </c>
    </row>
    <row r="2383" spans="2:12" x14ac:dyDescent="0.3">
      <c r="B2383">
        <v>34</v>
      </c>
      <c r="C2383" s="65">
        <v>43851</v>
      </c>
      <c r="D2383">
        <v>52</v>
      </c>
      <c r="E2383" t="s">
        <v>81</v>
      </c>
      <c r="F2383">
        <v>15</v>
      </c>
      <c r="G2383">
        <v>44</v>
      </c>
      <c r="H2383">
        <v>106</v>
      </c>
      <c r="I2383" t="s">
        <v>295</v>
      </c>
      <c r="J2383" t="s">
        <v>551</v>
      </c>
      <c r="K2383" t="s">
        <v>206</v>
      </c>
      <c r="L2383" t="s">
        <v>572</v>
      </c>
    </row>
    <row r="2384" spans="2:12" x14ac:dyDescent="0.3">
      <c r="B2384">
        <v>45</v>
      </c>
      <c r="C2384" s="65">
        <v>43855</v>
      </c>
      <c r="D2384">
        <v>55</v>
      </c>
      <c r="E2384" t="s">
        <v>106</v>
      </c>
      <c r="F2384">
        <v>5</v>
      </c>
      <c r="G2384">
        <v>31</v>
      </c>
      <c r="H2384">
        <v>110</v>
      </c>
      <c r="I2384" t="s">
        <v>315</v>
      </c>
      <c r="J2384" t="s">
        <v>551</v>
      </c>
      <c r="K2384" t="s">
        <v>206</v>
      </c>
      <c r="L2384" t="s">
        <v>552</v>
      </c>
    </row>
    <row r="2385" spans="2:12" x14ac:dyDescent="0.3">
      <c r="B2385">
        <v>46</v>
      </c>
      <c r="C2385" s="65">
        <v>43855</v>
      </c>
      <c r="D2385">
        <v>40</v>
      </c>
      <c r="E2385" t="s">
        <v>111</v>
      </c>
      <c r="F2385">
        <v>5</v>
      </c>
      <c r="G2385">
        <v>37</v>
      </c>
      <c r="H2385">
        <v>90</v>
      </c>
      <c r="I2385" t="s">
        <v>315</v>
      </c>
      <c r="J2385" t="s">
        <v>551</v>
      </c>
      <c r="K2385" t="s">
        <v>206</v>
      </c>
      <c r="L2385" t="s">
        <v>552</v>
      </c>
    </row>
    <row r="2386" spans="2:12" x14ac:dyDescent="0.3">
      <c r="B2386">
        <v>47</v>
      </c>
      <c r="C2386" s="65">
        <v>43855</v>
      </c>
      <c r="D2386">
        <v>47</v>
      </c>
      <c r="E2386" t="s">
        <v>101</v>
      </c>
      <c r="F2386">
        <v>5</v>
      </c>
      <c r="G2386">
        <v>45</v>
      </c>
      <c r="H2386">
        <v>108</v>
      </c>
      <c r="I2386" t="s">
        <v>315</v>
      </c>
      <c r="J2386" t="s">
        <v>551</v>
      </c>
      <c r="K2386" t="s">
        <v>206</v>
      </c>
      <c r="L2386" t="s">
        <v>552</v>
      </c>
    </row>
    <row r="2387" spans="2:12" x14ac:dyDescent="0.3">
      <c r="B2387">
        <v>60</v>
      </c>
      <c r="C2387" s="65">
        <v>43864</v>
      </c>
      <c r="D2387">
        <v>13</v>
      </c>
      <c r="E2387" t="s">
        <v>134</v>
      </c>
      <c r="F2387">
        <v>15</v>
      </c>
      <c r="G2387">
        <v>43</v>
      </c>
      <c r="H2387">
        <v>98</v>
      </c>
      <c r="I2387" t="s">
        <v>295</v>
      </c>
      <c r="J2387" t="s">
        <v>551</v>
      </c>
      <c r="K2387" t="s">
        <v>206</v>
      </c>
      <c r="L2387" t="s">
        <v>572</v>
      </c>
    </row>
    <row r="2388" spans="2:12" x14ac:dyDescent="0.3">
      <c r="B2388">
        <v>61</v>
      </c>
      <c r="C2388" s="65">
        <v>43864</v>
      </c>
      <c r="D2388">
        <v>89</v>
      </c>
      <c r="E2388" t="s">
        <v>111</v>
      </c>
      <c r="F2388">
        <v>5</v>
      </c>
      <c r="G2388">
        <v>28</v>
      </c>
      <c r="H2388">
        <v>102</v>
      </c>
      <c r="I2388" t="s">
        <v>315</v>
      </c>
      <c r="J2388" t="s">
        <v>551</v>
      </c>
      <c r="K2388" t="s">
        <v>206</v>
      </c>
      <c r="L2388" t="s">
        <v>552</v>
      </c>
    </row>
    <row r="2389" spans="2:12" x14ac:dyDescent="0.3">
      <c r="B2389">
        <v>70</v>
      </c>
      <c r="C2389" s="65">
        <v>43867</v>
      </c>
      <c r="D2389">
        <v>94</v>
      </c>
      <c r="E2389" t="s">
        <v>111</v>
      </c>
      <c r="F2389">
        <v>15</v>
      </c>
      <c r="G2389">
        <v>40</v>
      </c>
      <c r="H2389">
        <v>99</v>
      </c>
      <c r="I2389" t="s">
        <v>295</v>
      </c>
      <c r="J2389" t="s">
        <v>551</v>
      </c>
      <c r="K2389" t="s">
        <v>206</v>
      </c>
      <c r="L2389" t="s">
        <v>572</v>
      </c>
    </row>
    <row r="2390" spans="2:12" x14ac:dyDescent="0.3">
      <c r="B2390">
        <v>90</v>
      </c>
      <c r="C2390" s="65">
        <v>43880</v>
      </c>
      <c r="D2390">
        <v>99</v>
      </c>
      <c r="E2390" t="s">
        <v>143</v>
      </c>
      <c r="F2390">
        <v>5</v>
      </c>
      <c r="G2390">
        <v>47</v>
      </c>
      <c r="H2390">
        <v>105</v>
      </c>
      <c r="I2390" t="s">
        <v>315</v>
      </c>
      <c r="J2390" t="s">
        <v>551</v>
      </c>
      <c r="K2390" t="s">
        <v>206</v>
      </c>
      <c r="L2390" t="s">
        <v>552</v>
      </c>
    </row>
    <row r="2391" spans="2:12" x14ac:dyDescent="0.3">
      <c r="B2391">
        <v>93</v>
      </c>
      <c r="C2391" s="65">
        <v>43883</v>
      </c>
      <c r="D2391">
        <v>52</v>
      </c>
      <c r="E2391" t="s">
        <v>81</v>
      </c>
      <c r="F2391">
        <v>15</v>
      </c>
      <c r="G2391">
        <v>34</v>
      </c>
      <c r="H2391">
        <v>112</v>
      </c>
      <c r="I2391" t="s">
        <v>295</v>
      </c>
      <c r="J2391" t="s">
        <v>551</v>
      </c>
      <c r="K2391" t="s">
        <v>206</v>
      </c>
      <c r="L2391" t="s">
        <v>572</v>
      </c>
    </row>
    <row r="2392" spans="2:12" x14ac:dyDescent="0.3">
      <c r="B2392">
        <v>98</v>
      </c>
      <c r="C2392" s="65">
        <v>43884</v>
      </c>
      <c r="D2392">
        <v>28</v>
      </c>
      <c r="E2392" t="s">
        <v>145</v>
      </c>
      <c r="F2392">
        <v>15</v>
      </c>
      <c r="G2392">
        <v>14</v>
      </c>
      <c r="H2392">
        <v>112</v>
      </c>
      <c r="I2392" t="s">
        <v>295</v>
      </c>
      <c r="J2392" t="s">
        <v>551</v>
      </c>
      <c r="K2392" t="s">
        <v>206</v>
      </c>
      <c r="L2392" t="s">
        <v>572</v>
      </c>
    </row>
    <row r="2393" spans="2:12" x14ac:dyDescent="0.3">
      <c r="B2393">
        <v>105</v>
      </c>
      <c r="C2393" s="65">
        <v>43888</v>
      </c>
      <c r="D2393">
        <v>53</v>
      </c>
      <c r="E2393" t="s">
        <v>147</v>
      </c>
      <c r="F2393">
        <v>5</v>
      </c>
      <c r="G2393">
        <v>29</v>
      </c>
      <c r="H2393">
        <v>102</v>
      </c>
      <c r="I2393" t="s">
        <v>315</v>
      </c>
      <c r="J2393" t="s">
        <v>551</v>
      </c>
      <c r="K2393" t="s">
        <v>206</v>
      </c>
      <c r="L2393" t="s">
        <v>552</v>
      </c>
    </row>
    <row r="2394" spans="2:12" x14ac:dyDescent="0.3">
      <c r="B2394">
        <v>111</v>
      </c>
      <c r="C2394" s="65">
        <v>43894</v>
      </c>
      <c r="D2394">
        <v>86</v>
      </c>
      <c r="E2394" t="s">
        <v>149</v>
      </c>
      <c r="F2394">
        <v>15</v>
      </c>
      <c r="G2394">
        <v>50</v>
      </c>
      <c r="H2394">
        <v>103</v>
      </c>
      <c r="I2394" t="s">
        <v>295</v>
      </c>
      <c r="J2394" t="s">
        <v>551</v>
      </c>
      <c r="K2394" t="s">
        <v>206</v>
      </c>
      <c r="L2394" t="s">
        <v>572</v>
      </c>
    </row>
    <row r="2395" spans="2:12" x14ac:dyDescent="0.3">
      <c r="B2395">
        <v>128</v>
      </c>
      <c r="C2395" s="65">
        <v>43901</v>
      </c>
      <c r="D2395">
        <v>22</v>
      </c>
      <c r="E2395" t="s">
        <v>112</v>
      </c>
      <c r="F2395">
        <v>15</v>
      </c>
      <c r="G2395">
        <v>31</v>
      </c>
      <c r="H2395">
        <v>104</v>
      </c>
      <c r="I2395" t="s">
        <v>295</v>
      </c>
      <c r="J2395" t="s">
        <v>551</v>
      </c>
      <c r="K2395" t="s">
        <v>206</v>
      </c>
      <c r="L2395" t="s">
        <v>572</v>
      </c>
    </row>
    <row r="2396" spans="2:12" x14ac:dyDescent="0.3">
      <c r="B2396">
        <v>144</v>
      </c>
      <c r="C2396" s="65">
        <v>43911</v>
      </c>
      <c r="D2396">
        <v>41</v>
      </c>
      <c r="E2396" t="s">
        <v>127</v>
      </c>
      <c r="F2396">
        <v>5</v>
      </c>
      <c r="G2396">
        <v>14</v>
      </c>
      <c r="H2396">
        <v>92</v>
      </c>
      <c r="I2396" t="s">
        <v>315</v>
      </c>
      <c r="J2396" t="s">
        <v>551</v>
      </c>
      <c r="K2396" t="s">
        <v>206</v>
      </c>
      <c r="L2396" t="s">
        <v>552</v>
      </c>
    </row>
    <row r="2397" spans="2:12" x14ac:dyDescent="0.3">
      <c r="B2397">
        <v>155</v>
      </c>
      <c r="C2397" s="65">
        <v>43915</v>
      </c>
      <c r="D2397">
        <v>4</v>
      </c>
      <c r="E2397" t="s">
        <v>145</v>
      </c>
      <c r="F2397">
        <v>5</v>
      </c>
      <c r="G2397">
        <v>31</v>
      </c>
      <c r="H2397">
        <v>94</v>
      </c>
      <c r="I2397" t="s">
        <v>315</v>
      </c>
      <c r="J2397" t="s">
        <v>551</v>
      </c>
      <c r="K2397" t="s">
        <v>206</v>
      </c>
      <c r="L2397" t="s">
        <v>552</v>
      </c>
    </row>
    <row r="2398" spans="2:12" x14ac:dyDescent="0.3">
      <c r="B2398">
        <v>178</v>
      </c>
      <c r="C2398" s="65">
        <v>43928</v>
      </c>
      <c r="D2398">
        <v>1</v>
      </c>
      <c r="E2398" t="s">
        <v>152</v>
      </c>
      <c r="F2398">
        <v>5</v>
      </c>
      <c r="G2398">
        <v>34</v>
      </c>
      <c r="H2398">
        <v>92</v>
      </c>
      <c r="I2398" t="s">
        <v>315</v>
      </c>
      <c r="J2398" t="s">
        <v>551</v>
      </c>
      <c r="K2398" t="s">
        <v>206</v>
      </c>
      <c r="L2398" t="s">
        <v>552</v>
      </c>
    </row>
    <row r="2399" spans="2:12" x14ac:dyDescent="0.3">
      <c r="B2399">
        <v>182</v>
      </c>
      <c r="C2399" s="65">
        <v>43931</v>
      </c>
      <c r="D2399">
        <v>22</v>
      </c>
      <c r="E2399" t="s">
        <v>112</v>
      </c>
      <c r="F2399">
        <v>15</v>
      </c>
      <c r="G2399">
        <v>12</v>
      </c>
      <c r="H2399">
        <v>98</v>
      </c>
      <c r="I2399" t="s">
        <v>295</v>
      </c>
      <c r="J2399" t="s">
        <v>551</v>
      </c>
      <c r="K2399" t="s">
        <v>206</v>
      </c>
      <c r="L2399" t="s">
        <v>572</v>
      </c>
    </row>
    <row r="2400" spans="2:12" x14ac:dyDescent="0.3">
      <c r="B2400">
        <v>185</v>
      </c>
      <c r="C2400" s="65">
        <v>43932</v>
      </c>
      <c r="D2400">
        <v>56</v>
      </c>
      <c r="E2400" t="s">
        <v>126</v>
      </c>
      <c r="F2400">
        <v>15</v>
      </c>
      <c r="G2400">
        <v>21</v>
      </c>
      <c r="H2400">
        <v>105</v>
      </c>
      <c r="I2400" t="s">
        <v>295</v>
      </c>
      <c r="J2400" t="s">
        <v>551</v>
      </c>
      <c r="K2400" t="s">
        <v>206</v>
      </c>
      <c r="L2400" t="s">
        <v>572</v>
      </c>
    </row>
    <row r="2401" spans="2:12" x14ac:dyDescent="0.3">
      <c r="B2401">
        <v>191</v>
      </c>
      <c r="C2401" s="65">
        <v>43935</v>
      </c>
      <c r="D2401">
        <v>89</v>
      </c>
      <c r="E2401" t="s">
        <v>111</v>
      </c>
      <c r="F2401">
        <v>5</v>
      </c>
      <c r="G2401">
        <v>37</v>
      </c>
      <c r="H2401">
        <v>106</v>
      </c>
      <c r="I2401" t="s">
        <v>315</v>
      </c>
      <c r="J2401" t="s">
        <v>551</v>
      </c>
      <c r="K2401" t="s">
        <v>206</v>
      </c>
      <c r="L2401" t="s">
        <v>552</v>
      </c>
    </row>
    <row r="2402" spans="2:12" x14ac:dyDescent="0.3">
      <c r="B2402">
        <v>201</v>
      </c>
      <c r="C2402" s="65">
        <v>43943</v>
      </c>
      <c r="D2402">
        <v>65</v>
      </c>
      <c r="E2402" t="s">
        <v>123</v>
      </c>
      <c r="F2402">
        <v>15</v>
      </c>
      <c r="G2402">
        <v>13</v>
      </c>
      <c r="H2402">
        <v>111</v>
      </c>
      <c r="I2402" t="s">
        <v>295</v>
      </c>
      <c r="J2402" t="s">
        <v>551</v>
      </c>
      <c r="K2402" t="s">
        <v>206</v>
      </c>
      <c r="L2402" t="s">
        <v>572</v>
      </c>
    </row>
    <row r="2403" spans="2:12" x14ac:dyDescent="0.3">
      <c r="B2403">
        <v>206</v>
      </c>
      <c r="C2403" s="65">
        <v>43949</v>
      </c>
      <c r="D2403">
        <v>16</v>
      </c>
      <c r="E2403" t="s">
        <v>86</v>
      </c>
      <c r="F2403">
        <v>5</v>
      </c>
      <c r="G2403">
        <v>34</v>
      </c>
      <c r="H2403">
        <v>113</v>
      </c>
      <c r="I2403" t="s">
        <v>315</v>
      </c>
      <c r="J2403" t="s">
        <v>551</v>
      </c>
      <c r="K2403" t="s">
        <v>206</v>
      </c>
      <c r="L2403" t="s">
        <v>552</v>
      </c>
    </row>
    <row r="2404" spans="2:12" x14ac:dyDescent="0.3">
      <c r="B2404">
        <v>214</v>
      </c>
      <c r="C2404" s="65">
        <v>43953</v>
      </c>
      <c r="D2404">
        <v>38</v>
      </c>
      <c r="E2404" t="s">
        <v>132</v>
      </c>
      <c r="F2404">
        <v>5</v>
      </c>
      <c r="G2404">
        <v>40</v>
      </c>
      <c r="H2404">
        <v>98</v>
      </c>
      <c r="I2404" t="s">
        <v>315</v>
      </c>
      <c r="J2404" t="s">
        <v>551</v>
      </c>
      <c r="K2404" t="s">
        <v>206</v>
      </c>
      <c r="L2404" t="s">
        <v>552</v>
      </c>
    </row>
    <row r="2405" spans="2:12" x14ac:dyDescent="0.3">
      <c r="B2405">
        <v>217</v>
      </c>
      <c r="C2405" s="65">
        <v>43956</v>
      </c>
      <c r="D2405">
        <v>25</v>
      </c>
      <c r="E2405" t="s">
        <v>122</v>
      </c>
      <c r="F2405">
        <v>15</v>
      </c>
      <c r="G2405">
        <v>48</v>
      </c>
      <c r="H2405">
        <v>108</v>
      </c>
      <c r="I2405" t="s">
        <v>295</v>
      </c>
      <c r="J2405" t="s">
        <v>551</v>
      </c>
      <c r="K2405" t="s">
        <v>206</v>
      </c>
      <c r="L2405" t="s">
        <v>572</v>
      </c>
    </row>
    <row r="2406" spans="2:12" x14ac:dyDescent="0.3">
      <c r="B2406">
        <v>225</v>
      </c>
      <c r="C2406" s="65">
        <v>43959</v>
      </c>
      <c r="D2406">
        <v>46</v>
      </c>
      <c r="E2406" t="s">
        <v>153</v>
      </c>
      <c r="F2406">
        <v>15</v>
      </c>
      <c r="G2406">
        <v>12</v>
      </c>
      <c r="H2406">
        <v>107</v>
      </c>
      <c r="I2406" t="s">
        <v>295</v>
      </c>
      <c r="J2406" t="s">
        <v>551</v>
      </c>
      <c r="K2406" t="s">
        <v>206</v>
      </c>
      <c r="L2406" t="s">
        <v>572</v>
      </c>
    </row>
    <row r="2407" spans="2:12" x14ac:dyDescent="0.3">
      <c r="B2407">
        <v>235</v>
      </c>
      <c r="C2407" s="65">
        <v>43963</v>
      </c>
      <c r="D2407">
        <v>47</v>
      </c>
      <c r="E2407" t="s">
        <v>101</v>
      </c>
      <c r="F2407">
        <v>5</v>
      </c>
      <c r="G2407">
        <v>35</v>
      </c>
      <c r="H2407">
        <v>103</v>
      </c>
      <c r="I2407" t="s">
        <v>315</v>
      </c>
      <c r="J2407" t="s">
        <v>551</v>
      </c>
      <c r="K2407" t="s">
        <v>206</v>
      </c>
      <c r="L2407" t="s">
        <v>552</v>
      </c>
    </row>
    <row r="2408" spans="2:12" x14ac:dyDescent="0.3">
      <c r="B2408">
        <v>249</v>
      </c>
      <c r="C2408" s="65">
        <v>43970</v>
      </c>
      <c r="D2408">
        <v>69</v>
      </c>
      <c r="E2408" t="s">
        <v>126</v>
      </c>
      <c r="F2408">
        <v>15</v>
      </c>
      <c r="G2408">
        <v>37</v>
      </c>
      <c r="H2408">
        <v>102</v>
      </c>
      <c r="I2408" t="s">
        <v>295</v>
      </c>
      <c r="J2408" t="s">
        <v>551</v>
      </c>
      <c r="K2408" t="s">
        <v>206</v>
      </c>
      <c r="L2408" t="s">
        <v>572</v>
      </c>
    </row>
    <row r="2409" spans="2:12" x14ac:dyDescent="0.3">
      <c r="B2409">
        <v>250</v>
      </c>
      <c r="C2409" s="65">
        <v>43970</v>
      </c>
      <c r="D2409">
        <v>36</v>
      </c>
      <c r="E2409" t="s">
        <v>129</v>
      </c>
      <c r="F2409">
        <v>15</v>
      </c>
      <c r="G2409">
        <v>25</v>
      </c>
      <c r="H2409">
        <v>109</v>
      </c>
      <c r="I2409" t="s">
        <v>295</v>
      </c>
      <c r="J2409" t="s">
        <v>551</v>
      </c>
      <c r="K2409" t="s">
        <v>206</v>
      </c>
      <c r="L2409" t="s">
        <v>572</v>
      </c>
    </row>
    <row r="2410" spans="2:12" x14ac:dyDescent="0.3">
      <c r="B2410">
        <v>261</v>
      </c>
      <c r="C2410" s="65">
        <v>43974</v>
      </c>
      <c r="D2410">
        <v>48</v>
      </c>
      <c r="E2410" t="s">
        <v>120</v>
      </c>
      <c r="F2410">
        <v>15</v>
      </c>
      <c r="G2410">
        <v>17</v>
      </c>
      <c r="H2410">
        <v>113</v>
      </c>
      <c r="I2410" t="s">
        <v>295</v>
      </c>
      <c r="J2410" t="s">
        <v>551</v>
      </c>
      <c r="K2410" t="s">
        <v>206</v>
      </c>
      <c r="L2410" t="s">
        <v>572</v>
      </c>
    </row>
    <row r="2411" spans="2:12" x14ac:dyDescent="0.3">
      <c r="B2411">
        <v>266</v>
      </c>
      <c r="C2411" s="65">
        <v>43975</v>
      </c>
      <c r="D2411">
        <v>63</v>
      </c>
      <c r="E2411" t="s">
        <v>139</v>
      </c>
      <c r="F2411">
        <v>5</v>
      </c>
      <c r="G2411">
        <v>25</v>
      </c>
      <c r="H2411">
        <v>117</v>
      </c>
      <c r="I2411" t="s">
        <v>315</v>
      </c>
      <c r="J2411" t="s">
        <v>551</v>
      </c>
      <c r="K2411" t="s">
        <v>206</v>
      </c>
      <c r="L2411" t="s">
        <v>552</v>
      </c>
    </row>
    <row r="2412" spans="2:12" x14ac:dyDescent="0.3">
      <c r="B2412">
        <v>271</v>
      </c>
      <c r="C2412" s="65">
        <v>43978</v>
      </c>
      <c r="D2412">
        <v>98</v>
      </c>
      <c r="E2412" t="s">
        <v>84</v>
      </c>
      <c r="F2412">
        <v>15</v>
      </c>
      <c r="G2412">
        <v>30</v>
      </c>
      <c r="H2412">
        <v>108</v>
      </c>
      <c r="I2412" t="s">
        <v>295</v>
      </c>
      <c r="J2412" t="s">
        <v>551</v>
      </c>
      <c r="K2412" t="s">
        <v>206</v>
      </c>
      <c r="L2412" t="s">
        <v>572</v>
      </c>
    </row>
    <row r="2413" spans="2:12" x14ac:dyDescent="0.3">
      <c r="B2413">
        <v>280</v>
      </c>
      <c r="C2413" s="65">
        <v>43982</v>
      </c>
      <c r="D2413">
        <v>4</v>
      </c>
      <c r="E2413" t="s">
        <v>145</v>
      </c>
      <c r="F2413">
        <v>15</v>
      </c>
      <c r="G2413">
        <v>18</v>
      </c>
      <c r="H2413">
        <v>104</v>
      </c>
      <c r="I2413" t="s">
        <v>295</v>
      </c>
      <c r="J2413" t="s">
        <v>551</v>
      </c>
      <c r="K2413" t="s">
        <v>206</v>
      </c>
      <c r="L2413" t="s">
        <v>572</v>
      </c>
    </row>
    <row r="2414" spans="2:12" x14ac:dyDescent="0.3">
      <c r="B2414">
        <v>281</v>
      </c>
      <c r="C2414" s="65">
        <v>43982</v>
      </c>
      <c r="D2414">
        <v>59</v>
      </c>
      <c r="E2414" t="s">
        <v>156</v>
      </c>
      <c r="F2414">
        <v>15</v>
      </c>
      <c r="G2414">
        <v>38</v>
      </c>
      <c r="H2414">
        <v>110</v>
      </c>
      <c r="I2414" t="s">
        <v>295</v>
      </c>
      <c r="J2414" t="s">
        <v>551</v>
      </c>
      <c r="K2414" t="s">
        <v>206</v>
      </c>
      <c r="L2414" t="s">
        <v>572</v>
      </c>
    </row>
    <row r="2415" spans="2:12" x14ac:dyDescent="0.3">
      <c r="B2415">
        <v>295</v>
      </c>
      <c r="C2415" s="65">
        <v>43991</v>
      </c>
      <c r="D2415">
        <v>36</v>
      </c>
      <c r="E2415" t="s">
        <v>129</v>
      </c>
      <c r="F2415">
        <v>15</v>
      </c>
      <c r="G2415">
        <v>18</v>
      </c>
      <c r="H2415">
        <v>95</v>
      </c>
      <c r="I2415" t="s">
        <v>295</v>
      </c>
      <c r="J2415" t="s">
        <v>551</v>
      </c>
      <c r="K2415" t="s">
        <v>206</v>
      </c>
      <c r="L2415" t="s">
        <v>572</v>
      </c>
    </row>
    <row r="2416" spans="2:12" x14ac:dyDescent="0.3">
      <c r="B2416">
        <v>301</v>
      </c>
      <c r="C2416" s="65">
        <v>43994</v>
      </c>
      <c r="D2416">
        <v>78</v>
      </c>
      <c r="E2416" t="s">
        <v>94</v>
      </c>
      <c r="F2416">
        <v>5</v>
      </c>
      <c r="G2416">
        <v>37</v>
      </c>
      <c r="H2416">
        <v>101</v>
      </c>
      <c r="I2416" t="s">
        <v>315</v>
      </c>
      <c r="J2416" t="s">
        <v>551</v>
      </c>
      <c r="K2416" t="s">
        <v>206</v>
      </c>
      <c r="L2416" t="s">
        <v>552</v>
      </c>
    </row>
    <row r="2417" spans="2:12" x14ac:dyDescent="0.3">
      <c r="B2417">
        <v>325</v>
      </c>
      <c r="C2417" s="65">
        <v>44004</v>
      </c>
      <c r="D2417">
        <v>60</v>
      </c>
      <c r="E2417" t="s">
        <v>141</v>
      </c>
      <c r="F2417">
        <v>5</v>
      </c>
      <c r="G2417">
        <v>21</v>
      </c>
      <c r="H2417">
        <v>110</v>
      </c>
      <c r="I2417" t="s">
        <v>315</v>
      </c>
      <c r="J2417" t="s">
        <v>551</v>
      </c>
      <c r="K2417" t="s">
        <v>206</v>
      </c>
      <c r="L2417" t="s">
        <v>552</v>
      </c>
    </row>
    <row r="2418" spans="2:12" x14ac:dyDescent="0.3">
      <c r="B2418">
        <v>332</v>
      </c>
      <c r="C2418" s="65">
        <v>44006</v>
      </c>
      <c r="D2418">
        <v>69</v>
      </c>
      <c r="E2418" t="s">
        <v>126</v>
      </c>
      <c r="F2418">
        <v>5</v>
      </c>
      <c r="G2418">
        <v>13</v>
      </c>
      <c r="H2418">
        <v>107</v>
      </c>
      <c r="I2418" t="s">
        <v>315</v>
      </c>
      <c r="J2418" t="s">
        <v>551</v>
      </c>
      <c r="K2418" t="s">
        <v>206</v>
      </c>
      <c r="L2418" t="s">
        <v>552</v>
      </c>
    </row>
    <row r="2419" spans="2:12" x14ac:dyDescent="0.3">
      <c r="B2419">
        <v>341</v>
      </c>
      <c r="C2419" s="65">
        <v>44010</v>
      </c>
      <c r="D2419">
        <v>13</v>
      </c>
      <c r="E2419" t="s">
        <v>134</v>
      </c>
      <c r="F2419">
        <v>15</v>
      </c>
      <c r="G2419">
        <v>37</v>
      </c>
      <c r="H2419">
        <v>92</v>
      </c>
      <c r="I2419" t="s">
        <v>295</v>
      </c>
      <c r="J2419" t="s">
        <v>551</v>
      </c>
      <c r="K2419" t="s">
        <v>206</v>
      </c>
      <c r="L2419" t="s">
        <v>572</v>
      </c>
    </row>
    <row r="2420" spans="2:12" x14ac:dyDescent="0.3">
      <c r="B2420">
        <v>353</v>
      </c>
      <c r="C2420" s="65">
        <v>44018</v>
      </c>
      <c r="D2420">
        <v>44</v>
      </c>
      <c r="E2420" t="s">
        <v>130</v>
      </c>
      <c r="F2420">
        <v>5</v>
      </c>
      <c r="G2420">
        <v>48</v>
      </c>
      <c r="H2420">
        <v>115</v>
      </c>
      <c r="I2420" t="s">
        <v>315</v>
      </c>
      <c r="J2420" t="s">
        <v>551</v>
      </c>
      <c r="K2420" t="s">
        <v>206</v>
      </c>
      <c r="L2420" t="s">
        <v>552</v>
      </c>
    </row>
    <row r="2421" spans="2:12" x14ac:dyDescent="0.3">
      <c r="B2421">
        <v>354</v>
      </c>
      <c r="C2421" s="65">
        <v>44019</v>
      </c>
      <c r="D2421">
        <v>32</v>
      </c>
      <c r="E2421" t="s">
        <v>136</v>
      </c>
      <c r="F2421">
        <v>15</v>
      </c>
      <c r="G2421">
        <v>48</v>
      </c>
      <c r="H2421">
        <v>112</v>
      </c>
      <c r="I2421" t="s">
        <v>295</v>
      </c>
      <c r="J2421" t="s">
        <v>551</v>
      </c>
      <c r="K2421" t="s">
        <v>206</v>
      </c>
      <c r="L2421" t="s">
        <v>572</v>
      </c>
    </row>
    <row r="2422" spans="2:12" x14ac:dyDescent="0.3">
      <c r="B2422">
        <v>359</v>
      </c>
      <c r="C2422" s="65">
        <v>44023</v>
      </c>
      <c r="D2422">
        <v>4</v>
      </c>
      <c r="E2422" t="s">
        <v>145</v>
      </c>
      <c r="F2422">
        <v>15</v>
      </c>
      <c r="G2422">
        <v>11</v>
      </c>
      <c r="H2422">
        <v>103</v>
      </c>
      <c r="I2422" t="s">
        <v>295</v>
      </c>
      <c r="J2422" t="s">
        <v>551</v>
      </c>
      <c r="K2422" t="s">
        <v>206</v>
      </c>
      <c r="L2422" t="s">
        <v>572</v>
      </c>
    </row>
    <row r="2423" spans="2:12" x14ac:dyDescent="0.3">
      <c r="B2423">
        <v>360</v>
      </c>
      <c r="C2423" s="65">
        <v>44023</v>
      </c>
      <c r="D2423">
        <v>82</v>
      </c>
      <c r="E2423" t="s">
        <v>126</v>
      </c>
      <c r="F2423">
        <v>5</v>
      </c>
      <c r="G2423">
        <v>11</v>
      </c>
      <c r="H2423">
        <v>100</v>
      </c>
      <c r="I2423" t="s">
        <v>315</v>
      </c>
      <c r="J2423" t="s">
        <v>551</v>
      </c>
      <c r="K2423" t="s">
        <v>206</v>
      </c>
      <c r="L2423" t="s">
        <v>552</v>
      </c>
    </row>
    <row r="2424" spans="2:12" x14ac:dyDescent="0.3">
      <c r="B2424">
        <v>365</v>
      </c>
      <c r="C2424" s="65">
        <v>44028</v>
      </c>
      <c r="D2424">
        <v>22</v>
      </c>
      <c r="E2424" t="s">
        <v>112</v>
      </c>
      <c r="F2424">
        <v>5</v>
      </c>
      <c r="G2424">
        <v>22</v>
      </c>
      <c r="H2424">
        <v>111</v>
      </c>
      <c r="I2424" t="s">
        <v>315</v>
      </c>
      <c r="J2424" t="s">
        <v>551</v>
      </c>
      <c r="K2424" t="s">
        <v>206</v>
      </c>
      <c r="L2424" t="s">
        <v>552</v>
      </c>
    </row>
    <row r="2425" spans="2:12" x14ac:dyDescent="0.3">
      <c r="B2425">
        <v>366</v>
      </c>
      <c r="C2425" s="65">
        <v>44030</v>
      </c>
      <c r="D2425">
        <v>56</v>
      </c>
      <c r="E2425" t="s">
        <v>126</v>
      </c>
      <c r="F2425">
        <v>5</v>
      </c>
      <c r="G2425">
        <v>26</v>
      </c>
      <c r="H2425">
        <v>96</v>
      </c>
      <c r="I2425" t="s">
        <v>315</v>
      </c>
      <c r="J2425" t="s">
        <v>551</v>
      </c>
      <c r="K2425" t="s">
        <v>206</v>
      </c>
      <c r="L2425" t="s">
        <v>552</v>
      </c>
    </row>
    <row r="2426" spans="2:12" x14ac:dyDescent="0.3">
      <c r="B2426">
        <v>393</v>
      </c>
      <c r="C2426" s="65">
        <v>44044</v>
      </c>
      <c r="D2426">
        <v>77</v>
      </c>
      <c r="E2426" t="s">
        <v>124</v>
      </c>
      <c r="F2426">
        <v>5</v>
      </c>
      <c r="G2426">
        <v>36</v>
      </c>
      <c r="H2426">
        <v>119</v>
      </c>
      <c r="I2426" t="s">
        <v>315</v>
      </c>
      <c r="J2426" t="s">
        <v>551</v>
      </c>
      <c r="K2426" t="s">
        <v>206</v>
      </c>
      <c r="L2426" t="s">
        <v>552</v>
      </c>
    </row>
    <row r="2427" spans="2:12" x14ac:dyDescent="0.3">
      <c r="B2427">
        <v>400</v>
      </c>
      <c r="C2427" s="65">
        <v>44047</v>
      </c>
      <c r="D2427">
        <v>43</v>
      </c>
      <c r="E2427" t="s">
        <v>158</v>
      </c>
      <c r="F2427">
        <v>5</v>
      </c>
      <c r="G2427">
        <v>10</v>
      </c>
      <c r="H2427">
        <v>106</v>
      </c>
      <c r="I2427" t="s">
        <v>315</v>
      </c>
      <c r="J2427" t="s">
        <v>551</v>
      </c>
      <c r="K2427" t="s">
        <v>206</v>
      </c>
      <c r="L2427" t="s">
        <v>552</v>
      </c>
    </row>
    <row r="2428" spans="2:12" x14ac:dyDescent="0.3">
      <c r="B2428">
        <v>415</v>
      </c>
      <c r="C2428" s="65">
        <v>44053</v>
      </c>
      <c r="D2428">
        <v>24</v>
      </c>
      <c r="E2428" t="s">
        <v>133</v>
      </c>
      <c r="F2428">
        <v>15</v>
      </c>
      <c r="G2428">
        <v>15</v>
      </c>
      <c r="H2428">
        <v>110</v>
      </c>
      <c r="I2428" t="s">
        <v>295</v>
      </c>
      <c r="J2428" t="s">
        <v>551</v>
      </c>
      <c r="K2428" t="s">
        <v>206</v>
      </c>
      <c r="L2428" t="s">
        <v>572</v>
      </c>
    </row>
    <row r="2429" spans="2:12" x14ac:dyDescent="0.3">
      <c r="B2429">
        <v>437</v>
      </c>
      <c r="C2429" s="65">
        <v>44064</v>
      </c>
      <c r="D2429">
        <v>31</v>
      </c>
      <c r="E2429" t="s">
        <v>144</v>
      </c>
      <c r="F2429">
        <v>5</v>
      </c>
      <c r="G2429">
        <v>13</v>
      </c>
      <c r="H2429">
        <v>114</v>
      </c>
      <c r="I2429" t="s">
        <v>315</v>
      </c>
      <c r="J2429" t="s">
        <v>551</v>
      </c>
      <c r="K2429" t="s">
        <v>206</v>
      </c>
      <c r="L2429" t="s">
        <v>552</v>
      </c>
    </row>
    <row r="2430" spans="2:12" x14ac:dyDescent="0.3">
      <c r="B2430">
        <v>442</v>
      </c>
      <c r="C2430" s="65">
        <v>44066</v>
      </c>
      <c r="D2430">
        <v>30</v>
      </c>
      <c r="E2430" t="s">
        <v>155</v>
      </c>
      <c r="F2430">
        <v>15</v>
      </c>
      <c r="G2430">
        <v>29</v>
      </c>
      <c r="H2430">
        <v>95</v>
      </c>
      <c r="I2430" t="s">
        <v>295</v>
      </c>
      <c r="J2430" t="s">
        <v>551</v>
      </c>
      <c r="K2430" t="s">
        <v>206</v>
      </c>
      <c r="L2430" t="s">
        <v>572</v>
      </c>
    </row>
    <row r="2431" spans="2:12" x14ac:dyDescent="0.3">
      <c r="B2431">
        <v>448</v>
      </c>
      <c r="C2431" s="65">
        <v>44069</v>
      </c>
      <c r="D2431">
        <v>43</v>
      </c>
      <c r="E2431" t="s">
        <v>158</v>
      </c>
      <c r="F2431">
        <v>15</v>
      </c>
      <c r="G2431">
        <v>37</v>
      </c>
      <c r="H2431">
        <v>107</v>
      </c>
      <c r="I2431" t="s">
        <v>295</v>
      </c>
      <c r="J2431" t="s">
        <v>551</v>
      </c>
      <c r="K2431" t="s">
        <v>206</v>
      </c>
      <c r="L2431" t="s">
        <v>572</v>
      </c>
    </row>
    <row r="2432" spans="2:12" x14ac:dyDescent="0.3">
      <c r="B2432">
        <v>449</v>
      </c>
      <c r="C2432" s="65">
        <v>44070</v>
      </c>
      <c r="D2432">
        <v>7</v>
      </c>
      <c r="E2432" t="s">
        <v>161</v>
      </c>
      <c r="F2432">
        <v>5</v>
      </c>
      <c r="G2432">
        <v>42</v>
      </c>
      <c r="H2432">
        <v>113</v>
      </c>
      <c r="I2432" t="s">
        <v>315</v>
      </c>
      <c r="J2432" t="s">
        <v>551</v>
      </c>
      <c r="K2432" t="s">
        <v>206</v>
      </c>
      <c r="L2432" t="s">
        <v>552</v>
      </c>
    </row>
    <row r="2433" spans="2:12" x14ac:dyDescent="0.3">
      <c r="B2433">
        <v>455</v>
      </c>
      <c r="C2433" s="65">
        <v>44072</v>
      </c>
      <c r="D2433">
        <v>52</v>
      </c>
      <c r="E2433" t="s">
        <v>81</v>
      </c>
      <c r="F2433">
        <v>5</v>
      </c>
      <c r="G2433">
        <v>49</v>
      </c>
      <c r="H2433">
        <v>92</v>
      </c>
      <c r="I2433" t="s">
        <v>315</v>
      </c>
      <c r="J2433" t="s">
        <v>551</v>
      </c>
      <c r="K2433" t="s">
        <v>206</v>
      </c>
      <c r="L2433" t="s">
        <v>552</v>
      </c>
    </row>
    <row r="2434" spans="2:12" x14ac:dyDescent="0.3">
      <c r="B2434">
        <v>486</v>
      </c>
      <c r="C2434" s="65">
        <v>44088</v>
      </c>
      <c r="D2434">
        <v>77</v>
      </c>
      <c r="E2434" t="s">
        <v>124</v>
      </c>
      <c r="F2434">
        <v>15</v>
      </c>
      <c r="G2434">
        <v>44</v>
      </c>
      <c r="H2434">
        <v>98</v>
      </c>
      <c r="I2434" t="s">
        <v>295</v>
      </c>
      <c r="J2434" t="s">
        <v>551</v>
      </c>
      <c r="K2434" t="s">
        <v>206</v>
      </c>
      <c r="L2434" t="s">
        <v>572</v>
      </c>
    </row>
    <row r="2435" spans="2:12" x14ac:dyDescent="0.3">
      <c r="B2435">
        <v>510</v>
      </c>
      <c r="C2435" s="65">
        <v>44105</v>
      </c>
      <c r="D2435">
        <v>20</v>
      </c>
      <c r="E2435" t="s">
        <v>99</v>
      </c>
      <c r="F2435">
        <v>5</v>
      </c>
      <c r="G2435">
        <v>22</v>
      </c>
      <c r="H2435">
        <v>110</v>
      </c>
      <c r="I2435" t="s">
        <v>315</v>
      </c>
      <c r="J2435" t="s">
        <v>551</v>
      </c>
      <c r="K2435" t="s">
        <v>206</v>
      </c>
      <c r="L2435" t="s">
        <v>552</v>
      </c>
    </row>
    <row r="2436" spans="2:12" x14ac:dyDescent="0.3">
      <c r="B2436">
        <v>548</v>
      </c>
      <c r="C2436" s="65">
        <v>44124</v>
      </c>
      <c r="D2436">
        <v>66</v>
      </c>
      <c r="E2436" t="s">
        <v>89</v>
      </c>
      <c r="F2436">
        <v>15</v>
      </c>
      <c r="G2436">
        <v>11</v>
      </c>
      <c r="H2436">
        <v>113</v>
      </c>
      <c r="I2436" t="s">
        <v>295</v>
      </c>
      <c r="J2436" t="s">
        <v>551</v>
      </c>
      <c r="K2436" t="s">
        <v>206</v>
      </c>
      <c r="L2436" t="s">
        <v>572</v>
      </c>
    </row>
    <row r="2437" spans="2:12" x14ac:dyDescent="0.3">
      <c r="B2437">
        <v>549</v>
      </c>
      <c r="C2437" s="65">
        <v>44125</v>
      </c>
      <c r="D2437">
        <v>42</v>
      </c>
      <c r="E2437" t="s">
        <v>151</v>
      </c>
      <c r="F2437">
        <v>5</v>
      </c>
      <c r="G2437">
        <v>36</v>
      </c>
      <c r="H2437">
        <v>117</v>
      </c>
      <c r="I2437" t="s">
        <v>315</v>
      </c>
      <c r="J2437" t="s">
        <v>551</v>
      </c>
      <c r="K2437" t="s">
        <v>206</v>
      </c>
      <c r="L2437" t="s">
        <v>552</v>
      </c>
    </row>
    <row r="2438" spans="2:12" x14ac:dyDescent="0.3">
      <c r="B2438">
        <v>562</v>
      </c>
      <c r="C2438" s="65">
        <v>44136</v>
      </c>
      <c r="D2438">
        <v>97</v>
      </c>
      <c r="E2438" t="s">
        <v>125</v>
      </c>
      <c r="F2438">
        <v>15</v>
      </c>
      <c r="G2438">
        <v>26</v>
      </c>
      <c r="H2438">
        <v>115</v>
      </c>
      <c r="I2438" t="s">
        <v>295</v>
      </c>
      <c r="J2438" t="s">
        <v>551</v>
      </c>
      <c r="K2438" t="s">
        <v>206</v>
      </c>
      <c r="L2438" t="s">
        <v>572</v>
      </c>
    </row>
    <row r="2439" spans="2:12" x14ac:dyDescent="0.3">
      <c r="B2439">
        <v>570</v>
      </c>
      <c r="C2439" s="65">
        <v>44140</v>
      </c>
      <c r="D2439">
        <v>59</v>
      </c>
      <c r="E2439" t="s">
        <v>156</v>
      </c>
      <c r="F2439">
        <v>5</v>
      </c>
      <c r="G2439">
        <v>45</v>
      </c>
      <c r="H2439">
        <v>98</v>
      </c>
      <c r="I2439" t="s">
        <v>315</v>
      </c>
      <c r="J2439" t="s">
        <v>551</v>
      </c>
      <c r="K2439" t="s">
        <v>206</v>
      </c>
      <c r="L2439" t="s">
        <v>552</v>
      </c>
    </row>
    <row r="2440" spans="2:12" x14ac:dyDescent="0.3">
      <c r="B2440">
        <v>573</v>
      </c>
      <c r="C2440" s="65">
        <v>44143</v>
      </c>
      <c r="D2440">
        <v>17</v>
      </c>
      <c r="E2440" t="s">
        <v>126</v>
      </c>
      <c r="F2440">
        <v>15</v>
      </c>
      <c r="G2440">
        <v>32</v>
      </c>
      <c r="H2440">
        <v>99</v>
      </c>
      <c r="I2440" t="s">
        <v>295</v>
      </c>
      <c r="J2440" t="s">
        <v>551</v>
      </c>
      <c r="K2440" t="s">
        <v>206</v>
      </c>
      <c r="L2440" t="s">
        <v>572</v>
      </c>
    </row>
    <row r="2441" spans="2:12" x14ac:dyDescent="0.3">
      <c r="B2441">
        <v>574</v>
      </c>
      <c r="C2441" s="65">
        <v>44143</v>
      </c>
      <c r="D2441">
        <v>85</v>
      </c>
      <c r="E2441" t="s">
        <v>117</v>
      </c>
      <c r="F2441">
        <v>5</v>
      </c>
      <c r="G2441">
        <v>31</v>
      </c>
      <c r="H2441">
        <v>96</v>
      </c>
      <c r="I2441" t="s">
        <v>315</v>
      </c>
      <c r="J2441" t="s">
        <v>551</v>
      </c>
      <c r="K2441" t="s">
        <v>206</v>
      </c>
      <c r="L2441" t="s">
        <v>552</v>
      </c>
    </row>
    <row r="2442" spans="2:12" x14ac:dyDescent="0.3">
      <c r="B2442">
        <v>581</v>
      </c>
      <c r="C2442" s="65">
        <v>44146</v>
      </c>
      <c r="D2442">
        <v>64</v>
      </c>
      <c r="E2442" t="s">
        <v>137</v>
      </c>
      <c r="F2442">
        <v>5</v>
      </c>
      <c r="G2442">
        <v>23</v>
      </c>
      <c r="H2442">
        <v>90</v>
      </c>
      <c r="I2442" t="s">
        <v>315</v>
      </c>
      <c r="J2442" t="s">
        <v>551</v>
      </c>
      <c r="K2442" t="s">
        <v>206</v>
      </c>
      <c r="L2442" t="s">
        <v>552</v>
      </c>
    </row>
    <row r="2443" spans="2:12" x14ac:dyDescent="0.3">
      <c r="B2443">
        <v>586</v>
      </c>
      <c r="C2443" s="65">
        <v>44147</v>
      </c>
      <c r="D2443">
        <v>27</v>
      </c>
      <c r="E2443" t="s">
        <v>160</v>
      </c>
      <c r="F2443">
        <v>15</v>
      </c>
      <c r="G2443">
        <v>10</v>
      </c>
      <c r="H2443">
        <v>114</v>
      </c>
      <c r="I2443" t="s">
        <v>295</v>
      </c>
      <c r="J2443" t="s">
        <v>551</v>
      </c>
      <c r="K2443" t="s">
        <v>206</v>
      </c>
      <c r="L2443" t="s">
        <v>572</v>
      </c>
    </row>
    <row r="2444" spans="2:12" x14ac:dyDescent="0.3">
      <c r="B2444">
        <v>598</v>
      </c>
      <c r="C2444" s="65">
        <v>44157</v>
      </c>
      <c r="D2444">
        <v>57</v>
      </c>
      <c r="E2444" t="s">
        <v>148</v>
      </c>
      <c r="F2444">
        <v>15</v>
      </c>
      <c r="G2444">
        <v>33</v>
      </c>
      <c r="H2444">
        <v>95</v>
      </c>
      <c r="I2444" t="s">
        <v>295</v>
      </c>
      <c r="J2444" t="s">
        <v>551</v>
      </c>
      <c r="K2444" t="s">
        <v>206</v>
      </c>
      <c r="L2444" t="s">
        <v>572</v>
      </c>
    </row>
    <row r="2445" spans="2:12" x14ac:dyDescent="0.3">
      <c r="B2445">
        <v>604</v>
      </c>
      <c r="C2445" s="65">
        <v>44161</v>
      </c>
      <c r="D2445">
        <v>1</v>
      </c>
      <c r="E2445" t="s">
        <v>152</v>
      </c>
      <c r="F2445">
        <v>5</v>
      </c>
      <c r="G2445">
        <v>45</v>
      </c>
      <c r="H2445">
        <v>104</v>
      </c>
      <c r="I2445" t="s">
        <v>315</v>
      </c>
      <c r="J2445" t="s">
        <v>551</v>
      </c>
      <c r="K2445" t="s">
        <v>206</v>
      </c>
      <c r="L2445" t="s">
        <v>552</v>
      </c>
    </row>
    <row r="2446" spans="2:12" x14ac:dyDescent="0.3">
      <c r="B2446">
        <v>609</v>
      </c>
      <c r="C2446" s="65">
        <v>44163</v>
      </c>
      <c r="D2446">
        <v>34</v>
      </c>
      <c r="E2446" t="s">
        <v>118</v>
      </c>
      <c r="F2446">
        <v>15</v>
      </c>
      <c r="G2446">
        <v>29</v>
      </c>
      <c r="H2446">
        <v>103</v>
      </c>
      <c r="I2446" t="s">
        <v>295</v>
      </c>
      <c r="J2446" t="s">
        <v>551</v>
      </c>
      <c r="K2446" t="s">
        <v>206</v>
      </c>
      <c r="L2446" t="s">
        <v>572</v>
      </c>
    </row>
    <row r="2447" spans="2:12" x14ac:dyDescent="0.3">
      <c r="B2447">
        <v>610</v>
      </c>
      <c r="C2447" s="65">
        <v>44163</v>
      </c>
      <c r="D2447">
        <v>50</v>
      </c>
      <c r="E2447" t="s">
        <v>140</v>
      </c>
      <c r="F2447">
        <v>5</v>
      </c>
      <c r="G2447">
        <v>41</v>
      </c>
      <c r="H2447">
        <v>118</v>
      </c>
      <c r="I2447" t="s">
        <v>315</v>
      </c>
      <c r="J2447" t="s">
        <v>551</v>
      </c>
      <c r="K2447" t="s">
        <v>206</v>
      </c>
      <c r="L2447" t="s">
        <v>552</v>
      </c>
    </row>
    <row r="2448" spans="2:12" x14ac:dyDescent="0.3">
      <c r="B2448">
        <v>641</v>
      </c>
      <c r="C2448" s="65">
        <v>44179</v>
      </c>
      <c r="D2448">
        <v>36</v>
      </c>
      <c r="E2448" t="s">
        <v>129</v>
      </c>
      <c r="F2448">
        <v>15</v>
      </c>
      <c r="G2448">
        <v>23</v>
      </c>
      <c r="H2448">
        <v>90</v>
      </c>
      <c r="I2448" t="s">
        <v>295</v>
      </c>
      <c r="J2448" t="s">
        <v>551</v>
      </c>
      <c r="K2448" t="s">
        <v>206</v>
      </c>
      <c r="L2448" t="s">
        <v>572</v>
      </c>
    </row>
    <row r="2449" spans="2:12" x14ac:dyDescent="0.3">
      <c r="B2449">
        <v>642</v>
      </c>
      <c r="C2449" s="65">
        <v>44179</v>
      </c>
      <c r="D2449">
        <v>21</v>
      </c>
      <c r="E2449" t="s">
        <v>146</v>
      </c>
      <c r="F2449">
        <v>15</v>
      </c>
      <c r="G2449">
        <v>31</v>
      </c>
      <c r="H2449">
        <v>100</v>
      </c>
      <c r="I2449" t="s">
        <v>295</v>
      </c>
      <c r="J2449" t="s">
        <v>551</v>
      </c>
      <c r="K2449" t="s">
        <v>206</v>
      </c>
      <c r="L2449" t="s">
        <v>572</v>
      </c>
    </row>
    <row r="2450" spans="2:12" x14ac:dyDescent="0.3">
      <c r="B2450">
        <v>653</v>
      </c>
      <c r="C2450" s="65">
        <v>44185</v>
      </c>
      <c r="D2450">
        <v>99</v>
      </c>
      <c r="E2450" t="s">
        <v>143</v>
      </c>
      <c r="F2450">
        <v>5</v>
      </c>
      <c r="G2450">
        <v>27</v>
      </c>
      <c r="H2450">
        <v>91</v>
      </c>
      <c r="I2450" t="s">
        <v>315</v>
      </c>
      <c r="J2450" t="s">
        <v>551</v>
      </c>
      <c r="K2450" t="s">
        <v>206</v>
      </c>
      <c r="L2450" t="s">
        <v>552</v>
      </c>
    </row>
    <row r="2451" spans="2:12" x14ac:dyDescent="0.3">
      <c r="B2451">
        <v>667</v>
      </c>
      <c r="C2451" s="65">
        <v>44193</v>
      </c>
      <c r="D2451">
        <v>66</v>
      </c>
      <c r="E2451" t="s">
        <v>89</v>
      </c>
      <c r="F2451">
        <v>5</v>
      </c>
      <c r="G2451">
        <v>17</v>
      </c>
      <c r="H2451">
        <v>118</v>
      </c>
      <c r="I2451" t="s">
        <v>315</v>
      </c>
      <c r="J2451" t="s">
        <v>551</v>
      </c>
      <c r="K2451" t="s">
        <v>206</v>
      </c>
      <c r="L2451" t="s">
        <v>552</v>
      </c>
    </row>
    <row r="2452" spans="2:12" x14ac:dyDescent="0.3">
      <c r="B2452">
        <v>670</v>
      </c>
      <c r="C2452" s="65">
        <v>44195</v>
      </c>
      <c r="D2452">
        <v>22</v>
      </c>
      <c r="E2452" t="s">
        <v>112</v>
      </c>
      <c r="F2452">
        <v>15</v>
      </c>
      <c r="G2452">
        <v>37</v>
      </c>
      <c r="H2452">
        <v>110</v>
      </c>
      <c r="I2452" t="s">
        <v>295</v>
      </c>
      <c r="J2452" t="s">
        <v>551</v>
      </c>
      <c r="K2452" t="s">
        <v>206</v>
      </c>
      <c r="L2452" t="s">
        <v>572</v>
      </c>
    </row>
    <row r="2453" spans="2:12" x14ac:dyDescent="0.3">
      <c r="B2453">
        <v>682</v>
      </c>
      <c r="C2453" s="65">
        <v>44202</v>
      </c>
      <c r="D2453">
        <v>57</v>
      </c>
      <c r="E2453" t="s">
        <v>148</v>
      </c>
      <c r="F2453">
        <v>5</v>
      </c>
      <c r="G2453">
        <v>27</v>
      </c>
      <c r="H2453">
        <v>111</v>
      </c>
      <c r="I2453" t="s">
        <v>315</v>
      </c>
      <c r="J2453" t="s">
        <v>551</v>
      </c>
      <c r="K2453" t="s">
        <v>206</v>
      </c>
      <c r="L2453" t="s">
        <v>552</v>
      </c>
    </row>
    <row r="2454" spans="2:12" x14ac:dyDescent="0.3">
      <c r="B2454">
        <v>689</v>
      </c>
      <c r="C2454" s="65">
        <v>44206</v>
      </c>
      <c r="D2454">
        <v>69</v>
      </c>
      <c r="E2454" t="s">
        <v>126</v>
      </c>
      <c r="F2454">
        <v>15</v>
      </c>
      <c r="G2454">
        <v>14</v>
      </c>
      <c r="H2454">
        <v>109</v>
      </c>
      <c r="I2454" t="s">
        <v>295</v>
      </c>
      <c r="J2454" t="s">
        <v>551</v>
      </c>
      <c r="K2454" t="s">
        <v>206</v>
      </c>
      <c r="L2454" t="s">
        <v>572</v>
      </c>
    </row>
    <row r="2455" spans="2:12" x14ac:dyDescent="0.3">
      <c r="B2455">
        <v>700</v>
      </c>
      <c r="C2455" s="65">
        <v>44210</v>
      </c>
      <c r="D2455">
        <v>6</v>
      </c>
      <c r="E2455" t="s">
        <v>147</v>
      </c>
      <c r="F2455">
        <v>15</v>
      </c>
      <c r="G2455">
        <v>49</v>
      </c>
      <c r="H2455">
        <v>103</v>
      </c>
      <c r="I2455" t="s">
        <v>295</v>
      </c>
      <c r="J2455" t="s">
        <v>551</v>
      </c>
      <c r="K2455" t="s">
        <v>206</v>
      </c>
      <c r="L2455" t="s">
        <v>572</v>
      </c>
    </row>
    <row r="2456" spans="2:12" x14ac:dyDescent="0.3">
      <c r="B2456">
        <v>719</v>
      </c>
      <c r="C2456" s="65">
        <v>44222</v>
      </c>
      <c r="D2456">
        <v>30</v>
      </c>
      <c r="E2456" t="s">
        <v>155</v>
      </c>
      <c r="F2456">
        <v>15</v>
      </c>
      <c r="G2456">
        <v>23</v>
      </c>
      <c r="H2456">
        <v>109</v>
      </c>
      <c r="I2456" t="s">
        <v>295</v>
      </c>
      <c r="J2456" t="s">
        <v>551</v>
      </c>
      <c r="K2456" t="s">
        <v>206</v>
      </c>
      <c r="L2456" t="s">
        <v>572</v>
      </c>
    </row>
    <row r="2457" spans="2:12" x14ac:dyDescent="0.3">
      <c r="B2457">
        <v>731</v>
      </c>
      <c r="C2457" s="65">
        <v>44232</v>
      </c>
      <c r="D2457">
        <v>31</v>
      </c>
      <c r="E2457" t="s">
        <v>144</v>
      </c>
      <c r="F2457">
        <v>5</v>
      </c>
      <c r="G2457">
        <v>50</v>
      </c>
      <c r="H2457">
        <v>104</v>
      </c>
      <c r="I2457" t="s">
        <v>315</v>
      </c>
      <c r="J2457" t="s">
        <v>551</v>
      </c>
      <c r="K2457" t="s">
        <v>206</v>
      </c>
      <c r="L2457" t="s">
        <v>552</v>
      </c>
    </row>
    <row r="2458" spans="2:12" x14ac:dyDescent="0.3">
      <c r="B2458">
        <v>736</v>
      </c>
      <c r="C2458" s="65">
        <v>44233</v>
      </c>
      <c r="D2458">
        <v>7</v>
      </c>
      <c r="E2458" t="s">
        <v>161</v>
      </c>
      <c r="F2458">
        <v>15</v>
      </c>
      <c r="G2458">
        <v>27</v>
      </c>
      <c r="H2458">
        <v>112</v>
      </c>
      <c r="I2458" t="s">
        <v>295</v>
      </c>
      <c r="J2458" t="s">
        <v>551</v>
      </c>
      <c r="K2458" t="s">
        <v>206</v>
      </c>
      <c r="L2458" t="s">
        <v>572</v>
      </c>
    </row>
    <row r="2459" spans="2:12" x14ac:dyDescent="0.3">
      <c r="B2459">
        <v>739</v>
      </c>
      <c r="C2459" s="65">
        <v>44234</v>
      </c>
      <c r="D2459">
        <v>37</v>
      </c>
      <c r="E2459" t="s">
        <v>110</v>
      </c>
      <c r="F2459">
        <v>15</v>
      </c>
      <c r="G2459">
        <v>16</v>
      </c>
      <c r="H2459">
        <v>92</v>
      </c>
      <c r="I2459" t="s">
        <v>295</v>
      </c>
      <c r="J2459" t="s">
        <v>551</v>
      </c>
      <c r="K2459" t="s">
        <v>206</v>
      </c>
      <c r="L2459" t="s">
        <v>572</v>
      </c>
    </row>
    <row r="2460" spans="2:12" x14ac:dyDescent="0.3">
      <c r="B2460">
        <v>754</v>
      </c>
      <c r="C2460" s="65">
        <v>44245</v>
      </c>
      <c r="D2460">
        <v>79</v>
      </c>
      <c r="E2460" t="s">
        <v>91</v>
      </c>
      <c r="F2460">
        <v>15</v>
      </c>
      <c r="G2460">
        <v>19</v>
      </c>
      <c r="H2460">
        <v>115</v>
      </c>
      <c r="I2460" t="s">
        <v>295</v>
      </c>
      <c r="J2460" t="s">
        <v>551</v>
      </c>
      <c r="K2460" t="s">
        <v>206</v>
      </c>
      <c r="L2460" t="s">
        <v>572</v>
      </c>
    </row>
    <row r="2461" spans="2:12" x14ac:dyDescent="0.3">
      <c r="B2461">
        <v>764</v>
      </c>
      <c r="C2461" s="65">
        <v>44248</v>
      </c>
      <c r="D2461">
        <v>65</v>
      </c>
      <c r="E2461" t="s">
        <v>123</v>
      </c>
      <c r="F2461">
        <v>15</v>
      </c>
      <c r="G2461">
        <v>45</v>
      </c>
      <c r="H2461">
        <v>112</v>
      </c>
      <c r="I2461" t="s">
        <v>295</v>
      </c>
      <c r="J2461" t="s">
        <v>551</v>
      </c>
      <c r="K2461" t="s">
        <v>206</v>
      </c>
      <c r="L2461" t="s">
        <v>572</v>
      </c>
    </row>
    <row r="2462" spans="2:12" x14ac:dyDescent="0.3">
      <c r="B2462">
        <v>769</v>
      </c>
      <c r="C2462" s="65">
        <v>44249</v>
      </c>
      <c r="D2462">
        <v>89</v>
      </c>
      <c r="E2462" t="s">
        <v>111</v>
      </c>
      <c r="F2462">
        <v>15</v>
      </c>
      <c r="G2462">
        <v>11</v>
      </c>
      <c r="H2462">
        <v>106</v>
      </c>
      <c r="I2462" t="s">
        <v>295</v>
      </c>
      <c r="J2462" t="s">
        <v>551</v>
      </c>
      <c r="K2462" t="s">
        <v>206</v>
      </c>
      <c r="L2462" t="s">
        <v>572</v>
      </c>
    </row>
    <row r="2463" spans="2:12" x14ac:dyDescent="0.3">
      <c r="B2463">
        <v>774</v>
      </c>
      <c r="C2463" s="65">
        <v>44252</v>
      </c>
      <c r="D2463">
        <v>60</v>
      </c>
      <c r="E2463" t="s">
        <v>141</v>
      </c>
      <c r="F2463">
        <v>15</v>
      </c>
      <c r="G2463">
        <v>28</v>
      </c>
      <c r="H2463">
        <v>97</v>
      </c>
      <c r="I2463" t="s">
        <v>295</v>
      </c>
      <c r="J2463" t="s">
        <v>551</v>
      </c>
      <c r="K2463" t="s">
        <v>206</v>
      </c>
      <c r="L2463" t="s">
        <v>572</v>
      </c>
    </row>
    <row r="2464" spans="2:12" x14ac:dyDescent="0.3">
      <c r="B2464">
        <v>817</v>
      </c>
      <c r="C2464" s="65">
        <v>44271</v>
      </c>
      <c r="D2464">
        <v>66</v>
      </c>
      <c r="E2464" t="s">
        <v>89</v>
      </c>
      <c r="F2464">
        <v>15</v>
      </c>
      <c r="G2464">
        <v>48</v>
      </c>
      <c r="H2464">
        <v>102</v>
      </c>
      <c r="I2464" t="s">
        <v>295</v>
      </c>
      <c r="J2464" t="s">
        <v>551</v>
      </c>
      <c r="K2464" t="s">
        <v>206</v>
      </c>
      <c r="L2464" t="s">
        <v>572</v>
      </c>
    </row>
    <row r="2465" spans="2:12" x14ac:dyDescent="0.3">
      <c r="B2465">
        <v>819</v>
      </c>
      <c r="C2465" s="65">
        <v>44271</v>
      </c>
      <c r="D2465">
        <v>50</v>
      </c>
      <c r="E2465" t="s">
        <v>140</v>
      </c>
      <c r="F2465">
        <v>15</v>
      </c>
      <c r="G2465">
        <v>23</v>
      </c>
      <c r="H2465">
        <v>119</v>
      </c>
      <c r="I2465" t="s">
        <v>295</v>
      </c>
      <c r="J2465" t="s">
        <v>551</v>
      </c>
      <c r="K2465" t="s">
        <v>206</v>
      </c>
      <c r="L2465" t="s">
        <v>572</v>
      </c>
    </row>
    <row r="2466" spans="2:12" x14ac:dyDescent="0.3">
      <c r="B2466">
        <v>852</v>
      </c>
      <c r="C2466" s="65">
        <v>44288</v>
      </c>
      <c r="D2466">
        <v>2</v>
      </c>
      <c r="E2466" t="s">
        <v>93</v>
      </c>
      <c r="F2466">
        <v>5</v>
      </c>
      <c r="G2466">
        <v>17</v>
      </c>
      <c r="H2466">
        <v>102</v>
      </c>
      <c r="I2466" t="s">
        <v>315</v>
      </c>
      <c r="J2466" t="s">
        <v>551</v>
      </c>
      <c r="K2466" t="s">
        <v>206</v>
      </c>
      <c r="L2466" t="s">
        <v>552</v>
      </c>
    </row>
    <row r="2467" spans="2:12" x14ac:dyDescent="0.3">
      <c r="B2467">
        <v>859</v>
      </c>
      <c r="C2467" s="65">
        <v>44290</v>
      </c>
      <c r="D2467">
        <v>48</v>
      </c>
      <c r="E2467" t="s">
        <v>120</v>
      </c>
      <c r="F2467">
        <v>15</v>
      </c>
      <c r="G2467">
        <v>11</v>
      </c>
      <c r="H2467">
        <v>98</v>
      </c>
      <c r="I2467" t="s">
        <v>295</v>
      </c>
      <c r="J2467" t="s">
        <v>551</v>
      </c>
      <c r="K2467" t="s">
        <v>206</v>
      </c>
      <c r="L2467" t="s">
        <v>572</v>
      </c>
    </row>
    <row r="2468" spans="2:12" x14ac:dyDescent="0.3">
      <c r="B2468">
        <v>877</v>
      </c>
      <c r="C2468" s="65">
        <v>44304</v>
      </c>
      <c r="D2468">
        <v>28</v>
      </c>
      <c r="E2468" t="s">
        <v>145</v>
      </c>
      <c r="F2468">
        <v>15</v>
      </c>
      <c r="G2468">
        <v>42</v>
      </c>
      <c r="H2468">
        <v>96</v>
      </c>
      <c r="I2468" t="s">
        <v>295</v>
      </c>
      <c r="J2468" t="s">
        <v>551</v>
      </c>
      <c r="K2468" t="s">
        <v>206</v>
      </c>
      <c r="L2468" t="s">
        <v>572</v>
      </c>
    </row>
    <row r="2469" spans="2:12" x14ac:dyDescent="0.3">
      <c r="B2469">
        <v>883</v>
      </c>
      <c r="C2469" s="65">
        <v>44309</v>
      </c>
      <c r="D2469">
        <v>65</v>
      </c>
      <c r="E2469" t="s">
        <v>123</v>
      </c>
      <c r="F2469">
        <v>15</v>
      </c>
      <c r="G2469">
        <v>32</v>
      </c>
      <c r="H2469">
        <v>118</v>
      </c>
      <c r="I2469" t="s">
        <v>295</v>
      </c>
      <c r="J2469" t="s">
        <v>551</v>
      </c>
      <c r="K2469" t="s">
        <v>206</v>
      </c>
      <c r="L2469" t="s">
        <v>572</v>
      </c>
    </row>
    <row r="2470" spans="2:12" x14ac:dyDescent="0.3">
      <c r="B2470">
        <v>884</v>
      </c>
      <c r="C2470" s="65">
        <v>44309</v>
      </c>
      <c r="D2470">
        <v>36</v>
      </c>
      <c r="E2470" t="s">
        <v>129</v>
      </c>
      <c r="F2470">
        <v>15</v>
      </c>
      <c r="G2470">
        <v>34</v>
      </c>
      <c r="H2470">
        <v>111</v>
      </c>
      <c r="I2470" t="s">
        <v>295</v>
      </c>
      <c r="J2470" t="s">
        <v>551</v>
      </c>
      <c r="K2470" t="s">
        <v>206</v>
      </c>
      <c r="L2470" t="s">
        <v>572</v>
      </c>
    </row>
    <row r="2471" spans="2:12" x14ac:dyDescent="0.3">
      <c r="B2471">
        <v>916</v>
      </c>
      <c r="C2471" s="65">
        <v>44324</v>
      </c>
      <c r="D2471">
        <v>58</v>
      </c>
      <c r="E2471" t="s">
        <v>131</v>
      </c>
      <c r="F2471">
        <v>15</v>
      </c>
      <c r="G2471">
        <v>16</v>
      </c>
      <c r="H2471">
        <v>116</v>
      </c>
      <c r="I2471" t="s">
        <v>295</v>
      </c>
      <c r="J2471" t="s">
        <v>551</v>
      </c>
      <c r="K2471" t="s">
        <v>206</v>
      </c>
      <c r="L2471" t="s">
        <v>572</v>
      </c>
    </row>
    <row r="2472" spans="2:12" x14ac:dyDescent="0.3">
      <c r="B2472">
        <v>918</v>
      </c>
      <c r="C2472" s="65">
        <v>44326</v>
      </c>
      <c r="D2472">
        <v>99</v>
      </c>
      <c r="E2472" t="s">
        <v>143</v>
      </c>
      <c r="F2472">
        <v>15</v>
      </c>
      <c r="G2472">
        <v>37</v>
      </c>
      <c r="H2472">
        <v>119</v>
      </c>
      <c r="I2472" t="s">
        <v>295</v>
      </c>
      <c r="J2472" t="s">
        <v>551</v>
      </c>
      <c r="K2472" t="s">
        <v>206</v>
      </c>
      <c r="L2472" t="s">
        <v>572</v>
      </c>
    </row>
    <row r="2473" spans="2:12" x14ac:dyDescent="0.3">
      <c r="B2473">
        <v>921</v>
      </c>
      <c r="C2473" s="65">
        <v>44327</v>
      </c>
      <c r="D2473">
        <v>79</v>
      </c>
      <c r="E2473" t="s">
        <v>91</v>
      </c>
      <c r="F2473">
        <v>15</v>
      </c>
      <c r="G2473">
        <v>48</v>
      </c>
      <c r="H2473">
        <v>106</v>
      </c>
      <c r="I2473" t="s">
        <v>295</v>
      </c>
      <c r="J2473" t="s">
        <v>551</v>
      </c>
      <c r="K2473" t="s">
        <v>206</v>
      </c>
      <c r="L2473" t="s">
        <v>572</v>
      </c>
    </row>
    <row r="2474" spans="2:12" x14ac:dyDescent="0.3">
      <c r="B2474">
        <v>933</v>
      </c>
      <c r="C2474" s="65">
        <v>44335</v>
      </c>
      <c r="D2474">
        <v>24</v>
      </c>
      <c r="E2474" t="s">
        <v>133</v>
      </c>
      <c r="F2474">
        <v>5</v>
      </c>
      <c r="G2474">
        <v>23</v>
      </c>
      <c r="H2474">
        <v>90</v>
      </c>
      <c r="I2474" t="s">
        <v>315</v>
      </c>
      <c r="J2474" t="s">
        <v>551</v>
      </c>
      <c r="K2474" t="s">
        <v>206</v>
      </c>
      <c r="L2474" t="s">
        <v>552</v>
      </c>
    </row>
    <row r="2475" spans="2:12" x14ac:dyDescent="0.3">
      <c r="B2475">
        <v>938</v>
      </c>
      <c r="C2475" s="65">
        <v>44337</v>
      </c>
      <c r="D2475">
        <v>81</v>
      </c>
      <c r="E2475" t="s">
        <v>162</v>
      </c>
      <c r="F2475">
        <v>15</v>
      </c>
      <c r="G2475">
        <v>48</v>
      </c>
      <c r="H2475">
        <v>113</v>
      </c>
      <c r="I2475" t="s">
        <v>295</v>
      </c>
      <c r="J2475" t="s">
        <v>551</v>
      </c>
      <c r="K2475" t="s">
        <v>206</v>
      </c>
      <c r="L2475" t="s">
        <v>572</v>
      </c>
    </row>
    <row r="2476" spans="2:12" x14ac:dyDescent="0.3">
      <c r="B2476">
        <v>963</v>
      </c>
      <c r="C2476" s="65">
        <v>44350</v>
      </c>
      <c r="D2476">
        <v>43</v>
      </c>
      <c r="E2476" t="s">
        <v>158</v>
      </c>
      <c r="F2476">
        <v>5</v>
      </c>
      <c r="G2476">
        <v>42</v>
      </c>
      <c r="H2476">
        <v>91</v>
      </c>
      <c r="I2476" t="s">
        <v>315</v>
      </c>
      <c r="J2476" t="s">
        <v>551</v>
      </c>
      <c r="K2476" t="s">
        <v>206</v>
      </c>
      <c r="L2476" t="s">
        <v>552</v>
      </c>
    </row>
    <row r="2477" spans="2:12" x14ac:dyDescent="0.3">
      <c r="B2477">
        <v>964</v>
      </c>
      <c r="C2477" s="65">
        <v>44350</v>
      </c>
      <c r="D2477">
        <v>25</v>
      </c>
      <c r="E2477" t="s">
        <v>122</v>
      </c>
      <c r="F2477">
        <v>5</v>
      </c>
      <c r="G2477">
        <v>20</v>
      </c>
      <c r="H2477">
        <v>94</v>
      </c>
      <c r="I2477" t="s">
        <v>315</v>
      </c>
      <c r="J2477" t="s">
        <v>551</v>
      </c>
      <c r="K2477" t="s">
        <v>206</v>
      </c>
      <c r="L2477" t="s">
        <v>552</v>
      </c>
    </row>
    <row r="2478" spans="2:12" x14ac:dyDescent="0.3">
      <c r="B2478">
        <v>973</v>
      </c>
      <c r="C2478" s="65">
        <v>44354</v>
      </c>
      <c r="D2478">
        <v>22</v>
      </c>
      <c r="E2478" t="s">
        <v>112</v>
      </c>
      <c r="F2478">
        <v>15</v>
      </c>
      <c r="G2478">
        <v>33</v>
      </c>
      <c r="H2478">
        <v>103</v>
      </c>
      <c r="I2478" t="s">
        <v>295</v>
      </c>
      <c r="J2478" t="s">
        <v>551</v>
      </c>
      <c r="K2478" t="s">
        <v>206</v>
      </c>
      <c r="L2478" t="s">
        <v>572</v>
      </c>
    </row>
    <row r="2479" spans="2:12" x14ac:dyDescent="0.3">
      <c r="B2479">
        <v>1007</v>
      </c>
      <c r="C2479" s="65">
        <v>44373</v>
      </c>
      <c r="D2479">
        <v>70</v>
      </c>
      <c r="E2479" t="s">
        <v>126</v>
      </c>
      <c r="F2479">
        <v>15</v>
      </c>
      <c r="G2479">
        <v>38</v>
      </c>
      <c r="H2479">
        <v>117</v>
      </c>
      <c r="I2479" t="s">
        <v>295</v>
      </c>
      <c r="J2479" t="s">
        <v>551</v>
      </c>
      <c r="K2479" t="s">
        <v>206</v>
      </c>
      <c r="L2479" t="s">
        <v>572</v>
      </c>
    </row>
    <row r="2480" spans="2:12" x14ac:dyDescent="0.3">
      <c r="B2480">
        <v>1010</v>
      </c>
      <c r="C2480" s="65">
        <v>44375</v>
      </c>
      <c r="D2480">
        <v>17</v>
      </c>
      <c r="E2480" t="s">
        <v>126</v>
      </c>
      <c r="F2480">
        <v>5</v>
      </c>
      <c r="G2480">
        <v>35</v>
      </c>
      <c r="H2480">
        <v>114</v>
      </c>
      <c r="I2480" t="s">
        <v>315</v>
      </c>
      <c r="J2480" t="s">
        <v>551</v>
      </c>
      <c r="K2480" t="s">
        <v>206</v>
      </c>
      <c r="L2480" t="s">
        <v>552</v>
      </c>
    </row>
    <row r="2481" spans="2:12" x14ac:dyDescent="0.3">
      <c r="B2481">
        <v>7</v>
      </c>
      <c r="C2481" s="65">
        <v>43836</v>
      </c>
      <c r="D2481">
        <v>2</v>
      </c>
      <c r="E2481" t="s">
        <v>93</v>
      </c>
      <c r="F2481">
        <v>10</v>
      </c>
      <c r="G2481">
        <v>20</v>
      </c>
      <c r="H2481">
        <v>112</v>
      </c>
      <c r="I2481" t="s">
        <v>244</v>
      </c>
      <c r="J2481" t="s">
        <v>551</v>
      </c>
      <c r="K2481" t="s">
        <v>206</v>
      </c>
      <c r="L2481" t="s">
        <v>562</v>
      </c>
    </row>
    <row r="2482" spans="2:12" x14ac:dyDescent="0.3">
      <c r="B2482">
        <v>10</v>
      </c>
      <c r="C2482" s="65">
        <v>43837</v>
      </c>
      <c r="D2482">
        <v>20</v>
      </c>
      <c r="E2482" t="s">
        <v>99</v>
      </c>
      <c r="F2482">
        <v>10</v>
      </c>
      <c r="G2482">
        <v>45</v>
      </c>
      <c r="H2482">
        <v>107</v>
      </c>
      <c r="I2482" t="s">
        <v>244</v>
      </c>
      <c r="J2482" t="s">
        <v>551</v>
      </c>
      <c r="K2482" t="s">
        <v>206</v>
      </c>
      <c r="L2482" t="s">
        <v>562</v>
      </c>
    </row>
    <row r="2483" spans="2:12" x14ac:dyDescent="0.3">
      <c r="B2483">
        <v>12</v>
      </c>
      <c r="C2483" s="65">
        <v>43837</v>
      </c>
      <c r="D2483">
        <v>96</v>
      </c>
      <c r="E2483" t="s">
        <v>104</v>
      </c>
      <c r="F2483">
        <v>10</v>
      </c>
      <c r="G2483">
        <v>27</v>
      </c>
      <c r="H2483">
        <v>105</v>
      </c>
      <c r="I2483" t="s">
        <v>244</v>
      </c>
      <c r="J2483" t="s">
        <v>551</v>
      </c>
      <c r="K2483" t="s">
        <v>206</v>
      </c>
      <c r="L2483" t="s">
        <v>562</v>
      </c>
    </row>
    <row r="2484" spans="2:12" x14ac:dyDescent="0.3">
      <c r="B2484">
        <v>51</v>
      </c>
      <c r="C2484" s="65">
        <v>43859</v>
      </c>
      <c r="D2484">
        <v>38</v>
      </c>
      <c r="E2484" t="s">
        <v>132</v>
      </c>
      <c r="F2484">
        <v>10</v>
      </c>
      <c r="G2484">
        <v>50</v>
      </c>
      <c r="H2484">
        <v>91</v>
      </c>
      <c r="I2484" t="s">
        <v>244</v>
      </c>
      <c r="J2484" t="s">
        <v>551</v>
      </c>
      <c r="K2484" t="s">
        <v>206</v>
      </c>
      <c r="L2484" t="s">
        <v>562</v>
      </c>
    </row>
    <row r="2485" spans="2:12" x14ac:dyDescent="0.3">
      <c r="B2485">
        <v>53</v>
      </c>
      <c r="C2485" s="65">
        <v>43860</v>
      </c>
      <c r="D2485">
        <v>24</v>
      </c>
      <c r="E2485" t="s">
        <v>133</v>
      </c>
      <c r="F2485">
        <v>10</v>
      </c>
      <c r="G2485">
        <v>44</v>
      </c>
      <c r="H2485">
        <v>94</v>
      </c>
      <c r="I2485" t="s">
        <v>244</v>
      </c>
      <c r="J2485" t="s">
        <v>551</v>
      </c>
      <c r="K2485" t="s">
        <v>206</v>
      </c>
      <c r="L2485" t="s">
        <v>562</v>
      </c>
    </row>
    <row r="2486" spans="2:12" x14ac:dyDescent="0.3">
      <c r="B2486">
        <v>66</v>
      </c>
      <c r="C2486" s="65">
        <v>43866</v>
      </c>
      <c r="D2486">
        <v>94</v>
      </c>
      <c r="E2486" t="s">
        <v>111</v>
      </c>
      <c r="F2486">
        <v>10</v>
      </c>
      <c r="G2486">
        <v>23</v>
      </c>
      <c r="H2486">
        <v>107</v>
      </c>
      <c r="I2486" t="s">
        <v>244</v>
      </c>
      <c r="J2486" t="s">
        <v>551</v>
      </c>
      <c r="K2486" t="s">
        <v>206</v>
      </c>
      <c r="L2486" t="s">
        <v>562</v>
      </c>
    </row>
    <row r="2487" spans="2:12" x14ac:dyDescent="0.3">
      <c r="B2487">
        <v>67</v>
      </c>
      <c r="C2487" s="65">
        <v>43866</v>
      </c>
      <c r="D2487">
        <v>47</v>
      </c>
      <c r="E2487" t="s">
        <v>101</v>
      </c>
      <c r="F2487">
        <v>10</v>
      </c>
      <c r="G2487">
        <v>35</v>
      </c>
      <c r="H2487">
        <v>93</v>
      </c>
      <c r="I2487" t="s">
        <v>244</v>
      </c>
      <c r="J2487" t="s">
        <v>551</v>
      </c>
      <c r="K2487" t="s">
        <v>206</v>
      </c>
      <c r="L2487" t="s">
        <v>562</v>
      </c>
    </row>
    <row r="2488" spans="2:12" x14ac:dyDescent="0.3">
      <c r="B2488">
        <v>85</v>
      </c>
      <c r="C2488" s="65">
        <v>43879</v>
      </c>
      <c r="D2488">
        <v>60</v>
      </c>
      <c r="E2488" t="s">
        <v>141</v>
      </c>
      <c r="F2488">
        <v>10</v>
      </c>
      <c r="G2488">
        <v>27</v>
      </c>
      <c r="H2488">
        <v>103</v>
      </c>
      <c r="I2488" t="s">
        <v>244</v>
      </c>
      <c r="J2488" t="s">
        <v>551</v>
      </c>
      <c r="K2488" t="s">
        <v>206</v>
      </c>
      <c r="L2488" t="s">
        <v>562</v>
      </c>
    </row>
    <row r="2489" spans="2:12" x14ac:dyDescent="0.3">
      <c r="B2489">
        <v>96</v>
      </c>
      <c r="C2489" s="65">
        <v>43884</v>
      </c>
      <c r="D2489">
        <v>89</v>
      </c>
      <c r="E2489" t="s">
        <v>111</v>
      </c>
      <c r="F2489">
        <v>10</v>
      </c>
      <c r="G2489">
        <v>44</v>
      </c>
      <c r="H2489">
        <v>96</v>
      </c>
      <c r="I2489" t="s">
        <v>244</v>
      </c>
      <c r="J2489" t="s">
        <v>551</v>
      </c>
      <c r="K2489" t="s">
        <v>206</v>
      </c>
      <c r="L2489" t="s">
        <v>562</v>
      </c>
    </row>
    <row r="2490" spans="2:12" x14ac:dyDescent="0.3">
      <c r="B2490">
        <v>117</v>
      </c>
      <c r="C2490" s="65">
        <v>43897</v>
      </c>
      <c r="D2490">
        <v>32</v>
      </c>
      <c r="E2490" t="s">
        <v>136</v>
      </c>
      <c r="F2490">
        <v>10</v>
      </c>
      <c r="G2490">
        <v>31</v>
      </c>
      <c r="H2490">
        <v>117</v>
      </c>
      <c r="I2490" t="s">
        <v>244</v>
      </c>
      <c r="J2490" t="s">
        <v>551</v>
      </c>
      <c r="K2490" t="s">
        <v>206</v>
      </c>
      <c r="L2490" t="s">
        <v>562</v>
      </c>
    </row>
    <row r="2491" spans="2:12" x14ac:dyDescent="0.3">
      <c r="B2491">
        <v>127</v>
      </c>
      <c r="C2491" s="65">
        <v>43901</v>
      </c>
      <c r="D2491">
        <v>48</v>
      </c>
      <c r="E2491" t="s">
        <v>120</v>
      </c>
      <c r="F2491">
        <v>10</v>
      </c>
      <c r="G2491">
        <v>13</v>
      </c>
      <c r="H2491">
        <v>99</v>
      </c>
      <c r="I2491" t="s">
        <v>244</v>
      </c>
      <c r="J2491" t="s">
        <v>551</v>
      </c>
      <c r="K2491" t="s">
        <v>206</v>
      </c>
      <c r="L2491" t="s">
        <v>562</v>
      </c>
    </row>
    <row r="2492" spans="2:12" x14ac:dyDescent="0.3">
      <c r="B2492">
        <v>163</v>
      </c>
      <c r="C2492" s="65">
        <v>43920</v>
      </c>
      <c r="D2492">
        <v>34</v>
      </c>
      <c r="E2492" t="s">
        <v>118</v>
      </c>
      <c r="F2492">
        <v>10</v>
      </c>
      <c r="G2492">
        <v>39</v>
      </c>
      <c r="H2492">
        <v>106</v>
      </c>
      <c r="I2492" t="s">
        <v>244</v>
      </c>
      <c r="J2492" t="s">
        <v>551</v>
      </c>
      <c r="K2492" t="s">
        <v>206</v>
      </c>
      <c r="L2492" t="s">
        <v>562</v>
      </c>
    </row>
    <row r="2493" spans="2:12" x14ac:dyDescent="0.3">
      <c r="B2493">
        <v>168</v>
      </c>
      <c r="C2493" s="65">
        <v>43921</v>
      </c>
      <c r="D2493">
        <v>63</v>
      </c>
      <c r="E2493" t="s">
        <v>139</v>
      </c>
      <c r="F2493">
        <v>10</v>
      </c>
      <c r="G2493">
        <v>27</v>
      </c>
      <c r="H2493">
        <v>116</v>
      </c>
      <c r="I2493" t="s">
        <v>244</v>
      </c>
      <c r="J2493" t="s">
        <v>551</v>
      </c>
      <c r="K2493" t="s">
        <v>206</v>
      </c>
      <c r="L2493" t="s">
        <v>562</v>
      </c>
    </row>
    <row r="2494" spans="2:12" x14ac:dyDescent="0.3">
      <c r="B2494">
        <v>220</v>
      </c>
      <c r="C2494" s="65">
        <v>43958</v>
      </c>
      <c r="D2494">
        <v>78</v>
      </c>
      <c r="E2494" t="s">
        <v>94</v>
      </c>
      <c r="F2494">
        <v>10</v>
      </c>
      <c r="G2494">
        <v>42</v>
      </c>
      <c r="H2494">
        <v>104</v>
      </c>
      <c r="I2494" t="s">
        <v>244</v>
      </c>
      <c r="J2494" t="s">
        <v>551</v>
      </c>
      <c r="K2494" t="s">
        <v>206</v>
      </c>
      <c r="L2494" t="s">
        <v>562</v>
      </c>
    </row>
    <row r="2495" spans="2:12" x14ac:dyDescent="0.3">
      <c r="B2495">
        <v>229</v>
      </c>
      <c r="C2495" s="65">
        <v>43961</v>
      </c>
      <c r="D2495">
        <v>13</v>
      </c>
      <c r="E2495" t="s">
        <v>134</v>
      </c>
      <c r="F2495">
        <v>10</v>
      </c>
      <c r="G2495">
        <v>10</v>
      </c>
      <c r="H2495">
        <v>97</v>
      </c>
      <c r="I2495" t="s">
        <v>244</v>
      </c>
      <c r="J2495" t="s">
        <v>551</v>
      </c>
      <c r="K2495" t="s">
        <v>206</v>
      </c>
      <c r="L2495" t="s">
        <v>562</v>
      </c>
    </row>
    <row r="2496" spans="2:12" x14ac:dyDescent="0.3">
      <c r="B2496">
        <v>241</v>
      </c>
      <c r="C2496" s="65">
        <v>43965</v>
      </c>
      <c r="D2496">
        <v>94</v>
      </c>
      <c r="E2496" t="s">
        <v>111</v>
      </c>
      <c r="F2496">
        <v>10</v>
      </c>
      <c r="G2496">
        <v>41</v>
      </c>
      <c r="H2496">
        <v>91</v>
      </c>
      <c r="I2496" t="s">
        <v>244</v>
      </c>
      <c r="J2496" t="s">
        <v>551</v>
      </c>
      <c r="K2496" t="s">
        <v>206</v>
      </c>
      <c r="L2496" t="s">
        <v>562</v>
      </c>
    </row>
    <row r="2497" spans="2:12" x14ac:dyDescent="0.3">
      <c r="B2497">
        <v>244</v>
      </c>
      <c r="C2497" s="65">
        <v>43966</v>
      </c>
      <c r="D2497">
        <v>41</v>
      </c>
      <c r="E2497" t="s">
        <v>127</v>
      </c>
      <c r="F2497">
        <v>10</v>
      </c>
      <c r="G2497">
        <v>16</v>
      </c>
      <c r="H2497">
        <v>107</v>
      </c>
      <c r="I2497" t="s">
        <v>244</v>
      </c>
      <c r="J2497" t="s">
        <v>551</v>
      </c>
      <c r="K2497" t="s">
        <v>206</v>
      </c>
      <c r="L2497" t="s">
        <v>562</v>
      </c>
    </row>
    <row r="2498" spans="2:12" x14ac:dyDescent="0.3">
      <c r="B2498">
        <v>257</v>
      </c>
      <c r="C2498" s="65">
        <v>43972</v>
      </c>
      <c r="D2498">
        <v>31</v>
      </c>
      <c r="E2498" t="s">
        <v>144</v>
      </c>
      <c r="F2498">
        <v>10</v>
      </c>
      <c r="G2498">
        <v>23</v>
      </c>
      <c r="H2498">
        <v>95</v>
      </c>
      <c r="I2498" t="s">
        <v>244</v>
      </c>
      <c r="J2498" t="s">
        <v>551</v>
      </c>
      <c r="K2498" t="s">
        <v>206</v>
      </c>
      <c r="L2498" t="s">
        <v>562</v>
      </c>
    </row>
    <row r="2499" spans="2:12" x14ac:dyDescent="0.3">
      <c r="B2499">
        <v>272</v>
      </c>
      <c r="C2499" s="65">
        <v>43978</v>
      </c>
      <c r="D2499">
        <v>77</v>
      </c>
      <c r="E2499" t="s">
        <v>124</v>
      </c>
      <c r="F2499">
        <v>10</v>
      </c>
      <c r="G2499">
        <v>28</v>
      </c>
      <c r="H2499">
        <v>97</v>
      </c>
      <c r="I2499" t="s">
        <v>244</v>
      </c>
      <c r="J2499" t="s">
        <v>551</v>
      </c>
      <c r="K2499" t="s">
        <v>206</v>
      </c>
      <c r="L2499" t="s">
        <v>562</v>
      </c>
    </row>
    <row r="2500" spans="2:12" x14ac:dyDescent="0.3">
      <c r="B2500">
        <v>274</v>
      </c>
      <c r="C2500" s="65">
        <v>43980</v>
      </c>
      <c r="D2500">
        <v>94</v>
      </c>
      <c r="E2500" t="s">
        <v>111</v>
      </c>
      <c r="F2500">
        <v>10</v>
      </c>
      <c r="G2500">
        <v>47</v>
      </c>
      <c r="H2500">
        <v>110</v>
      </c>
      <c r="I2500" t="s">
        <v>244</v>
      </c>
      <c r="J2500" t="s">
        <v>551</v>
      </c>
      <c r="K2500" t="s">
        <v>206</v>
      </c>
      <c r="L2500" t="s">
        <v>562</v>
      </c>
    </row>
    <row r="2501" spans="2:12" x14ac:dyDescent="0.3">
      <c r="B2501">
        <v>288</v>
      </c>
      <c r="C2501" s="65">
        <v>43987</v>
      </c>
      <c r="D2501">
        <v>48</v>
      </c>
      <c r="E2501" t="s">
        <v>120</v>
      </c>
      <c r="F2501">
        <v>10</v>
      </c>
      <c r="G2501">
        <v>16</v>
      </c>
      <c r="H2501">
        <v>112</v>
      </c>
      <c r="I2501" t="s">
        <v>244</v>
      </c>
      <c r="J2501" t="s">
        <v>551</v>
      </c>
      <c r="K2501" t="s">
        <v>206</v>
      </c>
      <c r="L2501" t="s">
        <v>562</v>
      </c>
    </row>
    <row r="2502" spans="2:12" x14ac:dyDescent="0.3">
      <c r="B2502">
        <v>326</v>
      </c>
      <c r="C2502" s="65">
        <v>44004</v>
      </c>
      <c r="D2502">
        <v>43</v>
      </c>
      <c r="E2502" t="s">
        <v>158</v>
      </c>
      <c r="F2502">
        <v>10</v>
      </c>
      <c r="G2502">
        <v>43</v>
      </c>
      <c r="H2502">
        <v>109</v>
      </c>
      <c r="I2502" t="s">
        <v>244</v>
      </c>
      <c r="J2502" t="s">
        <v>551</v>
      </c>
      <c r="K2502" t="s">
        <v>206</v>
      </c>
      <c r="L2502" t="s">
        <v>562</v>
      </c>
    </row>
    <row r="2503" spans="2:12" x14ac:dyDescent="0.3">
      <c r="B2503">
        <v>338</v>
      </c>
      <c r="C2503" s="65">
        <v>44009</v>
      </c>
      <c r="D2503">
        <v>2</v>
      </c>
      <c r="E2503" t="s">
        <v>93</v>
      </c>
      <c r="F2503">
        <v>10</v>
      </c>
      <c r="G2503">
        <v>43</v>
      </c>
      <c r="H2503">
        <v>101</v>
      </c>
      <c r="I2503" t="s">
        <v>244</v>
      </c>
      <c r="J2503" t="s">
        <v>551</v>
      </c>
      <c r="K2503" t="s">
        <v>206</v>
      </c>
      <c r="L2503" t="s">
        <v>562</v>
      </c>
    </row>
    <row r="2504" spans="2:12" x14ac:dyDescent="0.3">
      <c r="B2504">
        <v>343</v>
      </c>
      <c r="C2504" s="65">
        <v>44012</v>
      </c>
      <c r="D2504">
        <v>68</v>
      </c>
      <c r="E2504" t="s">
        <v>111</v>
      </c>
      <c r="F2504">
        <v>10</v>
      </c>
      <c r="G2504">
        <v>18</v>
      </c>
      <c r="H2504">
        <v>90</v>
      </c>
      <c r="I2504" t="s">
        <v>244</v>
      </c>
      <c r="J2504" t="s">
        <v>551</v>
      </c>
      <c r="K2504" t="s">
        <v>206</v>
      </c>
      <c r="L2504" t="s">
        <v>562</v>
      </c>
    </row>
    <row r="2505" spans="2:12" x14ac:dyDescent="0.3">
      <c r="B2505">
        <v>371</v>
      </c>
      <c r="C2505" s="65">
        <v>44032</v>
      </c>
      <c r="D2505">
        <v>17</v>
      </c>
      <c r="E2505" t="s">
        <v>126</v>
      </c>
      <c r="F2505">
        <v>10</v>
      </c>
      <c r="G2505">
        <v>39</v>
      </c>
      <c r="H2505">
        <v>116</v>
      </c>
      <c r="I2505" t="s">
        <v>244</v>
      </c>
      <c r="J2505" t="s">
        <v>551</v>
      </c>
      <c r="K2505" t="s">
        <v>206</v>
      </c>
      <c r="L2505" t="s">
        <v>562</v>
      </c>
    </row>
    <row r="2506" spans="2:12" x14ac:dyDescent="0.3">
      <c r="B2506">
        <v>383</v>
      </c>
      <c r="C2506" s="65">
        <v>44038</v>
      </c>
      <c r="D2506">
        <v>98</v>
      </c>
      <c r="E2506" t="s">
        <v>84</v>
      </c>
      <c r="F2506">
        <v>10</v>
      </c>
      <c r="G2506">
        <v>11</v>
      </c>
      <c r="H2506">
        <v>95</v>
      </c>
      <c r="I2506" t="s">
        <v>244</v>
      </c>
      <c r="J2506" t="s">
        <v>551</v>
      </c>
      <c r="K2506" t="s">
        <v>206</v>
      </c>
      <c r="L2506" t="s">
        <v>562</v>
      </c>
    </row>
    <row r="2507" spans="2:12" x14ac:dyDescent="0.3">
      <c r="B2507">
        <v>392</v>
      </c>
      <c r="C2507" s="65">
        <v>44044</v>
      </c>
      <c r="D2507">
        <v>6</v>
      </c>
      <c r="E2507" t="s">
        <v>147</v>
      </c>
      <c r="F2507">
        <v>10</v>
      </c>
      <c r="G2507">
        <v>15</v>
      </c>
      <c r="H2507">
        <v>96</v>
      </c>
      <c r="I2507" t="s">
        <v>244</v>
      </c>
      <c r="J2507" t="s">
        <v>551</v>
      </c>
      <c r="K2507" t="s">
        <v>206</v>
      </c>
      <c r="L2507" t="s">
        <v>562</v>
      </c>
    </row>
    <row r="2508" spans="2:12" x14ac:dyDescent="0.3">
      <c r="B2508">
        <v>401</v>
      </c>
      <c r="C2508" s="65">
        <v>44047</v>
      </c>
      <c r="D2508">
        <v>27</v>
      </c>
      <c r="E2508" t="s">
        <v>160</v>
      </c>
      <c r="F2508">
        <v>10</v>
      </c>
      <c r="G2508">
        <v>47</v>
      </c>
      <c r="H2508">
        <v>119</v>
      </c>
      <c r="I2508" t="s">
        <v>244</v>
      </c>
      <c r="J2508" t="s">
        <v>551</v>
      </c>
      <c r="K2508" t="s">
        <v>206</v>
      </c>
      <c r="L2508" t="s">
        <v>562</v>
      </c>
    </row>
    <row r="2509" spans="2:12" x14ac:dyDescent="0.3">
      <c r="B2509">
        <v>407</v>
      </c>
      <c r="C2509" s="65">
        <v>44048</v>
      </c>
      <c r="D2509">
        <v>60</v>
      </c>
      <c r="E2509" t="s">
        <v>141</v>
      </c>
      <c r="F2509">
        <v>10</v>
      </c>
      <c r="G2509">
        <v>15</v>
      </c>
      <c r="H2509">
        <v>109</v>
      </c>
      <c r="I2509" t="s">
        <v>244</v>
      </c>
      <c r="J2509" t="s">
        <v>551</v>
      </c>
      <c r="K2509" t="s">
        <v>206</v>
      </c>
      <c r="L2509" t="s">
        <v>562</v>
      </c>
    </row>
    <row r="2510" spans="2:12" x14ac:dyDescent="0.3">
      <c r="B2510">
        <v>425</v>
      </c>
      <c r="C2510" s="65">
        <v>44059</v>
      </c>
      <c r="D2510">
        <v>32</v>
      </c>
      <c r="E2510" t="s">
        <v>136</v>
      </c>
      <c r="F2510">
        <v>10</v>
      </c>
      <c r="G2510">
        <v>17</v>
      </c>
      <c r="H2510">
        <v>116</v>
      </c>
      <c r="I2510" t="s">
        <v>244</v>
      </c>
      <c r="J2510" t="s">
        <v>551</v>
      </c>
      <c r="K2510" t="s">
        <v>206</v>
      </c>
      <c r="L2510" t="s">
        <v>562</v>
      </c>
    </row>
    <row r="2511" spans="2:12" x14ac:dyDescent="0.3">
      <c r="B2511">
        <v>433</v>
      </c>
      <c r="C2511" s="65">
        <v>44063</v>
      </c>
      <c r="D2511">
        <v>38</v>
      </c>
      <c r="E2511" t="s">
        <v>132</v>
      </c>
      <c r="F2511">
        <v>10</v>
      </c>
      <c r="G2511">
        <v>32</v>
      </c>
      <c r="H2511">
        <v>90</v>
      </c>
      <c r="I2511" t="s">
        <v>244</v>
      </c>
      <c r="J2511" t="s">
        <v>551</v>
      </c>
      <c r="K2511" t="s">
        <v>206</v>
      </c>
      <c r="L2511" t="s">
        <v>562</v>
      </c>
    </row>
    <row r="2512" spans="2:12" x14ac:dyDescent="0.3">
      <c r="B2512">
        <v>434</v>
      </c>
      <c r="C2512" s="65">
        <v>44064</v>
      </c>
      <c r="D2512">
        <v>84</v>
      </c>
      <c r="E2512" t="s">
        <v>106</v>
      </c>
      <c r="F2512">
        <v>10</v>
      </c>
      <c r="G2512">
        <v>15</v>
      </c>
      <c r="H2512">
        <v>112</v>
      </c>
      <c r="I2512" t="s">
        <v>244</v>
      </c>
      <c r="J2512" t="s">
        <v>551</v>
      </c>
      <c r="K2512" t="s">
        <v>206</v>
      </c>
      <c r="L2512" t="s">
        <v>562</v>
      </c>
    </row>
    <row r="2513" spans="2:12" x14ac:dyDescent="0.3">
      <c r="B2513">
        <v>452</v>
      </c>
      <c r="C2513" s="65">
        <v>44071</v>
      </c>
      <c r="D2513">
        <v>37</v>
      </c>
      <c r="E2513" t="s">
        <v>110</v>
      </c>
      <c r="F2513">
        <v>10</v>
      </c>
      <c r="G2513">
        <v>29</v>
      </c>
      <c r="H2513">
        <v>116</v>
      </c>
      <c r="I2513" t="s">
        <v>244</v>
      </c>
      <c r="J2513" t="s">
        <v>551</v>
      </c>
      <c r="K2513" t="s">
        <v>206</v>
      </c>
      <c r="L2513" t="s">
        <v>562</v>
      </c>
    </row>
    <row r="2514" spans="2:12" x14ac:dyDescent="0.3">
      <c r="B2514">
        <v>464</v>
      </c>
      <c r="C2514" s="65">
        <v>44075</v>
      </c>
      <c r="D2514">
        <v>10</v>
      </c>
      <c r="E2514" t="s">
        <v>148</v>
      </c>
      <c r="F2514">
        <v>10</v>
      </c>
      <c r="G2514">
        <v>16</v>
      </c>
      <c r="H2514">
        <v>114</v>
      </c>
      <c r="I2514" t="s">
        <v>244</v>
      </c>
      <c r="J2514" t="s">
        <v>551</v>
      </c>
      <c r="K2514" t="s">
        <v>206</v>
      </c>
      <c r="L2514" t="s">
        <v>562</v>
      </c>
    </row>
    <row r="2515" spans="2:12" x14ac:dyDescent="0.3">
      <c r="B2515">
        <v>529</v>
      </c>
      <c r="C2515" s="65">
        <v>44115</v>
      </c>
      <c r="D2515">
        <v>29</v>
      </c>
      <c r="E2515" t="s">
        <v>157</v>
      </c>
      <c r="F2515">
        <v>10</v>
      </c>
      <c r="G2515">
        <v>20</v>
      </c>
      <c r="H2515">
        <v>108</v>
      </c>
      <c r="I2515" t="s">
        <v>244</v>
      </c>
      <c r="J2515" t="s">
        <v>551</v>
      </c>
      <c r="K2515" t="s">
        <v>206</v>
      </c>
      <c r="L2515" t="s">
        <v>562</v>
      </c>
    </row>
    <row r="2516" spans="2:12" x14ac:dyDescent="0.3">
      <c r="B2516">
        <v>536</v>
      </c>
      <c r="C2516" s="65">
        <v>44118</v>
      </c>
      <c r="D2516">
        <v>40</v>
      </c>
      <c r="E2516" t="s">
        <v>111</v>
      </c>
      <c r="F2516">
        <v>10</v>
      </c>
      <c r="G2516">
        <v>12</v>
      </c>
      <c r="H2516">
        <v>103</v>
      </c>
      <c r="I2516" t="s">
        <v>244</v>
      </c>
      <c r="J2516" t="s">
        <v>551</v>
      </c>
      <c r="K2516" t="s">
        <v>206</v>
      </c>
      <c r="L2516" t="s">
        <v>562</v>
      </c>
    </row>
    <row r="2517" spans="2:12" x14ac:dyDescent="0.3">
      <c r="B2517">
        <v>561</v>
      </c>
      <c r="C2517" s="65">
        <v>44134</v>
      </c>
      <c r="D2517">
        <v>93</v>
      </c>
      <c r="E2517" t="s">
        <v>91</v>
      </c>
      <c r="F2517">
        <v>10</v>
      </c>
      <c r="G2517">
        <v>40</v>
      </c>
      <c r="H2517">
        <v>92</v>
      </c>
      <c r="I2517" t="s">
        <v>244</v>
      </c>
      <c r="J2517" t="s">
        <v>551</v>
      </c>
      <c r="K2517" t="s">
        <v>206</v>
      </c>
      <c r="L2517" t="s">
        <v>562</v>
      </c>
    </row>
    <row r="2518" spans="2:12" x14ac:dyDescent="0.3">
      <c r="B2518">
        <v>587</v>
      </c>
      <c r="C2518" s="65">
        <v>44147</v>
      </c>
      <c r="D2518">
        <v>70</v>
      </c>
      <c r="E2518" t="s">
        <v>126</v>
      </c>
      <c r="F2518">
        <v>10</v>
      </c>
      <c r="G2518">
        <v>22</v>
      </c>
      <c r="H2518">
        <v>112</v>
      </c>
      <c r="I2518" t="s">
        <v>244</v>
      </c>
      <c r="J2518" t="s">
        <v>551</v>
      </c>
      <c r="K2518" t="s">
        <v>206</v>
      </c>
      <c r="L2518" t="s">
        <v>562</v>
      </c>
    </row>
    <row r="2519" spans="2:12" x14ac:dyDescent="0.3">
      <c r="B2519">
        <v>601</v>
      </c>
      <c r="C2519" s="65">
        <v>44159</v>
      </c>
      <c r="D2519">
        <v>30</v>
      </c>
      <c r="E2519" t="s">
        <v>155</v>
      </c>
      <c r="F2519">
        <v>10</v>
      </c>
      <c r="G2519">
        <v>15</v>
      </c>
      <c r="H2519">
        <v>104</v>
      </c>
      <c r="I2519" t="s">
        <v>244</v>
      </c>
      <c r="J2519" t="s">
        <v>551</v>
      </c>
      <c r="K2519" t="s">
        <v>206</v>
      </c>
      <c r="L2519" t="s">
        <v>562</v>
      </c>
    </row>
    <row r="2520" spans="2:12" x14ac:dyDescent="0.3">
      <c r="B2520">
        <v>615</v>
      </c>
      <c r="C2520" s="65">
        <v>44166</v>
      </c>
      <c r="D2520">
        <v>15</v>
      </c>
      <c r="E2520" t="s">
        <v>136</v>
      </c>
      <c r="F2520">
        <v>10</v>
      </c>
      <c r="G2520">
        <v>36</v>
      </c>
      <c r="H2520">
        <v>113</v>
      </c>
      <c r="I2520" t="s">
        <v>244</v>
      </c>
      <c r="J2520" t="s">
        <v>551</v>
      </c>
      <c r="K2520" t="s">
        <v>206</v>
      </c>
      <c r="L2520" t="s">
        <v>562</v>
      </c>
    </row>
    <row r="2521" spans="2:12" x14ac:dyDescent="0.3">
      <c r="B2521">
        <v>627</v>
      </c>
      <c r="C2521" s="65">
        <v>44170</v>
      </c>
      <c r="D2521">
        <v>6</v>
      </c>
      <c r="E2521" t="s">
        <v>147</v>
      </c>
      <c r="F2521">
        <v>10</v>
      </c>
      <c r="G2521">
        <v>48</v>
      </c>
      <c r="H2521">
        <v>99</v>
      </c>
      <c r="I2521" t="s">
        <v>244</v>
      </c>
      <c r="J2521" t="s">
        <v>551</v>
      </c>
      <c r="K2521" t="s">
        <v>206</v>
      </c>
      <c r="L2521" t="s">
        <v>562</v>
      </c>
    </row>
    <row r="2522" spans="2:12" x14ac:dyDescent="0.3">
      <c r="B2522">
        <v>677</v>
      </c>
      <c r="C2522" s="65">
        <v>44200</v>
      </c>
      <c r="D2522">
        <v>47</v>
      </c>
      <c r="E2522" t="s">
        <v>101</v>
      </c>
      <c r="F2522">
        <v>10</v>
      </c>
      <c r="G2522">
        <v>34</v>
      </c>
      <c r="H2522">
        <v>108</v>
      </c>
      <c r="I2522" t="s">
        <v>244</v>
      </c>
      <c r="J2522" t="s">
        <v>551</v>
      </c>
      <c r="K2522" t="s">
        <v>206</v>
      </c>
      <c r="L2522" t="s">
        <v>562</v>
      </c>
    </row>
    <row r="2523" spans="2:12" x14ac:dyDescent="0.3">
      <c r="B2523">
        <v>683</v>
      </c>
      <c r="C2523" s="65">
        <v>44202</v>
      </c>
      <c r="D2523">
        <v>7</v>
      </c>
      <c r="E2523" t="s">
        <v>161</v>
      </c>
      <c r="F2523">
        <v>10</v>
      </c>
      <c r="G2523">
        <v>43</v>
      </c>
      <c r="H2523">
        <v>118</v>
      </c>
      <c r="I2523" t="s">
        <v>244</v>
      </c>
      <c r="J2523" t="s">
        <v>551</v>
      </c>
      <c r="K2523" t="s">
        <v>206</v>
      </c>
      <c r="L2523" t="s">
        <v>562</v>
      </c>
    </row>
    <row r="2524" spans="2:12" x14ac:dyDescent="0.3">
      <c r="B2524">
        <v>685</v>
      </c>
      <c r="C2524" s="65">
        <v>44203</v>
      </c>
      <c r="D2524">
        <v>32</v>
      </c>
      <c r="E2524" t="s">
        <v>136</v>
      </c>
      <c r="F2524">
        <v>10</v>
      </c>
      <c r="G2524">
        <v>32</v>
      </c>
      <c r="H2524">
        <v>112</v>
      </c>
      <c r="I2524" t="s">
        <v>244</v>
      </c>
      <c r="J2524" t="s">
        <v>551</v>
      </c>
      <c r="K2524" t="s">
        <v>206</v>
      </c>
      <c r="L2524" t="s">
        <v>562</v>
      </c>
    </row>
    <row r="2525" spans="2:12" x14ac:dyDescent="0.3">
      <c r="B2525">
        <v>701</v>
      </c>
      <c r="C2525" s="65">
        <v>44211</v>
      </c>
      <c r="D2525">
        <v>31</v>
      </c>
      <c r="E2525" t="s">
        <v>144</v>
      </c>
      <c r="F2525">
        <v>10</v>
      </c>
      <c r="G2525">
        <v>25</v>
      </c>
      <c r="H2525">
        <v>92</v>
      </c>
      <c r="I2525" t="s">
        <v>244</v>
      </c>
      <c r="J2525" t="s">
        <v>551</v>
      </c>
      <c r="K2525" t="s">
        <v>206</v>
      </c>
      <c r="L2525" t="s">
        <v>562</v>
      </c>
    </row>
    <row r="2526" spans="2:12" x14ac:dyDescent="0.3">
      <c r="B2526">
        <v>705</v>
      </c>
      <c r="C2526" s="65">
        <v>44214</v>
      </c>
      <c r="D2526">
        <v>38</v>
      </c>
      <c r="E2526" t="s">
        <v>132</v>
      </c>
      <c r="F2526">
        <v>10</v>
      </c>
      <c r="G2526">
        <v>46</v>
      </c>
      <c r="H2526">
        <v>102</v>
      </c>
      <c r="I2526" t="s">
        <v>244</v>
      </c>
      <c r="J2526" t="s">
        <v>551</v>
      </c>
      <c r="K2526" t="s">
        <v>206</v>
      </c>
      <c r="L2526" t="s">
        <v>562</v>
      </c>
    </row>
    <row r="2527" spans="2:12" x14ac:dyDescent="0.3">
      <c r="B2527">
        <v>759</v>
      </c>
      <c r="C2527" s="65">
        <v>44247</v>
      </c>
      <c r="D2527">
        <v>94</v>
      </c>
      <c r="E2527" t="s">
        <v>111</v>
      </c>
      <c r="F2527">
        <v>10</v>
      </c>
      <c r="G2527">
        <v>12</v>
      </c>
      <c r="H2527">
        <v>90</v>
      </c>
      <c r="I2527" t="s">
        <v>244</v>
      </c>
      <c r="J2527" t="s">
        <v>551</v>
      </c>
      <c r="K2527" t="s">
        <v>206</v>
      </c>
      <c r="L2527" t="s">
        <v>562</v>
      </c>
    </row>
    <row r="2528" spans="2:12" x14ac:dyDescent="0.3">
      <c r="B2528">
        <v>765</v>
      </c>
      <c r="C2528" s="65">
        <v>44248</v>
      </c>
      <c r="D2528">
        <v>18</v>
      </c>
      <c r="E2528" t="s">
        <v>142</v>
      </c>
      <c r="F2528">
        <v>10</v>
      </c>
      <c r="G2528">
        <v>20</v>
      </c>
      <c r="H2528">
        <v>92</v>
      </c>
      <c r="I2528" t="s">
        <v>244</v>
      </c>
      <c r="J2528" t="s">
        <v>551</v>
      </c>
      <c r="K2528" t="s">
        <v>206</v>
      </c>
      <c r="L2528" t="s">
        <v>562</v>
      </c>
    </row>
    <row r="2529" spans="2:12" x14ac:dyDescent="0.3">
      <c r="B2529">
        <v>766</v>
      </c>
      <c r="C2529" s="65">
        <v>44248</v>
      </c>
      <c r="D2529">
        <v>94</v>
      </c>
      <c r="E2529" t="s">
        <v>111</v>
      </c>
      <c r="F2529">
        <v>10</v>
      </c>
      <c r="G2529">
        <v>28</v>
      </c>
      <c r="H2529">
        <v>105</v>
      </c>
      <c r="I2529" t="s">
        <v>244</v>
      </c>
      <c r="J2529" t="s">
        <v>551</v>
      </c>
      <c r="K2529" t="s">
        <v>206</v>
      </c>
      <c r="L2529" t="s">
        <v>562</v>
      </c>
    </row>
    <row r="2530" spans="2:12" x14ac:dyDescent="0.3">
      <c r="B2530">
        <v>789</v>
      </c>
      <c r="C2530" s="65">
        <v>44259</v>
      </c>
      <c r="D2530">
        <v>98</v>
      </c>
      <c r="E2530" t="s">
        <v>84</v>
      </c>
      <c r="F2530">
        <v>10</v>
      </c>
      <c r="G2530">
        <v>49</v>
      </c>
      <c r="H2530">
        <v>115</v>
      </c>
      <c r="I2530" t="s">
        <v>244</v>
      </c>
      <c r="J2530" t="s">
        <v>551</v>
      </c>
      <c r="K2530" t="s">
        <v>206</v>
      </c>
      <c r="L2530" t="s">
        <v>562</v>
      </c>
    </row>
    <row r="2531" spans="2:12" x14ac:dyDescent="0.3">
      <c r="B2531">
        <v>808</v>
      </c>
      <c r="C2531" s="65">
        <v>44265</v>
      </c>
      <c r="D2531">
        <v>37</v>
      </c>
      <c r="E2531" t="s">
        <v>110</v>
      </c>
      <c r="F2531">
        <v>10</v>
      </c>
      <c r="G2531">
        <v>14</v>
      </c>
      <c r="H2531">
        <v>113</v>
      </c>
      <c r="I2531" t="s">
        <v>244</v>
      </c>
      <c r="J2531" t="s">
        <v>551</v>
      </c>
      <c r="K2531" t="s">
        <v>206</v>
      </c>
      <c r="L2531" t="s">
        <v>562</v>
      </c>
    </row>
    <row r="2532" spans="2:12" x14ac:dyDescent="0.3">
      <c r="B2532">
        <v>813</v>
      </c>
      <c r="C2532" s="65">
        <v>44268</v>
      </c>
      <c r="D2532">
        <v>26</v>
      </c>
      <c r="E2532" t="s">
        <v>154</v>
      </c>
      <c r="F2532">
        <v>10</v>
      </c>
      <c r="G2532">
        <v>17</v>
      </c>
      <c r="H2532">
        <v>111</v>
      </c>
      <c r="I2532" t="s">
        <v>244</v>
      </c>
      <c r="J2532" t="s">
        <v>551</v>
      </c>
      <c r="K2532" t="s">
        <v>206</v>
      </c>
      <c r="L2532" t="s">
        <v>562</v>
      </c>
    </row>
    <row r="2533" spans="2:12" x14ac:dyDescent="0.3">
      <c r="B2533">
        <v>824</v>
      </c>
      <c r="C2533" s="65">
        <v>44273</v>
      </c>
      <c r="D2533">
        <v>37</v>
      </c>
      <c r="E2533" t="s">
        <v>110</v>
      </c>
      <c r="F2533">
        <v>10</v>
      </c>
      <c r="G2533">
        <v>12</v>
      </c>
      <c r="H2533">
        <v>118</v>
      </c>
      <c r="I2533" t="s">
        <v>244</v>
      </c>
      <c r="J2533" t="s">
        <v>551</v>
      </c>
      <c r="K2533" t="s">
        <v>206</v>
      </c>
      <c r="L2533" t="s">
        <v>562</v>
      </c>
    </row>
    <row r="2534" spans="2:12" x14ac:dyDescent="0.3">
      <c r="B2534">
        <v>828</v>
      </c>
      <c r="C2534" s="65">
        <v>44279</v>
      </c>
      <c r="D2534">
        <v>37</v>
      </c>
      <c r="E2534" t="s">
        <v>110</v>
      </c>
      <c r="F2534">
        <v>10</v>
      </c>
      <c r="G2534">
        <v>47</v>
      </c>
      <c r="H2534">
        <v>108</v>
      </c>
      <c r="I2534" t="s">
        <v>244</v>
      </c>
      <c r="J2534" t="s">
        <v>551</v>
      </c>
      <c r="K2534" t="s">
        <v>206</v>
      </c>
      <c r="L2534" t="s">
        <v>562</v>
      </c>
    </row>
    <row r="2535" spans="2:12" x14ac:dyDescent="0.3">
      <c r="B2535">
        <v>836</v>
      </c>
      <c r="C2535" s="65">
        <v>44282</v>
      </c>
      <c r="D2535">
        <v>70</v>
      </c>
      <c r="E2535" t="s">
        <v>126</v>
      </c>
      <c r="F2535">
        <v>10</v>
      </c>
      <c r="G2535">
        <v>45</v>
      </c>
      <c r="H2535">
        <v>98</v>
      </c>
      <c r="I2535" t="s">
        <v>244</v>
      </c>
      <c r="J2535" t="s">
        <v>551</v>
      </c>
      <c r="K2535" t="s">
        <v>206</v>
      </c>
      <c r="L2535" t="s">
        <v>562</v>
      </c>
    </row>
    <row r="2536" spans="2:12" x14ac:dyDescent="0.3">
      <c r="B2536">
        <v>857</v>
      </c>
      <c r="C2536" s="65">
        <v>44289</v>
      </c>
      <c r="D2536">
        <v>38</v>
      </c>
      <c r="E2536" t="s">
        <v>132</v>
      </c>
      <c r="F2536">
        <v>10</v>
      </c>
      <c r="G2536">
        <v>48</v>
      </c>
      <c r="H2536">
        <v>101</v>
      </c>
      <c r="I2536" t="s">
        <v>244</v>
      </c>
      <c r="J2536" t="s">
        <v>551</v>
      </c>
      <c r="K2536" t="s">
        <v>206</v>
      </c>
      <c r="L2536" t="s">
        <v>562</v>
      </c>
    </row>
    <row r="2537" spans="2:12" x14ac:dyDescent="0.3">
      <c r="B2537">
        <v>887</v>
      </c>
      <c r="C2537" s="65">
        <v>44310</v>
      </c>
      <c r="D2537">
        <v>70</v>
      </c>
      <c r="E2537" t="s">
        <v>126</v>
      </c>
      <c r="F2537">
        <v>10</v>
      </c>
      <c r="G2537">
        <v>29</v>
      </c>
      <c r="H2537">
        <v>117</v>
      </c>
      <c r="I2537" t="s">
        <v>244</v>
      </c>
      <c r="J2537" t="s">
        <v>551</v>
      </c>
      <c r="K2537" t="s">
        <v>206</v>
      </c>
      <c r="L2537" t="s">
        <v>562</v>
      </c>
    </row>
    <row r="2538" spans="2:12" x14ac:dyDescent="0.3">
      <c r="B2538">
        <v>898</v>
      </c>
      <c r="C2538" s="65">
        <v>44315</v>
      </c>
      <c r="D2538">
        <v>7</v>
      </c>
      <c r="E2538" t="s">
        <v>161</v>
      </c>
      <c r="F2538">
        <v>10</v>
      </c>
      <c r="G2538">
        <v>35</v>
      </c>
      <c r="H2538">
        <v>113</v>
      </c>
      <c r="I2538" t="s">
        <v>244</v>
      </c>
      <c r="J2538" t="s">
        <v>551</v>
      </c>
      <c r="K2538" t="s">
        <v>206</v>
      </c>
      <c r="L2538" t="s">
        <v>562</v>
      </c>
    </row>
    <row r="2539" spans="2:12" x14ac:dyDescent="0.3">
      <c r="B2539">
        <v>915</v>
      </c>
      <c r="C2539" s="65">
        <v>44323</v>
      </c>
      <c r="D2539">
        <v>42</v>
      </c>
      <c r="E2539" t="s">
        <v>151</v>
      </c>
      <c r="F2539">
        <v>10</v>
      </c>
      <c r="G2539">
        <v>20</v>
      </c>
      <c r="H2539">
        <v>115</v>
      </c>
      <c r="I2539" t="s">
        <v>244</v>
      </c>
      <c r="J2539" t="s">
        <v>551</v>
      </c>
      <c r="K2539" t="s">
        <v>206</v>
      </c>
      <c r="L2539" t="s">
        <v>562</v>
      </c>
    </row>
    <row r="2540" spans="2:12" x14ac:dyDescent="0.3">
      <c r="B2540">
        <v>928</v>
      </c>
      <c r="C2540" s="65">
        <v>44331</v>
      </c>
      <c r="D2540">
        <v>44</v>
      </c>
      <c r="E2540" t="s">
        <v>130</v>
      </c>
      <c r="F2540">
        <v>10</v>
      </c>
      <c r="G2540">
        <v>19</v>
      </c>
      <c r="H2540">
        <v>91</v>
      </c>
      <c r="I2540" t="s">
        <v>244</v>
      </c>
      <c r="J2540" t="s">
        <v>551</v>
      </c>
      <c r="K2540" t="s">
        <v>206</v>
      </c>
      <c r="L2540" t="s">
        <v>562</v>
      </c>
    </row>
    <row r="2541" spans="2:12" x14ac:dyDescent="0.3">
      <c r="B2541">
        <v>929</v>
      </c>
      <c r="C2541" s="65">
        <v>44332</v>
      </c>
      <c r="D2541">
        <v>85</v>
      </c>
      <c r="E2541" t="s">
        <v>117</v>
      </c>
      <c r="F2541">
        <v>10</v>
      </c>
      <c r="G2541">
        <v>18</v>
      </c>
      <c r="H2541">
        <v>94</v>
      </c>
      <c r="I2541" t="s">
        <v>244</v>
      </c>
      <c r="J2541" t="s">
        <v>551</v>
      </c>
      <c r="K2541" t="s">
        <v>206</v>
      </c>
      <c r="L2541" t="s">
        <v>562</v>
      </c>
    </row>
    <row r="2542" spans="2:12" x14ac:dyDescent="0.3">
      <c r="B2542">
        <v>951</v>
      </c>
      <c r="C2542" s="65">
        <v>44342</v>
      </c>
      <c r="D2542">
        <v>42</v>
      </c>
      <c r="E2542" t="s">
        <v>151</v>
      </c>
      <c r="F2542">
        <v>10</v>
      </c>
      <c r="G2542">
        <v>12</v>
      </c>
      <c r="H2542">
        <v>94</v>
      </c>
      <c r="I2542" t="s">
        <v>244</v>
      </c>
      <c r="J2542" t="s">
        <v>551</v>
      </c>
      <c r="K2542" t="s">
        <v>206</v>
      </c>
      <c r="L2542" t="s">
        <v>562</v>
      </c>
    </row>
    <row r="2543" spans="2:12" x14ac:dyDescent="0.3">
      <c r="B2543">
        <v>965</v>
      </c>
      <c r="C2543" s="65">
        <v>44351</v>
      </c>
      <c r="D2543">
        <v>67</v>
      </c>
      <c r="E2543" t="s">
        <v>165</v>
      </c>
      <c r="F2543">
        <v>10</v>
      </c>
      <c r="G2543">
        <v>21</v>
      </c>
      <c r="H2543">
        <v>114</v>
      </c>
      <c r="I2543" t="s">
        <v>244</v>
      </c>
      <c r="J2543" t="s">
        <v>551</v>
      </c>
      <c r="K2543" t="s">
        <v>206</v>
      </c>
      <c r="L2543" t="s">
        <v>562</v>
      </c>
    </row>
    <row r="2544" spans="2:12" x14ac:dyDescent="0.3">
      <c r="B2544">
        <v>970</v>
      </c>
      <c r="C2544" s="65">
        <v>44353</v>
      </c>
      <c r="D2544">
        <v>1</v>
      </c>
      <c r="E2544" t="s">
        <v>152</v>
      </c>
      <c r="F2544">
        <v>10</v>
      </c>
      <c r="G2544">
        <v>32</v>
      </c>
      <c r="H2544">
        <v>114</v>
      </c>
      <c r="I2544" t="s">
        <v>244</v>
      </c>
      <c r="J2544" t="s">
        <v>551</v>
      </c>
      <c r="K2544" t="s">
        <v>206</v>
      </c>
      <c r="L2544" t="s">
        <v>562</v>
      </c>
    </row>
    <row r="2545" spans="2:12" x14ac:dyDescent="0.3">
      <c r="B2545">
        <v>991</v>
      </c>
      <c r="C2545" s="65">
        <v>44362</v>
      </c>
      <c r="D2545">
        <v>11</v>
      </c>
      <c r="E2545" t="s">
        <v>119</v>
      </c>
      <c r="F2545">
        <v>10</v>
      </c>
      <c r="G2545">
        <v>50</v>
      </c>
      <c r="H2545">
        <v>118</v>
      </c>
      <c r="I2545" t="s">
        <v>244</v>
      </c>
      <c r="J2545" t="s">
        <v>551</v>
      </c>
      <c r="K2545" t="s">
        <v>206</v>
      </c>
      <c r="L2545" t="s">
        <v>562</v>
      </c>
    </row>
    <row r="2546" spans="2:12" x14ac:dyDescent="0.3">
      <c r="B2546">
        <v>995</v>
      </c>
      <c r="C2546" s="65">
        <v>44364</v>
      </c>
      <c r="D2546">
        <v>21</v>
      </c>
      <c r="E2546" t="s">
        <v>146</v>
      </c>
      <c r="F2546">
        <v>10</v>
      </c>
      <c r="G2546">
        <v>14</v>
      </c>
      <c r="H2546">
        <v>119</v>
      </c>
      <c r="I2546" t="s">
        <v>244</v>
      </c>
      <c r="J2546" t="s">
        <v>551</v>
      </c>
      <c r="K2546" t="s">
        <v>206</v>
      </c>
      <c r="L2546" t="s">
        <v>562</v>
      </c>
    </row>
    <row r="2547" spans="2:12" x14ac:dyDescent="0.3">
      <c r="B2547">
        <v>1</v>
      </c>
      <c r="C2547" s="65">
        <v>43831</v>
      </c>
      <c r="D2547">
        <v>71</v>
      </c>
      <c r="E2547" t="s">
        <v>78</v>
      </c>
      <c r="F2547">
        <v>1</v>
      </c>
      <c r="G2547">
        <v>37</v>
      </c>
      <c r="H2547">
        <v>101</v>
      </c>
      <c r="I2547" t="s">
        <v>200</v>
      </c>
      <c r="J2547" t="s">
        <v>202</v>
      </c>
      <c r="K2547" t="s">
        <v>201</v>
      </c>
      <c r="L2547" t="s">
        <v>539</v>
      </c>
    </row>
    <row r="2548" spans="2:12" x14ac:dyDescent="0.3">
      <c r="B2548">
        <v>20</v>
      </c>
      <c r="C2548" s="65">
        <v>43845</v>
      </c>
      <c r="D2548">
        <v>94</v>
      </c>
      <c r="E2548" t="s">
        <v>111</v>
      </c>
      <c r="F2548">
        <v>11</v>
      </c>
      <c r="G2548">
        <v>39</v>
      </c>
      <c r="H2548">
        <v>103</v>
      </c>
      <c r="I2548" t="s">
        <v>458</v>
      </c>
      <c r="J2548" t="s">
        <v>202</v>
      </c>
      <c r="K2548" t="s">
        <v>201</v>
      </c>
      <c r="L2548" t="s">
        <v>564</v>
      </c>
    </row>
    <row r="2549" spans="2:12" x14ac:dyDescent="0.3">
      <c r="B2549">
        <v>21</v>
      </c>
      <c r="C2549" s="65">
        <v>43845</v>
      </c>
      <c r="D2549">
        <v>22</v>
      </c>
      <c r="E2549" t="s">
        <v>112</v>
      </c>
      <c r="F2549">
        <v>11</v>
      </c>
      <c r="G2549">
        <v>27</v>
      </c>
      <c r="H2549">
        <v>115</v>
      </c>
      <c r="I2549" t="s">
        <v>458</v>
      </c>
      <c r="J2549" t="s">
        <v>202</v>
      </c>
      <c r="K2549" t="s">
        <v>201</v>
      </c>
      <c r="L2549" t="s">
        <v>564</v>
      </c>
    </row>
    <row r="2550" spans="2:12" x14ac:dyDescent="0.3">
      <c r="B2550">
        <v>30</v>
      </c>
      <c r="C2550" s="65">
        <v>43850</v>
      </c>
      <c r="D2550">
        <v>48</v>
      </c>
      <c r="E2550" t="s">
        <v>120</v>
      </c>
      <c r="F2550">
        <v>11</v>
      </c>
      <c r="G2550">
        <v>19</v>
      </c>
      <c r="H2550">
        <v>114</v>
      </c>
      <c r="I2550" t="s">
        <v>458</v>
      </c>
      <c r="J2550" t="s">
        <v>202</v>
      </c>
      <c r="K2550" t="s">
        <v>201</v>
      </c>
      <c r="L2550" t="s">
        <v>564</v>
      </c>
    </row>
    <row r="2551" spans="2:12" x14ac:dyDescent="0.3">
      <c r="B2551">
        <v>32</v>
      </c>
      <c r="C2551" s="65">
        <v>43850</v>
      </c>
      <c r="D2551">
        <v>25</v>
      </c>
      <c r="E2551" t="s">
        <v>122</v>
      </c>
      <c r="F2551">
        <v>6</v>
      </c>
      <c r="G2551">
        <v>20</v>
      </c>
      <c r="H2551">
        <v>108</v>
      </c>
      <c r="I2551" t="s">
        <v>272</v>
      </c>
      <c r="J2551" t="s">
        <v>202</v>
      </c>
      <c r="K2551" t="s">
        <v>201</v>
      </c>
      <c r="L2551" t="s">
        <v>554</v>
      </c>
    </row>
    <row r="2552" spans="2:12" x14ac:dyDescent="0.3">
      <c r="B2552">
        <v>38</v>
      </c>
      <c r="C2552" s="65">
        <v>43853</v>
      </c>
      <c r="D2552">
        <v>97</v>
      </c>
      <c r="E2552" t="s">
        <v>125</v>
      </c>
      <c r="F2552">
        <v>1</v>
      </c>
      <c r="G2552">
        <v>16</v>
      </c>
      <c r="H2552">
        <v>108</v>
      </c>
      <c r="I2552" t="s">
        <v>200</v>
      </c>
      <c r="J2552" t="s">
        <v>202</v>
      </c>
      <c r="K2552" t="s">
        <v>201</v>
      </c>
      <c r="L2552" t="s">
        <v>539</v>
      </c>
    </row>
    <row r="2553" spans="2:12" x14ac:dyDescent="0.3">
      <c r="B2553">
        <v>41</v>
      </c>
      <c r="C2553" s="65">
        <v>43854</v>
      </c>
      <c r="D2553">
        <v>77</v>
      </c>
      <c r="E2553" t="s">
        <v>124</v>
      </c>
      <c r="F2553">
        <v>11</v>
      </c>
      <c r="G2553">
        <v>38</v>
      </c>
      <c r="H2553">
        <v>105</v>
      </c>
      <c r="I2553" t="s">
        <v>458</v>
      </c>
      <c r="J2553" t="s">
        <v>202</v>
      </c>
      <c r="K2553" t="s">
        <v>201</v>
      </c>
      <c r="L2553" t="s">
        <v>564</v>
      </c>
    </row>
    <row r="2554" spans="2:12" x14ac:dyDescent="0.3">
      <c r="B2554">
        <v>52</v>
      </c>
      <c r="C2554" s="65">
        <v>43859</v>
      </c>
      <c r="D2554">
        <v>94</v>
      </c>
      <c r="E2554" t="s">
        <v>111</v>
      </c>
      <c r="F2554">
        <v>11</v>
      </c>
      <c r="G2554">
        <v>30</v>
      </c>
      <c r="H2554">
        <v>103</v>
      </c>
      <c r="I2554" t="s">
        <v>458</v>
      </c>
      <c r="J2554" t="s">
        <v>202</v>
      </c>
      <c r="K2554" t="s">
        <v>201</v>
      </c>
      <c r="L2554" t="s">
        <v>564</v>
      </c>
    </row>
    <row r="2555" spans="2:12" x14ac:dyDescent="0.3">
      <c r="B2555">
        <v>57</v>
      </c>
      <c r="C2555" s="65">
        <v>43862</v>
      </c>
      <c r="D2555">
        <v>33</v>
      </c>
      <c r="E2555" t="s">
        <v>135</v>
      </c>
      <c r="F2555">
        <v>6</v>
      </c>
      <c r="G2555">
        <v>35</v>
      </c>
      <c r="H2555">
        <v>101</v>
      </c>
      <c r="I2555" t="s">
        <v>272</v>
      </c>
      <c r="J2555" t="s">
        <v>202</v>
      </c>
      <c r="K2555" t="s">
        <v>201</v>
      </c>
      <c r="L2555" t="s">
        <v>554</v>
      </c>
    </row>
    <row r="2556" spans="2:12" x14ac:dyDescent="0.3">
      <c r="B2556">
        <v>62</v>
      </c>
      <c r="C2556" s="65">
        <v>43865</v>
      </c>
      <c r="D2556">
        <v>64</v>
      </c>
      <c r="E2556" t="s">
        <v>137</v>
      </c>
      <c r="F2556">
        <v>6</v>
      </c>
      <c r="G2556">
        <v>16</v>
      </c>
      <c r="H2556">
        <v>112</v>
      </c>
      <c r="I2556" t="s">
        <v>272</v>
      </c>
      <c r="J2556" t="s">
        <v>202</v>
      </c>
      <c r="K2556" t="s">
        <v>201</v>
      </c>
      <c r="L2556" t="s">
        <v>554</v>
      </c>
    </row>
    <row r="2557" spans="2:12" x14ac:dyDescent="0.3">
      <c r="B2557">
        <v>65</v>
      </c>
      <c r="C2557" s="65">
        <v>43866</v>
      </c>
      <c r="D2557">
        <v>65</v>
      </c>
      <c r="E2557" t="s">
        <v>123</v>
      </c>
      <c r="F2557">
        <v>1</v>
      </c>
      <c r="G2557">
        <v>17</v>
      </c>
      <c r="H2557">
        <v>93</v>
      </c>
      <c r="I2557" t="s">
        <v>200</v>
      </c>
      <c r="J2557" t="s">
        <v>202</v>
      </c>
      <c r="K2557" t="s">
        <v>201</v>
      </c>
      <c r="L2557" t="s">
        <v>539</v>
      </c>
    </row>
    <row r="2558" spans="2:12" x14ac:dyDescent="0.3">
      <c r="B2558">
        <v>68</v>
      </c>
      <c r="C2558" s="65">
        <v>43866</v>
      </c>
      <c r="D2558">
        <v>69</v>
      </c>
      <c r="E2558" t="s">
        <v>126</v>
      </c>
      <c r="F2558">
        <v>11</v>
      </c>
      <c r="G2558">
        <v>45</v>
      </c>
      <c r="H2558">
        <v>119</v>
      </c>
      <c r="I2558" t="s">
        <v>458</v>
      </c>
      <c r="J2558" t="s">
        <v>202</v>
      </c>
      <c r="K2558" t="s">
        <v>201</v>
      </c>
      <c r="L2558" t="s">
        <v>564</v>
      </c>
    </row>
    <row r="2559" spans="2:12" x14ac:dyDescent="0.3">
      <c r="B2559">
        <v>78</v>
      </c>
      <c r="C2559" s="65">
        <v>43875</v>
      </c>
      <c r="D2559">
        <v>9</v>
      </c>
      <c r="E2559" t="s">
        <v>94</v>
      </c>
      <c r="F2559">
        <v>1</v>
      </c>
      <c r="G2559">
        <v>34</v>
      </c>
      <c r="H2559">
        <v>99</v>
      </c>
      <c r="I2559" t="s">
        <v>200</v>
      </c>
      <c r="J2559" t="s">
        <v>202</v>
      </c>
      <c r="K2559" t="s">
        <v>201</v>
      </c>
      <c r="L2559" t="s">
        <v>539</v>
      </c>
    </row>
    <row r="2560" spans="2:12" x14ac:dyDescent="0.3">
      <c r="B2560">
        <v>82</v>
      </c>
      <c r="C2560" s="65">
        <v>43877</v>
      </c>
      <c r="D2560">
        <v>60</v>
      </c>
      <c r="E2560" t="s">
        <v>141</v>
      </c>
      <c r="F2560">
        <v>1</v>
      </c>
      <c r="G2560">
        <v>44</v>
      </c>
      <c r="H2560">
        <v>97</v>
      </c>
      <c r="I2560" t="s">
        <v>200</v>
      </c>
      <c r="J2560" t="s">
        <v>202</v>
      </c>
      <c r="K2560" t="s">
        <v>201</v>
      </c>
      <c r="L2560" t="s">
        <v>539</v>
      </c>
    </row>
    <row r="2561" spans="2:12" x14ac:dyDescent="0.3">
      <c r="B2561">
        <v>88</v>
      </c>
      <c r="C2561" s="65">
        <v>43880</v>
      </c>
      <c r="D2561">
        <v>47</v>
      </c>
      <c r="E2561" t="s">
        <v>101</v>
      </c>
      <c r="F2561">
        <v>11</v>
      </c>
      <c r="G2561">
        <v>44</v>
      </c>
      <c r="H2561">
        <v>111</v>
      </c>
      <c r="I2561" t="s">
        <v>458</v>
      </c>
      <c r="J2561" t="s">
        <v>202</v>
      </c>
      <c r="K2561" t="s">
        <v>201</v>
      </c>
      <c r="L2561" t="s">
        <v>564</v>
      </c>
    </row>
    <row r="2562" spans="2:12" x14ac:dyDescent="0.3">
      <c r="B2562">
        <v>94</v>
      </c>
      <c r="C2562" s="65">
        <v>43883</v>
      </c>
      <c r="D2562">
        <v>41</v>
      </c>
      <c r="E2562" t="s">
        <v>127</v>
      </c>
      <c r="F2562">
        <v>1</v>
      </c>
      <c r="G2562">
        <v>41</v>
      </c>
      <c r="H2562">
        <v>107</v>
      </c>
      <c r="I2562" t="s">
        <v>200</v>
      </c>
      <c r="J2562" t="s">
        <v>202</v>
      </c>
      <c r="K2562" t="s">
        <v>201</v>
      </c>
      <c r="L2562" t="s">
        <v>539</v>
      </c>
    </row>
    <row r="2563" spans="2:12" x14ac:dyDescent="0.3">
      <c r="B2563">
        <v>100</v>
      </c>
      <c r="C2563" s="65">
        <v>43885</v>
      </c>
      <c r="D2563">
        <v>25</v>
      </c>
      <c r="E2563" t="s">
        <v>122</v>
      </c>
      <c r="F2563">
        <v>6</v>
      </c>
      <c r="G2563">
        <v>20</v>
      </c>
      <c r="H2563">
        <v>116</v>
      </c>
      <c r="I2563" t="s">
        <v>272</v>
      </c>
      <c r="J2563" t="s">
        <v>202</v>
      </c>
      <c r="K2563" t="s">
        <v>201</v>
      </c>
      <c r="L2563" t="s">
        <v>554</v>
      </c>
    </row>
    <row r="2564" spans="2:12" x14ac:dyDescent="0.3">
      <c r="B2564">
        <v>103</v>
      </c>
      <c r="C2564" s="65">
        <v>43887</v>
      </c>
      <c r="D2564">
        <v>21</v>
      </c>
      <c r="E2564" t="s">
        <v>146</v>
      </c>
      <c r="F2564">
        <v>11</v>
      </c>
      <c r="G2564">
        <v>13</v>
      </c>
      <c r="H2564">
        <v>112</v>
      </c>
      <c r="I2564" t="s">
        <v>458</v>
      </c>
      <c r="J2564" t="s">
        <v>202</v>
      </c>
      <c r="K2564" t="s">
        <v>201</v>
      </c>
      <c r="L2564" t="s">
        <v>564</v>
      </c>
    </row>
    <row r="2565" spans="2:12" x14ac:dyDescent="0.3">
      <c r="B2565">
        <v>109</v>
      </c>
      <c r="C2565" s="65">
        <v>43894</v>
      </c>
      <c r="D2565">
        <v>69</v>
      </c>
      <c r="E2565" t="s">
        <v>126</v>
      </c>
      <c r="F2565">
        <v>1</v>
      </c>
      <c r="G2565">
        <v>35</v>
      </c>
      <c r="H2565">
        <v>116</v>
      </c>
      <c r="I2565" t="s">
        <v>200</v>
      </c>
      <c r="J2565" t="s">
        <v>202</v>
      </c>
      <c r="K2565" t="s">
        <v>201</v>
      </c>
      <c r="L2565" t="s">
        <v>539</v>
      </c>
    </row>
    <row r="2566" spans="2:12" x14ac:dyDescent="0.3">
      <c r="B2566">
        <v>115</v>
      </c>
      <c r="C2566" s="65">
        <v>43896</v>
      </c>
      <c r="D2566">
        <v>56</v>
      </c>
      <c r="E2566" t="s">
        <v>126</v>
      </c>
      <c r="F2566">
        <v>1</v>
      </c>
      <c r="G2566">
        <v>50</v>
      </c>
      <c r="H2566">
        <v>98</v>
      </c>
      <c r="I2566" t="s">
        <v>200</v>
      </c>
      <c r="J2566" t="s">
        <v>202</v>
      </c>
      <c r="K2566" t="s">
        <v>201</v>
      </c>
      <c r="L2566" t="s">
        <v>539</v>
      </c>
    </row>
    <row r="2567" spans="2:12" x14ac:dyDescent="0.3">
      <c r="B2567">
        <v>116</v>
      </c>
      <c r="C2567" s="65">
        <v>43896</v>
      </c>
      <c r="D2567">
        <v>42</v>
      </c>
      <c r="E2567" t="s">
        <v>151</v>
      </c>
      <c r="F2567">
        <v>1</v>
      </c>
      <c r="G2567">
        <v>50</v>
      </c>
      <c r="H2567">
        <v>99</v>
      </c>
      <c r="I2567" t="s">
        <v>200</v>
      </c>
      <c r="J2567" t="s">
        <v>202</v>
      </c>
      <c r="K2567" t="s">
        <v>201</v>
      </c>
      <c r="L2567" t="s">
        <v>539</v>
      </c>
    </row>
    <row r="2568" spans="2:12" x14ac:dyDescent="0.3">
      <c r="B2568">
        <v>136</v>
      </c>
      <c r="C2568" s="65">
        <v>43906</v>
      </c>
      <c r="D2568">
        <v>94</v>
      </c>
      <c r="E2568" t="s">
        <v>111</v>
      </c>
      <c r="F2568">
        <v>1</v>
      </c>
      <c r="G2568">
        <v>25</v>
      </c>
      <c r="H2568">
        <v>115</v>
      </c>
      <c r="I2568" t="s">
        <v>200</v>
      </c>
      <c r="J2568" t="s">
        <v>202</v>
      </c>
      <c r="K2568" t="s">
        <v>201</v>
      </c>
      <c r="L2568" t="s">
        <v>539</v>
      </c>
    </row>
    <row r="2569" spans="2:12" x14ac:dyDescent="0.3">
      <c r="B2569">
        <v>138</v>
      </c>
      <c r="C2569" s="65">
        <v>43907</v>
      </c>
      <c r="D2569">
        <v>94</v>
      </c>
      <c r="E2569" t="s">
        <v>111</v>
      </c>
      <c r="F2569">
        <v>6</v>
      </c>
      <c r="G2569">
        <v>16</v>
      </c>
      <c r="H2569">
        <v>106</v>
      </c>
      <c r="I2569" t="s">
        <v>272</v>
      </c>
      <c r="J2569" t="s">
        <v>202</v>
      </c>
      <c r="K2569" t="s">
        <v>201</v>
      </c>
      <c r="L2569" t="s">
        <v>554</v>
      </c>
    </row>
    <row r="2570" spans="2:12" x14ac:dyDescent="0.3">
      <c r="B2570">
        <v>142</v>
      </c>
      <c r="C2570" s="65">
        <v>43911</v>
      </c>
      <c r="D2570">
        <v>14</v>
      </c>
      <c r="E2570" t="s">
        <v>86</v>
      </c>
      <c r="F2570">
        <v>11</v>
      </c>
      <c r="G2570">
        <v>20</v>
      </c>
      <c r="H2570">
        <v>113</v>
      </c>
      <c r="I2570" t="s">
        <v>458</v>
      </c>
      <c r="J2570" t="s">
        <v>202</v>
      </c>
      <c r="K2570" t="s">
        <v>201</v>
      </c>
      <c r="L2570" t="s">
        <v>564</v>
      </c>
    </row>
    <row r="2571" spans="2:12" x14ac:dyDescent="0.3">
      <c r="B2571">
        <v>145</v>
      </c>
      <c r="C2571" s="65">
        <v>43912</v>
      </c>
      <c r="D2571">
        <v>34</v>
      </c>
      <c r="E2571" t="s">
        <v>118</v>
      </c>
      <c r="F2571">
        <v>6</v>
      </c>
      <c r="G2571">
        <v>42</v>
      </c>
      <c r="H2571">
        <v>91</v>
      </c>
      <c r="I2571" t="s">
        <v>272</v>
      </c>
      <c r="J2571" t="s">
        <v>202</v>
      </c>
      <c r="K2571" t="s">
        <v>201</v>
      </c>
      <c r="L2571" t="s">
        <v>554</v>
      </c>
    </row>
    <row r="2572" spans="2:12" x14ac:dyDescent="0.3">
      <c r="B2572">
        <v>147</v>
      </c>
      <c r="C2572" s="65">
        <v>43912</v>
      </c>
      <c r="D2572">
        <v>59</v>
      </c>
      <c r="E2572" t="s">
        <v>156</v>
      </c>
      <c r="F2572">
        <v>11</v>
      </c>
      <c r="G2572">
        <v>50</v>
      </c>
      <c r="H2572">
        <v>103</v>
      </c>
      <c r="I2572" t="s">
        <v>458</v>
      </c>
      <c r="J2572" t="s">
        <v>202</v>
      </c>
      <c r="K2572" t="s">
        <v>201</v>
      </c>
      <c r="L2572" t="s">
        <v>564</v>
      </c>
    </row>
    <row r="2573" spans="2:12" x14ac:dyDescent="0.3">
      <c r="B2573">
        <v>154</v>
      </c>
      <c r="C2573" s="65">
        <v>43915</v>
      </c>
      <c r="D2573">
        <v>71</v>
      </c>
      <c r="E2573" t="s">
        <v>78</v>
      </c>
      <c r="F2573">
        <v>6</v>
      </c>
      <c r="G2573">
        <v>23</v>
      </c>
      <c r="H2573">
        <v>117</v>
      </c>
      <c r="I2573" t="s">
        <v>272</v>
      </c>
      <c r="J2573" t="s">
        <v>202</v>
      </c>
      <c r="K2573" t="s">
        <v>201</v>
      </c>
      <c r="L2573" t="s">
        <v>554</v>
      </c>
    </row>
    <row r="2574" spans="2:12" x14ac:dyDescent="0.3">
      <c r="B2574">
        <v>159</v>
      </c>
      <c r="C2574" s="65">
        <v>43918</v>
      </c>
      <c r="D2574">
        <v>38</v>
      </c>
      <c r="E2574" t="s">
        <v>132</v>
      </c>
      <c r="F2574">
        <v>11</v>
      </c>
      <c r="G2574">
        <v>50</v>
      </c>
      <c r="H2574">
        <v>111</v>
      </c>
      <c r="I2574" t="s">
        <v>458</v>
      </c>
      <c r="J2574" t="s">
        <v>202</v>
      </c>
      <c r="K2574" t="s">
        <v>201</v>
      </c>
      <c r="L2574" t="s">
        <v>564</v>
      </c>
    </row>
    <row r="2575" spans="2:12" x14ac:dyDescent="0.3">
      <c r="B2575">
        <v>160</v>
      </c>
      <c r="C2575" s="65">
        <v>43918</v>
      </c>
      <c r="D2575">
        <v>16</v>
      </c>
      <c r="E2575" t="s">
        <v>86</v>
      </c>
      <c r="F2575">
        <v>11</v>
      </c>
      <c r="G2575">
        <v>45</v>
      </c>
      <c r="H2575">
        <v>90</v>
      </c>
      <c r="I2575" t="s">
        <v>458</v>
      </c>
      <c r="J2575" t="s">
        <v>202</v>
      </c>
      <c r="K2575" t="s">
        <v>201</v>
      </c>
      <c r="L2575" t="s">
        <v>564</v>
      </c>
    </row>
    <row r="2576" spans="2:12" x14ac:dyDescent="0.3">
      <c r="B2576">
        <v>161</v>
      </c>
      <c r="C2576" s="65">
        <v>43918</v>
      </c>
      <c r="D2576">
        <v>90</v>
      </c>
      <c r="E2576" t="s">
        <v>119</v>
      </c>
      <c r="F2576">
        <v>11</v>
      </c>
      <c r="G2576">
        <v>28</v>
      </c>
      <c r="H2576">
        <v>91</v>
      </c>
      <c r="I2576" t="s">
        <v>458</v>
      </c>
      <c r="J2576" t="s">
        <v>202</v>
      </c>
      <c r="K2576" t="s">
        <v>201</v>
      </c>
      <c r="L2576" t="s">
        <v>564</v>
      </c>
    </row>
    <row r="2577" spans="2:12" x14ac:dyDescent="0.3">
      <c r="B2577">
        <v>170</v>
      </c>
      <c r="C2577" s="65">
        <v>43922</v>
      </c>
      <c r="D2577">
        <v>26</v>
      </c>
      <c r="E2577" t="s">
        <v>154</v>
      </c>
      <c r="F2577">
        <v>11</v>
      </c>
      <c r="G2577">
        <v>44</v>
      </c>
      <c r="H2577">
        <v>114</v>
      </c>
      <c r="I2577" t="s">
        <v>458</v>
      </c>
      <c r="J2577" t="s">
        <v>202</v>
      </c>
      <c r="K2577" t="s">
        <v>201</v>
      </c>
      <c r="L2577" t="s">
        <v>564</v>
      </c>
    </row>
    <row r="2578" spans="2:12" x14ac:dyDescent="0.3">
      <c r="B2578">
        <v>188</v>
      </c>
      <c r="C2578" s="65">
        <v>43934</v>
      </c>
      <c r="D2578">
        <v>83</v>
      </c>
      <c r="E2578" t="s">
        <v>159</v>
      </c>
      <c r="F2578">
        <v>11</v>
      </c>
      <c r="G2578">
        <v>16</v>
      </c>
      <c r="H2578">
        <v>110</v>
      </c>
      <c r="I2578" t="s">
        <v>458</v>
      </c>
      <c r="J2578" t="s">
        <v>202</v>
      </c>
      <c r="K2578" t="s">
        <v>201</v>
      </c>
      <c r="L2578" t="s">
        <v>564</v>
      </c>
    </row>
    <row r="2579" spans="2:12" x14ac:dyDescent="0.3">
      <c r="B2579">
        <v>190</v>
      </c>
      <c r="C2579" s="65">
        <v>43935</v>
      </c>
      <c r="D2579">
        <v>2</v>
      </c>
      <c r="E2579" t="s">
        <v>93</v>
      </c>
      <c r="F2579">
        <v>1</v>
      </c>
      <c r="G2579">
        <v>40</v>
      </c>
      <c r="H2579">
        <v>110</v>
      </c>
      <c r="I2579" t="s">
        <v>200</v>
      </c>
      <c r="J2579" t="s">
        <v>202</v>
      </c>
      <c r="K2579" t="s">
        <v>201</v>
      </c>
      <c r="L2579" t="s">
        <v>539</v>
      </c>
    </row>
    <row r="2580" spans="2:12" x14ac:dyDescent="0.3">
      <c r="B2580">
        <v>194</v>
      </c>
      <c r="C2580" s="65">
        <v>43939</v>
      </c>
      <c r="D2580">
        <v>69</v>
      </c>
      <c r="E2580" t="s">
        <v>126</v>
      </c>
      <c r="F2580">
        <v>6</v>
      </c>
      <c r="G2580">
        <v>28</v>
      </c>
      <c r="H2580">
        <v>90</v>
      </c>
      <c r="I2580" t="s">
        <v>272</v>
      </c>
      <c r="J2580" t="s">
        <v>202</v>
      </c>
      <c r="K2580" t="s">
        <v>201</v>
      </c>
      <c r="L2580" t="s">
        <v>554</v>
      </c>
    </row>
    <row r="2581" spans="2:12" x14ac:dyDescent="0.3">
      <c r="B2581">
        <v>199</v>
      </c>
      <c r="C2581" s="65">
        <v>43942</v>
      </c>
      <c r="D2581">
        <v>91</v>
      </c>
      <c r="E2581" t="s">
        <v>121</v>
      </c>
      <c r="F2581">
        <v>1</v>
      </c>
      <c r="G2581">
        <v>48</v>
      </c>
      <c r="H2581">
        <v>109</v>
      </c>
      <c r="I2581" t="s">
        <v>200</v>
      </c>
      <c r="J2581" t="s">
        <v>202</v>
      </c>
      <c r="K2581" t="s">
        <v>201</v>
      </c>
      <c r="L2581" t="s">
        <v>539</v>
      </c>
    </row>
    <row r="2582" spans="2:12" x14ac:dyDescent="0.3">
      <c r="B2582">
        <v>203</v>
      </c>
      <c r="C2582" s="65">
        <v>43945</v>
      </c>
      <c r="D2582">
        <v>93</v>
      </c>
      <c r="E2582" t="s">
        <v>91</v>
      </c>
      <c r="F2582">
        <v>11</v>
      </c>
      <c r="G2582">
        <v>20</v>
      </c>
      <c r="H2582">
        <v>111</v>
      </c>
      <c r="I2582" t="s">
        <v>458</v>
      </c>
      <c r="J2582" t="s">
        <v>202</v>
      </c>
      <c r="K2582" t="s">
        <v>201</v>
      </c>
      <c r="L2582" t="s">
        <v>564</v>
      </c>
    </row>
    <row r="2583" spans="2:12" x14ac:dyDescent="0.3">
      <c r="B2583">
        <v>208</v>
      </c>
      <c r="C2583" s="65">
        <v>43950</v>
      </c>
      <c r="D2583">
        <v>13</v>
      </c>
      <c r="E2583" t="s">
        <v>134</v>
      </c>
      <c r="F2583">
        <v>1</v>
      </c>
      <c r="G2583">
        <v>26</v>
      </c>
      <c r="H2583">
        <v>112</v>
      </c>
      <c r="I2583" t="s">
        <v>200</v>
      </c>
      <c r="J2583" t="s">
        <v>202</v>
      </c>
      <c r="K2583" t="s">
        <v>201</v>
      </c>
      <c r="L2583" t="s">
        <v>539</v>
      </c>
    </row>
    <row r="2584" spans="2:12" x14ac:dyDescent="0.3">
      <c r="B2584">
        <v>212</v>
      </c>
      <c r="C2584" s="65">
        <v>43952</v>
      </c>
      <c r="D2584">
        <v>27</v>
      </c>
      <c r="E2584" t="s">
        <v>160</v>
      </c>
      <c r="F2584">
        <v>1</v>
      </c>
      <c r="G2584">
        <v>17</v>
      </c>
      <c r="H2584">
        <v>90</v>
      </c>
      <c r="I2584" t="s">
        <v>200</v>
      </c>
      <c r="J2584" t="s">
        <v>202</v>
      </c>
      <c r="K2584" t="s">
        <v>201</v>
      </c>
      <c r="L2584" t="s">
        <v>539</v>
      </c>
    </row>
    <row r="2585" spans="2:12" x14ac:dyDescent="0.3">
      <c r="B2585">
        <v>213</v>
      </c>
      <c r="C2585" s="65">
        <v>43952</v>
      </c>
      <c r="D2585">
        <v>83</v>
      </c>
      <c r="E2585" t="s">
        <v>159</v>
      </c>
      <c r="F2585">
        <v>6</v>
      </c>
      <c r="G2585">
        <v>18</v>
      </c>
      <c r="H2585">
        <v>105</v>
      </c>
      <c r="I2585" t="s">
        <v>272</v>
      </c>
      <c r="J2585" t="s">
        <v>202</v>
      </c>
      <c r="K2585" t="s">
        <v>201</v>
      </c>
      <c r="L2585" t="s">
        <v>554</v>
      </c>
    </row>
    <row r="2586" spans="2:12" x14ac:dyDescent="0.3">
      <c r="B2586">
        <v>236</v>
      </c>
      <c r="C2586" s="65">
        <v>43964</v>
      </c>
      <c r="D2586">
        <v>29</v>
      </c>
      <c r="E2586" t="s">
        <v>157</v>
      </c>
      <c r="F2586">
        <v>11</v>
      </c>
      <c r="G2586">
        <v>17</v>
      </c>
      <c r="H2586">
        <v>100</v>
      </c>
      <c r="I2586" t="s">
        <v>458</v>
      </c>
      <c r="J2586" t="s">
        <v>202</v>
      </c>
      <c r="K2586" t="s">
        <v>201</v>
      </c>
      <c r="L2586" t="s">
        <v>564</v>
      </c>
    </row>
    <row r="2587" spans="2:12" x14ac:dyDescent="0.3">
      <c r="B2587">
        <v>240</v>
      </c>
      <c r="C2587" s="65">
        <v>43965</v>
      </c>
      <c r="D2587">
        <v>12</v>
      </c>
      <c r="E2587" t="s">
        <v>107</v>
      </c>
      <c r="F2587">
        <v>11</v>
      </c>
      <c r="G2587">
        <v>45</v>
      </c>
      <c r="H2587">
        <v>119</v>
      </c>
      <c r="I2587" t="s">
        <v>458</v>
      </c>
      <c r="J2587" t="s">
        <v>202</v>
      </c>
      <c r="K2587" t="s">
        <v>201</v>
      </c>
      <c r="L2587" t="s">
        <v>564</v>
      </c>
    </row>
    <row r="2588" spans="2:12" x14ac:dyDescent="0.3">
      <c r="B2588">
        <v>256</v>
      </c>
      <c r="C2588" s="65">
        <v>43972</v>
      </c>
      <c r="D2588">
        <v>46</v>
      </c>
      <c r="E2588" t="s">
        <v>153</v>
      </c>
      <c r="F2588">
        <v>11</v>
      </c>
      <c r="G2588">
        <v>30</v>
      </c>
      <c r="H2588">
        <v>114</v>
      </c>
      <c r="I2588" t="s">
        <v>458</v>
      </c>
      <c r="J2588" t="s">
        <v>202</v>
      </c>
      <c r="K2588" t="s">
        <v>201</v>
      </c>
      <c r="L2588" t="s">
        <v>564</v>
      </c>
    </row>
    <row r="2589" spans="2:12" x14ac:dyDescent="0.3">
      <c r="B2589">
        <v>258</v>
      </c>
      <c r="C2589" s="65">
        <v>43973</v>
      </c>
      <c r="D2589">
        <v>53</v>
      </c>
      <c r="E2589" t="s">
        <v>147</v>
      </c>
      <c r="F2589">
        <v>6</v>
      </c>
      <c r="G2589">
        <v>11</v>
      </c>
      <c r="H2589">
        <v>92</v>
      </c>
      <c r="I2589" t="s">
        <v>272</v>
      </c>
      <c r="J2589" t="s">
        <v>202</v>
      </c>
      <c r="K2589" t="s">
        <v>201</v>
      </c>
      <c r="L2589" t="s">
        <v>554</v>
      </c>
    </row>
    <row r="2590" spans="2:12" x14ac:dyDescent="0.3">
      <c r="B2590">
        <v>264</v>
      </c>
      <c r="C2590" s="65">
        <v>43975</v>
      </c>
      <c r="D2590">
        <v>53</v>
      </c>
      <c r="E2590" t="s">
        <v>147</v>
      </c>
      <c r="F2590">
        <v>11</v>
      </c>
      <c r="G2590">
        <v>26</v>
      </c>
      <c r="H2590">
        <v>100</v>
      </c>
      <c r="I2590" t="s">
        <v>458</v>
      </c>
      <c r="J2590" t="s">
        <v>202</v>
      </c>
      <c r="K2590" t="s">
        <v>201</v>
      </c>
      <c r="L2590" t="s">
        <v>564</v>
      </c>
    </row>
    <row r="2591" spans="2:12" x14ac:dyDescent="0.3">
      <c r="B2591">
        <v>287</v>
      </c>
      <c r="C2591" s="65">
        <v>43986</v>
      </c>
      <c r="D2591">
        <v>70</v>
      </c>
      <c r="E2591" t="s">
        <v>126</v>
      </c>
      <c r="F2591">
        <v>1</v>
      </c>
      <c r="G2591">
        <v>22</v>
      </c>
      <c r="H2591">
        <v>115</v>
      </c>
      <c r="I2591" t="s">
        <v>200</v>
      </c>
      <c r="J2591" t="s">
        <v>202</v>
      </c>
      <c r="K2591" t="s">
        <v>201</v>
      </c>
      <c r="L2591" t="s">
        <v>539</v>
      </c>
    </row>
    <row r="2592" spans="2:12" x14ac:dyDescent="0.3">
      <c r="B2592">
        <v>293</v>
      </c>
      <c r="C2592" s="65">
        <v>43989</v>
      </c>
      <c r="D2592">
        <v>85</v>
      </c>
      <c r="E2592" t="s">
        <v>117</v>
      </c>
      <c r="F2592">
        <v>6</v>
      </c>
      <c r="G2592">
        <v>46</v>
      </c>
      <c r="H2592">
        <v>117</v>
      </c>
      <c r="I2592" t="s">
        <v>272</v>
      </c>
      <c r="J2592" t="s">
        <v>202</v>
      </c>
      <c r="K2592" t="s">
        <v>201</v>
      </c>
      <c r="L2592" t="s">
        <v>554</v>
      </c>
    </row>
    <row r="2593" spans="2:12" x14ac:dyDescent="0.3">
      <c r="B2593">
        <v>294</v>
      </c>
      <c r="C2593" s="65">
        <v>43989</v>
      </c>
      <c r="D2593">
        <v>90</v>
      </c>
      <c r="E2593" t="s">
        <v>119</v>
      </c>
      <c r="F2593">
        <v>11</v>
      </c>
      <c r="G2593">
        <v>29</v>
      </c>
      <c r="H2593">
        <v>101</v>
      </c>
      <c r="I2593" t="s">
        <v>458</v>
      </c>
      <c r="J2593" t="s">
        <v>202</v>
      </c>
      <c r="K2593" t="s">
        <v>201</v>
      </c>
      <c r="L2593" t="s">
        <v>564</v>
      </c>
    </row>
    <row r="2594" spans="2:12" x14ac:dyDescent="0.3">
      <c r="B2594">
        <v>298</v>
      </c>
      <c r="C2594" s="65">
        <v>43992</v>
      </c>
      <c r="D2594">
        <v>7</v>
      </c>
      <c r="E2594" t="s">
        <v>161</v>
      </c>
      <c r="F2594">
        <v>6</v>
      </c>
      <c r="G2594">
        <v>12</v>
      </c>
      <c r="H2594">
        <v>110</v>
      </c>
      <c r="I2594" t="s">
        <v>272</v>
      </c>
      <c r="J2594" t="s">
        <v>202</v>
      </c>
      <c r="K2594" t="s">
        <v>201</v>
      </c>
      <c r="L2594" t="s">
        <v>554</v>
      </c>
    </row>
    <row r="2595" spans="2:12" x14ac:dyDescent="0.3">
      <c r="B2595">
        <v>306</v>
      </c>
      <c r="C2595" s="65">
        <v>43996</v>
      </c>
      <c r="D2595">
        <v>11</v>
      </c>
      <c r="E2595" t="s">
        <v>119</v>
      </c>
      <c r="F2595">
        <v>11</v>
      </c>
      <c r="G2595">
        <v>18</v>
      </c>
      <c r="H2595">
        <v>111</v>
      </c>
      <c r="I2595" t="s">
        <v>458</v>
      </c>
      <c r="J2595" t="s">
        <v>202</v>
      </c>
      <c r="K2595" t="s">
        <v>201</v>
      </c>
      <c r="L2595" t="s">
        <v>564</v>
      </c>
    </row>
    <row r="2596" spans="2:12" x14ac:dyDescent="0.3">
      <c r="B2596">
        <v>308</v>
      </c>
      <c r="C2596" s="65">
        <v>43997</v>
      </c>
      <c r="D2596">
        <v>86</v>
      </c>
      <c r="E2596" t="s">
        <v>149</v>
      </c>
      <c r="F2596">
        <v>11</v>
      </c>
      <c r="G2596">
        <v>28</v>
      </c>
      <c r="H2596">
        <v>110</v>
      </c>
      <c r="I2596" t="s">
        <v>458</v>
      </c>
      <c r="J2596" t="s">
        <v>202</v>
      </c>
      <c r="K2596" t="s">
        <v>201</v>
      </c>
      <c r="L2596" t="s">
        <v>564</v>
      </c>
    </row>
    <row r="2597" spans="2:12" x14ac:dyDescent="0.3">
      <c r="B2597">
        <v>310</v>
      </c>
      <c r="C2597" s="65">
        <v>43998</v>
      </c>
      <c r="D2597">
        <v>52</v>
      </c>
      <c r="E2597" t="s">
        <v>81</v>
      </c>
      <c r="F2597">
        <v>1</v>
      </c>
      <c r="G2597">
        <v>41</v>
      </c>
      <c r="H2597">
        <v>98</v>
      </c>
      <c r="I2597" t="s">
        <v>200</v>
      </c>
      <c r="J2597" t="s">
        <v>202</v>
      </c>
      <c r="K2597" t="s">
        <v>201</v>
      </c>
      <c r="L2597" t="s">
        <v>539</v>
      </c>
    </row>
    <row r="2598" spans="2:12" x14ac:dyDescent="0.3">
      <c r="B2598">
        <v>313</v>
      </c>
      <c r="C2598" s="65">
        <v>43999</v>
      </c>
      <c r="D2598">
        <v>18</v>
      </c>
      <c r="E2598" t="s">
        <v>142</v>
      </c>
      <c r="F2598">
        <v>6</v>
      </c>
      <c r="G2598">
        <v>50</v>
      </c>
      <c r="H2598">
        <v>97</v>
      </c>
      <c r="I2598" t="s">
        <v>272</v>
      </c>
      <c r="J2598" t="s">
        <v>202</v>
      </c>
      <c r="K2598" t="s">
        <v>201</v>
      </c>
      <c r="L2598" t="s">
        <v>554</v>
      </c>
    </row>
    <row r="2599" spans="2:12" x14ac:dyDescent="0.3">
      <c r="B2599">
        <v>318</v>
      </c>
      <c r="C2599" s="65">
        <v>44001</v>
      </c>
      <c r="D2599">
        <v>84</v>
      </c>
      <c r="E2599" t="s">
        <v>106</v>
      </c>
      <c r="F2599">
        <v>1</v>
      </c>
      <c r="G2599">
        <v>46</v>
      </c>
      <c r="H2599">
        <v>107</v>
      </c>
      <c r="I2599" t="s">
        <v>200</v>
      </c>
      <c r="J2599" t="s">
        <v>202</v>
      </c>
      <c r="K2599" t="s">
        <v>201</v>
      </c>
      <c r="L2599" t="s">
        <v>539</v>
      </c>
    </row>
    <row r="2600" spans="2:12" x14ac:dyDescent="0.3">
      <c r="B2600">
        <v>324</v>
      </c>
      <c r="C2600" s="65">
        <v>44003</v>
      </c>
      <c r="D2600">
        <v>98</v>
      </c>
      <c r="E2600" t="s">
        <v>84</v>
      </c>
      <c r="F2600">
        <v>6</v>
      </c>
      <c r="G2600">
        <v>34</v>
      </c>
      <c r="H2600">
        <v>108</v>
      </c>
      <c r="I2600" t="s">
        <v>272</v>
      </c>
      <c r="J2600" t="s">
        <v>202</v>
      </c>
      <c r="K2600" t="s">
        <v>201</v>
      </c>
      <c r="L2600" t="s">
        <v>554</v>
      </c>
    </row>
    <row r="2601" spans="2:12" x14ac:dyDescent="0.3">
      <c r="B2601">
        <v>328</v>
      </c>
      <c r="C2601" s="65">
        <v>44005</v>
      </c>
      <c r="D2601">
        <v>77</v>
      </c>
      <c r="E2601" t="s">
        <v>124</v>
      </c>
      <c r="F2601">
        <v>6</v>
      </c>
      <c r="G2601">
        <v>48</v>
      </c>
      <c r="H2601">
        <v>99</v>
      </c>
      <c r="I2601" t="s">
        <v>272</v>
      </c>
      <c r="J2601" t="s">
        <v>202</v>
      </c>
      <c r="K2601" t="s">
        <v>201</v>
      </c>
      <c r="L2601" t="s">
        <v>554</v>
      </c>
    </row>
    <row r="2602" spans="2:12" x14ac:dyDescent="0.3">
      <c r="B2602">
        <v>329</v>
      </c>
      <c r="C2602" s="65">
        <v>44005</v>
      </c>
      <c r="D2602">
        <v>30</v>
      </c>
      <c r="E2602" t="s">
        <v>155</v>
      </c>
      <c r="F2602">
        <v>11</v>
      </c>
      <c r="G2602">
        <v>42</v>
      </c>
      <c r="H2602">
        <v>116</v>
      </c>
      <c r="I2602" t="s">
        <v>458</v>
      </c>
      <c r="J2602" t="s">
        <v>202</v>
      </c>
      <c r="K2602" t="s">
        <v>201</v>
      </c>
      <c r="L2602" t="s">
        <v>564</v>
      </c>
    </row>
    <row r="2603" spans="2:12" x14ac:dyDescent="0.3">
      <c r="B2603">
        <v>335</v>
      </c>
      <c r="C2603" s="65">
        <v>44008</v>
      </c>
      <c r="D2603">
        <v>22</v>
      </c>
      <c r="E2603" t="s">
        <v>112</v>
      </c>
      <c r="F2603">
        <v>11</v>
      </c>
      <c r="G2603">
        <v>45</v>
      </c>
      <c r="H2603">
        <v>94</v>
      </c>
      <c r="I2603" t="s">
        <v>458</v>
      </c>
      <c r="J2603" t="s">
        <v>202</v>
      </c>
      <c r="K2603" t="s">
        <v>201</v>
      </c>
      <c r="L2603" t="s">
        <v>564</v>
      </c>
    </row>
    <row r="2604" spans="2:12" x14ac:dyDescent="0.3">
      <c r="B2604">
        <v>352</v>
      </c>
      <c r="C2604" s="65">
        <v>44018</v>
      </c>
      <c r="D2604">
        <v>6</v>
      </c>
      <c r="E2604" t="s">
        <v>147</v>
      </c>
      <c r="F2604">
        <v>1</v>
      </c>
      <c r="G2604">
        <v>40</v>
      </c>
      <c r="H2604">
        <v>103</v>
      </c>
      <c r="I2604" t="s">
        <v>200</v>
      </c>
      <c r="J2604" t="s">
        <v>202</v>
      </c>
      <c r="K2604" t="s">
        <v>201</v>
      </c>
      <c r="L2604" t="s">
        <v>539</v>
      </c>
    </row>
    <row r="2605" spans="2:12" x14ac:dyDescent="0.3">
      <c r="B2605">
        <v>370</v>
      </c>
      <c r="C2605" s="65">
        <v>44032</v>
      </c>
      <c r="D2605">
        <v>66</v>
      </c>
      <c r="E2605" t="s">
        <v>89</v>
      </c>
      <c r="F2605">
        <v>1</v>
      </c>
      <c r="G2605">
        <v>50</v>
      </c>
      <c r="H2605">
        <v>112</v>
      </c>
      <c r="I2605" t="s">
        <v>200</v>
      </c>
      <c r="J2605" t="s">
        <v>202</v>
      </c>
      <c r="K2605" t="s">
        <v>201</v>
      </c>
      <c r="L2605" t="s">
        <v>539</v>
      </c>
    </row>
    <row r="2606" spans="2:12" x14ac:dyDescent="0.3">
      <c r="B2606">
        <v>381</v>
      </c>
      <c r="C2606" s="65">
        <v>44036</v>
      </c>
      <c r="D2606">
        <v>82</v>
      </c>
      <c r="E2606" t="s">
        <v>126</v>
      </c>
      <c r="F2606">
        <v>11</v>
      </c>
      <c r="G2606">
        <v>43</v>
      </c>
      <c r="H2606">
        <v>119</v>
      </c>
      <c r="I2606" t="s">
        <v>458</v>
      </c>
      <c r="J2606" t="s">
        <v>202</v>
      </c>
      <c r="K2606" t="s">
        <v>201</v>
      </c>
      <c r="L2606" t="s">
        <v>564</v>
      </c>
    </row>
    <row r="2607" spans="2:12" x14ac:dyDescent="0.3">
      <c r="B2607">
        <v>395</v>
      </c>
      <c r="C2607" s="65">
        <v>44045</v>
      </c>
      <c r="D2607">
        <v>18</v>
      </c>
      <c r="E2607" t="s">
        <v>142</v>
      </c>
      <c r="F2607">
        <v>1</v>
      </c>
      <c r="G2607">
        <v>13</v>
      </c>
      <c r="H2607">
        <v>107</v>
      </c>
      <c r="I2607" t="s">
        <v>200</v>
      </c>
      <c r="J2607" t="s">
        <v>202</v>
      </c>
      <c r="K2607" t="s">
        <v>201</v>
      </c>
      <c r="L2607" t="s">
        <v>539</v>
      </c>
    </row>
    <row r="2608" spans="2:12" x14ac:dyDescent="0.3">
      <c r="B2608">
        <v>402</v>
      </c>
      <c r="C2608" s="65">
        <v>44047</v>
      </c>
      <c r="D2608">
        <v>52</v>
      </c>
      <c r="E2608" t="s">
        <v>81</v>
      </c>
      <c r="F2608">
        <v>6</v>
      </c>
      <c r="G2608">
        <v>21</v>
      </c>
      <c r="H2608">
        <v>92</v>
      </c>
      <c r="I2608" t="s">
        <v>272</v>
      </c>
      <c r="J2608" t="s">
        <v>202</v>
      </c>
      <c r="K2608" t="s">
        <v>201</v>
      </c>
      <c r="L2608" t="s">
        <v>554</v>
      </c>
    </row>
    <row r="2609" spans="2:12" x14ac:dyDescent="0.3">
      <c r="B2609">
        <v>403</v>
      </c>
      <c r="C2609" s="65">
        <v>44047</v>
      </c>
      <c r="D2609">
        <v>78</v>
      </c>
      <c r="E2609" t="s">
        <v>94</v>
      </c>
      <c r="F2609">
        <v>11</v>
      </c>
      <c r="G2609">
        <v>18</v>
      </c>
      <c r="H2609">
        <v>104</v>
      </c>
      <c r="I2609" t="s">
        <v>458</v>
      </c>
      <c r="J2609" t="s">
        <v>202</v>
      </c>
      <c r="K2609" t="s">
        <v>201</v>
      </c>
      <c r="L2609" t="s">
        <v>564</v>
      </c>
    </row>
    <row r="2610" spans="2:12" x14ac:dyDescent="0.3">
      <c r="B2610">
        <v>404</v>
      </c>
      <c r="C2610" s="65">
        <v>44048</v>
      </c>
      <c r="D2610">
        <v>29</v>
      </c>
      <c r="E2610" t="s">
        <v>157</v>
      </c>
      <c r="F2610">
        <v>1</v>
      </c>
      <c r="G2610">
        <v>25</v>
      </c>
      <c r="H2610">
        <v>118</v>
      </c>
      <c r="I2610" t="s">
        <v>200</v>
      </c>
      <c r="J2610" t="s">
        <v>202</v>
      </c>
      <c r="K2610" t="s">
        <v>201</v>
      </c>
      <c r="L2610" t="s">
        <v>539</v>
      </c>
    </row>
    <row r="2611" spans="2:12" x14ac:dyDescent="0.3">
      <c r="B2611">
        <v>410</v>
      </c>
      <c r="C2611" s="65">
        <v>44050</v>
      </c>
      <c r="D2611">
        <v>1</v>
      </c>
      <c r="E2611" t="s">
        <v>152</v>
      </c>
      <c r="F2611">
        <v>11</v>
      </c>
      <c r="G2611">
        <v>15</v>
      </c>
      <c r="H2611">
        <v>107</v>
      </c>
      <c r="I2611" t="s">
        <v>458</v>
      </c>
      <c r="J2611" t="s">
        <v>202</v>
      </c>
      <c r="K2611" t="s">
        <v>201</v>
      </c>
      <c r="L2611" t="s">
        <v>564</v>
      </c>
    </row>
    <row r="2612" spans="2:12" x14ac:dyDescent="0.3">
      <c r="B2612">
        <v>412</v>
      </c>
      <c r="C2612" s="65">
        <v>44050</v>
      </c>
      <c r="D2612">
        <v>52</v>
      </c>
      <c r="E2612" t="s">
        <v>81</v>
      </c>
      <c r="F2612">
        <v>6</v>
      </c>
      <c r="G2612">
        <v>39</v>
      </c>
      <c r="H2612">
        <v>105</v>
      </c>
      <c r="I2612" t="s">
        <v>272</v>
      </c>
      <c r="J2612" t="s">
        <v>202</v>
      </c>
      <c r="K2612" t="s">
        <v>201</v>
      </c>
      <c r="L2612" t="s">
        <v>554</v>
      </c>
    </row>
    <row r="2613" spans="2:12" x14ac:dyDescent="0.3">
      <c r="B2613">
        <v>414</v>
      </c>
      <c r="C2613" s="65">
        <v>44053</v>
      </c>
      <c r="D2613">
        <v>87</v>
      </c>
      <c r="E2613" t="s">
        <v>101</v>
      </c>
      <c r="F2613">
        <v>11</v>
      </c>
      <c r="G2613">
        <v>15</v>
      </c>
      <c r="H2613">
        <v>91</v>
      </c>
      <c r="I2613" t="s">
        <v>458</v>
      </c>
      <c r="J2613" t="s">
        <v>202</v>
      </c>
      <c r="K2613" t="s">
        <v>201</v>
      </c>
      <c r="L2613" t="s">
        <v>564</v>
      </c>
    </row>
    <row r="2614" spans="2:12" x14ac:dyDescent="0.3">
      <c r="B2614">
        <v>436</v>
      </c>
      <c r="C2614" s="65">
        <v>44064</v>
      </c>
      <c r="D2614">
        <v>71</v>
      </c>
      <c r="E2614" t="s">
        <v>78</v>
      </c>
      <c r="F2614">
        <v>6</v>
      </c>
      <c r="G2614">
        <v>28</v>
      </c>
      <c r="H2614">
        <v>91</v>
      </c>
      <c r="I2614" t="s">
        <v>272</v>
      </c>
      <c r="J2614" t="s">
        <v>202</v>
      </c>
      <c r="K2614" t="s">
        <v>201</v>
      </c>
      <c r="L2614" t="s">
        <v>554</v>
      </c>
    </row>
    <row r="2615" spans="2:12" x14ac:dyDescent="0.3">
      <c r="B2615">
        <v>438</v>
      </c>
      <c r="C2615" s="65">
        <v>44065</v>
      </c>
      <c r="D2615">
        <v>44</v>
      </c>
      <c r="E2615" t="s">
        <v>130</v>
      </c>
      <c r="F2615">
        <v>6</v>
      </c>
      <c r="G2615">
        <v>28</v>
      </c>
      <c r="H2615">
        <v>104</v>
      </c>
      <c r="I2615" t="s">
        <v>272</v>
      </c>
      <c r="J2615" t="s">
        <v>202</v>
      </c>
      <c r="K2615" t="s">
        <v>201</v>
      </c>
      <c r="L2615" t="s">
        <v>554</v>
      </c>
    </row>
    <row r="2616" spans="2:12" x14ac:dyDescent="0.3">
      <c r="B2616">
        <v>454</v>
      </c>
      <c r="C2616" s="65">
        <v>44072</v>
      </c>
      <c r="D2616">
        <v>30</v>
      </c>
      <c r="E2616" t="s">
        <v>155</v>
      </c>
      <c r="F2616">
        <v>1</v>
      </c>
      <c r="G2616">
        <v>40</v>
      </c>
      <c r="H2616">
        <v>106</v>
      </c>
      <c r="I2616" t="s">
        <v>200</v>
      </c>
      <c r="J2616" t="s">
        <v>202</v>
      </c>
      <c r="K2616" t="s">
        <v>201</v>
      </c>
      <c r="L2616" t="s">
        <v>539</v>
      </c>
    </row>
    <row r="2617" spans="2:12" x14ac:dyDescent="0.3">
      <c r="B2617">
        <v>459</v>
      </c>
      <c r="C2617" s="65">
        <v>44073</v>
      </c>
      <c r="D2617">
        <v>7</v>
      </c>
      <c r="E2617" t="s">
        <v>161</v>
      </c>
      <c r="F2617">
        <v>1</v>
      </c>
      <c r="G2617">
        <v>48</v>
      </c>
      <c r="H2617">
        <v>100</v>
      </c>
      <c r="I2617" t="s">
        <v>200</v>
      </c>
      <c r="J2617" t="s">
        <v>202</v>
      </c>
      <c r="K2617" t="s">
        <v>201</v>
      </c>
      <c r="L2617" t="s">
        <v>539</v>
      </c>
    </row>
    <row r="2618" spans="2:12" x14ac:dyDescent="0.3">
      <c r="B2618">
        <v>461</v>
      </c>
      <c r="C2618" s="65">
        <v>44074</v>
      </c>
      <c r="D2618">
        <v>98</v>
      </c>
      <c r="E2618" t="s">
        <v>84</v>
      </c>
      <c r="F2618">
        <v>11</v>
      </c>
      <c r="G2618">
        <v>31</v>
      </c>
      <c r="H2618">
        <v>99</v>
      </c>
      <c r="I2618" t="s">
        <v>458</v>
      </c>
      <c r="J2618" t="s">
        <v>202</v>
      </c>
      <c r="K2618" t="s">
        <v>201</v>
      </c>
      <c r="L2618" t="s">
        <v>564</v>
      </c>
    </row>
    <row r="2619" spans="2:12" x14ac:dyDescent="0.3">
      <c r="B2619">
        <v>465</v>
      </c>
      <c r="C2619" s="65">
        <v>44075</v>
      </c>
      <c r="D2619">
        <v>96</v>
      </c>
      <c r="E2619" t="s">
        <v>104</v>
      </c>
      <c r="F2619">
        <v>1</v>
      </c>
      <c r="G2619">
        <v>12</v>
      </c>
      <c r="H2619">
        <v>91</v>
      </c>
      <c r="I2619" t="s">
        <v>200</v>
      </c>
      <c r="J2619" t="s">
        <v>202</v>
      </c>
      <c r="K2619" t="s">
        <v>201</v>
      </c>
      <c r="L2619" t="s">
        <v>539</v>
      </c>
    </row>
    <row r="2620" spans="2:12" x14ac:dyDescent="0.3">
      <c r="B2620">
        <v>468</v>
      </c>
      <c r="C2620" s="65">
        <v>44077</v>
      </c>
      <c r="D2620">
        <v>40</v>
      </c>
      <c r="E2620" t="s">
        <v>111</v>
      </c>
      <c r="F2620">
        <v>1</v>
      </c>
      <c r="G2620">
        <v>48</v>
      </c>
      <c r="H2620">
        <v>112</v>
      </c>
      <c r="I2620" t="s">
        <v>200</v>
      </c>
      <c r="J2620" t="s">
        <v>202</v>
      </c>
      <c r="K2620" t="s">
        <v>201</v>
      </c>
      <c r="L2620" t="s">
        <v>539</v>
      </c>
    </row>
    <row r="2621" spans="2:12" x14ac:dyDescent="0.3">
      <c r="B2621">
        <v>478</v>
      </c>
      <c r="C2621" s="65">
        <v>44084</v>
      </c>
      <c r="D2621">
        <v>22</v>
      </c>
      <c r="E2621" t="s">
        <v>112</v>
      </c>
      <c r="F2621">
        <v>11</v>
      </c>
      <c r="G2621">
        <v>35</v>
      </c>
      <c r="H2621">
        <v>118</v>
      </c>
      <c r="I2621" t="s">
        <v>458</v>
      </c>
      <c r="J2621" t="s">
        <v>202</v>
      </c>
      <c r="K2621" t="s">
        <v>201</v>
      </c>
      <c r="L2621" t="s">
        <v>564</v>
      </c>
    </row>
    <row r="2622" spans="2:12" x14ac:dyDescent="0.3">
      <c r="B2622">
        <v>481</v>
      </c>
      <c r="C2622" s="65">
        <v>44085</v>
      </c>
      <c r="D2622">
        <v>18</v>
      </c>
      <c r="E2622" t="s">
        <v>142</v>
      </c>
      <c r="F2622">
        <v>6</v>
      </c>
      <c r="G2622">
        <v>46</v>
      </c>
      <c r="H2622">
        <v>105</v>
      </c>
      <c r="I2622" t="s">
        <v>272</v>
      </c>
      <c r="J2622" t="s">
        <v>202</v>
      </c>
      <c r="K2622" t="s">
        <v>201</v>
      </c>
      <c r="L2622" t="s">
        <v>554</v>
      </c>
    </row>
    <row r="2623" spans="2:12" x14ac:dyDescent="0.3">
      <c r="B2623">
        <v>489</v>
      </c>
      <c r="C2623" s="65">
        <v>44089</v>
      </c>
      <c r="D2623">
        <v>89</v>
      </c>
      <c r="E2623" t="s">
        <v>111</v>
      </c>
      <c r="F2623">
        <v>11</v>
      </c>
      <c r="G2623">
        <v>21</v>
      </c>
      <c r="H2623">
        <v>95</v>
      </c>
      <c r="I2623" t="s">
        <v>458</v>
      </c>
      <c r="J2623" t="s">
        <v>202</v>
      </c>
      <c r="K2623" t="s">
        <v>201</v>
      </c>
      <c r="L2623" t="s">
        <v>564</v>
      </c>
    </row>
    <row r="2624" spans="2:12" x14ac:dyDescent="0.3">
      <c r="B2624">
        <v>493</v>
      </c>
      <c r="C2624" s="65">
        <v>44092</v>
      </c>
      <c r="D2624">
        <v>6</v>
      </c>
      <c r="E2624" t="s">
        <v>147</v>
      </c>
      <c r="F2624">
        <v>6</v>
      </c>
      <c r="G2624">
        <v>49</v>
      </c>
      <c r="H2624">
        <v>112</v>
      </c>
      <c r="I2624" t="s">
        <v>272</v>
      </c>
      <c r="J2624" t="s">
        <v>202</v>
      </c>
      <c r="K2624" t="s">
        <v>201</v>
      </c>
      <c r="L2624" t="s">
        <v>554</v>
      </c>
    </row>
    <row r="2625" spans="2:12" x14ac:dyDescent="0.3">
      <c r="B2625">
        <v>497</v>
      </c>
      <c r="C2625" s="65">
        <v>44094</v>
      </c>
      <c r="D2625">
        <v>89</v>
      </c>
      <c r="E2625" t="s">
        <v>111</v>
      </c>
      <c r="F2625">
        <v>11</v>
      </c>
      <c r="G2625">
        <v>14</v>
      </c>
      <c r="H2625">
        <v>113</v>
      </c>
      <c r="I2625" t="s">
        <v>458</v>
      </c>
      <c r="J2625" t="s">
        <v>202</v>
      </c>
      <c r="K2625" t="s">
        <v>201</v>
      </c>
      <c r="L2625" t="s">
        <v>564</v>
      </c>
    </row>
    <row r="2626" spans="2:12" x14ac:dyDescent="0.3">
      <c r="B2626">
        <v>501</v>
      </c>
      <c r="C2626" s="65">
        <v>44099</v>
      </c>
      <c r="D2626">
        <v>6</v>
      </c>
      <c r="E2626" t="s">
        <v>147</v>
      </c>
      <c r="F2626">
        <v>11</v>
      </c>
      <c r="G2626">
        <v>44</v>
      </c>
      <c r="H2626">
        <v>96</v>
      </c>
      <c r="I2626" t="s">
        <v>458</v>
      </c>
      <c r="J2626" t="s">
        <v>202</v>
      </c>
      <c r="K2626" t="s">
        <v>201</v>
      </c>
      <c r="L2626" t="s">
        <v>564</v>
      </c>
    </row>
    <row r="2627" spans="2:12" x14ac:dyDescent="0.3">
      <c r="B2627">
        <v>513</v>
      </c>
      <c r="C2627" s="65">
        <v>44106</v>
      </c>
      <c r="D2627">
        <v>99</v>
      </c>
      <c r="E2627" t="s">
        <v>143</v>
      </c>
      <c r="F2627">
        <v>1</v>
      </c>
      <c r="G2627">
        <v>13</v>
      </c>
      <c r="H2627">
        <v>120</v>
      </c>
      <c r="I2627" t="s">
        <v>200</v>
      </c>
      <c r="J2627" t="s">
        <v>202</v>
      </c>
      <c r="K2627" t="s">
        <v>201</v>
      </c>
      <c r="L2627" t="s">
        <v>539</v>
      </c>
    </row>
    <row r="2628" spans="2:12" x14ac:dyDescent="0.3">
      <c r="B2628">
        <v>515</v>
      </c>
      <c r="C2628" s="65">
        <v>44107</v>
      </c>
      <c r="D2628">
        <v>13</v>
      </c>
      <c r="E2628" t="s">
        <v>134</v>
      </c>
      <c r="F2628">
        <v>6</v>
      </c>
      <c r="G2628">
        <v>48</v>
      </c>
      <c r="H2628">
        <v>118</v>
      </c>
      <c r="I2628" t="s">
        <v>272</v>
      </c>
      <c r="J2628" t="s">
        <v>202</v>
      </c>
      <c r="K2628" t="s">
        <v>201</v>
      </c>
      <c r="L2628" t="s">
        <v>554</v>
      </c>
    </row>
    <row r="2629" spans="2:12" x14ac:dyDescent="0.3">
      <c r="B2629">
        <v>517</v>
      </c>
      <c r="C2629" s="65">
        <v>44107</v>
      </c>
      <c r="D2629">
        <v>58</v>
      </c>
      <c r="E2629" t="s">
        <v>131</v>
      </c>
      <c r="F2629">
        <v>11</v>
      </c>
      <c r="G2629">
        <v>49</v>
      </c>
      <c r="H2629">
        <v>102</v>
      </c>
      <c r="I2629" t="s">
        <v>458</v>
      </c>
      <c r="J2629" t="s">
        <v>202</v>
      </c>
      <c r="K2629" t="s">
        <v>201</v>
      </c>
      <c r="L2629" t="s">
        <v>564</v>
      </c>
    </row>
    <row r="2630" spans="2:12" x14ac:dyDescent="0.3">
      <c r="B2630">
        <v>518</v>
      </c>
      <c r="C2630" s="65">
        <v>44108</v>
      </c>
      <c r="D2630">
        <v>55</v>
      </c>
      <c r="E2630" t="s">
        <v>106</v>
      </c>
      <c r="F2630">
        <v>1</v>
      </c>
      <c r="G2630">
        <v>20</v>
      </c>
      <c r="H2630">
        <v>98</v>
      </c>
      <c r="I2630" t="s">
        <v>200</v>
      </c>
      <c r="J2630" t="s">
        <v>202</v>
      </c>
      <c r="K2630" t="s">
        <v>201</v>
      </c>
      <c r="L2630" t="s">
        <v>539</v>
      </c>
    </row>
    <row r="2631" spans="2:12" x14ac:dyDescent="0.3">
      <c r="B2631">
        <v>520</v>
      </c>
      <c r="C2631" s="65">
        <v>44111</v>
      </c>
      <c r="D2631">
        <v>82</v>
      </c>
      <c r="E2631" t="s">
        <v>126</v>
      </c>
      <c r="F2631">
        <v>11</v>
      </c>
      <c r="G2631">
        <v>26</v>
      </c>
      <c r="H2631">
        <v>107</v>
      </c>
      <c r="I2631" t="s">
        <v>458</v>
      </c>
      <c r="J2631" t="s">
        <v>202</v>
      </c>
      <c r="K2631" t="s">
        <v>201</v>
      </c>
      <c r="L2631" t="s">
        <v>564</v>
      </c>
    </row>
    <row r="2632" spans="2:12" x14ac:dyDescent="0.3">
      <c r="B2632">
        <v>541</v>
      </c>
      <c r="C2632" s="65">
        <v>44121</v>
      </c>
      <c r="D2632">
        <v>6</v>
      </c>
      <c r="E2632" t="s">
        <v>147</v>
      </c>
      <c r="F2632">
        <v>6</v>
      </c>
      <c r="G2632">
        <v>28</v>
      </c>
      <c r="H2632">
        <v>102</v>
      </c>
      <c r="I2632" t="s">
        <v>272</v>
      </c>
      <c r="J2632" t="s">
        <v>202</v>
      </c>
      <c r="K2632" t="s">
        <v>201</v>
      </c>
      <c r="L2632" t="s">
        <v>554</v>
      </c>
    </row>
    <row r="2633" spans="2:12" x14ac:dyDescent="0.3">
      <c r="B2633">
        <v>542</v>
      </c>
      <c r="C2633" s="65">
        <v>44121</v>
      </c>
      <c r="D2633">
        <v>52</v>
      </c>
      <c r="E2633" t="s">
        <v>81</v>
      </c>
      <c r="F2633">
        <v>6</v>
      </c>
      <c r="G2633">
        <v>32</v>
      </c>
      <c r="H2633">
        <v>97</v>
      </c>
      <c r="I2633" t="s">
        <v>272</v>
      </c>
      <c r="J2633" t="s">
        <v>202</v>
      </c>
      <c r="K2633" t="s">
        <v>201</v>
      </c>
      <c r="L2633" t="s">
        <v>554</v>
      </c>
    </row>
    <row r="2634" spans="2:12" x14ac:dyDescent="0.3">
      <c r="B2634">
        <v>551</v>
      </c>
      <c r="C2634" s="65">
        <v>44129</v>
      </c>
      <c r="D2634">
        <v>42</v>
      </c>
      <c r="E2634" t="s">
        <v>151</v>
      </c>
      <c r="F2634">
        <v>6</v>
      </c>
      <c r="G2634">
        <v>24</v>
      </c>
      <c r="H2634">
        <v>104</v>
      </c>
      <c r="I2634" t="s">
        <v>272</v>
      </c>
      <c r="J2634" t="s">
        <v>202</v>
      </c>
      <c r="K2634" t="s">
        <v>201</v>
      </c>
      <c r="L2634" t="s">
        <v>554</v>
      </c>
    </row>
    <row r="2635" spans="2:12" x14ac:dyDescent="0.3">
      <c r="B2635">
        <v>553</v>
      </c>
      <c r="C2635" s="65">
        <v>44130</v>
      </c>
      <c r="D2635">
        <v>32</v>
      </c>
      <c r="E2635" t="s">
        <v>136</v>
      </c>
      <c r="F2635">
        <v>6</v>
      </c>
      <c r="G2635">
        <v>15</v>
      </c>
      <c r="H2635">
        <v>114</v>
      </c>
      <c r="I2635" t="s">
        <v>272</v>
      </c>
      <c r="J2635" t="s">
        <v>202</v>
      </c>
      <c r="K2635" t="s">
        <v>201</v>
      </c>
      <c r="L2635" t="s">
        <v>554</v>
      </c>
    </row>
    <row r="2636" spans="2:12" x14ac:dyDescent="0.3">
      <c r="B2636">
        <v>555</v>
      </c>
      <c r="C2636" s="65">
        <v>44131</v>
      </c>
      <c r="D2636">
        <v>18</v>
      </c>
      <c r="E2636" t="s">
        <v>142</v>
      </c>
      <c r="F2636">
        <v>6</v>
      </c>
      <c r="G2636">
        <v>25</v>
      </c>
      <c r="H2636">
        <v>98</v>
      </c>
      <c r="I2636" t="s">
        <v>272</v>
      </c>
      <c r="J2636" t="s">
        <v>202</v>
      </c>
      <c r="K2636" t="s">
        <v>201</v>
      </c>
      <c r="L2636" t="s">
        <v>554</v>
      </c>
    </row>
    <row r="2637" spans="2:12" x14ac:dyDescent="0.3">
      <c r="B2637">
        <v>557</v>
      </c>
      <c r="C2637" s="65">
        <v>44133</v>
      </c>
      <c r="D2637">
        <v>86</v>
      </c>
      <c r="E2637" t="s">
        <v>149</v>
      </c>
      <c r="F2637">
        <v>1</v>
      </c>
      <c r="G2637">
        <v>45</v>
      </c>
      <c r="H2637">
        <v>108</v>
      </c>
      <c r="I2637" t="s">
        <v>200</v>
      </c>
      <c r="J2637" t="s">
        <v>202</v>
      </c>
      <c r="K2637" t="s">
        <v>201</v>
      </c>
      <c r="L2637" t="s">
        <v>539</v>
      </c>
    </row>
    <row r="2638" spans="2:12" x14ac:dyDescent="0.3">
      <c r="B2638">
        <v>558</v>
      </c>
      <c r="C2638" s="65">
        <v>44133</v>
      </c>
      <c r="D2638">
        <v>18</v>
      </c>
      <c r="E2638" t="s">
        <v>142</v>
      </c>
      <c r="F2638">
        <v>6</v>
      </c>
      <c r="G2638">
        <v>38</v>
      </c>
      <c r="H2638">
        <v>97</v>
      </c>
      <c r="I2638" t="s">
        <v>272</v>
      </c>
      <c r="J2638" t="s">
        <v>202</v>
      </c>
      <c r="K2638" t="s">
        <v>201</v>
      </c>
      <c r="L2638" t="s">
        <v>554</v>
      </c>
    </row>
    <row r="2639" spans="2:12" x14ac:dyDescent="0.3">
      <c r="B2639">
        <v>560</v>
      </c>
      <c r="C2639" s="65">
        <v>44134</v>
      </c>
      <c r="D2639">
        <v>83</v>
      </c>
      <c r="E2639" t="s">
        <v>159</v>
      </c>
      <c r="F2639">
        <v>1</v>
      </c>
      <c r="G2639">
        <v>12</v>
      </c>
      <c r="H2639">
        <v>114</v>
      </c>
      <c r="I2639" t="s">
        <v>200</v>
      </c>
      <c r="J2639" t="s">
        <v>202</v>
      </c>
      <c r="K2639" t="s">
        <v>201</v>
      </c>
      <c r="L2639" t="s">
        <v>539</v>
      </c>
    </row>
    <row r="2640" spans="2:12" x14ac:dyDescent="0.3">
      <c r="B2640">
        <v>569</v>
      </c>
      <c r="C2640" s="65">
        <v>44139</v>
      </c>
      <c r="D2640">
        <v>68</v>
      </c>
      <c r="E2640" t="s">
        <v>111</v>
      </c>
      <c r="F2640">
        <v>6</v>
      </c>
      <c r="G2640">
        <v>46</v>
      </c>
      <c r="H2640">
        <v>102</v>
      </c>
      <c r="I2640" t="s">
        <v>272</v>
      </c>
      <c r="J2640" t="s">
        <v>202</v>
      </c>
      <c r="K2640" t="s">
        <v>201</v>
      </c>
      <c r="L2640" t="s">
        <v>554</v>
      </c>
    </row>
    <row r="2641" spans="2:12" x14ac:dyDescent="0.3">
      <c r="B2641">
        <v>572</v>
      </c>
      <c r="C2641" s="65">
        <v>44142</v>
      </c>
      <c r="D2641">
        <v>94</v>
      </c>
      <c r="E2641" t="s">
        <v>111</v>
      </c>
      <c r="F2641">
        <v>6</v>
      </c>
      <c r="G2641">
        <v>38</v>
      </c>
      <c r="H2641">
        <v>99</v>
      </c>
      <c r="I2641" t="s">
        <v>272</v>
      </c>
      <c r="J2641" t="s">
        <v>202</v>
      </c>
      <c r="K2641" t="s">
        <v>201</v>
      </c>
      <c r="L2641" t="s">
        <v>554</v>
      </c>
    </row>
    <row r="2642" spans="2:12" x14ac:dyDescent="0.3">
      <c r="B2642">
        <v>575</v>
      </c>
      <c r="C2642" s="65">
        <v>44143</v>
      </c>
      <c r="D2642">
        <v>68</v>
      </c>
      <c r="E2642" t="s">
        <v>111</v>
      </c>
      <c r="F2642">
        <v>6</v>
      </c>
      <c r="G2642">
        <v>47</v>
      </c>
      <c r="H2642">
        <v>103</v>
      </c>
      <c r="I2642" t="s">
        <v>272</v>
      </c>
      <c r="J2642" t="s">
        <v>202</v>
      </c>
      <c r="K2642" t="s">
        <v>201</v>
      </c>
      <c r="L2642" t="s">
        <v>554</v>
      </c>
    </row>
    <row r="2643" spans="2:12" x14ac:dyDescent="0.3">
      <c r="B2643">
        <v>578</v>
      </c>
      <c r="C2643" s="65">
        <v>44145</v>
      </c>
      <c r="D2643">
        <v>82</v>
      </c>
      <c r="E2643" t="s">
        <v>126</v>
      </c>
      <c r="F2643">
        <v>1</v>
      </c>
      <c r="G2643">
        <v>25</v>
      </c>
      <c r="H2643">
        <v>106</v>
      </c>
      <c r="I2643" t="s">
        <v>200</v>
      </c>
      <c r="J2643" t="s">
        <v>202</v>
      </c>
      <c r="K2643" t="s">
        <v>201</v>
      </c>
      <c r="L2643" t="s">
        <v>539</v>
      </c>
    </row>
    <row r="2644" spans="2:12" x14ac:dyDescent="0.3">
      <c r="B2644">
        <v>583</v>
      </c>
      <c r="C2644" s="65">
        <v>44146</v>
      </c>
      <c r="D2644">
        <v>57</v>
      </c>
      <c r="E2644" t="s">
        <v>148</v>
      </c>
      <c r="F2644">
        <v>1</v>
      </c>
      <c r="G2644">
        <v>45</v>
      </c>
      <c r="H2644">
        <v>92</v>
      </c>
      <c r="I2644" t="s">
        <v>200</v>
      </c>
      <c r="J2644" t="s">
        <v>202</v>
      </c>
      <c r="K2644" t="s">
        <v>201</v>
      </c>
      <c r="L2644" t="s">
        <v>539</v>
      </c>
    </row>
    <row r="2645" spans="2:12" x14ac:dyDescent="0.3">
      <c r="B2645">
        <v>605</v>
      </c>
      <c r="C2645" s="65">
        <v>44161</v>
      </c>
      <c r="D2645">
        <v>82</v>
      </c>
      <c r="E2645" t="s">
        <v>126</v>
      </c>
      <c r="F2645">
        <v>1</v>
      </c>
      <c r="G2645">
        <v>13</v>
      </c>
      <c r="H2645">
        <v>90</v>
      </c>
      <c r="I2645" t="s">
        <v>200</v>
      </c>
      <c r="J2645" t="s">
        <v>202</v>
      </c>
      <c r="K2645" t="s">
        <v>201</v>
      </c>
      <c r="L2645" t="s">
        <v>539</v>
      </c>
    </row>
    <row r="2646" spans="2:12" x14ac:dyDescent="0.3">
      <c r="B2646">
        <v>616</v>
      </c>
      <c r="C2646" s="65">
        <v>44166</v>
      </c>
      <c r="D2646">
        <v>64</v>
      </c>
      <c r="E2646" t="s">
        <v>137</v>
      </c>
      <c r="F2646">
        <v>11</v>
      </c>
      <c r="G2646">
        <v>16</v>
      </c>
      <c r="H2646">
        <v>103</v>
      </c>
      <c r="I2646" t="s">
        <v>458</v>
      </c>
      <c r="J2646" t="s">
        <v>202</v>
      </c>
      <c r="K2646" t="s">
        <v>201</v>
      </c>
      <c r="L2646" t="s">
        <v>564</v>
      </c>
    </row>
    <row r="2647" spans="2:12" x14ac:dyDescent="0.3">
      <c r="B2647">
        <v>618</v>
      </c>
      <c r="C2647" s="65">
        <v>44167</v>
      </c>
      <c r="D2647">
        <v>33</v>
      </c>
      <c r="E2647" t="s">
        <v>135</v>
      </c>
      <c r="F2647">
        <v>6</v>
      </c>
      <c r="G2647">
        <v>16</v>
      </c>
      <c r="H2647">
        <v>100</v>
      </c>
      <c r="I2647" t="s">
        <v>272</v>
      </c>
      <c r="J2647" t="s">
        <v>202</v>
      </c>
      <c r="K2647" t="s">
        <v>201</v>
      </c>
      <c r="L2647" t="s">
        <v>554</v>
      </c>
    </row>
    <row r="2648" spans="2:12" x14ac:dyDescent="0.3">
      <c r="B2648">
        <v>629</v>
      </c>
      <c r="C2648" s="65">
        <v>44171</v>
      </c>
      <c r="D2648">
        <v>44</v>
      </c>
      <c r="E2648" t="s">
        <v>130</v>
      </c>
      <c r="F2648">
        <v>1</v>
      </c>
      <c r="G2648">
        <v>47</v>
      </c>
      <c r="H2648">
        <v>109</v>
      </c>
      <c r="I2648" t="s">
        <v>200</v>
      </c>
      <c r="J2648" t="s">
        <v>202</v>
      </c>
      <c r="K2648" t="s">
        <v>201</v>
      </c>
      <c r="L2648" t="s">
        <v>539</v>
      </c>
    </row>
    <row r="2649" spans="2:12" x14ac:dyDescent="0.3">
      <c r="B2649">
        <v>634</v>
      </c>
      <c r="C2649" s="65">
        <v>44173</v>
      </c>
      <c r="D2649">
        <v>2</v>
      </c>
      <c r="E2649" t="s">
        <v>93</v>
      </c>
      <c r="F2649">
        <v>11</v>
      </c>
      <c r="G2649">
        <v>15</v>
      </c>
      <c r="H2649">
        <v>117</v>
      </c>
      <c r="I2649" t="s">
        <v>458</v>
      </c>
      <c r="J2649" t="s">
        <v>202</v>
      </c>
      <c r="K2649" t="s">
        <v>201</v>
      </c>
      <c r="L2649" t="s">
        <v>564</v>
      </c>
    </row>
    <row r="2650" spans="2:12" x14ac:dyDescent="0.3">
      <c r="B2650">
        <v>638</v>
      </c>
      <c r="C2650" s="65">
        <v>44176</v>
      </c>
      <c r="D2650">
        <v>85</v>
      </c>
      <c r="E2650" t="s">
        <v>117</v>
      </c>
      <c r="F2650">
        <v>1</v>
      </c>
      <c r="G2650">
        <v>47</v>
      </c>
      <c r="H2650">
        <v>115</v>
      </c>
      <c r="I2650" t="s">
        <v>200</v>
      </c>
      <c r="J2650" t="s">
        <v>202</v>
      </c>
      <c r="K2650" t="s">
        <v>201</v>
      </c>
      <c r="L2650" t="s">
        <v>539</v>
      </c>
    </row>
    <row r="2651" spans="2:12" x14ac:dyDescent="0.3">
      <c r="B2651">
        <v>640</v>
      </c>
      <c r="C2651" s="65">
        <v>44177</v>
      </c>
      <c r="D2651">
        <v>40</v>
      </c>
      <c r="E2651" t="s">
        <v>111</v>
      </c>
      <c r="F2651">
        <v>11</v>
      </c>
      <c r="G2651">
        <v>40</v>
      </c>
      <c r="H2651">
        <v>115</v>
      </c>
      <c r="I2651" t="s">
        <v>458</v>
      </c>
      <c r="J2651" t="s">
        <v>202</v>
      </c>
      <c r="K2651" t="s">
        <v>201</v>
      </c>
      <c r="L2651" t="s">
        <v>564</v>
      </c>
    </row>
    <row r="2652" spans="2:12" x14ac:dyDescent="0.3">
      <c r="B2652">
        <v>645</v>
      </c>
      <c r="C2652" s="65">
        <v>44180</v>
      </c>
      <c r="D2652">
        <v>18</v>
      </c>
      <c r="E2652" t="s">
        <v>142</v>
      </c>
      <c r="F2652">
        <v>1</v>
      </c>
      <c r="G2652">
        <v>48</v>
      </c>
      <c r="H2652">
        <v>96</v>
      </c>
      <c r="I2652" t="s">
        <v>200</v>
      </c>
      <c r="J2652" t="s">
        <v>202</v>
      </c>
      <c r="K2652" t="s">
        <v>201</v>
      </c>
      <c r="L2652" t="s">
        <v>539</v>
      </c>
    </row>
    <row r="2653" spans="2:12" x14ac:dyDescent="0.3">
      <c r="B2653">
        <v>649</v>
      </c>
      <c r="C2653" s="65">
        <v>44182</v>
      </c>
      <c r="D2653">
        <v>56</v>
      </c>
      <c r="E2653" t="s">
        <v>126</v>
      </c>
      <c r="F2653">
        <v>11</v>
      </c>
      <c r="G2653">
        <v>22</v>
      </c>
      <c r="H2653">
        <v>92</v>
      </c>
      <c r="I2653" t="s">
        <v>458</v>
      </c>
      <c r="J2653" t="s">
        <v>202</v>
      </c>
      <c r="K2653" t="s">
        <v>201</v>
      </c>
      <c r="L2653" t="s">
        <v>564</v>
      </c>
    </row>
    <row r="2654" spans="2:12" x14ac:dyDescent="0.3">
      <c r="B2654">
        <v>650</v>
      </c>
      <c r="C2654" s="65">
        <v>44182</v>
      </c>
      <c r="D2654">
        <v>52</v>
      </c>
      <c r="E2654" t="s">
        <v>81</v>
      </c>
      <c r="F2654">
        <v>6</v>
      </c>
      <c r="G2654">
        <v>21</v>
      </c>
      <c r="H2654">
        <v>119</v>
      </c>
      <c r="I2654" t="s">
        <v>272</v>
      </c>
      <c r="J2654" t="s">
        <v>202</v>
      </c>
      <c r="K2654" t="s">
        <v>201</v>
      </c>
      <c r="L2654" t="s">
        <v>554</v>
      </c>
    </row>
    <row r="2655" spans="2:12" x14ac:dyDescent="0.3">
      <c r="B2655">
        <v>664</v>
      </c>
      <c r="C2655" s="65">
        <v>44191</v>
      </c>
      <c r="D2655">
        <v>93</v>
      </c>
      <c r="E2655" t="s">
        <v>91</v>
      </c>
      <c r="F2655">
        <v>1</v>
      </c>
      <c r="G2655">
        <v>29</v>
      </c>
      <c r="H2655">
        <v>92</v>
      </c>
      <c r="I2655" t="s">
        <v>200</v>
      </c>
      <c r="J2655" t="s">
        <v>202</v>
      </c>
      <c r="K2655" t="s">
        <v>201</v>
      </c>
      <c r="L2655" t="s">
        <v>539</v>
      </c>
    </row>
    <row r="2656" spans="2:12" x14ac:dyDescent="0.3">
      <c r="B2656">
        <v>673</v>
      </c>
      <c r="C2656" s="65">
        <v>44196</v>
      </c>
      <c r="D2656">
        <v>86</v>
      </c>
      <c r="E2656" t="s">
        <v>149</v>
      </c>
      <c r="F2656">
        <v>11</v>
      </c>
      <c r="G2656">
        <v>28</v>
      </c>
      <c r="H2656">
        <v>110</v>
      </c>
      <c r="I2656" t="s">
        <v>458</v>
      </c>
      <c r="J2656" t="s">
        <v>202</v>
      </c>
      <c r="K2656" t="s">
        <v>201</v>
      </c>
      <c r="L2656" t="s">
        <v>564</v>
      </c>
    </row>
    <row r="2657" spans="2:12" x14ac:dyDescent="0.3">
      <c r="B2657">
        <v>681</v>
      </c>
      <c r="C2657" s="65">
        <v>44202</v>
      </c>
      <c r="D2657">
        <v>50</v>
      </c>
      <c r="E2657" t="s">
        <v>140</v>
      </c>
      <c r="F2657">
        <v>11</v>
      </c>
      <c r="G2657">
        <v>19</v>
      </c>
      <c r="H2657">
        <v>111</v>
      </c>
      <c r="I2657" t="s">
        <v>458</v>
      </c>
      <c r="J2657" t="s">
        <v>202</v>
      </c>
      <c r="K2657" t="s">
        <v>201</v>
      </c>
      <c r="L2657" t="s">
        <v>564</v>
      </c>
    </row>
    <row r="2658" spans="2:12" x14ac:dyDescent="0.3">
      <c r="B2658">
        <v>691</v>
      </c>
      <c r="C2658" s="65">
        <v>44207</v>
      </c>
      <c r="D2658">
        <v>4</v>
      </c>
      <c r="E2658" t="s">
        <v>145</v>
      </c>
      <c r="F2658">
        <v>6</v>
      </c>
      <c r="G2658">
        <v>39</v>
      </c>
      <c r="H2658">
        <v>105</v>
      </c>
      <c r="I2658" t="s">
        <v>272</v>
      </c>
      <c r="J2658" t="s">
        <v>202</v>
      </c>
      <c r="K2658" t="s">
        <v>201</v>
      </c>
      <c r="L2658" t="s">
        <v>554</v>
      </c>
    </row>
    <row r="2659" spans="2:12" x14ac:dyDescent="0.3">
      <c r="B2659">
        <v>699</v>
      </c>
      <c r="C2659" s="65">
        <v>44210</v>
      </c>
      <c r="D2659">
        <v>63</v>
      </c>
      <c r="E2659" t="s">
        <v>139</v>
      </c>
      <c r="F2659">
        <v>1</v>
      </c>
      <c r="G2659">
        <v>26</v>
      </c>
      <c r="H2659">
        <v>107</v>
      </c>
      <c r="I2659" t="s">
        <v>200</v>
      </c>
      <c r="J2659" t="s">
        <v>202</v>
      </c>
      <c r="K2659" t="s">
        <v>201</v>
      </c>
      <c r="L2659" t="s">
        <v>539</v>
      </c>
    </row>
    <row r="2660" spans="2:12" x14ac:dyDescent="0.3">
      <c r="B2660">
        <v>709</v>
      </c>
      <c r="C2660" s="65">
        <v>44215</v>
      </c>
      <c r="D2660">
        <v>2</v>
      </c>
      <c r="E2660" t="s">
        <v>93</v>
      </c>
      <c r="F2660">
        <v>11</v>
      </c>
      <c r="G2660">
        <v>13</v>
      </c>
      <c r="H2660">
        <v>97</v>
      </c>
      <c r="I2660" t="s">
        <v>458</v>
      </c>
      <c r="J2660" t="s">
        <v>202</v>
      </c>
      <c r="K2660" t="s">
        <v>201</v>
      </c>
      <c r="L2660" t="s">
        <v>564</v>
      </c>
    </row>
    <row r="2661" spans="2:12" x14ac:dyDescent="0.3">
      <c r="B2661">
        <v>711</v>
      </c>
      <c r="C2661" s="65">
        <v>44217</v>
      </c>
      <c r="D2661">
        <v>47</v>
      </c>
      <c r="E2661" t="s">
        <v>101</v>
      </c>
      <c r="F2661">
        <v>11</v>
      </c>
      <c r="G2661">
        <v>32</v>
      </c>
      <c r="H2661">
        <v>119</v>
      </c>
      <c r="I2661" t="s">
        <v>458</v>
      </c>
      <c r="J2661" t="s">
        <v>202</v>
      </c>
      <c r="K2661" t="s">
        <v>201</v>
      </c>
      <c r="L2661" t="s">
        <v>564</v>
      </c>
    </row>
    <row r="2662" spans="2:12" x14ac:dyDescent="0.3">
      <c r="B2662">
        <v>718</v>
      </c>
      <c r="C2662" s="65">
        <v>44221</v>
      </c>
      <c r="D2662">
        <v>83</v>
      </c>
      <c r="E2662" t="s">
        <v>159</v>
      </c>
      <c r="F2662">
        <v>1</v>
      </c>
      <c r="G2662">
        <v>16</v>
      </c>
      <c r="H2662">
        <v>92</v>
      </c>
      <c r="I2662" t="s">
        <v>200</v>
      </c>
      <c r="J2662" t="s">
        <v>202</v>
      </c>
      <c r="K2662" t="s">
        <v>201</v>
      </c>
      <c r="L2662" t="s">
        <v>539</v>
      </c>
    </row>
    <row r="2663" spans="2:12" x14ac:dyDescent="0.3">
      <c r="B2663">
        <v>725</v>
      </c>
      <c r="C2663" s="65">
        <v>44226</v>
      </c>
      <c r="D2663">
        <v>96</v>
      </c>
      <c r="E2663" t="s">
        <v>104</v>
      </c>
      <c r="F2663">
        <v>1</v>
      </c>
      <c r="G2663">
        <v>13</v>
      </c>
      <c r="H2663">
        <v>107</v>
      </c>
      <c r="I2663" t="s">
        <v>200</v>
      </c>
      <c r="J2663" t="s">
        <v>202</v>
      </c>
      <c r="K2663" t="s">
        <v>201</v>
      </c>
      <c r="L2663" t="s">
        <v>539</v>
      </c>
    </row>
    <row r="2664" spans="2:12" x14ac:dyDescent="0.3">
      <c r="B2664">
        <v>726</v>
      </c>
      <c r="C2664" s="65">
        <v>44228</v>
      </c>
      <c r="D2664">
        <v>18</v>
      </c>
      <c r="E2664" t="s">
        <v>142</v>
      </c>
      <c r="F2664">
        <v>1</v>
      </c>
      <c r="G2664">
        <v>43</v>
      </c>
      <c r="H2664">
        <v>90</v>
      </c>
      <c r="I2664" t="s">
        <v>200</v>
      </c>
      <c r="J2664" t="s">
        <v>202</v>
      </c>
      <c r="K2664" t="s">
        <v>201</v>
      </c>
      <c r="L2664" t="s">
        <v>539</v>
      </c>
    </row>
    <row r="2665" spans="2:12" x14ac:dyDescent="0.3">
      <c r="B2665">
        <v>733</v>
      </c>
      <c r="C2665" s="65">
        <v>44232</v>
      </c>
      <c r="D2665">
        <v>55</v>
      </c>
      <c r="E2665" t="s">
        <v>106</v>
      </c>
      <c r="F2665">
        <v>6</v>
      </c>
      <c r="G2665">
        <v>19</v>
      </c>
      <c r="H2665">
        <v>111</v>
      </c>
      <c r="I2665" t="s">
        <v>272</v>
      </c>
      <c r="J2665" t="s">
        <v>202</v>
      </c>
      <c r="K2665" t="s">
        <v>201</v>
      </c>
      <c r="L2665" t="s">
        <v>554</v>
      </c>
    </row>
    <row r="2666" spans="2:12" x14ac:dyDescent="0.3">
      <c r="B2666">
        <v>734</v>
      </c>
      <c r="C2666" s="65">
        <v>44232</v>
      </c>
      <c r="D2666">
        <v>7</v>
      </c>
      <c r="E2666" t="s">
        <v>161</v>
      </c>
      <c r="F2666">
        <v>6</v>
      </c>
      <c r="G2666">
        <v>25</v>
      </c>
      <c r="H2666">
        <v>107</v>
      </c>
      <c r="I2666" t="s">
        <v>272</v>
      </c>
      <c r="J2666" t="s">
        <v>202</v>
      </c>
      <c r="K2666" t="s">
        <v>201</v>
      </c>
      <c r="L2666" t="s">
        <v>554</v>
      </c>
    </row>
    <row r="2667" spans="2:12" x14ac:dyDescent="0.3">
      <c r="B2667">
        <v>740</v>
      </c>
      <c r="C2667" s="65">
        <v>44235</v>
      </c>
      <c r="D2667">
        <v>65</v>
      </c>
      <c r="E2667" t="s">
        <v>123</v>
      </c>
      <c r="F2667">
        <v>11</v>
      </c>
      <c r="G2667">
        <v>15</v>
      </c>
      <c r="H2667">
        <v>99</v>
      </c>
      <c r="I2667" t="s">
        <v>458</v>
      </c>
      <c r="J2667" t="s">
        <v>202</v>
      </c>
      <c r="K2667" t="s">
        <v>201</v>
      </c>
      <c r="L2667" t="s">
        <v>564</v>
      </c>
    </row>
    <row r="2668" spans="2:12" x14ac:dyDescent="0.3">
      <c r="B2668">
        <v>744</v>
      </c>
      <c r="C2668" s="65">
        <v>44239</v>
      </c>
      <c r="D2668">
        <v>29</v>
      </c>
      <c r="E2668" t="s">
        <v>157</v>
      </c>
      <c r="F2668">
        <v>11</v>
      </c>
      <c r="G2668">
        <v>49</v>
      </c>
      <c r="H2668">
        <v>92</v>
      </c>
      <c r="I2668" t="s">
        <v>458</v>
      </c>
      <c r="J2668" t="s">
        <v>202</v>
      </c>
      <c r="K2668" t="s">
        <v>201</v>
      </c>
      <c r="L2668" t="s">
        <v>564</v>
      </c>
    </row>
    <row r="2669" spans="2:12" x14ac:dyDescent="0.3">
      <c r="B2669">
        <v>755</v>
      </c>
      <c r="C2669" s="65">
        <v>44246</v>
      </c>
      <c r="D2669">
        <v>93</v>
      </c>
      <c r="E2669" t="s">
        <v>91</v>
      </c>
      <c r="F2669">
        <v>6</v>
      </c>
      <c r="G2669">
        <v>44</v>
      </c>
      <c r="H2669">
        <v>105</v>
      </c>
      <c r="I2669" t="s">
        <v>272</v>
      </c>
      <c r="J2669" t="s">
        <v>202</v>
      </c>
      <c r="K2669" t="s">
        <v>201</v>
      </c>
      <c r="L2669" t="s">
        <v>554</v>
      </c>
    </row>
    <row r="2670" spans="2:12" x14ac:dyDescent="0.3">
      <c r="B2670">
        <v>757</v>
      </c>
      <c r="C2670" s="65">
        <v>44246</v>
      </c>
      <c r="D2670">
        <v>87</v>
      </c>
      <c r="E2670" t="s">
        <v>101</v>
      </c>
      <c r="F2670">
        <v>6</v>
      </c>
      <c r="G2670">
        <v>39</v>
      </c>
      <c r="H2670">
        <v>105</v>
      </c>
      <c r="I2670" t="s">
        <v>272</v>
      </c>
      <c r="J2670" t="s">
        <v>202</v>
      </c>
      <c r="K2670" t="s">
        <v>201</v>
      </c>
      <c r="L2670" t="s">
        <v>554</v>
      </c>
    </row>
    <row r="2671" spans="2:12" x14ac:dyDescent="0.3">
      <c r="B2671">
        <v>763</v>
      </c>
      <c r="C2671" s="65">
        <v>44248</v>
      </c>
      <c r="D2671">
        <v>53</v>
      </c>
      <c r="E2671" t="s">
        <v>147</v>
      </c>
      <c r="F2671">
        <v>11</v>
      </c>
      <c r="G2671">
        <v>41</v>
      </c>
      <c r="H2671">
        <v>100</v>
      </c>
      <c r="I2671" t="s">
        <v>458</v>
      </c>
      <c r="J2671" t="s">
        <v>202</v>
      </c>
      <c r="K2671" t="s">
        <v>201</v>
      </c>
      <c r="L2671" t="s">
        <v>564</v>
      </c>
    </row>
    <row r="2672" spans="2:12" x14ac:dyDescent="0.3">
      <c r="B2672">
        <v>773</v>
      </c>
      <c r="C2672" s="65">
        <v>44251</v>
      </c>
      <c r="D2672">
        <v>33</v>
      </c>
      <c r="E2672" t="s">
        <v>135</v>
      </c>
      <c r="F2672">
        <v>6</v>
      </c>
      <c r="G2672">
        <v>36</v>
      </c>
      <c r="H2672">
        <v>98</v>
      </c>
      <c r="I2672" t="s">
        <v>272</v>
      </c>
      <c r="J2672" t="s">
        <v>202</v>
      </c>
      <c r="K2672" t="s">
        <v>201</v>
      </c>
      <c r="L2672" t="s">
        <v>554</v>
      </c>
    </row>
    <row r="2673" spans="2:12" x14ac:dyDescent="0.3">
      <c r="B2673">
        <v>781</v>
      </c>
      <c r="C2673" s="65">
        <v>44254</v>
      </c>
      <c r="D2673">
        <v>14</v>
      </c>
      <c r="E2673" t="s">
        <v>86</v>
      </c>
      <c r="F2673">
        <v>11</v>
      </c>
      <c r="G2673">
        <v>45</v>
      </c>
      <c r="H2673">
        <v>104</v>
      </c>
      <c r="I2673" t="s">
        <v>458</v>
      </c>
      <c r="J2673" t="s">
        <v>202</v>
      </c>
      <c r="K2673" t="s">
        <v>201</v>
      </c>
      <c r="L2673" t="s">
        <v>564</v>
      </c>
    </row>
    <row r="2674" spans="2:12" x14ac:dyDescent="0.3">
      <c r="B2674">
        <v>784</v>
      </c>
      <c r="C2674" s="65">
        <v>44256</v>
      </c>
      <c r="D2674">
        <v>38</v>
      </c>
      <c r="E2674" t="s">
        <v>132</v>
      </c>
      <c r="F2674">
        <v>6</v>
      </c>
      <c r="G2674">
        <v>47</v>
      </c>
      <c r="H2674">
        <v>105</v>
      </c>
      <c r="I2674" t="s">
        <v>272</v>
      </c>
      <c r="J2674" t="s">
        <v>202</v>
      </c>
      <c r="K2674" t="s">
        <v>201</v>
      </c>
      <c r="L2674" t="s">
        <v>554</v>
      </c>
    </row>
    <row r="2675" spans="2:12" x14ac:dyDescent="0.3">
      <c r="B2675">
        <v>786</v>
      </c>
      <c r="C2675" s="65">
        <v>44257</v>
      </c>
      <c r="D2675">
        <v>70</v>
      </c>
      <c r="E2675" t="s">
        <v>126</v>
      </c>
      <c r="F2675">
        <v>6</v>
      </c>
      <c r="G2675">
        <v>29</v>
      </c>
      <c r="H2675">
        <v>96</v>
      </c>
      <c r="I2675" t="s">
        <v>272</v>
      </c>
      <c r="J2675" t="s">
        <v>202</v>
      </c>
      <c r="K2675" t="s">
        <v>201</v>
      </c>
      <c r="L2675" t="s">
        <v>554</v>
      </c>
    </row>
    <row r="2676" spans="2:12" x14ac:dyDescent="0.3">
      <c r="B2676">
        <v>787</v>
      </c>
      <c r="C2676" s="65">
        <v>44257</v>
      </c>
      <c r="D2676">
        <v>30</v>
      </c>
      <c r="E2676" t="s">
        <v>155</v>
      </c>
      <c r="F2676">
        <v>11</v>
      </c>
      <c r="G2676">
        <v>24</v>
      </c>
      <c r="H2676">
        <v>100</v>
      </c>
      <c r="I2676" t="s">
        <v>458</v>
      </c>
      <c r="J2676" t="s">
        <v>202</v>
      </c>
      <c r="K2676" t="s">
        <v>201</v>
      </c>
      <c r="L2676" t="s">
        <v>564</v>
      </c>
    </row>
    <row r="2677" spans="2:12" x14ac:dyDescent="0.3">
      <c r="B2677">
        <v>792</v>
      </c>
      <c r="C2677" s="65">
        <v>44260</v>
      </c>
      <c r="D2677">
        <v>81</v>
      </c>
      <c r="E2677" t="s">
        <v>162</v>
      </c>
      <c r="F2677">
        <v>1</v>
      </c>
      <c r="G2677">
        <v>12</v>
      </c>
      <c r="H2677">
        <v>101</v>
      </c>
      <c r="I2677" t="s">
        <v>200</v>
      </c>
      <c r="J2677" t="s">
        <v>202</v>
      </c>
      <c r="K2677" t="s">
        <v>201</v>
      </c>
      <c r="L2677" t="s">
        <v>539</v>
      </c>
    </row>
    <row r="2678" spans="2:12" x14ac:dyDescent="0.3">
      <c r="B2678">
        <v>796</v>
      </c>
      <c r="C2678" s="65">
        <v>44261</v>
      </c>
      <c r="D2678">
        <v>11</v>
      </c>
      <c r="E2678" t="s">
        <v>119</v>
      </c>
      <c r="F2678">
        <v>1</v>
      </c>
      <c r="G2678">
        <v>23</v>
      </c>
      <c r="H2678">
        <v>114</v>
      </c>
      <c r="I2678" t="s">
        <v>200</v>
      </c>
      <c r="J2678" t="s">
        <v>202</v>
      </c>
      <c r="K2678" t="s">
        <v>201</v>
      </c>
      <c r="L2678" t="s">
        <v>539</v>
      </c>
    </row>
    <row r="2679" spans="2:12" x14ac:dyDescent="0.3">
      <c r="B2679">
        <v>799</v>
      </c>
      <c r="C2679" s="65">
        <v>44262</v>
      </c>
      <c r="D2679">
        <v>15</v>
      </c>
      <c r="E2679" t="s">
        <v>136</v>
      </c>
      <c r="F2679">
        <v>6</v>
      </c>
      <c r="G2679">
        <v>27</v>
      </c>
      <c r="H2679">
        <v>109</v>
      </c>
      <c r="I2679" t="s">
        <v>272</v>
      </c>
      <c r="J2679" t="s">
        <v>202</v>
      </c>
      <c r="K2679" t="s">
        <v>201</v>
      </c>
      <c r="L2679" t="s">
        <v>554</v>
      </c>
    </row>
    <row r="2680" spans="2:12" x14ac:dyDescent="0.3">
      <c r="B2680">
        <v>800</v>
      </c>
      <c r="C2680" s="65">
        <v>44262</v>
      </c>
      <c r="D2680">
        <v>61</v>
      </c>
      <c r="E2680" t="s">
        <v>116</v>
      </c>
      <c r="F2680">
        <v>1</v>
      </c>
      <c r="G2680">
        <v>25</v>
      </c>
      <c r="H2680">
        <v>119</v>
      </c>
      <c r="I2680" t="s">
        <v>200</v>
      </c>
      <c r="J2680" t="s">
        <v>202</v>
      </c>
      <c r="K2680" t="s">
        <v>201</v>
      </c>
      <c r="L2680" t="s">
        <v>539</v>
      </c>
    </row>
    <row r="2681" spans="2:12" x14ac:dyDescent="0.3">
      <c r="B2681">
        <v>805</v>
      </c>
      <c r="C2681" s="65">
        <v>44264</v>
      </c>
      <c r="D2681">
        <v>3</v>
      </c>
      <c r="E2681" t="s">
        <v>150</v>
      </c>
      <c r="F2681">
        <v>1</v>
      </c>
      <c r="G2681">
        <v>39</v>
      </c>
      <c r="H2681">
        <v>115</v>
      </c>
      <c r="I2681" t="s">
        <v>200</v>
      </c>
      <c r="J2681" t="s">
        <v>202</v>
      </c>
      <c r="K2681" t="s">
        <v>201</v>
      </c>
      <c r="L2681" t="s">
        <v>539</v>
      </c>
    </row>
    <row r="2682" spans="2:12" x14ac:dyDescent="0.3">
      <c r="B2682">
        <v>818</v>
      </c>
      <c r="C2682" s="65">
        <v>44271</v>
      </c>
      <c r="D2682">
        <v>21</v>
      </c>
      <c r="E2682" t="s">
        <v>146</v>
      </c>
      <c r="F2682">
        <v>11</v>
      </c>
      <c r="G2682">
        <v>11</v>
      </c>
      <c r="H2682">
        <v>92</v>
      </c>
      <c r="I2682" t="s">
        <v>458</v>
      </c>
      <c r="J2682" t="s">
        <v>202</v>
      </c>
      <c r="K2682" t="s">
        <v>201</v>
      </c>
      <c r="L2682" t="s">
        <v>564</v>
      </c>
    </row>
    <row r="2683" spans="2:12" x14ac:dyDescent="0.3">
      <c r="B2683">
        <v>820</v>
      </c>
      <c r="C2683" s="65">
        <v>44272</v>
      </c>
      <c r="D2683">
        <v>87</v>
      </c>
      <c r="E2683" t="s">
        <v>101</v>
      </c>
      <c r="F2683">
        <v>6</v>
      </c>
      <c r="G2683">
        <v>14</v>
      </c>
      <c r="H2683">
        <v>117</v>
      </c>
      <c r="I2683" t="s">
        <v>272</v>
      </c>
      <c r="J2683" t="s">
        <v>202</v>
      </c>
      <c r="K2683" t="s">
        <v>201</v>
      </c>
      <c r="L2683" t="s">
        <v>554</v>
      </c>
    </row>
    <row r="2684" spans="2:12" x14ac:dyDescent="0.3">
      <c r="B2684">
        <v>826</v>
      </c>
      <c r="C2684" s="65">
        <v>44275</v>
      </c>
      <c r="D2684">
        <v>6</v>
      </c>
      <c r="E2684" t="s">
        <v>147</v>
      </c>
      <c r="F2684">
        <v>11</v>
      </c>
      <c r="G2684">
        <v>34</v>
      </c>
      <c r="H2684">
        <v>117</v>
      </c>
      <c r="I2684" t="s">
        <v>458</v>
      </c>
      <c r="J2684" t="s">
        <v>202</v>
      </c>
      <c r="K2684" t="s">
        <v>201</v>
      </c>
      <c r="L2684" t="s">
        <v>564</v>
      </c>
    </row>
    <row r="2685" spans="2:12" x14ac:dyDescent="0.3">
      <c r="B2685">
        <v>838</v>
      </c>
      <c r="C2685" s="65">
        <v>44282</v>
      </c>
      <c r="D2685">
        <v>17</v>
      </c>
      <c r="E2685" t="s">
        <v>126</v>
      </c>
      <c r="F2685">
        <v>1</v>
      </c>
      <c r="G2685">
        <v>23</v>
      </c>
      <c r="H2685">
        <v>115</v>
      </c>
      <c r="I2685" t="s">
        <v>200</v>
      </c>
      <c r="J2685" t="s">
        <v>202</v>
      </c>
      <c r="K2685" t="s">
        <v>201</v>
      </c>
      <c r="L2685" t="s">
        <v>539</v>
      </c>
    </row>
    <row r="2686" spans="2:12" x14ac:dyDescent="0.3">
      <c r="B2686">
        <v>840</v>
      </c>
      <c r="C2686" s="65">
        <v>44283</v>
      </c>
      <c r="D2686">
        <v>50</v>
      </c>
      <c r="E2686" t="s">
        <v>140</v>
      </c>
      <c r="F2686">
        <v>6</v>
      </c>
      <c r="G2686">
        <v>37</v>
      </c>
      <c r="H2686">
        <v>91</v>
      </c>
      <c r="I2686" t="s">
        <v>272</v>
      </c>
      <c r="J2686" t="s">
        <v>202</v>
      </c>
      <c r="K2686" t="s">
        <v>201</v>
      </c>
      <c r="L2686" t="s">
        <v>554</v>
      </c>
    </row>
    <row r="2687" spans="2:12" x14ac:dyDescent="0.3">
      <c r="B2687">
        <v>849</v>
      </c>
      <c r="C2687" s="65">
        <v>44286</v>
      </c>
      <c r="D2687">
        <v>58</v>
      </c>
      <c r="E2687" t="s">
        <v>131</v>
      </c>
      <c r="F2687">
        <v>1</v>
      </c>
      <c r="G2687">
        <v>21</v>
      </c>
      <c r="H2687">
        <v>93</v>
      </c>
      <c r="I2687" t="s">
        <v>200</v>
      </c>
      <c r="J2687" t="s">
        <v>202</v>
      </c>
      <c r="K2687" t="s">
        <v>201</v>
      </c>
      <c r="L2687" t="s">
        <v>539</v>
      </c>
    </row>
    <row r="2688" spans="2:12" x14ac:dyDescent="0.3">
      <c r="B2688">
        <v>850</v>
      </c>
      <c r="C2688" s="65">
        <v>44287</v>
      </c>
      <c r="D2688">
        <v>11</v>
      </c>
      <c r="E2688" t="s">
        <v>119</v>
      </c>
      <c r="F2688">
        <v>1</v>
      </c>
      <c r="G2688">
        <v>49</v>
      </c>
      <c r="H2688">
        <v>114</v>
      </c>
      <c r="I2688" t="s">
        <v>200</v>
      </c>
      <c r="J2688" t="s">
        <v>202</v>
      </c>
      <c r="K2688" t="s">
        <v>201</v>
      </c>
      <c r="L2688" t="s">
        <v>539</v>
      </c>
    </row>
    <row r="2689" spans="2:12" x14ac:dyDescent="0.3">
      <c r="B2689">
        <v>851</v>
      </c>
      <c r="C2689" s="65">
        <v>44287</v>
      </c>
      <c r="D2689">
        <v>58</v>
      </c>
      <c r="E2689" t="s">
        <v>131</v>
      </c>
      <c r="F2689">
        <v>11</v>
      </c>
      <c r="G2689">
        <v>23</v>
      </c>
      <c r="H2689">
        <v>106</v>
      </c>
      <c r="I2689" t="s">
        <v>458</v>
      </c>
      <c r="J2689" t="s">
        <v>202</v>
      </c>
      <c r="K2689" t="s">
        <v>201</v>
      </c>
      <c r="L2689" t="s">
        <v>564</v>
      </c>
    </row>
    <row r="2690" spans="2:12" x14ac:dyDescent="0.3">
      <c r="B2690">
        <v>853</v>
      </c>
      <c r="C2690" s="65">
        <v>44288</v>
      </c>
      <c r="D2690">
        <v>14</v>
      </c>
      <c r="E2690" t="s">
        <v>86</v>
      </c>
      <c r="F2690">
        <v>1</v>
      </c>
      <c r="G2690">
        <v>39</v>
      </c>
      <c r="H2690">
        <v>118</v>
      </c>
      <c r="I2690" t="s">
        <v>200</v>
      </c>
      <c r="J2690" t="s">
        <v>202</v>
      </c>
      <c r="K2690" t="s">
        <v>201</v>
      </c>
      <c r="L2690" t="s">
        <v>539</v>
      </c>
    </row>
    <row r="2691" spans="2:12" x14ac:dyDescent="0.3">
      <c r="B2691">
        <v>856</v>
      </c>
      <c r="C2691" s="65">
        <v>44289</v>
      </c>
      <c r="D2691">
        <v>46</v>
      </c>
      <c r="E2691" t="s">
        <v>153</v>
      </c>
      <c r="F2691">
        <v>11</v>
      </c>
      <c r="G2691">
        <v>45</v>
      </c>
      <c r="H2691">
        <v>109</v>
      </c>
      <c r="I2691" t="s">
        <v>458</v>
      </c>
      <c r="J2691" t="s">
        <v>202</v>
      </c>
      <c r="K2691" t="s">
        <v>201</v>
      </c>
      <c r="L2691" t="s">
        <v>564</v>
      </c>
    </row>
    <row r="2692" spans="2:12" x14ac:dyDescent="0.3">
      <c r="B2692">
        <v>860</v>
      </c>
      <c r="C2692" s="65">
        <v>44290</v>
      </c>
      <c r="D2692">
        <v>13</v>
      </c>
      <c r="E2692" t="s">
        <v>134</v>
      </c>
      <c r="F2692">
        <v>6</v>
      </c>
      <c r="G2692">
        <v>45</v>
      </c>
      <c r="H2692">
        <v>95</v>
      </c>
      <c r="I2692" t="s">
        <v>272</v>
      </c>
      <c r="J2692" t="s">
        <v>202</v>
      </c>
      <c r="K2692" t="s">
        <v>201</v>
      </c>
      <c r="L2692" t="s">
        <v>554</v>
      </c>
    </row>
    <row r="2693" spans="2:12" x14ac:dyDescent="0.3">
      <c r="B2693">
        <v>864</v>
      </c>
      <c r="C2693" s="65">
        <v>44292</v>
      </c>
      <c r="D2693">
        <v>16</v>
      </c>
      <c r="E2693" t="s">
        <v>86</v>
      </c>
      <c r="F2693">
        <v>1</v>
      </c>
      <c r="G2693">
        <v>28</v>
      </c>
      <c r="H2693">
        <v>106</v>
      </c>
      <c r="I2693" t="s">
        <v>200</v>
      </c>
      <c r="J2693" t="s">
        <v>202</v>
      </c>
      <c r="K2693" t="s">
        <v>201</v>
      </c>
      <c r="L2693" t="s">
        <v>539</v>
      </c>
    </row>
    <row r="2694" spans="2:12" x14ac:dyDescent="0.3">
      <c r="B2694">
        <v>873</v>
      </c>
      <c r="C2694" s="65">
        <v>44296</v>
      </c>
      <c r="D2694">
        <v>2</v>
      </c>
      <c r="E2694" t="s">
        <v>93</v>
      </c>
      <c r="F2694">
        <v>11</v>
      </c>
      <c r="G2694">
        <v>30</v>
      </c>
      <c r="H2694">
        <v>108</v>
      </c>
      <c r="I2694" t="s">
        <v>458</v>
      </c>
      <c r="J2694" t="s">
        <v>202</v>
      </c>
      <c r="K2694" t="s">
        <v>201</v>
      </c>
      <c r="L2694" t="s">
        <v>564</v>
      </c>
    </row>
    <row r="2695" spans="2:12" x14ac:dyDescent="0.3">
      <c r="B2695">
        <v>874</v>
      </c>
      <c r="C2695" s="65">
        <v>44299</v>
      </c>
      <c r="D2695">
        <v>41</v>
      </c>
      <c r="E2695" t="s">
        <v>127</v>
      </c>
      <c r="F2695">
        <v>11</v>
      </c>
      <c r="G2695">
        <v>17</v>
      </c>
      <c r="H2695">
        <v>115</v>
      </c>
      <c r="I2695" t="s">
        <v>458</v>
      </c>
      <c r="J2695" t="s">
        <v>202</v>
      </c>
      <c r="K2695" t="s">
        <v>201</v>
      </c>
      <c r="L2695" t="s">
        <v>564</v>
      </c>
    </row>
    <row r="2696" spans="2:12" x14ac:dyDescent="0.3">
      <c r="B2696">
        <v>881</v>
      </c>
      <c r="C2696" s="65">
        <v>44306</v>
      </c>
      <c r="D2696">
        <v>53</v>
      </c>
      <c r="E2696" t="s">
        <v>147</v>
      </c>
      <c r="F2696">
        <v>6</v>
      </c>
      <c r="G2696">
        <v>31</v>
      </c>
      <c r="H2696">
        <v>120</v>
      </c>
      <c r="I2696" t="s">
        <v>272</v>
      </c>
      <c r="J2696" t="s">
        <v>202</v>
      </c>
      <c r="K2696" t="s">
        <v>201</v>
      </c>
      <c r="L2696" t="s">
        <v>554</v>
      </c>
    </row>
    <row r="2697" spans="2:12" x14ac:dyDescent="0.3">
      <c r="B2697">
        <v>885</v>
      </c>
      <c r="C2697" s="65">
        <v>44309</v>
      </c>
      <c r="D2697">
        <v>78</v>
      </c>
      <c r="E2697" t="s">
        <v>94</v>
      </c>
      <c r="F2697">
        <v>11</v>
      </c>
      <c r="G2697">
        <v>44</v>
      </c>
      <c r="H2697">
        <v>99</v>
      </c>
      <c r="I2697" t="s">
        <v>458</v>
      </c>
      <c r="J2697" t="s">
        <v>202</v>
      </c>
      <c r="K2697" t="s">
        <v>201</v>
      </c>
      <c r="L2697" t="s">
        <v>564</v>
      </c>
    </row>
    <row r="2698" spans="2:12" x14ac:dyDescent="0.3">
      <c r="B2698">
        <v>889</v>
      </c>
      <c r="C2698" s="65">
        <v>44312</v>
      </c>
      <c r="D2698">
        <v>12</v>
      </c>
      <c r="E2698" t="s">
        <v>107</v>
      </c>
      <c r="F2698">
        <v>11</v>
      </c>
      <c r="G2698">
        <v>30</v>
      </c>
      <c r="H2698">
        <v>95</v>
      </c>
      <c r="I2698" t="s">
        <v>458</v>
      </c>
      <c r="J2698" t="s">
        <v>202</v>
      </c>
      <c r="K2698" t="s">
        <v>201</v>
      </c>
      <c r="L2698" t="s">
        <v>564</v>
      </c>
    </row>
    <row r="2699" spans="2:12" x14ac:dyDescent="0.3">
      <c r="B2699">
        <v>890</v>
      </c>
      <c r="C2699" s="65">
        <v>44312</v>
      </c>
      <c r="D2699">
        <v>33</v>
      </c>
      <c r="E2699" t="s">
        <v>135</v>
      </c>
      <c r="F2699">
        <v>1</v>
      </c>
      <c r="G2699">
        <v>27</v>
      </c>
      <c r="H2699">
        <v>99</v>
      </c>
      <c r="I2699" t="s">
        <v>200</v>
      </c>
      <c r="J2699" t="s">
        <v>202</v>
      </c>
      <c r="K2699" t="s">
        <v>201</v>
      </c>
      <c r="L2699" t="s">
        <v>539</v>
      </c>
    </row>
    <row r="2700" spans="2:12" x14ac:dyDescent="0.3">
      <c r="B2700">
        <v>891</v>
      </c>
      <c r="C2700" s="65">
        <v>44312</v>
      </c>
      <c r="D2700">
        <v>44</v>
      </c>
      <c r="E2700" t="s">
        <v>130</v>
      </c>
      <c r="F2700">
        <v>1</v>
      </c>
      <c r="G2700">
        <v>26</v>
      </c>
      <c r="H2700">
        <v>111</v>
      </c>
      <c r="I2700" t="s">
        <v>200</v>
      </c>
      <c r="J2700" t="s">
        <v>202</v>
      </c>
      <c r="K2700" t="s">
        <v>201</v>
      </c>
      <c r="L2700" t="s">
        <v>539</v>
      </c>
    </row>
    <row r="2701" spans="2:12" x14ac:dyDescent="0.3">
      <c r="B2701">
        <v>896</v>
      </c>
      <c r="C2701" s="65">
        <v>44314</v>
      </c>
      <c r="D2701">
        <v>42</v>
      </c>
      <c r="E2701" t="s">
        <v>151</v>
      </c>
      <c r="F2701">
        <v>6</v>
      </c>
      <c r="G2701">
        <v>18</v>
      </c>
      <c r="H2701">
        <v>105</v>
      </c>
      <c r="I2701" t="s">
        <v>272</v>
      </c>
      <c r="J2701" t="s">
        <v>202</v>
      </c>
      <c r="K2701" t="s">
        <v>201</v>
      </c>
      <c r="L2701" t="s">
        <v>554</v>
      </c>
    </row>
    <row r="2702" spans="2:12" x14ac:dyDescent="0.3">
      <c r="B2702">
        <v>897</v>
      </c>
      <c r="C2702" s="65">
        <v>44314</v>
      </c>
      <c r="D2702">
        <v>31</v>
      </c>
      <c r="E2702" t="s">
        <v>144</v>
      </c>
      <c r="F2702">
        <v>11</v>
      </c>
      <c r="G2702">
        <v>32</v>
      </c>
      <c r="H2702">
        <v>100</v>
      </c>
      <c r="I2702" t="s">
        <v>458</v>
      </c>
      <c r="J2702" t="s">
        <v>202</v>
      </c>
      <c r="K2702" t="s">
        <v>201</v>
      </c>
      <c r="L2702" t="s">
        <v>564</v>
      </c>
    </row>
    <row r="2703" spans="2:12" x14ac:dyDescent="0.3">
      <c r="B2703">
        <v>900</v>
      </c>
      <c r="C2703" s="65">
        <v>44315</v>
      </c>
      <c r="D2703">
        <v>22</v>
      </c>
      <c r="E2703" t="s">
        <v>112</v>
      </c>
      <c r="F2703">
        <v>11</v>
      </c>
      <c r="G2703">
        <v>35</v>
      </c>
      <c r="H2703">
        <v>111</v>
      </c>
      <c r="I2703" t="s">
        <v>458</v>
      </c>
      <c r="J2703" t="s">
        <v>202</v>
      </c>
      <c r="K2703" t="s">
        <v>201</v>
      </c>
      <c r="L2703" t="s">
        <v>564</v>
      </c>
    </row>
    <row r="2704" spans="2:12" x14ac:dyDescent="0.3">
      <c r="B2704">
        <v>905</v>
      </c>
      <c r="C2704" s="65">
        <v>44318</v>
      </c>
      <c r="D2704">
        <v>20</v>
      </c>
      <c r="E2704" t="s">
        <v>99</v>
      </c>
      <c r="F2704">
        <v>6</v>
      </c>
      <c r="G2704">
        <v>11</v>
      </c>
      <c r="H2704">
        <v>105</v>
      </c>
      <c r="I2704" t="s">
        <v>272</v>
      </c>
      <c r="J2704" t="s">
        <v>202</v>
      </c>
      <c r="K2704" t="s">
        <v>201</v>
      </c>
      <c r="L2704" t="s">
        <v>554</v>
      </c>
    </row>
    <row r="2705" spans="2:12" x14ac:dyDescent="0.3">
      <c r="B2705">
        <v>909</v>
      </c>
      <c r="C2705" s="65">
        <v>44319</v>
      </c>
      <c r="D2705">
        <v>64</v>
      </c>
      <c r="E2705" t="s">
        <v>137</v>
      </c>
      <c r="F2705">
        <v>1</v>
      </c>
      <c r="G2705">
        <v>40</v>
      </c>
      <c r="H2705">
        <v>92</v>
      </c>
      <c r="I2705" t="s">
        <v>200</v>
      </c>
      <c r="J2705" t="s">
        <v>202</v>
      </c>
      <c r="K2705" t="s">
        <v>201</v>
      </c>
      <c r="L2705" t="s">
        <v>539</v>
      </c>
    </row>
    <row r="2706" spans="2:12" x14ac:dyDescent="0.3">
      <c r="B2706">
        <v>910</v>
      </c>
      <c r="C2706" s="65">
        <v>44321</v>
      </c>
      <c r="D2706">
        <v>12</v>
      </c>
      <c r="E2706" t="s">
        <v>107</v>
      </c>
      <c r="F2706">
        <v>6</v>
      </c>
      <c r="G2706">
        <v>23</v>
      </c>
      <c r="H2706">
        <v>104</v>
      </c>
      <c r="I2706" t="s">
        <v>272</v>
      </c>
      <c r="J2706" t="s">
        <v>202</v>
      </c>
      <c r="K2706" t="s">
        <v>201</v>
      </c>
      <c r="L2706" t="s">
        <v>554</v>
      </c>
    </row>
    <row r="2707" spans="2:12" x14ac:dyDescent="0.3">
      <c r="B2707">
        <v>917</v>
      </c>
      <c r="C2707" s="65">
        <v>44324</v>
      </c>
      <c r="D2707">
        <v>30</v>
      </c>
      <c r="E2707" t="s">
        <v>155</v>
      </c>
      <c r="F2707">
        <v>6</v>
      </c>
      <c r="G2707">
        <v>36</v>
      </c>
      <c r="H2707">
        <v>119</v>
      </c>
      <c r="I2707" t="s">
        <v>272</v>
      </c>
      <c r="J2707" t="s">
        <v>202</v>
      </c>
      <c r="K2707" t="s">
        <v>201</v>
      </c>
      <c r="L2707" t="s">
        <v>554</v>
      </c>
    </row>
    <row r="2708" spans="2:12" x14ac:dyDescent="0.3">
      <c r="B2708">
        <v>935</v>
      </c>
      <c r="C2708" s="65">
        <v>44336</v>
      </c>
      <c r="D2708">
        <v>91</v>
      </c>
      <c r="E2708" t="s">
        <v>121</v>
      </c>
      <c r="F2708">
        <v>6</v>
      </c>
      <c r="G2708">
        <v>15</v>
      </c>
      <c r="H2708">
        <v>91</v>
      </c>
      <c r="I2708" t="s">
        <v>272</v>
      </c>
      <c r="J2708" t="s">
        <v>202</v>
      </c>
      <c r="K2708" t="s">
        <v>201</v>
      </c>
      <c r="L2708" t="s">
        <v>554</v>
      </c>
    </row>
    <row r="2709" spans="2:12" x14ac:dyDescent="0.3">
      <c r="B2709">
        <v>941</v>
      </c>
      <c r="C2709" s="65">
        <v>44338</v>
      </c>
      <c r="D2709">
        <v>22</v>
      </c>
      <c r="E2709" t="s">
        <v>112</v>
      </c>
      <c r="F2709">
        <v>11</v>
      </c>
      <c r="G2709">
        <v>33</v>
      </c>
      <c r="H2709">
        <v>91</v>
      </c>
      <c r="I2709" t="s">
        <v>458</v>
      </c>
      <c r="J2709" t="s">
        <v>202</v>
      </c>
      <c r="K2709" t="s">
        <v>201</v>
      </c>
      <c r="L2709" t="s">
        <v>564</v>
      </c>
    </row>
    <row r="2710" spans="2:12" x14ac:dyDescent="0.3">
      <c r="B2710">
        <v>942</v>
      </c>
      <c r="C2710" s="65">
        <v>44339</v>
      </c>
      <c r="D2710">
        <v>55</v>
      </c>
      <c r="E2710" t="s">
        <v>106</v>
      </c>
      <c r="F2710">
        <v>6</v>
      </c>
      <c r="G2710">
        <v>11</v>
      </c>
      <c r="H2710">
        <v>111</v>
      </c>
      <c r="I2710" t="s">
        <v>272</v>
      </c>
      <c r="J2710" t="s">
        <v>202</v>
      </c>
      <c r="K2710" t="s">
        <v>201</v>
      </c>
      <c r="L2710" t="s">
        <v>554</v>
      </c>
    </row>
    <row r="2711" spans="2:12" x14ac:dyDescent="0.3">
      <c r="B2711">
        <v>944</v>
      </c>
      <c r="C2711" s="65">
        <v>44339</v>
      </c>
      <c r="D2711">
        <v>10</v>
      </c>
      <c r="E2711" t="s">
        <v>148</v>
      </c>
      <c r="F2711">
        <v>11</v>
      </c>
      <c r="G2711">
        <v>35</v>
      </c>
      <c r="H2711">
        <v>117</v>
      </c>
      <c r="I2711" t="s">
        <v>458</v>
      </c>
      <c r="J2711" t="s">
        <v>202</v>
      </c>
      <c r="K2711" t="s">
        <v>201</v>
      </c>
      <c r="L2711" t="s">
        <v>564</v>
      </c>
    </row>
    <row r="2712" spans="2:12" x14ac:dyDescent="0.3">
      <c r="B2712">
        <v>953</v>
      </c>
      <c r="C2712" s="65">
        <v>44343</v>
      </c>
      <c r="D2712">
        <v>98</v>
      </c>
      <c r="E2712" t="s">
        <v>84</v>
      </c>
      <c r="F2712">
        <v>6</v>
      </c>
      <c r="G2712">
        <v>42</v>
      </c>
      <c r="H2712">
        <v>98</v>
      </c>
      <c r="I2712" t="s">
        <v>272</v>
      </c>
      <c r="J2712" t="s">
        <v>202</v>
      </c>
      <c r="K2712" t="s">
        <v>201</v>
      </c>
      <c r="L2712" t="s">
        <v>554</v>
      </c>
    </row>
    <row r="2713" spans="2:12" x14ac:dyDescent="0.3">
      <c r="B2713">
        <v>979</v>
      </c>
      <c r="C2713" s="65">
        <v>44355</v>
      </c>
      <c r="D2713">
        <v>76</v>
      </c>
      <c r="E2713" t="s">
        <v>163</v>
      </c>
      <c r="F2713">
        <v>6</v>
      </c>
      <c r="G2713">
        <v>29</v>
      </c>
      <c r="H2713">
        <v>117</v>
      </c>
      <c r="I2713" t="s">
        <v>272</v>
      </c>
      <c r="J2713" t="s">
        <v>202</v>
      </c>
      <c r="K2713" t="s">
        <v>201</v>
      </c>
      <c r="L2713" t="s">
        <v>554</v>
      </c>
    </row>
    <row r="2714" spans="2:12" x14ac:dyDescent="0.3">
      <c r="B2714">
        <v>981</v>
      </c>
      <c r="C2714" s="65">
        <v>44358</v>
      </c>
      <c r="D2714">
        <v>70</v>
      </c>
      <c r="E2714" t="s">
        <v>126</v>
      </c>
      <c r="F2714">
        <v>1</v>
      </c>
      <c r="G2714">
        <v>41</v>
      </c>
      <c r="H2714">
        <v>102</v>
      </c>
      <c r="I2714" t="s">
        <v>200</v>
      </c>
      <c r="J2714" t="s">
        <v>202</v>
      </c>
      <c r="K2714" t="s">
        <v>201</v>
      </c>
      <c r="L2714" t="s">
        <v>539</v>
      </c>
    </row>
    <row r="2715" spans="2:12" x14ac:dyDescent="0.3">
      <c r="B2715">
        <v>993</v>
      </c>
      <c r="C2715" s="65">
        <v>44364</v>
      </c>
      <c r="D2715">
        <v>60</v>
      </c>
      <c r="E2715" t="s">
        <v>141</v>
      </c>
      <c r="F2715">
        <v>6</v>
      </c>
      <c r="G2715">
        <v>24</v>
      </c>
      <c r="H2715">
        <v>107</v>
      </c>
      <c r="I2715" t="s">
        <v>272</v>
      </c>
      <c r="J2715" t="s">
        <v>202</v>
      </c>
      <c r="K2715" t="s">
        <v>201</v>
      </c>
      <c r="L2715" t="s">
        <v>554</v>
      </c>
    </row>
    <row r="2716" spans="2:12" x14ac:dyDescent="0.3">
      <c r="B2716">
        <v>996</v>
      </c>
      <c r="C2716" s="65">
        <v>44364</v>
      </c>
      <c r="D2716">
        <v>77</v>
      </c>
      <c r="E2716" t="s">
        <v>124</v>
      </c>
      <c r="F2716">
        <v>11</v>
      </c>
      <c r="G2716">
        <v>16</v>
      </c>
      <c r="H2716">
        <v>113</v>
      </c>
      <c r="I2716" t="s">
        <v>458</v>
      </c>
      <c r="J2716" t="s">
        <v>202</v>
      </c>
      <c r="K2716" t="s">
        <v>201</v>
      </c>
      <c r="L2716" t="s">
        <v>564</v>
      </c>
    </row>
    <row r="2717" spans="2:12" x14ac:dyDescent="0.3">
      <c r="B2717">
        <v>1009</v>
      </c>
      <c r="C2717" s="65">
        <v>44375</v>
      </c>
      <c r="D2717">
        <v>42</v>
      </c>
      <c r="E2717" t="s">
        <v>151</v>
      </c>
      <c r="F2717">
        <v>1</v>
      </c>
      <c r="G2717">
        <v>48</v>
      </c>
      <c r="H2717">
        <v>98</v>
      </c>
      <c r="I2717" t="s">
        <v>200</v>
      </c>
      <c r="J2717" t="s">
        <v>202</v>
      </c>
      <c r="K2717" t="s">
        <v>201</v>
      </c>
      <c r="L2717" t="s">
        <v>539</v>
      </c>
    </row>
    <row r="2718" spans="2:12" x14ac:dyDescent="0.3">
      <c r="B2718">
        <v>4</v>
      </c>
      <c r="C2718" s="65">
        <v>43834</v>
      </c>
      <c r="D2718">
        <v>16</v>
      </c>
      <c r="E2718" t="s">
        <v>86</v>
      </c>
      <c r="F2718">
        <v>14</v>
      </c>
      <c r="G2718">
        <v>44</v>
      </c>
      <c r="H2718">
        <v>113</v>
      </c>
      <c r="I2718" t="s">
        <v>483</v>
      </c>
      <c r="J2718" t="s">
        <v>548</v>
      </c>
      <c r="K2718" t="s">
        <v>201</v>
      </c>
      <c r="L2718" t="s">
        <v>570</v>
      </c>
    </row>
    <row r="2719" spans="2:12" x14ac:dyDescent="0.3">
      <c r="B2719">
        <v>18</v>
      </c>
      <c r="C2719" s="65">
        <v>43845</v>
      </c>
      <c r="D2719">
        <v>37</v>
      </c>
      <c r="E2719" t="s">
        <v>110</v>
      </c>
      <c r="F2719">
        <v>14</v>
      </c>
      <c r="G2719">
        <v>21</v>
      </c>
      <c r="H2719">
        <v>109</v>
      </c>
      <c r="I2719" t="s">
        <v>483</v>
      </c>
      <c r="J2719" t="s">
        <v>548</v>
      </c>
      <c r="K2719" t="s">
        <v>201</v>
      </c>
      <c r="L2719" t="s">
        <v>570</v>
      </c>
    </row>
    <row r="2720" spans="2:12" x14ac:dyDescent="0.3">
      <c r="B2720">
        <v>24</v>
      </c>
      <c r="C2720" s="65">
        <v>43846</v>
      </c>
      <c r="D2720">
        <v>51</v>
      </c>
      <c r="E2720" t="s">
        <v>114</v>
      </c>
      <c r="F2720">
        <v>4</v>
      </c>
      <c r="G2720">
        <v>23</v>
      </c>
      <c r="H2720">
        <v>90</v>
      </c>
      <c r="I2720" t="s">
        <v>472</v>
      </c>
      <c r="J2720" t="s">
        <v>548</v>
      </c>
      <c r="K2720" t="s">
        <v>206</v>
      </c>
      <c r="L2720" t="s">
        <v>549</v>
      </c>
    </row>
    <row r="2721" spans="2:12" x14ac:dyDescent="0.3">
      <c r="B2721">
        <v>27</v>
      </c>
      <c r="C2721" s="65">
        <v>43848</v>
      </c>
      <c r="D2721">
        <v>85</v>
      </c>
      <c r="E2721" t="s">
        <v>117</v>
      </c>
      <c r="F2721">
        <v>14</v>
      </c>
      <c r="G2721">
        <v>11</v>
      </c>
      <c r="H2721">
        <v>101</v>
      </c>
      <c r="I2721" t="s">
        <v>483</v>
      </c>
      <c r="J2721" t="s">
        <v>548</v>
      </c>
      <c r="K2721" t="s">
        <v>201</v>
      </c>
      <c r="L2721" t="s">
        <v>570</v>
      </c>
    </row>
    <row r="2722" spans="2:12" x14ac:dyDescent="0.3">
      <c r="B2722">
        <v>31</v>
      </c>
      <c r="C2722" s="65">
        <v>43850</v>
      </c>
      <c r="D2722">
        <v>91</v>
      </c>
      <c r="E2722" t="s">
        <v>121</v>
      </c>
      <c r="F2722">
        <v>4</v>
      </c>
      <c r="G2722">
        <v>50</v>
      </c>
      <c r="H2722">
        <v>96</v>
      </c>
      <c r="I2722" t="s">
        <v>472</v>
      </c>
      <c r="J2722" t="s">
        <v>548</v>
      </c>
      <c r="K2722" t="s">
        <v>206</v>
      </c>
      <c r="L2722" t="s">
        <v>549</v>
      </c>
    </row>
    <row r="2723" spans="2:12" x14ac:dyDescent="0.3">
      <c r="B2723">
        <v>58</v>
      </c>
      <c r="C2723" s="65">
        <v>43862</v>
      </c>
      <c r="D2723">
        <v>52</v>
      </c>
      <c r="E2723" t="s">
        <v>81</v>
      </c>
      <c r="F2723">
        <v>4</v>
      </c>
      <c r="G2723">
        <v>15</v>
      </c>
      <c r="H2723">
        <v>104</v>
      </c>
      <c r="I2723" t="s">
        <v>472</v>
      </c>
      <c r="J2723" t="s">
        <v>548</v>
      </c>
      <c r="K2723" t="s">
        <v>206</v>
      </c>
      <c r="L2723" t="s">
        <v>549</v>
      </c>
    </row>
    <row r="2724" spans="2:12" x14ac:dyDescent="0.3">
      <c r="B2724">
        <v>63</v>
      </c>
      <c r="C2724" s="65">
        <v>43865</v>
      </c>
      <c r="D2724">
        <v>54</v>
      </c>
      <c r="E2724" t="s">
        <v>138</v>
      </c>
      <c r="F2724">
        <v>4</v>
      </c>
      <c r="G2724">
        <v>42</v>
      </c>
      <c r="H2724">
        <v>102</v>
      </c>
      <c r="I2724" t="s">
        <v>472</v>
      </c>
      <c r="J2724" t="s">
        <v>548</v>
      </c>
      <c r="K2724" t="s">
        <v>206</v>
      </c>
      <c r="L2724" t="s">
        <v>549</v>
      </c>
    </row>
    <row r="2725" spans="2:12" x14ac:dyDescent="0.3">
      <c r="B2725">
        <v>64</v>
      </c>
      <c r="C2725" s="65">
        <v>43866</v>
      </c>
      <c r="D2725">
        <v>41</v>
      </c>
      <c r="E2725" t="s">
        <v>127</v>
      </c>
      <c r="F2725">
        <v>14</v>
      </c>
      <c r="G2725">
        <v>32</v>
      </c>
      <c r="H2725">
        <v>110</v>
      </c>
      <c r="I2725" t="s">
        <v>483</v>
      </c>
      <c r="J2725" t="s">
        <v>548</v>
      </c>
      <c r="K2725" t="s">
        <v>201</v>
      </c>
      <c r="L2725" t="s">
        <v>570</v>
      </c>
    </row>
    <row r="2726" spans="2:12" x14ac:dyDescent="0.3">
      <c r="B2726">
        <v>79</v>
      </c>
      <c r="C2726" s="65">
        <v>43876</v>
      </c>
      <c r="D2726">
        <v>50</v>
      </c>
      <c r="E2726" t="s">
        <v>140</v>
      </c>
      <c r="F2726">
        <v>4</v>
      </c>
      <c r="G2726">
        <v>13</v>
      </c>
      <c r="H2726">
        <v>112</v>
      </c>
      <c r="I2726" t="s">
        <v>472</v>
      </c>
      <c r="J2726" t="s">
        <v>548</v>
      </c>
      <c r="K2726" t="s">
        <v>206</v>
      </c>
      <c r="L2726" t="s">
        <v>549</v>
      </c>
    </row>
    <row r="2727" spans="2:12" x14ac:dyDescent="0.3">
      <c r="B2727">
        <v>107</v>
      </c>
      <c r="C2727" s="65">
        <v>43892</v>
      </c>
      <c r="D2727">
        <v>70</v>
      </c>
      <c r="E2727" t="s">
        <v>126</v>
      </c>
      <c r="F2727">
        <v>14</v>
      </c>
      <c r="G2727">
        <v>20</v>
      </c>
      <c r="H2727">
        <v>119</v>
      </c>
      <c r="I2727" t="s">
        <v>483</v>
      </c>
      <c r="J2727" t="s">
        <v>548</v>
      </c>
      <c r="K2727" t="s">
        <v>201</v>
      </c>
      <c r="L2727" t="s">
        <v>570</v>
      </c>
    </row>
    <row r="2728" spans="2:12" x14ac:dyDescent="0.3">
      <c r="B2728">
        <v>113</v>
      </c>
      <c r="C2728" s="65">
        <v>43895</v>
      </c>
      <c r="D2728">
        <v>41</v>
      </c>
      <c r="E2728" t="s">
        <v>127</v>
      </c>
      <c r="F2728">
        <v>4</v>
      </c>
      <c r="G2728">
        <v>49</v>
      </c>
      <c r="H2728">
        <v>102</v>
      </c>
      <c r="I2728" t="s">
        <v>472</v>
      </c>
      <c r="J2728" t="s">
        <v>548</v>
      </c>
      <c r="K2728" t="s">
        <v>206</v>
      </c>
      <c r="L2728" t="s">
        <v>549</v>
      </c>
    </row>
    <row r="2729" spans="2:12" x14ac:dyDescent="0.3">
      <c r="B2729">
        <v>119</v>
      </c>
      <c r="C2729" s="65">
        <v>43897</v>
      </c>
      <c r="D2729">
        <v>78</v>
      </c>
      <c r="E2729" t="s">
        <v>94</v>
      </c>
      <c r="F2729">
        <v>14</v>
      </c>
      <c r="G2729">
        <v>23</v>
      </c>
      <c r="H2729">
        <v>92</v>
      </c>
      <c r="I2729" t="s">
        <v>483</v>
      </c>
      <c r="J2729" t="s">
        <v>548</v>
      </c>
      <c r="K2729" t="s">
        <v>201</v>
      </c>
      <c r="L2729" t="s">
        <v>570</v>
      </c>
    </row>
    <row r="2730" spans="2:12" x14ac:dyDescent="0.3">
      <c r="B2730">
        <v>124</v>
      </c>
      <c r="C2730" s="65">
        <v>43898</v>
      </c>
      <c r="D2730">
        <v>50</v>
      </c>
      <c r="E2730" t="s">
        <v>140</v>
      </c>
      <c r="F2730">
        <v>14</v>
      </c>
      <c r="G2730">
        <v>35</v>
      </c>
      <c r="H2730">
        <v>102</v>
      </c>
      <c r="I2730" t="s">
        <v>483</v>
      </c>
      <c r="J2730" t="s">
        <v>548</v>
      </c>
      <c r="K2730" t="s">
        <v>201</v>
      </c>
      <c r="L2730" t="s">
        <v>570</v>
      </c>
    </row>
    <row r="2731" spans="2:12" x14ac:dyDescent="0.3">
      <c r="B2731">
        <v>125</v>
      </c>
      <c r="C2731" s="65">
        <v>43899</v>
      </c>
      <c r="D2731">
        <v>46</v>
      </c>
      <c r="E2731" t="s">
        <v>153</v>
      </c>
      <c r="F2731">
        <v>4</v>
      </c>
      <c r="G2731">
        <v>19</v>
      </c>
      <c r="H2731">
        <v>104</v>
      </c>
      <c r="I2731" t="s">
        <v>472</v>
      </c>
      <c r="J2731" t="s">
        <v>548</v>
      </c>
      <c r="K2731" t="s">
        <v>206</v>
      </c>
      <c r="L2731" t="s">
        <v>549</v>
      </c>
    </row>
    <row r="2732" spans="2:12" x14ac:dyDescent="0.3">
      <c r="B2732">
        <v>132</v>
      </c>
      <c r="C2732" s="65">
        <v>43903</v>
      </c>
      <c r="D2732">
        <v>98</v>
      </c>
      <c r="E2732" t="s">
        <v>84</v>
      </c>
      <c r="F2732">
        <v>14</v>
      </c>
      <c r="G2732">
        <v>48</v>
      </c>
      <c r="H2732">
        <v>119</v>
      </c>
      <c r="I2732" t="s">
        <v>483</v>
      </c>
      <c r="J2732" t="s">
        <v>548</v>
      </c>
      <c r="K2732" t="s">
        <v>201</v>
      </c>
      <c r="L2732" t="s">
        <v>570</v>
      </c>
    </row>
    <row r="2733" spans="2:12" x14ac:dyDescent="0.3">
      <c r="B2733">
        <v>148</v>
      </c>
      <c r="C2733" s="65">
        <v>43912</v>
      </c>
      <c r="D2733">
        <v>91</v>
      </c>
      <c r="E2733" t="s">
        <v>121</v>
      </c>
      <c r="F2733">
        <v>14</v>
      </c>
      <c r="G2733">
        <v>34</v>
      </c>
      <c r="H2733">
        <v>117</v>
      </c>
      <c r="I2733" t="s">
        <v>483</v>
      </c>
      <c r="J2733" t="s">
        <v>548</v>
      </c>
      <c r="K2733" t="s">
        <v>201</v>
      </c>
      <c r="L2733" t="s">
        <v>570</v>
      </c>
    </row>
    <row r="2734" spans="2:12" x14ac:dyDescent="0.3">
      <c r="B2734">
        <v>151</v>
      </c>
      <c r="C2734" s="65">
        <v>43915</v>
      </c>
      <c r="D2734">
        <v>29</v>
      </c>
      <c r="E2734" t="s">
        <v>157</v>
      </c>
      <c r="F2734">
        <v>4</v>
      </c>
      <c r="G2734">
        <v>14</v>
      </c>
      <c r="H2734">
        <v>119</v>
      </c>
      <c r="I2734" t="s">
        <v>472</v>
      </c>
      <c r="J2734" t="s">
        <v>548</v>
      </c>
      <c r="K2734" t="s">
        <v>206</v>
      </c>
      <c r="L2734" t="s">
        <v>549</v>
      </c>
    </row>
    <row r="2735" spans="2:12" x14ac:dyDescent="0.3">
      <c r="B2735">
        <v>158</v>
      </c>
      <c r="C2735" s="65">
        <v>43918</v>
      </c>
      <c r="D2735">
        <v>97</v>
      </c>
      <c r="E2735" t="s">
        <v>125</v>
      </c>
      <c r="F2735">
        <v>14</v>
      </c>
      <c r="G2735">
        <v>16</v>
      </c>
      <c r="H2735">
        <v>97</v>
      </c>
      <c r="I2735" t="s">
        <v>483</v>
      </c>
      <c r="J2735" t="s">
        <v>548</v>
      </c>
      <c r="K2735" t="s">
        <v>201</v>
      </c>
      <c r="L2735" t="s">
        <v>570</v>
      </c>
    </row>
    <row r="2736" spans="2:12" x14ac:dyDescent="0.3">
      <c r="B2736">
        <v>174</v>
      </c>
      <c r="C2736" s="65">
        <v>43923</v>
      </c>
      <c r="D2736">
        <v>64</v>
      </c>
      <c r="E2736" t="s">
        <v>137</v>
      </c>
      <c r="F2736">
        <v>4</v>
      </c>
      <c r="G2736">
        <v>47</v>
      </c>
      <c r="H2736">
        <v>107</v>
      </c>
      <c r="I2736" t="s">
        <v>472</v>
      </c>
      <c r="J2736" t="s">
        <v>548</v>
      </c>
      <c r="K2736" t="s">
        <v>206</v>
      </c>
      <c r="L2736" t="s">
        <v>549</v>
      </c>
    </row>
    <row r="2737" spans="2:12" x14ac:dyDescent="0.3">
      <c r="B2737">
        <v>187</v>
      </c>
      <c r="C2737" s="65">
        <v>43934</v>
      </c>
      <c r="D2737">
        <v>44</v>
      </c>
      <c r="E2737" t="s">
        <v>130</v>
      </c>
      <c r="F2737">
        <v>4</v>
      </c>
      <c r="G2737">
        <v>29</v>
      </c>
      <c r="H2737">
        <v>97</v>
      </c>
      <c r="I2737" t="s">
        <v>472</v>
      </c>
      <c r="J2737" t="s">
        <v>548</v>
      </c>
      <c r="K2737" t="s">
        <v>206</v>
      </c>
      <c r="L2737" t="s">
        <v>549</v>
      </c>
    </row>
    <row r="2738" spans="2:12" x14ac:dyDescent="0.3">
      <c r="B2738">
        <v>211</v>
      </c>
      <c r="C2738" s="65">
        <v>43952</v>
      </c>
      <c r="D2738">
        <v>22</v>
      </c>
      <c r="E2738" t="s">
        <v>112</v>
      </c>
      <c r="F2738">
        <v>4</v>
      </c>
      <c r="G2738">
        <v>21</v>
      </c>
      <c r="H2738">
        <v>113</v>
      </c>
      <c r="I2738" t="s">
        <v>472</v>
      </c>
      <c r="J2738" t="s">
        <v>548</v>
      </c>
      <c r="K2738" t="s">
        <v>206</v>
      </c>
      <c r="L2738" t="s">
        <v>549</v>
      </c>
    </row>
    <row r="2739" spans="2:12" x14ac:dyDescent="0.3">
      <c r="B2739">
        <v>221</v>
      </c>
      <c r="C2739" s="65">
        <v>43958</v>
      </c>
      <c r="D2739">
        <v>99</v>
      </c>
      <c r="E2739" t="s">
        <v>143</v>
      </c>
      <c r="F2739">
        <v>4</v>
      </c>
      <c r="G2739">
        <v>38</v>
      </c>
      <c r="H2739">
        <v>113</v>
      </c>
      <c r="I2739" t="s">
        <v>472</v>
      </c>
      <c r="J2739" t="s">
        <v>548</v>
      </c>
      <c r="K2739" t="s">
        <v>206</v>
      </c>
      <c r="L2739" t="s">
        <v>549</v>
      </c>
    </row>
    <row r="2740" spans="2:12" x14ac:dyDescent="0.3">
      <c r="B2740">
        <v>224</v>
      </c>
      <c r="C2740" s="65">
        <v>43959</v>
      </c>
      <c r="D2740">
        <v>61</v>
      </c>
      <c r="E2740" t="s">
        <v>116</v>
      </c>
      <c r="F2740">
        <v>14</v>
      </c>
      <c r="G2740">
        <v>35</v>
      </c>
      <c r="H2740">
        <v>104</v>
      </c>
      <c r="I2740" t="s">
        <v>483</v>
      </c>
      <c r="J2740" t="s">
        <v>548</v>
      </c>
      <c r="K2740" t="s">
        <v>201</v>
      </c>
      <c r="L2740" t="s">
        <v>570</v>
      </c>
    </row>
    <row r="2741" spans="2:12" x14ac:dyDescent="0.3">
      <c r="B2741">
        <v>234</v>
      </c>
      <c r="C2741" s="65">
        <v>43963</v>
      </c>
      <c r="D2741">
        <v>32</v>
      </c>
      <c r="E2741" t="s">
        <v>136</v>
      </c>
      <c r="F2741">
        <v>14</v>
      </c>
      <c r="G2741">
        <v>31</v>
      </c>
      <c r="H2741">
        <v>118</v>
      </c>
      <c r="I2741" t="s">
        <v>483</v>
      </c>
      <c r="J2741" t="s">
        <v>548</v>
      </c>
      <c r="K2741" t="s">
        <v>201</v>
      </c>
      <c r="L2741" t="s">
        <v>570</v>
      </c>
    </row>
    <row r="2742" spans="2:12" x14ac:dyDescent="0.3">
      <c r="B2742">
        <v>242</v>
      </c>
      <c r="C2742" s="65">
        <v>43966</v>
      </c>
      <c r="D2742">
        <v>60</v>
      </c>
      <c r="E2742" t="s">
        <v>141</v>
      </c>
      <c r="F2742">
        <v>4</v>
      </c>
      <c r="G2742">
        <v>21</v>
      </c>
      <c r="H2742">
        <v>107</v>
      </c>
      <c r="I2742" t="s">
        <v>472</v>
      </c>
      <c r="J2742" t="s">
        <v>548</v>
      </c>
      <c r="K2742" t="s">
        <v>206</v>
      </c>
      <c r="L2742" t="s">
        <v>549</v>
      </c>
    </row>
    <row r="2743" spans="2:12" x14ac:dyDescent="0.3">
      <c r="B2743">
        <v>243</v>
      </c>
      <c r="C2743" s="65">
        <v>43966</v>
      </c>
      <c r="D2743">
        <v>70</v>
      </c>
      <c r="E2743" t="s">
        <v>126</v>
      </c>
      <c r="F2743">
        <v>4</v>
      </c>
      <c r="G2743">
        <v>50</v>
      </c>
      <c r="H2743">
        <v>98</v>
      </c>
      <c r="I2743" t="s">
        <v>472</v>
      </c>
      <c r="J2743" t="s">
        <v>548</v>
      </c>
      <c r="K2743" t="s">
        <v>206</v>
      </c>
      <c r="L2743" t="s">
        <v>549</v>
      </c>
    </row>
    <row r="2744" spans="2:12" x14ac:dyDescent="0.3">
      <c r="B2744">
        <v>248</v>
      </c>
      <c r="C2744" s="65">
        <v>43968</v>
      </c>
      <c r="D2744">
        <v>77</v>
      </c>
      <c r="E2744" t="s">
        <v>124</v>
      </c>
      <c r="F2744">
        <v>4</v>
      </c>
      <c r="G2744">
        <v>33</v>
      </c>
      <c r="H2744">
        <v>117</v>
      </c>
      <c r="I2744" t="s">
        <v>472</v>
      </c>
      <c r="J2744" t="s">
        <v>548</v>
      </c>
      <c r="K2744" t="s">
        <v>206</v>
      </c>
      <c r="L2744" t="s">
        <v>549</v>
      </c>
    </row>
    <row r="2745" spans="2:12" x14ac:dyDescent="0.3">
      <c r="B2745">
        <v>251</v>
      </c>
      <c r="C2745" s="65">
        <v>43970</v>
      </c>
      <c r="D2745">
        <v>61</v>
      </c>
      <c r="E2745" t="s">
        <v>116</v>
      </c>
      <c r="F2745">
        <v>14</v>
      </c>
      <c r="G2745">
        <v>25</v>
      </c>
      <c r="H2745">
        <v>114</v>
      </c>
      <c r="I2745" t="s">
        <v>483</v>
      </c>
      <c r="J2745" t="s">
        <v>548</v>
      </c>
      <c r="K2745" t="s">
        <v>201</v>
      </c>
      <c r="L2745" t="s">
        <v>570</v>
      </c>
    </row>
    <row r="2746" spans="2:12" x14ac:dyDescent="0.3">
      <c r="B2746">
        <v>267</v>
      </c>
      <c r="C2746" s="65">
        <v>43975</v>
      </c>
      <c r="D2746">
        <v>61</v>
      </c>
      <c r="E2746" t="s">
        <v>116</v>
      </c>
      <c r="F2746">
        <v>14</v>
      </c>
      <c r="G2746">
        <v>44</v>
      </c>
      <c r="H2746">
        <v>106</v>
      </c>
      <c r="I2746" t="s">
        <v>483</v>
      </c>
      <c r="J2746" t="s">
        <v>548</v>
      </c>
      <c r="K2746" t="s">
        <v>201</v>
      </c>
      <c r="L2746" t="s">
        <v>570</v>
      </c>
    </row>
    <row r="2747" spans="2:12" x14ac:dyDescent="0.3">
      <c r="B2747">
        <v>268</v>
      </c>
      <c r="C2747" s="65">
        <v>43975</v>
      </c>
      <c r="D2747">
        <v>6</v>
      </c>
      <c r="E2747" t="s">
        <v>147</v>
      </c>
      <c r="F2747">
        <v>14</v>
      </c>
      <c r="G2747">
        <v>29</v>
      </c>
      <c r="H2747">
        <v>100</v>
      </c>
      <c r="I2747" t="s">
        <v>483</v>
      </c>
      <c r="J2747" t="s">
        <v>548</v>
      </c>
      <c r="K2747" t="s">
        <v>201</v>
      </c>
      <c r="L2747" t="s">
        <v>570</v>
      </c>
    </row>
    <row r="2748" spans="2:12" x14ac:dyDescent="0.3">
      <c r="B2748">
        <v>276</v>
      </c>
      <c r="C2748" s="65">
        <v>43980</v>
      </c>
      <c r="D2748">
        <v>1</v>
      </c>
      <c r="E2748" t="s">
        <v>152</v>
      </c>
      <c r="F2748">
        <v>4</v>
      </c>
      <c r="G2748">
        <v>47</v>
      </c>
      <c r="H2748">
        <v>99</v>
      </c>
      <c r="I2748" t="s">
        <v>472</v>
      </c>
      <c r="J2748" t="s">
        <v>548</v>
      </c>
      <c r="K2748" t="s">
        <v>206</v>
      </c>
      <c r="L2748" t="s">
        <v>549</v>
      </c>
    </row>
    <row r="2749" spans="2:12" x14ac:dyDescent="0.3">
      <c r="B2749">
        <v>283</v>
      </c>
      <c r="C2749" s="65">
        <v>43983</v>
      </c>
      <c r="D2749">
        <v>18</v>
      </c>
      <c r="E2749" t="s">
        <v>142</v>
      </c>
      <c r="F2749">
        <v>14</v>
      </c>
      <c r="G2749">
        <v>35</v>
      </c>
      <c r="H2749">
        <v>102</v>
      </c>
      <c r="I2749" t="s">
        <v>483</v>
      </c>
      <c r="J2749" t="s">
        <v>548</v>
      </c>
      <c r="K2749" t="s">
        <v>201</v>
      </c>
      <c r="L2749" t="s">
        <v>570</v>
      </c>
    </row>
    <row r="2750" spans="2:12" x14ac:dyDescent="0.3">
      <c r="B2750">
        <v>292</v>
      </c>
      <c r="C2750" s="65">
        <v>43988</v>
      </c>
      <c r="D2750">
        <v>16</v>
      </c>
      <c r="E2750" t="s">
        <v>86</v>
      </c>
      <c r="F2750">
        <v>14</v>
      </c>
      <c r="G2750">
        <v>36</v>
      </c>
      <c r="H2750">
        <v>119</v>
      </c>
      <c r="I2750" t="s">
        <v>483</v>
      </c>
      <c r="J2750" t="s">
        <v>548</v>
      </c>
      <c r="K2750" t="s">
        <v>201</v>
      </c>
      <c r="L2750" t="s">
        <v>570</v>
      </c>
    </row>
    <row r="2751" spans="2:12" x14ac:dyDescent="0.3">
      <c r="B2751">
        <v>296</v>
      </c>
      <c r="C2751" s="65">
        <v>43992</v>
      </c>
      <c r="D2751">
        <v>79</v>
      </c>
      <c r="E2751" t="s">
        <v>91</v>
      </c>
      <c r="F2751">
        <v>14</v>
      </c>
      <c r="G2751">
        <v>41</v>
      </c>
      <c r="H2751">
        <v>112</v>
      </c>
      <c r="I2751" t="s">
        <v>483</v>
      </c>
      <c r="J2751" t="s">
        <v>548</v>
      </c>
      <c r="K2751" t="s">
        <v>201</v>
      </c>
      <c r="L2751" t="s">
        <v>570</v>
      </c>
    </row>
    <row r="2752" spans="2:12" x14ac:dyDescent="0.3">
      <c r="B2752">
        <v>304</v>
      </c>
      <c r="C2752" s="65">
        <v>43996</v>
      </c>
      <c r="D2752">
        <v>6</v>
      </c>
      <c r="E2752" t="s">
        <v>147</v>
      </c>
      <c r="F2752">
        <v>4</v>
      </c>
      <c r="G2752">
        <v>45</v>
      </c>
      <c r="H2752">
        <v>107</v>
      </c>
      <c r="I2752" t="s">
        <v>472</v>
      </c>
      <c r="J2752" t="s">
        <v>548</v>
      </c>
      <c r="K2752" t="s">
        <v>206</v>
      </c>
      <c r="L2752" t="s">
        <v>549</v>
      </c>
    </row>
    <row r="2753" spans="2:12" x14ac:dyDescent="0.3">
      <c r="B2753">
        <v>305</v>
      </c>
      <c r="C2753" s="65">
        <v>43996</v>
      </c>
      <c r="D2753">
        <v>4</v>
      </c>
      <c r="E2753" t="s">
        <v>145</v>
      </c>
      <c r="F2753">
        <v>14</v>
      </c>
      <c r="G2753">
        <v>15</v>
      </c>
      <c r="H2753">
        <v>110</v>
      </c>
      <c r="I2753" t="s">
        <v>483</v>
      </c>
      <c r="J2753" t="s">
        <v>548</v>
      </c>
      <c r="K2753" t="s">
        <v>201</v>
      </c>
      <c r="L2753" t="s">
        <v>570</v>
      </c>
    </row>
    <row r="2754" spans="2:12" x14ac:dyDescent="0.3">
      <c r="B2754">
        <v>311</v>
      </c>
      <c r="C2754" s="65">
        <v>43999</v>
      </c>
      <c r="D2754">
        <v>31</v>
      </c>
      <c r="E2754" t="s">
        <v>144</v>
      </c>
      <c r="F2754">
        <v>4</v>
      </c>
      <c r="G2754">
        <v>32</v>
      </c>
      <c r="H2754">
        <v>109</v>
      </c>
      <c r="I2754" t="s">
        <v>472</v>
      </c>
      <c r="J2754" t="s">
        <v>548</v>
      </c>
      <c r="K2754" t="s">
        <v>206</v>
      </c>
      <c r="L2754" t="s">
        <v>549</v>
      </c>
    </row>
    <row r="2755" spans="2:12" x14ac:dyDescent="0.3">
      <c r="B2755">
        <v>331</v>
      </c>
      <c r="C2755" s="65">
        <v>44006</v>
      </c>
      <c r="D2755">
        <v>28</v>
      </c>
      <c r="E2755" t="s">
        <v>145</v>
      </c>
      <c r="F2755">
        <v>14</v>
      </c>
      <c r="G2755">
        <v>10</v>
      </c>
      <c r="H2755">
        <v>91</v>
      </c>
      <c r="I2755" t="s">
        <v>483</v>
      </c>
      <c r="J2755" t="s">
        <v>548</v>
      </c>
      <c r="K2755" t="s">
        <v>201</v>
      </c>
      <c r="L2755" t="s">
        <v>570</v>
      </c>
    </row>
    <row r="2756" spans="2:12" x14ac:dyDescent="0.3">
      <c r="B2756">
        <v>346</v>
      </c>
      <c r="C2756" s="65">
        <v>44014</v>
      </c>
      <c r="D2756">
        <v>51</v>
      </c>
      <c r="E2756" t="s">
        <v>114</v>
      </c>
      <c r="F2756">
        <v>4</v>
      </c>
      <c r="G2756">
        <v>22</v>
      </c>
      <c r="H2756">
        <v>115</v>
      </c>
      <c r="I2756" t="s">
        <v>472</v>
      </c>
      <c r="J2756" t="s">
        <v>548</v>
      </c>
      <c r="K2756" t="s">
        <v>206</v>
      </c>
      <c r="L2756" t="s">
        <v>549</v>
      </c>
    </row>
    <row r="2757" spans="2:12" x14ac:dyDescent="0.3">
      <c r="B2757">
        <v>347</v>
      </c>
      <c r="C2757" s="65">
        <v>44014</v>
      </c>
      <c r="D2757">
        <v>31</v>
      </c>
      <c r="E2757" t="s">
        <v>144</v>
      </c>
      <c r="F2757">
        <v>14</v>
      </c>
      <c r="G2757">
        <v>12</v>
      </c>
      <c r="H2757">
        <v>119</v>
      </c>
      <c r="I2757" t="s">
        <v>483</v>
      </c>
      <c r="J2757" t="s">
        <v>548</v>
      </c>
      <c r="K2757" t="s">
        <v>201</v>
      </c>
      <c r="L2757" t="s">
        <v>570</v>
      </c>
    </row>
    <row r="2758" spans="2:12" x14ac:dyDescent="0.3">
      <c r="B2758">
        <v>363</v>
      </c>
      <c r="C2758" s="65">
        <v>44026</v>
      </c>
      <c r="D2758">
        <v>14</v>
      </c>
      <c r="E2758" t="s">
        <v>86</v>
      </c>
      <c r="F2758">
        <v>14</v>
      </c>
      <c r="G2758">
        <v>39</v>
      </c>
      <c r="H2758">
        <v>105</v>
      </c>
      <c r="I2758" t="s">
        <v>483</v>
      </c>
      <c r="J2758" t="s">
        <v>548</v>
      </c>
      <c r="K2758" t="s">
        <v>201</v>
      </c>
      <c r="L2758" t="s">
        <v>570</v>
      </c>
    </row>
    <row r="2759" spans="2:12" x14ac:dyDescent="0.3">
      <c r="B2759">
        <v>382</v>
      </c>
      <c r="C2759" s="65">
        <v>44037</v>
      </c>
      <c r="D2759">
        <v>46</v>
      </c>
      <c r="E2759" t="s">
        <v>153</v>
      </c>
      <c r="F2759">
        <v>14</v>
      </c>
      <c r="G2759">
        <v>47</v>
      </c>
      <c r="H2759">
        <v>107</v>
      </c>
      <c r="I2759" t="s">
        <v>483</v>
      </c>
      <c r="J2759" t="s">
        <v>548</v>
      </c>
      <c r="K2759" t="s">
        <v>201</v>
      </c>
      <c r="L2759" t="s">
        <v>570</v>
      </c>
    </row>
    <row r="2760" spans="2:12" x14ac:dyDescent="0.3">
      <c r="B2760">
        <v>417</v>
      </c>
      <c r="C2760" s="65">
        <v>44056</v>
      </c>
      <c r="D2760">
        <v>25</v>
      </c>
      <c r="E2760" t="s">
        <v>122</v>
      </c>
      <c r="F2760">
        <v>14</v>
      </c>
      <c r="G2760">
        <v>13</v>
      </c>
      <c r="H2760">
        <v>115</v>
      </c>
      <c r="I2760" t="s">
        <v>483</v>
      </c>
      <c r="J2760" t="s">
        <v>548</v>
      </c>
      <c r="K2760" t="s">
        <v>201</v>
      </c>
      <c r="L2760" t="s">
        <v>570</v>
      </c>
    </row>
    <row r="2761" spans="2:12" x14ac:dyDescent="0.3">
      <c r="B2761">
        <v>419</v>
      </c>
      <c r="C2761" s="65">
        <v>44056</v>
      </c>
      <c r="D2761">
        <v>78</v>
      </c>
      <c r="E2761" t="s">
        <v>94</v>
      </c>
      <c r="F2761">
        <v>4</v>
      </c>
      <c r="G2761">
        <v>19</v>
      </c>
      <c r="H2761">
        <v>103</v>
      </c>
      <c r="I2761" t="s">
        <v>472</v>
      </c>
      <c r="J2761" t="s">
        <v>548</v>
      </c>
      <c r="K2761" t="s">
        <v>206</v>
      </c>
      <c r="L2761" t="s">
        <v>549</v>
      </c>
    </row>
    <row r="2762" spans="2:12" x14ac:dyDescent="0.3">
      <c r="B2762">
        <v>423</v>
      </c>
      <c r="C2762" s="65">
        <v>44058</v>
      </c>
      <c r="D2762">
        <v>94</v>
      </c>
      <c r="E2762" t="s">
        <v>111</v>
      </c>
      <c r="F2762">
        <v>14</v>
      </c>
      <c r="G2762">
        <v>22</v>
      </c>
      <c r="H2762">
        <v>113</v>
      </c>
      <c r="I2762" t="s">
        <v>483</v>
      </c>
      <c r="J2762" t="s">
        <v>548</v>
      </c>
      <c r="K2762" t="s">
        <v>201</v>
      </c>
      <c r="L2762" t="s">
        <v>570</v>
      </c>
    </row>
    <row r="2763" spans="2:12" x14ac:dyDescent="0.3">
      <c r="B2763">
        <v>427</v>
      </c>
      <c r="C2763" s="65">
        <v>44060</v>
      </c>
      <c r="D2763">
        <v>79</v>
      </c>
      <c r="E2763" t="s">
        <v>91</v>
      </c>
      <c r="F2763">
        <v>14</v>
      </c>
      <c r="G2763">
        <v>20</v>
      </c>
      <c r="H2763">
        <v>103</v>
      </c>
      <c r="I2763" t="s">
        <v>483</v>
      </c>
      <c r="J2763" t="s">
        <v>548</v>
      </c>
      <c r="K2763" t="s">
        <v>201</v>
      </c>
      <c r="L2763" t="s">
        <v>570</v>
      </c>
    </row>
    <row r="2764" spans="2:12" x14ac:dyDescent="0.3">
      <c r="B2764">
        <v>429</v>
      </c>
      <c r="C2764" s="65">
        <v>44060</v>
      </c>
      <c r="D2764">
        <v>76</v>
      </c>
      <c r="E2764" t="s">
        <v>163</v>
      </c>
      <c r="F2764">
        <v>14</v>
      </c>
      <c r="G2764">
        <v>37</v>
      </c>
      <c r="H2764">
        <v>93</v>
      </c>
      <c r="I2764" t="s">
        <v>483</v>
      </c>
      <c r="J2764" t="s">
        <v>548</v>
      </c>
      <c r="K2764" t="s">
        <v>201</v>
      </c>
      <c r="L2764" t="s">
        <v>570</v>
      </c>
    </row>
    <row r="2765" spans="2:12" x14ac:dyDescent="0.3">
      <c r="B2765">
        <v>453</v>
      </c>
      <c r="C2765" s="65">
        <v>44071</v>
      </c>
      <c r="D2765">
        <v>13</v>
      </c>
      <c r="E2765" t="s">
        <v>134</v>
      </c>
      <c r="F2765">
        <v>4</v>
      </c>
      <c r="G2765">
        <v>32</v>
      </c>
      <c r="H2765">
        <v>108</v>
      </c>
      <c r="I2765" t="s">
        <v>472</v>
      </c>
      <c r="J2765" t="s">
        <v>548</v>
      </c>
      <c r="K2765" t="s">
        <v>206</v>
      </c>
      <c r="L2765" t="s">
        <v>549</v>
      </c>
    </row>
    <row r="2766" spans="2:12" x14ac:dyDescent="0.3">
      <c r="B2766">
        <v>462</v>
      </c>
      <c r="C2766" s="65">
        <v>44075</v>
      </c>
      <c r="D2766">
        <v>41</v>
      </c>
      <c r="E2766" t="s">
        <v>127</v>
      </c>
      <c r="F2766">
        <v>4</v>
      </c>
      <c r="G2766">
        <v>36</v>
      </c>
      <c r="H2766">
        <v>108</v>
      </c>
      <c r="I2766" t="s">
        <v>472</v>
      </c>
      <c r="J2766" t="s">
        <v>548</v>
      </c>
      <c r="K2766" t="s">
        <v>206</v>
      </c>
      <c r="L2766" t="s">
        <v>549</v>
      </c>
    </row>
    <row r="2767" spans="2:12" x14ac:dyDescent="0.3">
      <c r="B2767">
        <v>473</v>
      </c>
      <c r="C2767" s="65">
        <v>44081</v>
      </c>
      <c r="D2767">
        <v>29</v>
      </c>
      <c r="E2767" t="s">
        <v>157</v>
      </c>
      <c r="F2767">
        <v>14</v>
      </c>
      <c r="G2767">
        <v>37</v>
      </c>
      <c r="H2767">
        <v>117</v>
      </c>
      <c r="I2767" t="s">
        <v>483</v>
      </c>
      <c r="J2767" t="s">
        <v>548</v>
      </c>
      <c r="K2767" t="s">
        <v>201</v>
      </c>
      <c r="L2767" t="s">
        <v>570</v>
      </c>
    </row>
    <row r="2768" spans="2:12" x14ac:dyDescent="0.3">
      <c r="B2768">
        <v>476</v>
      </c>
      <c r="C2768" s="65">
        <v>44083</v>
      </c>
      <c r="D2768">
        <v>71</v>
      </c>
      <c r="E2768" t="s">
        <v>78</v>
      </c>
      <c r="F2768">
        <v>14</v>
      </c>
      <c r="G2768">
        <v>27</v>
      </c>
      <c r="H2768">
        <v>111</v>
      </c>
      <c r="I2768" t="s">
        <v>483</v>
      </c>
      <c r="J2768" t="s">
        <v>548</v>
      </c>
      <c r="K2768" t="s">
        <v>201</v>
      </c>
      <c r="L2768" t="s">
        <v>570</v>
      </c>
    </row>
    <row r="2769" spans="2:12" x14ac:dyDescent="0.3">
      <c r="B2769">
        <v>492</v>
      </c>
      <c r="C2769" s="65">
        <v>44091</v>
      </c>
      <c r="D2769">
        <v>83</v>
      </c>
      <c r="E2769" t="s">
        <v>159</v>
      </c>
      <c r="F2769">
        <v>4</v>
      </c>
      <c r="G2769">
        <v>16</v>
      </c>
      <c r="H2769">
        <v>119</v>
      </c>
      <c r="I2769" t="s">
        <v>472</v>
      </c>
      <c r="J2769" t="s">
        <v>548</v>
      </c>
      <c r="K2769" t="s">
        <v>206</v>
      </c>
      <c r="L2769" t="s">
        <v>549</v>
      </c>
    </row>
    <row r="2770" spans="2:12" x14ac:dyDescent="0.3">
      <c r="B2770">
        <v>495</v>
      </c>
      <c r="C2770" s="65">
        <v>44093</v>
      </c>
      <c r="D2770">
        <v>97</v>
      </c>
      <c r="E2770" t="s">
        <v>125</v>
      </c>
      <c r="F2770">
        <v>4</v>
      </c>
      <c r="G2770">
        <v>33</v>
      </c>
      <c r="H2770">
        <v>102</v>
      </c>
      <c r="I2770" t="s">
        <v>472</v>
      </c>
      <c r="J2770" t="s">
        <v>548</v>
      </c>
      <c r="K2770" t="s">
        <v>206</v>
      </c>
      <c r="L2770" t="s">
        <v>549</v>
      </c>
    </row>
    <row r="2771" spans="2:12" x14ac:dyDescent="0.3">
      <c r="B2771">
        <v>506</v>
      </c>
      <c r="C2771" s="65">
        <v>44102</v>
      </c>
      <c r="D2771">
        <v>47</v>
      </c>
      <c r="E2771" t="s">
        <v>101</v>
      </c>
      <c r="F2771">
        <v>14</v>
      </c>
      <c r="G2771">
        <v>44</v>
      </c>
      <c r="H2771">
        <v>107</v>
      </c>
      <c r="I2771" t="s">
        <v>483</v>
      </c>
      <c r="J2771" t="s">
        <v>548</v>
      </c>
      <c r="K2771" t="s">
        <v>201</v>
      </c>
      <c r="L2771" t="s">
        <v>570</v>
      </c>
    </row>
    <row r="2772" spans="2:12" x14ac:dyDescent="0.3">
      <c r="B2772">
        <v>514</v>
      </c>
      <c r="C2772" s="65">
        <v>44107</v>
      </c>
      <c r="D2772">
        <v>91</v>
      </c>
      <c r="E2772" t="s">
        <v>121</v>
      </c>
      <c r="F2772">
        <v>14</v>
      </c>
      <c r="G2772">
        <v>46</v>
      </c>
      <c r="H2772">
        <v>111</v>
      </c>
      <c r="I2772" t="s">
        <v>483</v>
      </c>
      <c r="J2772" t="s">
        <v>548</v>
      </c>
      <c r="K2772" t="s">
        <v>201</v>
      </c>
      <c r="L2772" t="s">
        <v>570</v>
      </c>
    </row>
    <row r="2773" spans="2:12" x14ac:dyDescent="0.3">
      <c r="B2773">
        <v>521</v>
      </c>
      <c r="C2773" s="65">
        <v>44112</v>
      </c>
      <c r="D2773">
        <v>69</v>
      </c>
      <c r="E2773" t="s">
        <v>126</v>
      </c>
      <c r="F2773">
        <v>14</v>
      </c>
      <c r="G2773">
        <v>50</v>
      </c>
      <c r="H2773">
        <v>117</v>
      </c>
      <c r="I2773" t="s">
        <v>483</v>
      </c>
      <c r="J2773" t="s">
        <v>548</v>
      </c>
      <c r="K2773" t="s">
        <v>201</v>
      </c>
      <c r="L2773" t="s">
        <v>570</v>
      </c>
    </row>
    <row r="2774" spans="2:12" x14ac:dyDescent="0.3">
      <c r="B2774">
        <v>526</v>
      </c>
      <c r="C2774" s="65">
        <v>44114</v>
      </c>
      <c r="D2774">
        <v>33</v>
      </c>
      <c r="E2774" t="s">
        <v>135</v>
      </c>
      <c r="F2774">
        <v>14</v>
      </c>
      <c r="G2774">
        <v>39</v>
      </c>
      <c r="H2774">
        <v>120</v>
      </c>
      <c r="I2774" t="s">
        <v>483</v>
      </c>
      <c r="J2774" t="s">
        <v>548</v>
      </c>
      <c r="K2774" t="s">
        <v>201</v>
      </c>
      <c r="L2774" t="s">
        <v>570</v>
      </c>
    </row>
    <row r="2775" spans="2:12" x14ac:dyDescent="0.3">
      <c r="B2775">
        <v>535</v>
      </c>
      <c r="C2775" s="65">
        <v>44118</v>
      </c>
      <c r="D2775">
        <v>13</v>
      </c>
      <c r="E2775" t="s">
        <v>134</v>
      </c>
      <c r="F2775">
        <v>4</v>
      </c>
      <c r="G2775">
        <v>19</v>
      </c>
      <c r="H2775">
        <v>109</v>
      </c>
      <c r="I2775" t="s">
        <v>472</v>
      </c>
      <c r="J2775" t="s">
        <v>548</v>
      </c>
      <c r="K2775" t="s">
        <v>206</v>
      </c>
      <c r="L2775" t="s">
        <v>549</v>
      </c>
    </row>
    <row r="2776" spans="2:12" x14ac:dyDescent="0.3">
      <c r="B2776">
        <v>545</v>
      </c>
      <c r="C2776" s="65">
        <v>44123</v>
      </c>
      <c r="D2776">
        <v>22</v>
      </c>
      <c r="E2776" t="s">
        <v>112</v>
      </c>
      <c r="F2776">
        <v>14</v>
      </c>
      <c r="G2776">
        <v>24</v>
      </c>
      <c r="H2776">
        <v>103</v>
      </c>
      <c r="I2776" t="s">
        <v>483</v>
      </c>
      <c r="J2776" t="s">
        <v>548</v>
      </c>
      <c r="K2776" t="s">
        <v>201</v>
      </c>
      <c r="L2776" t="s">
        <v>570</v>
      </c>
    </row>
    <row r="2777" spans="2:12" x14ac:dyDescent="0.3">
      <c r="B2777">
        <v>550</v>
      </c>
      <c r="C2777" s="65">
        <v>44125</v>
      </c>
      <c r="D2777">
        <v>81</v>
      </c>
      <c r="E2777" t="s">
        <v>162</v>
      </c>
      <c r="F2777">
        <v>4</v>
      </c>
      <c r="G2777">
        <v>26</v>
      </c>
      <c r="H2777">
        <v>98</v>
      </c>
      <c r="I2777" t="s">
        <v>472</v>
      </c>
      <c r="J2777" t="s">
        <v>548</v>
      </c>
      <c r="K2777" t="s">
        <v>206</v>
      </c>
      <c r="L2777" t="s">
        <v>549</v>
      </c>
    </row>
    <row r="2778" spans="2:12" x14ac:dyDescent="0.3">
      <c r="B2778">
        <v>556</v>
      </c>
      <c r="C2778" s="65">
        <v>44132</v>
      </c>
      <c r="D2778">
        <v>27</v>
      </c>
      <c r="E2778" t="s">
        <v>160</v>
      </c>
      <c r="F2778">
        <v>14</v>
      </c>
      <c r="G2778">
        <v>43</v>
      </c>
      <c r="H2778">
        <v>101</v>
      </c>
      <c r="I2778" t="s">
        <v>483</v>
      </c>
      <c r="J2778" t="s">
        <v>548</v>
      </c>
      <c r="K2778" t="s">
        <v>201</v>
      </c>
      <c r="L2778" t="s">
        <v>570</v>
      </c>
    </row>
    <row r="2779" spans="2:12" x14ac:dyDescent="0.3">
      <c r="B2779">
        <v>594</v>
      </c>
      <c r="C2779" s="65">
        <v>44154</v>
      </c>
      <c r="D2779">
        <v>84</v>
      </c>
      <c r="E2779" t="s">
        <v>106</v>
      </c>
      <c r="F2779">
        <v>14</v>
      </c>
      <c r="G2779">
        <v>42</v>
      </c>
      <c r="H2779">
        <v>100</v>
      </c>
      <c r="I2779" t="s">
        <v>483</v>
      </c>
      <c r="J2779" t="s">
        <v>548</v>
      </c>
      <c r="K2779" t="s">
        <v>201</v>
      </c>
      <c r="L2779" t="s">
        <v>570</v>
      </c>
    </row>
    <row r="2780" spans="2:12" x14ac:dyDescent="0.3">
      <c r="B2780">
        <v>596</v>
      </c>
      <c r="C2780" s="65">
        <v>44155</v>
      </c>
      <c r="D2780">
        <v>76</v>
      </c>
      <c r="E2780" t="s">
        <v>163</v>
      </c>
      <c r="F2780">
        <v>14</v>
      </c>
      <c r="G2780">
        <v>35</v>
      </c>
      <c r="H2780">
        <v>105</v>
      </c>
      <c r="I2780" t="s">
        <v>483</v>
      </c>
      <c r="J2780" t="s">
        <v>548</v>
      </c>
      <c r="K2780" t="s">
        <v>201</v>
      </c>
      <c r="L2780" t="s">
        <v>570</v>
      </c>
    </row>
    <row r="2781" spans="2:12" x14ac:dyDescent="0.3">
      <c r="B2781">
        <v>602</v>
      </c>
      <c r="C2781" s="65">
        <v>44159</v>
      </c>
      <c r="D2781">
        <v>92</v>
      </c>
      <c r="E2781" t="s">
        <v>84</v>
      </c>
      <c r="F2781">
        <v>14</v>
      </c>
      <c r="G2781">
        <v>26</v>
      </c>
      <c r="H2781">
        <v>120</v>
      </c>
      <c r="I2781" t="s">
        <v>483</v>
      </c>
      <c r="J2781" t="s">
        <v>548</v>
      </c>
      <c r="K2781" t="s">
        <v>201</v>
      </c>
      <c r="L2781" t="s">
        <v>570</v>
      </c>
    </row>
    <row r="2782" spans="2:12" x14ac:dyDescent="0.3">
      <c r="B2782">
        <v>611</v>
      </c>
      <c r="C2782" s="65">
        <v>44165</v>
      </c>
      <c r="D2782">
        <v>56</v>
      </c>
      <c r="E2782" t="s">
        <v>126</v>
      </c>
      <c r="F2782">
        <v>4</v>
      </c>
      <c r="G2782">
        <v>36</v>
      </c>
      <c r="H2782">
        <v>109</v>
      </c>
      <c r="I2782" t="s">
        <v>472</v>
      </c>
      <c r="J2782" t="s">
        <v>548</v>
      </c>
      <c r="K2782" t="s">
        <v>206</v>
      </c>
      <c r="L2782" t="s">
        <v>549</v>
      </c>
    </row>
    <row r="2783" spans="2:12" x14ac:dyDescent="0.3">
      <c r="B2783">
        <v>622</v>
      </c>
      <c r="C2783" s="65">
        <v>44168</v>
      </c>
      <c r="D2783">
        <v>26</v>
      </c>
      <c r="E2783" t="s">
        <v>154</v>
      </c>
      <c r="F2783">
        <v>14</v>
      </c>
      <c r="G2783">
        <v>38</v>
      </c>
      <c r="H2783">
        <v>90</v>
      </c>
      <c r="I2783" t="s">
        <v>483</v>
      </c>
      <c r="J2783" t="s">
        <v>548</v>
      </c>
      <c r="K2783" t="s">
        <v>201</v>
      </c>
      <c r="L2783" t="s">
        <v>570</v>
      </c>
    </row>
    <row r="2784" spans="2:12" x14ac:dyDescent="0.3">
      <c r="B2784">
        <v>624</v>
      </c>
      <c r="C2784" s="65">
        <v>44168</v>
      </c>
      <c r="D2784">
        <v>83</v>
      </c>
      <c r="E2784" t="s">
        <v>159</v>
      </c>
      <c r="F2784">
        <v>4</v>
      </c>
      <c r="G2784">
        <v>19</v>
      </c>
      <c r="H2784">
        <v>106</v>
      </c>
      <c r="I2784" t="s">
        <v>472</v>
      </c>
      <c r="J2784" t="s">
        <v>548</v>
      </c>
      <c r="K2784" t="s">
        <v>206</v>
      </c>
      <c r="L2784" t="s">
        <v>549</v>
      </c>
    </row>
    <row r="2785" spans="2:12" x14ac:dyDescent="0.3">
      <c r="B2785">
        <v>628</v>
      </c>
      <c r="C2785" s="65">
        <v>44170</v>
      </c>
      <c r="D2785">
        <v>90</v>
      </c>
      <c r="E2785" t="s">
        <v>119</v>
      </c>
      <c r="F2785">
        <v>4</v>
      </c>
      <c r="G2785">
        <v>24</v>
      </c>
      <c r="H2785">
        <v>96</v>
      </c>
      <c r="I2785" t="s">
        <v>472</v>
      </c>
      <c r="J2785" t="s">
        <v>548</v>
      </c>
      <c r="K2785" t="s">
        <v>206</v>
      </c>
      <c r="L2785" t="s">
        <v>549</v>
      </c>
    </row>
    <row r="2786" spans="2:12" x14ac:dyDescent="0.3">
      <c r="B2786">
        <v>639</v>
      </c>
      <c r="C2786" s="65">
        <v>44177</v>
      </c>
      <c r="D2786">
        <v>1</v>
      </c>
      <c r="E2786" t="s">
        <v>152</v>
      </c>
      <c r="F2786">
        <v>4</v>
      </c>
      <c r="G2786">
        <v>29</v>
      </c>
      <c r="H2786">
        <v>103</v>
      </c>
      <c r="I2786" t="s">
        <v>472</v>
      </c>
      <c r="J2786" t="s">
        <v>548</v>
      </c>
      <c r="K2786" t="s">
        <v>206</v>
      </c>
      <c r="L2786" t="s">
        <v>549</v>
      </c>
    </row>
    <row r="2787" spans="2:12" x14ac:dyDescent="0.3">
      <c r="B2787">
        <v>643</v>
      </c>
      <c r="C2787" s="65">
        <v>44179</v>
      </c>
      <c r="D2787">
        <v>55</v>
      </c>
      <c r="E2787" t="s">
        <v>106</v>
      </c>
      <c r="F2787">
        <v>14</v>
      </c>
      <c r="G2787">
        <v>25</v>
      </c>
      <c r="H2787">
        <v>96</v>
      </c>
      <c r="I2787" t="s">
        <v>483</v>
      </c>
      <c r="J2787" t="s">
        <v>548</v>
      </c>
      <c r="K2787" t="s">
        <v>201</v>
      </c>
      <c r="L2787" t="s">
        <v>570</v>
      </c>
    </row>
    <row r="2788" spans="2:12" x14ac:dyDescent="0.3">
      <c r="B2788">
        <v>644</v>
      </c>
      <c r="C2788" s="65">
        <v>44180</v>
      </c>
      <c r="D2788">
        <v>84</v>
      </c>
      <c r="E2788" t="s">
        <v>106</v>
      </c>
      <c r="F2788">
        <v>14</v>
      </c>
      <c r="G2788">
        <v>12</v>
      </c>
      <c r="H2788">
        <v>94</v>
      </c>
      <c r="I2788" t="s">
        <v>483</v>
      </c>
      <c r="J2788" t="s">
        <v>548</v>
      </c>
      <c r="K2788" t="s">
        <v>201</v>
      </c>
      <c r="L2788" t="s">
        <v>570</v>
      </c>
    </row>
    <row r="2789" spans="2:12" x14ac:dyDescent="0.3">
      <c r="B2789">
        <v>648</v>
      </c>
      <c r="C2789" s="65">
        <v>44182</v>
      </c>
      <c r="D2789">
        <v>18</v>
      </c>
      <c r="E2789" t="s">
        <v>142</v>
      </c>
      <c r="F2789">
        <v>14</v>
      </c>
      <c r="G2789">
        <v>42</v>
      </c>
      <c r="H2789">
        <v>100</v>
      </c>
      <c r="I2789" t="s">
        <v>483</v>
      </c>
      <c r="J2789" t="s">
        <v>548</v>
      </c>
      <c r="K2789" t="s">
        <v>201</v>
      </c>
      <c r="L2789" t="s">
        <v>570</v>
      </c>
    </row>
    <row r="2790" spans="2:12" x14ac:dyDescent="0.3">
      <c r="B2790">
        <v>660</v>
      </c>
      <c r="C2790" s="65">
        <v>44190</v>
      </c>
      <c r="D2790">
        <v>57</v>
      </c>
      <c r="E2790" t="s">
        <v>148</v>
      </c>
      <c r="F2790">
        <v>14</v>
      </c>
      <c r="G2790">
        <v>25</v>
      </c>
      <c r="H2790">
        <v>106</v>
      </c>
      <c r="I2790" t="s">
        <v>483</v>
      </c>
      <c r="J2790" t="s">
        <v>548</v>
      </c>
      <c r="K2790" t="s">
        <v>201</v>
      </c>
      <c r="L2790" t="s">
        <v>570</v>
      </c>
    </row>
    <row r="2791" spans="2:12" x14ac:dyDescent="0.3">
      <c r="B2791">
        <v>663</v>
      </c>
      <c r="C2791" s="65">
        <v>44191</v>
      </c>
      <c r="D2791">
        <v>38</v>
      </c>
      <c r="E2791" t="s">
        <v>132</v>
      </c>
      <c r="F2791">
        <v>4</v>
      </c>
      <c r="G2791">
        <v>28</v>
      </c>
      <c r="H2791">
        <v>90</v>
      </c>
      <c r="I2791" t="s">
        <v>472</v>
      </c>
      <c r="J2791" t="s">
        <v>548</v>
      </c>
      <c r="K2791" t="s">
        <v>206</v>
      </c>
      <c r="L2791" t="s">
        <v>549</v>
      </c>
    </row>
    <row r="2792" spans="2:12" x14ac:dyDescent="0.3">
      <c r="B2792">
        <v>666</v>
      </c>
      <c r="C2792" s="65">
        <v>44193</v>
      </c>
      <c r="D2792">
        <v>76</v>
      </c>
      <c r="E2792" t="s">
        <v>163</v>
      </c>
      <c r="F2792">
        <v>4</v>
      </c>
      <c r="G2792">
        <v>13</v>
      </c>
      <c r="H2792">
        <v>93</v>
      </c>
      <c r="I2792" t="s">
        <v>472</v>
      </c>
      <c r="J2792" t="s">
        <v>548</v>
      </c>
      <c r="K2792" t="s">
        <v>206</v>
      </c>
      <c r="L2792" t="s">
        <v>549</v>
      </c>
    </row>
    <row r="2793" spans="2:12" x14ac:dyDescent="0.3">
      <c r="B2793">
        <v>668</v>
      </c>
      <c r="C2793" s="65">
        <v>44194</v>
      </c>
      <c r="D2793">
        <v>18</v>
      </c>
      <c r="E2793" t="s">
        <v>142</v>
      </c>
      <c r="F2793">
        <v>14</v>
      </c>
      <c r="G2793">
        <v>10</v>
      </c>
      <c r="H2793">
        <v>112</v>
      </c>
      <c r="I2793" t="s">
        <v>483</v>
      </c>
      <c r="J2793" t="s">
        <v>548</v>
      </c>
      <c r="K2793" t="s">
        <v>201</v>
      </c>
      <c r="L2793" t="s">
        <v>570</v>
      </c>
    </row>
    <row r="2794" spans="2:12" x14ac:dyDescent="0.3">
      <c r="B2794">
        <v>676</v>
      </c>
      <c r="C2794" s="65">
        <v>44199</v>
      </c>
      <c r="D2794">
        <v>20</v>
      </c>
      <c r="E2794" t="s">
        <v>99</v>
      </c>
      <c r="F2794">
        <v>4</v>
      </c>
      <c r="G2794">
        <v>47</v>
      </c>
      <c r="H2794">
        <v>94</v>
      </c>
      <c r="I2794" t="s">
        <v>472</v>
      </c>
      <c r="J2794" t="s">
        <v>548</v>
      </c>
      <c r="K2794" t="s">
        <v>206</v>
      </c>
      <c r="L2794" t="s">
        <v>549</v>
      </c>
    </row>
    <row r="2795" spans="2:12" x14ac:dyDescent="0.3">
      <c r="B2795">
        <v>692</v>
      </c>
      <c r="C2795" s="65">
        <v>44208</v>
      </c>
      <c r="D2795">
        <v>82</v>
      </c>
      <c r="E2795" t="s">
        <v>126</v>
      </c>
      <c r="F2795">
        <v>4</v>
      </c>
      <c r="G2795">
        <v>20</v>
      </c>
      <c r="H2795">
        <v>119</v>
      </c>
      <c r="I2795" t="s">
        <v>472</v>
      </c>
      <c r="J2795" t="s">
        <v>548</v>
      </c>
      <c r="K2795" t="s">
        <v>206</v>
      </c>
      <c r="L2795" t="s">
        <v>549</v>
      </c>
    </row>
    <row r="2796" spans="2:12" x14ac:dyDescent="0.3">
      <c r="B2796">
        <v>706</v>
      </c>
      <c r="C2796" s="65">
        <v>44215</v>
      </c>
      <c r="D2796">
        <v>27</v>
      </c>
      <c r="E2796" t="s">
        <v>160</v>
      </c>
      <c r="F2796">
        <v>4</v>
      </c>
      <c r="G2796">
        <v>14</v>
      </c>
      <c r="H2796">
        <v>110</v>
      </c>
      <c r="I2796" t="s">
        <v>472</v>
      </c>
      <c r="J2796" t="s">
        <v>548</v>
      </c>
      <c r="K2796" t="s">
        <v>206</v>
      </c>
      <c r="L2796" t="s">
        <v>549</v>
      </c>
    </row>
    <row r="2797" spans="2:12" x14ac:dyDescent="0.3">
      <c r="B2797">
        <v>707</v>
      </c>
      <c r="C2797" s="65">
        <v>44215</v>
      </c>
      <c r="D2797">
        <v>31</v>
      </c>
      <c r="E2797" t="s">
        <v>144</v>
      </c>
      <c r="F2797">
        <v>14</v>
      </c>
      <c r="G2797">
        <v>14</v>
      </c>
      <c r="H2797">
        <v>116</v>
      </c>
      <c r="I2797" t="s">
        <v>483</v>
      </c>
      <c r="J2797" t="s">
        <v>548</v>
      </c>
      <c r="K2797" t="s">
        <v>201</v>
      </c>
      <c r="L2797" t="s">
        <v>570</v>
      </c>
    </row>
    <row r="2798" spans="2:12" x14ac:dyDescent="0.3">
      <c r="B2798">
        <v>737</v>
      </c>
      <c r="C2798" s="65">
        <v>44233</v>
      </c>
      <c r="D2798">
        <v>47</v>
      </c>
      <c r="E2798" t="s">
        <v>101</v>
      </c>
      <c r="F2798">
        <v>4</v>
      </c>
      <c r="G2798">
        <v>28</v>
      </c>
      <c r="H2798">
        <v>113</v>
      </c>
      <c r="I2798" t="s">
        <v>472</v>
      </c>
      <c r="J2798" t="s">
        <v>548</v>
      </c>
      <c r="K2798" t="s">
        <v>206</v>
      </c>
      <c r="L2798" t="s">
        <v>549</v>
      </c>
    </row>
    <row r="2799" spans="2:12" x14ac:dyDescent="0.3">
      <c r="B2799">
        <v>738</v>
      </c>
      <c r="C2799" s="65">
        <v>44233</v>
      </c>
      <c r="D2799">
        <v>48</v>
      </c>
      <c r="E2799" t="s">
        <v>120</v>
      </c>
      <c r="F2799">
        <v>4</v>
      </c>
      <c r="G2799">
        <v>33</v>
      </c>
      <c r="H2799">
        <v>110</v>
      </c>
      <c r="I2799" t="s">
        <v>472</v>
      </c>
      <c r="J2799" t="s">
        <v>548</v>
      </c>
      <c r="K2799" t="s">
        <v>206</v>
      </c>
      <c r="L2799" t="s">
        <v>549</v>
      </c>
    </row>
    <row r="2800" spans="2:12" x14ac:dyDescent="0.3">
      <c r="B2800">
        <v>751</v>
      </c>
      <c r="C2800" s="65">
        <v>44243</v>
      </c>
      <c r="D2800">
        <v>12</v>
      </c>
      <c r="E2800" t="s">
        <v>107</v>
      </c>
      <c r="F2800">
        <v>4</v>
      </c>
      <c r="G2800">
        <v>49</v>
      </c>
      <c r="H2800">
        <v>117</v>
      </c>
      <c r="I2800" t="s">
        <v>472</v>
      </c>
      <c r="J2800" t="s">
        <v>548</v>
      </c>
      <c r="K2800" t="s">
        <v>206</v>
      </c>
      <c r="L2800" t="s">
        <v>549</v>
      </c>
    </row>
    <row r="2801" spans="2:12" x14ac:dyDescent="0.3">
      <c r="B2801">
        <v>752</v>
      </c>
      <c r="C2801" s="65">
        <v>44244</v>
      </c>
      <c r="D2801">
        <v>54</v>
      </c>
      <c r="E2801" t="s">
        <v>138</v>
      </c>
      <c r="F2801">
        <v>4</v>
      </c>
      <c r="G2801">
        <v>49</v>
      </c>
      <c r="H2801">
        <v>115</v>
      </c>
      <c r="I2801" t="s">
        <v>472</v>
      </c>
      <c r="J2801" t="s">
        <v>548</v>
      </c>
      <c r="K2801" t="s">
        <v>206</v>
      </c>
      <c r="L2801" t="s">
        <v>549</v>
      </c>
    </row>
    <row r="2802" spans="2:12" x14ac:dyDescent="0.3">
      <c r="B2802">
        <v>753</v>
      </c>
      <c r="C2802" s="65">
        <v>44245</v>
      </c>
      <c r="D2802">
        <v>84</v>
      </c>
      <c r="E2802" t="s">
        <v>106</v>
      </c>
      <c r="F2802">
        <v>4</v>
      </c>
      <c r="G2802">
        <v>11</v>
      </c>
      <c r="H2802">
        <v>113</v>
      </c>
      <c r="I2802" t="s">
        <v>472</v>
      </c>
      <c r="J2802" t="s">
        <v>548</v>
      </c>
      <c r="K2802" t="s">
        <v>206</v>
      </c>
      <c r="L2802" t="s">
        <v>549</v>
      </c>
    </row>
    <row r="2803" spans="2:12" x14ac:dyDescent="0.3">
      <c r="B2803">
        <v>772</v>
      </c>
      <c r="C2803" s="65">
        <v>44251</v>
      </c>
      <c r="D2803">
        <v>51</v>
      </c>
      <c r="E2803" t="s">
        <v>114</v>
      </c>
      <c r="F2803">
        <v>14</v>
      </c>
      <c r="G2803">
        <v>19</v>
      </c>
      <c r="H2803">
        <v>99</v>
      </c>
      <c r="I2803" t="s">
        <v>483</v>
      </c>
      <c r="J2803" t="s">
        <v>548</v>
      </c>
      <c r="K2803" t="s">
        <v>201</v>
      </c>
      <c r="L2803" t="s">
        <v>570</v>
      </c>
    </row>
    <row r="2804" spans="2:12" x14ac:dyDescent="0.3">
      <c r="B2804">
        <v>777</v>
      </c>
      <c r="C2804" s="65">
        <v>44252</v>
      </c>
      <c r="D2804">
        <v>21</v>
      </c>
      <c r="E2804" t="s">
        <v>146</v>
      </c>
      <c r="F2804">
        <v>14</v>
      </c>
      <c r="G2804">
        <v>13</v>
      </c>
      <c r="H2804">
        <v>106</v>
      </c>
      <c r="I2804" t="s">
        <v>483</v>
      </c>
      <c r="J2804" t="s">
        <v>548</v>
      </c>
      <c r="K2804" t="s">
        <v>201</v>
      </c>
      <c r="L2804" t="s">
        <v>570</v>
      </c>
    </row>
    <row r="2805" spans="2:12" x14ac:dyDescent="0.3">
      <c r="B2805">
        <v>780</v>
      </c>
      <c r="C2805" s="65">
        <v>44253</v>
      </c>
      <c r="D2805">
        <v>24</v>
      </c>
      <c r="E2805" t="s">
        <v>133</v>
      </c>
      <c r="F2805">
        <v>4</v>
      </c>
      <c r="G2805">
        <v>30</v>
      </c>
      <c r="H2805">
        <v>110</v>
      </c>
      <c r="I2805" t="s">
        <v>472</v>
      </c>
      <c r="J2805" t="s">
        <v>548</v>
      </c>
      <c r="K2805" t="s">
        <v>206</v>
      </c>
      <c r="L2805" t="s">
        <v>549</v>
      </c>
    </row>
    <row r="2806" spans="2:12" x14ac:dyDescent="0.3">
      <c r="B2806">
        <v>785</v>
      </c>
      <c r="C2806" s="65">
        <v>44257</v>
      </c>
      <c r="D2806">
        <v>85</v>
      </c>
      <c r="E2806" t="s">
        <v>117</v>
      </c>
      <c r="F2806">
        <v>14</v>
      </c>
      <c r="G2806">
        <v>13</v>
      </c>
      <c r="H2806">
        <v>94</v>
      </c>
      <c r="I2806" t="s">
        <v>483</v>
      </c>
      <c r="J2806" t="s">
        <v>548</v>
      </c>
      <c r="K2806" t="s">
        <v>201</v>
      </c>
      <c r="L2806" t="s">
        <v>570</v>
      </c>
    </row>
    <row r="2807" spans="2:12" x14ac:dyDescent="0.3">
      <c r="B2807">
        <v>793</v>
      </c>
      <c r="C2807" s="65">
        <v>44261</v>
      </c>
      <c r="D2807">
        <v>91</v>
      </c>
      <c r="E2807" t="s">
        <v>121</v>
      </c>
      <c r="F2807">
        <v>14</v>
      </c>
      <c r="G2807">
        <v>49</v>
      </c>
      <c r="H2807">
        <v>112</v>
      </c>
      <c r="I2807" t="s">
        <v>483</v>
      </c>
      <c r="J2807" t="s">
        <v>548</v>
      </c>
      <c r="K2807" t="s">
        <v>201</v>
      </c>
      <c r="L2807" t="s">
        <v>570</v>
      </c>
    </row>
    <row r="2808" spans="2:12" x14ac:dyDescent="0.3">
      <c r="B2808">
        <v>839</v>
      </c>
      <c r="C2808" s="65">
        <v>44283</v>
      </c>
      <c r="D2808">
        <v>68</v>
      </c>
      <c r="E2808" t="s">
        <v>111</v>
      </c>
      <c r="F2808">
        <v>4</v>
      </c>
      <c r="G2808">
        <v>22</v>
      </c>
      <c r="H2808">
        <v>116</v>
      </c>
      <c r="I2808" t="s">
        <v>472</v>
      </c>
      <c r="J2808" t="s">
        <v>548</v>
      </c>
      <c r="K2808" t="s">
        <v>206</v>
      </c>
      <c r="L2808" t="s">
        <v>549</v>
      </c>
    </row>
    <row r="2809" spans="2:12" x14ac:dyDescent="0.3">
      <c r="B2809">
        <v>843</v>
      </c>
      <c r="C2809" s="65">
        <v>44284</v>
      </c>
      <c r="D2809">
        <v>1</v>
      </c>
      <c r="E2809" t="s">
        <v>152</v>
      </c>
      <c r="F2809">
        <v>4</v>
      </c>
      <c r="G2809">
        <v>13</v>
      </c>
      <c r="H2809">
        <v>92</v>
      </c>
      <c r="I2809" t="s">
        <v>472</v>
      </c>
      <c r="J2809" t="s">
        <v>548</v>
      </c>
      <c r="K2809" t="s">
        <v>206</v>
      </c>
      <c r="L2809" t="s">
        <v>549</v>
      </c>
    </row>
    <row r="2810" spans="2:12" x14ac:dyDescent="0.3">
      <c r="B2810">
        <v>844</v>
      </c>
      <c r="C2810" s="65">
        <v>44284</v>
      </c>
      <c r="D2810">
        <v>68</v>
      </c>
      <c r="E2810" t="s">
        <v>111</v>
      </c>
      <c r="F2810">
        <v>4</v>
      </c>
      <c r="G2810">
        <v>46</v>
      </c>
      <c r="H2810">
        <v>104</v>
      </c>
      <c r="I2810" t="s">
        <v>472</v>
      </c>
      <c r="J2810" t="s">
        <v>548</v>
      </c>
      <c r="K2810" t="s">
        <v>206</v>
      </c>
      <c r="L2810" t="s">
        <v>549</v>
      </c>
    </row>
    <row r="2811" spans="2:12" x14ac:dyDescent="0.3">
      <c r="B2811">
        <v>845</v>
      </c>
      <c r="C2811" s="65">
        <v>44285</v>
      </c>
      <c r="D2811">
        <v>85</v>
      </c>
      <c r="E2811" t="s">
        <v>117</v>
      </c>
      <c r="F2811">
        <v>4</v>
      </c>
      <c r="G2811">
        <v>14</v>
      </c>
      <c r="H2811">
        <v>93</v>
      </c>
      <c r="I2811" t="s">
        <v>472</v>
      </c>
      <c r="J2811" t="s">
        <v>548</v>
      </c>
      <c r="K2811" t="s">
        <v>206</v>
      </c>
      <c r="L2811" t="s">
        <v>549</v>
      </c>
    </row>
    <row r="2812" spans="2:12" x14ac:dyDescent="0.3">
      <c r="B2812">
        <v>854</v>
      </c>
      <c r="C2812" s="65">
        <v>44288</v>
      </c>
      <c r="D2812">
        <v>85</v>
      </c>
      <c r="E2812" t="s">
        <v>117</v>
      </c>
      <c r="F2812">
        <v>4</v>
      </c>
      <c r="G2812">
        <v>35</v>
      </c>
      <c r="H2812">
        <v>101</v>
      </c>
      <c r="I2812" t="s">
        <v>472</v>
      </c>
      <c r="J2812" t="s">
        <v>548</v>
      </c>
      <c r="K2812" t="s">
        <v>206</v>
      </c>
      <c r="L2812" t="s">
        <v>549</v>
      </c>
    </row>
    <row r="2813" spans="2:12" x14ac:dyDescent="0.3">
      <c r="B2813">
        <v>855</v>
      </c>
      <c r="C2813" s="65">
        <v>44289</v>
      </c>
      <c r="D2813">
        <v>7</v>
      </c>
      <c r="E2813" t="s">
        <v>161</v>
      </c>
      <c r="F2813">
        <v>14</v>
      </c>
      <c r="G2813">
        <v>27</v>
      </c>
      <c r="H2813">
        <v>109</v>
      </c>
      <c r="I2813" t="s">
        <v>483</v>
      </c>
      <c r="J2813" t="s">
        <v>548</v>
      </c>
      <c r="K2813" t="s">
        <v>201</v>
      </c>
      <c r="L2813" t="s">
        <v>570</v>
      </c>
    </row>
    <row r="2814" spans="2:12" x14ac:dyDescent="0.3">
      <c r="B2814">
        <v>858</v>
      </c>
      <c r="C2814" s="65">
        <v>44290</v>
      </c>
      <c r="D2814">
        <v>33</v>
      </c>
      <c r="E2814" t="s">
        <v>135</v>
      </c>
      <c r="F2814">
        <v>4</v>
      </c>
      <c r="G2814">
        <v>46</v>
      </c>
      <c r="H2814">
        <v>118</v>
      </c>
      <c r="I2814" t="s">
        <v>472</v>
      </c>
      <c r="J2814" t="s">
        <v>548</v>
      </c>
      <c r="K2814" t="s">
        <v>206</v>
      </c>
      <c r="L2814" t="s">
        <v>549</v>
      </c>
    </row>
    <row r="2815" spans="2:12" x14ac:dyDescent="0.3">
      <c r="B2815">
        <v>862</v>
      </c>
      <c r="C2815" s="65">
        <v>44291</v>
      </c>
      <c r="D2815">
        <v>27</v>
      </c>
      <c r="E2815" t="s">
        <v>160</v>
      </c>
      <c r="F2815">
        <v>4</v>
      </c>
      <c r="G2815">
        <v>23</v>
      </c>
      <c r="H2815">
        <v>110</v>
      </c>
      <c r="I2815" t="s">
        <v>472</v>
      </c>
      <c r="J2815" t="s">
        <v>548</v>
      </c>
      <c r="K2815" t="s">
        <v>206</v>
      </c>
      <c r="L2815" t="s">
        <v>549</v>
      </c>
    </row>
    <row r="2816" spans="2:12" x14ac:dyDescent="0.3">
      <c r="B2816">
        <v>878</v>
      </c>
      <c r="C2816" s="65">
        <v>44306</v>
      </c>
      <c r="D2816">
        <v>6</v>
      </c>
      <c r="E2816" t="s">
        <v>147</v>
      </c>
      <c r="F2816">
        <v>14</v>
      </c>
      <c r="G2816">
        <v>16</v>
      </c>
      <c r="H2816">
        <v>93</v>
      </c>
      <c r="I2816" t="s">
        <v>483</v>
      </c>
      <c r="J2816" t="s">
        <v>548</v>
      </c>
      <c r="K2816" t="s">
        <v>201</v>
      </c>
      <c r="L2816" t="s">
        <v>570</v>
      </c>
    </row>
    <row r="2817" spans="2:12" x14ac:dyDescent="0.3">
      <c r="B2817">
        <v>892</v>
      </c>
      <c r="C2817" s="65">
        <v>44312</v>
      </c>
      <c r="D2817">
        <v>67</v>
      </c>
      <c r="E2817" t="s">
        <v>165</v>
      </c>
      <c r="F2817">
        <v>14</v>
      </c>
      <c r="G2817">
        <v>14</v>
      </c>
      <c r="H2817">
        <v>95</v>
      </c>
      <c r="I2817" t="s">
        <v>483</v>
      </c>
      <c r="J2817" t="s">
        <v>548</v>
      </c>
      <c r="K2817" t="s">
        <v>201</v>
      </c>
      <c r="L2817" t="s">
        <v>570</v>
      </c>
    </row>
    <row r="2818" spans="2:12" x14ac:dyDescent="0.3">
      <c r="B2818">
        <v>904</v>
      </c>
      <c r="C2818" s="65">
        <v>44316</v>
      </c>
      <c r="D2818">
        <v>65</v>
      </c>
      <c r="E2818" t="s">
        <v>123</v>
      </c>
      <c r="F2818">
        <v>14</v>
      </c>
      <c r="G2818">
        <v>20</v>
      </c>
      <c r="H2818">
        <v>90</v>
      </c>
      <c r="I2818" t="s">
        <v>483</v>
      </c>
      <c r="J2818" t="s">
        <v>548</v>
      </c>
      <c r="K2818" t="s">
        <v>201</v>
      </c>
      <c r="L2818" t="s">
        <v>570</v>
      </c>
    </row>
    <row r="2819" spans="2:12" x14ac:dyDescent="0.3">
      <c r="B2819">
        <v>912</v>
      </c>
      <c r="C2819" s="65">
        <v>44322</v>
      </c>
      <c r="D2819">
        <v>50</v>
      </c>
      <c r="E2819" t="s">
        <v>140</v>
      </c>
      <c r="F2819">
        <v>4</v>
      </c>
      <c r="G2819">
        <v>11</v>
      </c>
      <c r="H2819">
        <v>119</v>
      </c>
      <c r="I2819" t="s">
        <v>472</v>
      </c>
      <c r="J2819" t="s">
        <v>548</v>
      </c>
      <c r="K2819" t="s">
        <v>206</v>
      </c>
      <c r="L2819" t="s">
        <v>549</v>
      </c>
    </row>
    <row r="2820" spans="2:12" x14ac:dyDescent="0.3">
      <c r="B2820">
        <v>919</v>
      </c>
      <c r="C2820" s="65">
        <v>44327</v>
      </c>
      <c r="D2820">
        <v>1</v>
      </c>
      <c r="E2820" t="s">
        <v>152</v>
      </c>
      <c r="F2820">
        <v>4</v>
      </c>
      <c r="G2820">
        <v>43</v>
      </c>
      <c r="H2820">
        <v>91</v>
      </c>
      <c r="I2820" t="s">
        <v>472</v>
      </c>
      <c r="J2820" t="s">
        <v>548</v>
      </c>
      <c r="K2820" t="s">
        <v>206</v>
      </c>
      <c r="L2820" t="s">
        <v>549</v>
      </c>
    </row>
    <row r="2821" spans="2:12" x14ac:dyDescent="0.3">
      <c r="B2821">
        <v>939</v>
      </c>
      <c r="C2821" s="65">
        <v>44338</v>
      </c>
      <c r="D2821">
        <v>27</v>
      </c>
      <c r="E2821" t="s">
        <v>160</v>
      </c>
      <c r="F2821">
        <v>14</v>
      </c>
      <c r="G2821">
        <v>36</v>
      </c>
      <c r="H2821">
        <v>102</v>
      </c>
      <c r="I2821" t="s">
        <v>483</v>
      </c>
      <c r="J2821" t="s">
        <v>548</v>
      </c>
      <c r="K2821" t="s">
        <v>201</v>
      </c>
      <c r="L2821" t="s">
        <v>570</v>
      </c>
    </row>
    <row r="2822" spans="2:12" x14ac:dyDescent="0.3">
      <c r="B2822">
        <v>958</v>
      </c>
      <c r="C2822" s="65">
        <v>44343</v>
      </c>
      <c r="D2822">
        <v>87</v>
      </c>
      <c r="E2822" t="s">
        <v>101</v>
      </c>
      <c r="F2822">
        <v>14</v>
      </c>
      <c r="G2822">
        <v>36</v>
      </c>
      <c r="H2822">
        <v>104</v>
      </c>
      <c r="I2822" t="s">
        <v>483</v>
      </c>
      <c r="J2822" t="s">
        <v>548</v>
      </c>
      <c r="K2822" t="s">
        <v>201</v>
      </c>
      <c r="L2822" t="s">
        <v>570</v>
      </c>
    </row>
    <row r="2823" spans="2:12" x14ac:dyDescent="0.3">
      <c r="B2823">
        <v>969</v>
      </c>
      <c r="C2823" s="65">
        <v>44352</v>
      </c>
      <c r="D2823">
        <v>51</v>
      </c>
      <c r="E2823" t="s">
        <v>114</v>
      </c>
      <c r="F2823">
        <v>4</v>
      </c>
      <c r="G2823">
        <v>50</v>
      </c>
      <c r="H2823">
        <v>102</v>
      </c>
      <c r="I2823" t="s">
        <v>472</v>
      </c>
      <c r="J2823" t="s">
        <v>548</v>
      </c>
      <c r="K2823" t="s">
        <v>206</v>
      </c>
      <c r="L2823" t="s">
        <v>549</v>
      </c>
    </row>
    <row r="2824" spans="2:12" x14ac:dyDescent="0.3">
      <c r="B2824">
        <v>977</v>
      </c>
      <c r="C2824" s="65">
        <v>44355</v>
      </c>
      <c r="D2824">
        <v>26</v>
      </c>
      <c r="E2824" t="s">
        <v>154</v>
      </c>
      <c r="F2824">
        <v>14</v>
      </c>
      <c r="G2824">
        <v>23</v>
      </c>
      <c r="H2824">
        <v>114</v>
      </c>
      <c r="I2824" t="s">
        <v>483</v>
      </c>
      <c r="J2824" t="s">
        <v>548</v>
      </c>
      <c r="K2824" t="s">
        <v>201</v>
      </c>
      <c r="L2824" t="s">
        <v>570</v>
      </c>
    </row>
    <row r="2825" spans="2:12" x14ac:dyDescent="0.3">
      <c r="B2825">
        <v>985</v>
      </c>
      <c r="C2825" s="65">
        <v>44358</v>
      </c>
      <c r="D2825">
        <v>44</v>
      </c>
      <c r="E2825" t="s">
        <v>130</v>
      </c>
      <c r="F2825">
        <v>4</v>
      </c>
      <c r="G2825">
        <v>26</v>
      </c>
      <c r="H2825">
        <v>114</v>
      </c>
      <c r="I2825" t="s">
        <v>472</v>
      </c>
      <c r="J2825" t="s">
        <v>548</v>
      </c>
      <c r="K2825" t="s">
        <v>206</v>
      </c>
      <c r="L2825" t="s">
        <v>549</v>
      </c>
    </row>
    <row r="2826" spans="2:12" x14ac:dyDescent="0.3">
      <c r="B2826">
        <v>998</v>
      </c>
      <c r="C2826" s="65">
        <v>44365</v>
      </c>
      <c r="D2826">
        <v>97</v>
      </c>
      <c r="E2826" t="s">
        <v>125</v>
      </c>
      <c r="F2826">
        <v>4</v>
      </c>
      <c r="G2826">
        <v>13</v>
      </c>
      <c r="H2826">
        <v>99</v>
      </c>
      <c r="I2826" t="s">
        <v>472</v>
      </c>
      <c r="J2826" t="s">
        <v>548</v>
      </c>
      <c r="K2826" t="s">
        <v>206</v>
      </c>
      <c r="L2826" t="s">
        <v>549</v>
      </c>
    </row>
    <row r="2827" spans="2:12" x14ac:dyDescent="0.3">
      <c r="B2827">
        <v>1008</v>
      </c>
      <c r="C2827" s="65">
        <v>44374</v>
      </c>
      <c r="D2827">
        <v>81</v>
      </c>
      <c r="E2827" t="s">
        <v>162</v>
      </c>
      <c r="F2827">
        <v>4</v>
      </c>
      <c r="G2827">
        <v>20</v>
      </c>
      <c r="H2827">
        <v>111</v>
      </c>
      <c r="I2827" t="s">
        <v>472</v>
      </c>
      <c r="J2827" t="s">
        <v>548</v>
      </c>
      <c r="K2827" t="s">
        <v>206</v>
      </c>
      <c r="L2827" t="s">
        <v>549</v>
      </c>
    </row>
    <row r="2828" spans="2:12" x14ac:dyDescent="0.3">
      <c r="B2828">
        <v>29</v>
      </c>
      <c r="C2828" s="65">
        <v>43849</v>
      </c>
      <c r="D2828">
        <v>90</v>
      </c>
      <c r="E2828" t="s">
        <v>119</v>
      </c>
      <c r="F2828">
        <v>9</v>
      </c>
      <c r="G2828">
        <v>20</v>
      </c>
      <c r="H2828">
        <v>95</v>
      </c>
      <c r="I2828" t="s">
        <v>423</v>
      </c>
      <c r="J2828" t="s">
        <v>548</v>
      </c>
      <c r="K2828" t="s">
        <v>206</v>
      </c>
      <c r="L2828" t="s">
        <v>560</v>
      </c>
    </row>
    <row r="2829" spans="2:12" x14ac:dyDescent="0.3">
      <c r="B2829">
        <v>43</v>
      </c>
      <c r="C2829" s="65">
        <v>43854</v>
      </c>
      <c r="D2829">
        <v>41</v>
      </c>
      <c r="E2829" t="s">
        <v>127</v>
      </c>
      <c r="F2829">
        <v>9</v>
      </c>
      <c r="G2829">
        <v>33</v>
      </c>
      <c r="H2829">
        <v>99</v>
      </c>
      <c r="I2829" t="s">
        <v>423</v>
      </c>
      <c r="J2829" t="s">
        <v>548</v>
      </c>
      <c r="K2829" t="s">
        <v>206</v>
      </c>
      <c r="L2829" t="s">
        <v>560</v>
      </c>
    </row>
    <row r="2830" spans="2:12" x14ac:dyDescent="0.3">
      <c r="B2830">
        <v>74</v>
      </c>
      <c r="C2830" s="65">
        <v>43871</v>
      </c>
      <c r="D2830">
        <v>69</v>
      </c>
      <c r="E2830" t="s">
        <v>126</v>
      </c>
      <c r="F2830">
        <v>9</v>
      </c>
      <c r="G2830">
        <v>23</v>
      </c>
      <c r="H2830">
        <v>94</v>
      </c>
      <c r="I2830" t="s">
        <v>423</v>
      </c>
      <c r="J2830" t="s">
        <v>548</v>
      </c>
      <c r="K2830" t="s">
        <v>206</v>
      </c>
      <c r="L2830" t="s">
        <v>560</v>
      </c>
    </row>
    <row r="2831" spans="2:12" x14ac:dyDescent="0.3">
      <c r="B2831">
        <v>126</v>
      </c>
      <c r="C2831" s="65">
        <v>43899</v>
      </c>
      <c r="D2831">
        <v>26</v>
      </c>
      <c r="E2831" t="s">
        <v>154</v>
      </c>
      <c r="F2831">
        <v>9</v>
      </c>
      <c r="G2831">
        <v>15</v>
      </c>
      <c r="H2831">
        <v>119</v>
      </c>
      <c r="I2831" t="s">
        <v>423</v>
      </c>
      <c r="J2831" t="s">
        <v>548</v>
      </c>
      <c r="K2831" t="s">
        <v>206</v>
      </c>
      <c r="L2831" t="s">
        <v>560</v>
      </c>
    </row>
    <row r="2832" spans="2:12" x14ac:dyDescent="0.3">
      <c r="B2832">
        <v>131</v>
      </c>
      <c r="C2832" s="65">
        <v>43902</v>
      </c>
      <c r="D2832">
        <v>64</v>
      </c>
      <c r="E2832" t="s">
        <v>137</v>
      </c>
      <c r="F2832">
        <v>9</v>
      </c>
      <c r="G2832">
        <v>24</v>
      </c>
      <c r="H2832">
        <v>118</v>
      </c>
      <c r="I2832" t="s">
        <v>423</v>
      </c>
      <c r="J2832" t="s">
        <v>548</v>
      </c>
      <c r="K2832" t="s">
        <v>206</v>
      </c>
      <c r="L2832" t="s">
        <v>560</v>
      </c>
    </row>
    <row r="2833" spans="2:12" x14ac:dyDescent="0.3">
      <c r="B2833">
        <v>133</v>
      </c>
      <c r="C2833" s="65">
        <v>43903</v>
      </c>
      <c r="D2833">
        <v>37</v>
      </c>
      <c r="E2833" t="s">
        <v>110</v>
      </c>
      <c r="F2833">
        <v>9</v>
      </c>
      <c r="G2833">
        <v>13</v>
      </c>
      <c r="H2833">
        <v>120</v>
      </c>
      <c r="I2833" t="s">
        <v>423</v>
      </c>
      <c r="J2833" t="s">
        <v>548</v>
      </c>
      <c r="K2833" t="s">
        <v>206</v>
      </c>
      <c r="L2833" t="s">
        <v>560</v>
      </c>
    </row>
    <row r="2834" spans="2:12" x14ac:dyDescent="0.3">
      <c r="B2834">
        <v>134</v>
      </c>
      <c r="C2834" s="65">
        <v>43903</v>
      </c>
      <c r="D2834">
        <v>15</v>
      </c>
      <c r="E2834" t="s">
        <v>136</v>
      </c>
      <c r="F2834">
        <v>9</v>
      </c>
      <c r="G2834">
        <v>11</v>
      </c>
      <c r="H2834">
        <v>113</v>
      </c>
      <c r="I2834" t="s">
        <v>423</v>
      </c>
      <c r="J2834" t="s">
        <v>548</v>
      </c>
      <c r="K2834" t="s">
        <v>206</v>
      </c>
      <c r="L2834" t="s">
        <v>560</v>
      </c>
    </row>
    <row r="2835" spans="2:12" x14ac:dyDescent="0.3">
      <c r="B2835">
        <v>149</v>
      </c>
      <c r="C2835" s="65">
        <v>43912</v>
      </c>
      <c r="D2835">
        <v>54</v>
      </c>
      <c r="E2835" t="s">
        <v>138</v>
      </c>
      <c r="F2835">
        <v>9</v>
      </c>
      <c r="G2835">
        <v>35</v>
      </c>
      <c r="H2835">
        <v>93</v>
      </c>
      <c r="I2835" t="s">
        <v>423</v>
      </c>
      <c r="J2835" t="s">
        <v>548</v>
      </c>
      <c r="K2835" t="s">
        <v>206</v>
      </c>
      <c r="L2835" t="s">
        <v>560</v>
      </c>
    </row>
    <row r="2836" spans="2:12" x14ac:dyDescent="0.3">
      <c r="B2836">
        <v>150</v>
      </c>
      <c r="C2836" s="65">
        <v>43913</v>
      </c>
      <c r="D2836">
        <v>71</v>
      </c>
      <c r="E2836" t="s">
        <v>78</v>
      </c>
      <c r="F2836">
        <v>9</v>
      </c>
      <c r="G2836">
        <v>40</v>
      </c>
      <c r="H2836">
        <v>113</v>
      </c>
      <c r="I2836" t="s">
        <v>423</v>
      </c>
      <c r="J2836" t="s">
        <v>548</v>
      </c>
      <c r="K2836" t="s">
        <v>206</v>
      </c>
      <c r="L2836" t="s">
        <v>560</v>
      </c>
    </row>
    <row r="2837" spans="2:12" x14ac:dyDescent="0.3">
      <c r="B2837">
        <v>165</v>
      </c>
      <c r="C2837" s="65">
        <v>43921</v>
      </c>
      <c r="D2837">
        <v>78</v>
      </c>
      <c r="E2837" t="s">
        <v>94</v>
      </c>
      <c r="F2837">
        <v>9</v>
      </c>
      <c r="G2837">
        <v>21</v>
      </c>
      <c r="H2837">
        <v>119</v>
      </c>
      <c r="I2837" t="s">
        <v>423</v>
      </c>
      <c r="J2837" t="s">
        <v>548</v>
      </c>
      <c r="K2837" t="s">
        <v>206</v>
      </c>
      <c r="L2837" t="s">
        <v>560</v>
      </c>
    </row>
    <row r="2838" spans="2:12" x14ac:dyDescent="0.3">
      <c r="B2838">
        <v>169</v>
      </c>
      <c r="C2838" s="65">
        <v>43922</v>
      </c>
      <c r="D2838">
        <v>90</v>
      </c>
      <c r="E2838" t="s">
        <v>119</v>
      </c>
      <c r="F2838">
        <v>9</v>
      </c>
      <c r="G2838">
        <v>31</v>
      </c>
      <c r="H2838">
        <v>103</v>
      </c>
      <c r="I2838" t="s">
        <v>423</v>
      </c>
      <c r="J2838" t="s">
        <v>548</v>
      </c>
      <c r="K2838" t="s">
        <v>206</v>
      </c>
      <c r="L2838" t="s">
        <v>560</v>
      </c>
    </row>
    <row r="2839" spans="2:12" x14ac:dyDescent="0.3">
      <c r="B2839">
        <v>184</v>
      </c>
      <c r="C2839" s="65">
        <v>43932</v>
      </c>
      <c r="D2839">
        <v>43</v>
      </c>
      <c r="E2839" t="s">
        <v>158</v>
      </c>
      <c r="F2839">
        <v>9</v>
      </c>
      <c r="G2839">
        <v>26</v>
      </c>
      <c r="H2839">
        <v>96</v>
      </c>
      <c r="I2839" t="s">
        <v>423</v>
      </c>
      <c r="J2839" t="s">
        <v>548</v>
      </c>
      <c r="K2839" t="s">
        <v>206</v>
      </c>
      <c r="L2839" t="s">
        <v>560</v>
      </c>
    </row>
    <row r="2840" spans="2:12" x14ac:dyDescent="0.3">
      <c r="B2840">
        <v>197</v>
      </c>
      <c r="C2840" s="65">
        <v>43940</v>
      </c>
      <c r="D2840">
        <v>48</v>
      </c>
      <c r="E2840" t="s">
        <v>120</v>
      </c>
      <c r="F2840">
        <v>9</v>
      </c>
      <c r="G2840">
        <v>33</v>
      </c>
      <c r="H2840">
        <v>108</v>
      </c>
      <c r="I2840" t="s">
        <v>423</v>
      </c>
      <c r="J2840" t="s">
        <v>548</v>
      </c>
      <c r="K2840" t="s">
        <v>206</v>
      </c>
      <c r="L2840" t="s">
        <v>560</v>
      </c>
    </row>
    <row r="2841" spans="2:12" x14ac:dyDescent="0.3">
      <c r="B2841">
        <v>233</v>
      </c>
      <c r="C2841" s="65">
        <v>43962</v>
      </c>
      <c r="D2841">
        <v>44</v>
      </c>
      <c r="E2841" t="s">
        <v>130</v>
      </c>
      <c r="F2841">
        <v>9</v>
      </c>
      <c r="G2841">
        <v>15</v>
      </c>
      <c r="H2841">
        <v>106</v>
      </c>
      <c r="I2841" t="s">
        <v>423</v>
      </c>
      <c r="J2841" t="s">
        <v>548</v>
      </c>
      <c r="K2841" t="s">
        <v>206</v>
      </c>
      <c r="L2841" t="s">
        <v>560</v>
      </c>
    </row>
    <row r="2842" spans="2:12" x14ac:dyDescent="0.3">
      <c r="B2842">
        <v>237</v>
      </c>
      <c r="C2842" s="65">
        <v>43964</v>
      </c>
      <c r="D2842">
        <v>11</v>
      </c>
      <c r="E2842" t="s">
        <v>119</v>
      </c>
      <c r="F2842">
        <v>9</v>
      </c>
      <c r="G2842">
        <v>40</v>
      </c>
      <c r="H2842">
        <v>116</v>
      </c>
      <c r="I2842" t="s">
        <v>423</v>
      </c>
      <c r="J2842" t="s">
        <v>548</v>
      </c>
      <c r="K2842" t="s">
        <v>206</v>
      </c>
      <c r="L2842" t="s">
        <v>560</v>
      </c>
    </row>
    <row r="2843" spans="2:12" x14ac:dyDescent="0.3">
      <c r="B2843">
        <v>254</v>
      </c>
      <c r="C2843" s="65">
        <v>43971</v>
      </c>
      <c r="D2843">
        <v>30</v>
      </c>
      <c r="E2843" t="s">
        <v>155</v>
      </c>
      <c r="F2843">
        <v>9</v>
      </c>
      <c r="G2843">
        <v>37</v>
      </c>
      <c r="H2843">
        <v>115</v>
      </c>
      <c r="I2843" t="s">
        <v>423</v>
      </c>
      <c r="J2843" t="s">
        <v>548</v>
      </c>
      <c r="K2843" t="s">
        <v>206</v>
      </c>
      <c r="L2843" t="s">
        <v>560</v>
      </c>
    </row>
    <row r="2844" spans="2:12" x14ac:dyDescent="0.3">
      <c r="B2844">
        <v>255</v>
      </c>
      <c r="C2844" s="65">
        <v>43972</v>
      </c>
      <c r="D2844">
        <v>43</v>
      </c>
      <c r="E2844" t="s">
        <v>158</v>
      </c>
      <c r="F2844">
        <v>9</v>
      </c>
      <c r="G2844">
        <v>47</v>
      </c>
      <c r="H2844">
        <v>98</v>
      </c>
      <c r="I2844" t="s">
        <v>423</v>
      </c>
      <c r="J2844" t="s">
        <v>548</v>
      </c>
      <c r="K2844" t="s">
        <v>206</v>
      </c>
      <c r="L2844" t="s">
        <v>560</v>
      </c>
    </row>
    <row r="2845" spans="2:12" x14ac:dyDescent="0.3">
      <c r="B2845">
        <v>263</v>
      </c>
      <c r="C2845" s="65">
        <v>43975</v>
      </c>
      <c r="D2845">
        <v>6</v>
      </c>
      <c r="E2845" t="s">
        <v>147</v>
      </c>
      <c r="F2845">
        <v>9</v>
      </c>
      <c r="G2845">
        <v>21</v>
      </c>
      <c r="H2845">
        <v>111</v>
      </c>
      <c r="I2845" t="s">
        <v>423</v>
      </c>
      <c r="J2845" t="s">
        <v>548</v>
      </c>
      <c r="K2845" t="s">
        <v>206</v>
      </c>
      <c r="L2845" t="s">
        <v>560</v>
      </c>
    </row>
    <row r="2846" spans="2:12" x14ac:dyDescent="0.3">
      <c r="B2846">
        <v>285</v>
      </c>
      <c r="C2846" s="65">
        <v>43984</v>
      </c>
      <c r="D2846">
        <v>83</v>
      </c>
      <c r="E2846" t="s">
        <v>159</v>
      </c>
      <c r="F2846">
        <v>9</v>
      </c>
      <c r="G2846">
        <v>19</v>
      </c>
      <c r="H2846">
        <v>117</v>
      </c>
      <c r="I2846" t="s">
        <v>423</v>
      </c>
      <c r="J2846" t="s">
        <v>548</v>
      </c>
      <c r="K2846" t="s">
        <v>206</v>
      </c>
      <c r="L2846" t="s">
        <v>560</v>
      </c>
    </row>
    <row r="2847" spans="2:12" x14ac:dyDescent="0.3">
      <c r="B2847">
        <v>327</v>
      </c>
      <c r="C2847" s="65">
        <v>44004</v>
      </c>
      <c r="D2847">
        <v>3</v>
      </c>
      <c r="E2847" t="s">
        <v>150</v>
      </c>
      <c r="F2847">
        <v>9</v>
      </c>
      <c r="G2847">
        <v>47</v>
      </c>
      <c r="H2847">
        <v>92</v>
      </c>
      <c r="I2847" t="s">
        <v>423</v>
      </c>
      <c r="J2847" t="s">
        <v>548</v>
      </c>
      <c r="K2847" t="s">
        <v>206</v>
      </c>
      <c r="L2847" t="s">
        <v>560</v>
      </c>
    </row>
    <row r="2848" spans="2:12" x14ac:dyDescent="0.3">
      <c r="B2848">
        <v>336</v>
      </c>
      <c r="C2848" s="65">
        <v>44008</v>
      </c>
      <c r="D2848">
        <v>53</v>
      </c>
      <c r="E2848" t="s">
        <v>147</v>
      </c>
      <c r="F2848">
        <v>9</v>
      </c>
      <c r="G2848">
        <v>42</v>
      </c>
      <c r="H2848">
        <v>98</v>
      </c>
      <c r="I2848" t="s">
        <v>423</v>
      </c>
      <c r="J2848" t="s">
        <v>548</v>
      </c>
      <c r="K2848" t="s">
        <v>206</v>
      </c>
      <c r="L2848" t="s">
        <v>560</v>
      </c>
    </row>
    <row r="2849" spans="2:12" x14ac:dyDescent="0.3">
      <c r="B2849">
        <v>340</v>
      </c>
      <c r="C2849" s="65">
        <v>44010</v>
      </c>
      <c r="D2849">
        <v>77</v>
      </c>
      <c r="E2849" t="s">
        <v>124</v>
      </c>
      <c r="F2849">
        <v>9</v>
      </c>
      <c r="G2849">
        <v>43</v>
      </c>
      <c r="H2849">
        <v>110</v>
      </c>
      <c r="I2849" t="s">
        <v>423</v>
      </c>
      <c r="J2849" t="s">
        <v>548</v>
      </c>
      <c r="K2849" t="s">
        <v>206</v>
      </c>
      <c r="L2849" t="s">
        <v>560</v>
      </c>
    </row>
    <row r="2850" spans="2:12" x14ac:dyDescent="0.3">
      <c r="B2850">
        <v>345</v>
      </c>
      <c r="C2850" s="65">
        <v>44014</v>
      </c>
      <c r="D2850">
        <v>30</v>
      </c>
      <c r="E2850" t="s">
        <v>155</v>
      </c>
      <c r="F2850">
        <v>9</v>
      </c>
      <c r="G2850">
        <v>48</v>
      </c>
      <c r="H2850">
        <v>98</v>
      </c>
      <c r="I2850" t="s">
        <v>423</v>
      </c>
      <c r="J2850" t="s">
        <v>548</v>
      </c>
      <c r="K2850" t="s">
        <v>206</v>
      </c>
      <c r="L2850" t="s">
        <v>560</v>
      </c>
    </row>
    <row r="2851" spans="2:12" x14ac:dyDescent="0.3">
      <c r="B2851">
        <v>367</v>
      </c>
      <c r="C2851" s="65">
        <v>44031</v>
      </c>
      <c r="D2851">
        <v>16</v>
      </c>
      <c r="E2851" t="s">
        <v>86</v>
      </c>
      <c r="F2851">
        <v>9</v>
      </c>
      <c r="G2851">
        <v>26</v>
      </c>
      <c r="H2851">
        <v>118</v>
      </c>
      <c r="I2851" t="s">
        <v>423</v>
      </c>
      <c r="J2851" t="s">
        <v>548</v>
      </c>
      <c r="K2851" t="s">
        <v>206</v>
      </c>
      <c r="L2851" t="s">
        <v>560</v>
      </c>
    </row>
    <row r="2852" spans="2:12" x14ac:dyDescent="0.3">
      <c r="B2852">
        <v>422</v>
      </c>
      <c r="C2852" s="65">
        <v>44057</v>
      </c>
      <c r="D2852">
        <v>77</v>
      </c>
      <c r="E2852" t="s">
        <v>124</v>
      </c>
      <c r="F2852">
        <v>9</v>
      </c>
      <c r="G2852">
        <v>21</v>
      </c>
      <c r="H2852">
        <v>103</v>
      </c>
      <c r="I2852" t="s">
        <v>423</v>
      </c>
      <c r="J2852" t="s">
        <v>548</v>
      </c>
      <c r="K2852" t="s">
        <v>206</v>
      </c>
      <c r="L2852" t="s">
        <v>560</v>
      </c>
    </row>
    <row r="2853" spans="2:12" x14ac:dyDescent="0.3">
      <c r="B2853">
        <v>426</v>
      </c>
      <c r="C2853" s="65">
        <v>44059</v>
      </c>
      <c r="D2853">
        <v>14</v>
      </c>
      <c r="E2853" t="s">
        <v>86</v>
      </c>
      <c r="F2853">
        <v>9</v>
      </c>
      <c r="G2853">
        <v>46</v>
      </c>
      <c r="H2853">
        <v>100</v>
      </c>
      <c r="I2853" t="s">
        <v>423</v>
      </c>
      <c r="J2853" t="s">
        <v>548</v>
      </c>
      <c r="K2853" t="s">
        <v>206</v>
      </c>
      <c r="L2853" t="s">
        <v>560</v>
      </c>
    </row>
    <row r="2854" spans="2:12" x14ac:dyDescent="0.3">
      <c r="B2854">
        <v>439</v>
      </c>
      <c r="C2854" s="65">
        <v>44065</v>
      </c>
      <c r="D2854">
        <v>54</v>
      </c>
      <c r="E2854" t="s">
        <v>138</v>
      </c>
      <c r="F2854">
        <v>9</v>
      </c>
      <c r="G2854">
        <v>16</v>
      </c>
      <c r="H2854">
        <v>104</v>
      </c>
      <c r="I2854" t="s">
        <v>423</v>
      </c>
      <c r="J2854" t="s">
        <v>548</v>
      </c>
      <c r="K2854" t="s">
        <v>206</v>
      </c>
      <c r="L2854" t="s">
        <v>560</v>
      </c>
    </row>
    <row r="2855" spans="2:12" x14ac:dyDescent="0.3">
      <c r="B2855">
        <v>446</v>
      </c>
      <c r="C2855" s="65">
        <v>44068</v>
      </c>
      <c r="D2855">
        <v>63</v>
      </c>
      <c r="E2855" t="s">
        <v>139</v>
      </c>
      <c r="F2855">
        <v>9</v>
      </c>
      <c r="G2855">
        <v>39</v>
      </c>
      <c r="H2855">
        <v>102</v>
      </c>
      <c r="I2855" t="s">
        <v>423</v>
      </c>
      <c r="J2855" t="s">
        <v>548</v>
      </c>
      <c r="K2855" t="s">
        <v>206</v>
      </c>
      <c r="L2855" t="s">
        <v>560</v>
      </c>
    </row>
    <row r="2856" spans="2:12" x14ac:dyDescent="0.3">
      <c r="B2856">
        <v>456</v>
      </c>
      <c r="C2856" s="65">
        <v>44072</v>
      </c>
      <c r="D2856">
        <v>3</v>
      </c>
      <c r="E2856" t="s">
        <v>150</v>
      </c>
      <c r="F2856">
        <v>9</v>
      </c>
      <c r="G2856">
        <v>26</v>
      </c>
      <c r="H2856">
        <v>93</v>
      </c>
      <c r="I2856" t="s">
        <v>423</v>
      </c>
      <c r="J2856" t="s">
        <v>548</v>
      </c>
      <c r="K2856" t="s">
        <v>206</v>
      </c>
      <c r="L2856" t="s">
        <v>560</v>
      </c>
    </row>
    <row r="2857" spans="2:12" x14ac:dyDescent="0.3">
      <c r="B2857">
        <v>457</v>
      </c>
      <c r="C2857" s="65">
        <v>44073</v>
      </c>
      <c r="D2857">
        <v>37</v>
      </c>
      <c r="E2857" t="s">
        <v>110</v>
      </c>
      <c r="F2857">
        <v>9</v>
      </c>
      <c r="G2857">
        <v>39</v>
      </c>
      <c r="H2857">
        <v>96</v>
      </c>
      <c r="I2857" t="s">
        <v>423</v>
      </c>
      <c r="J2857" t="s">
        <v>548</v>
      </c>
      <c r="K2857" t="s">
        <v>206</v>
      </c>
      <c r="L2857" t="s">
        <v>560</v>
      </c>
    </row>
    <row r="2858" spans="2:12" x14ac:dyDescent="0.3">
      <c r="B2858">
        <v>467</v>
      </c>
      <c r="C2858" s="65">
        <v>44076</v>
      </c>
      <c r="D2858">
        <v>52</v>
      </c>
      <c r="E2858" t="s">
        <v>81</v>
      </c>
      <c r="F2858">
        <v>9</v>
      </c>
      <c r="G2858">
        <v>34</v>
      </c>
      <c r="H2858">
        <v>99</v>
      </c>
      <c r="I2858" t="s">
        <v>423</v>
      </c>
      <c r="J2858" t="s">
        <v>548</v>
      </c>
      <c r="K2858" t="s">
        <v>206</v>
      </c>
      <c r="L2858" t="s">
        <v>560</v>
      </c>
    </row>
    <row r="2859" spans="2:12" x14ac:dyDescent="0.3">
      <c r="B2859">
        <v>469</v>
      </c>
      <c r="C2859" s="65">
        <v>44077</v>
      </c>
      <c r="D2859">
        <v>6</v>
      </c>
      <c r="E2859" t="s">
        <v>147</v>
      </c>
      <c r="F2859">
        <v>9</v>
      </c>
      <c r="G2859">
        <v>45</v>
      </c>
      <c r="H2859">
        <v>118</v>
      </c>
      <c r="I2859" t="s">
        <v>423</v>
      </c>
      <c r="J2859" t="s">
        <v>548</v>
      </c>
      <c r="K2859" t="s">
        <v>206</v>
      </c>
      <c r="L2859" t="s">
        <v>560</v>
      </c>
    </row>
    <row r="2860" spans="2:12" x14ac:dyDescent="0.3">
      <c r="B2860">
        <v>487</v>
      </c>
      <c r="C2860" s="65">
        <v>44088</v>
      </c>
      <c r="D2860">
        <v>70</v>
      </c>
      <c r="E2860" t="s">
        <v>126</v>
      </c>
      <c r="F2860">
        <v>9</v>
      </c>
      <c r="G2860">
        <v>41</v>
      </c>
      <c r="H2860">
        <v>99</v>
      </c>
      <c r="I2860" t="s">
        <v>423</v>
      </c>
      <c r="J2860" t="s">
        <v>548</v>
      </c>
      <c r="K2860" t="s">
        <v>206</v>
      </c>
      <c r="L2860" t="s">
        <v>560</v>
      </c>
    </row>
    <row r="2861" spans="2:12" x14ac:dyDescent="0.3">
      <c r="B2861">
        <v>498</v>
      </c>
      <c r="C2861" s="65">
        <v>44094</v>
      </c>
      <c r="D2861">
        <v>55</v>
      </c>
      <c r="E2861" t="s">
        <v>106</v>
      </c>
      <c r="F2861">
        <v>9</v>
      </c>
      <c r="G2861">
        <v>23</v>
      </c>
      <c r="H2861">
        <v>100</v>
      </c>
      <c r="I2861" t="s">
        <v>423</v>
      </c>
      <c r="J2861" t="s">
        <v>548</v>
      </c>
      <c r="K2861" t="s">
        <v>206</v>
      </c>
      <c r="L2861" t="s">
        <v>560</v>
      </c>
    </row>
    <row r="2862" spans="2:12" x14ac:dyDescent="0.3">
      <c r="B2862">
        <v>502</v>
      </c>
      <c r="C2862" s="65">
        <v>44099</v>
      </c>
      <c r="D2862">
        <v>97</v>
      </c>
      <c r="E2862" t="s">
        <v>125</v>
      </c>
      <c r="F2862">
        <v>9</v>
      </c>
      <c r="G2862">
        <v>36</v>
      </c>
      <c r="H2862">
        <v>98</v>
      </c>
      <c r="I2862" t="s">
        <v>423</v>
      </c>
      <c r="J2862" t="s">
        <v>548</v>
      </c>
      <c r="K2862" t="s">
        <v>206</v>
      </c>
      <c r="L2862" t="s">
        <v>560</v>
      </c>
    </row>
    <row r="2863" spans="2:12" x14ac:dyDescent="0.3">
      <c r="B2863">
        <v>505</v>
      </c>
      <c r="C2863" s="65">
        <v>44100</v>
      </c>
      <c r="D2863">
        <v>22</v>
      </c>
      <c r="E2863" t="s">
        <v>112</v>
      </c>
      <c r="F2863">
        <v>9</v>
      </c>
      <c r="G2863">
        <v>35</v>
      </c>
      <c r="H2863">
        <v>98</v>
      </c>
      <c r="I2863" t="s">
        <v>423</v>
      </c>
      <c r="J2863" t="s">
        <v>548</v>
      </c>
      <c r="K2863" t="s">
        <v>206</v>
      </c>
      <c r="L2863" t="s">
        <v>560</v>
      </c>
    </row>
    <row r="2864" spans="2:12" x14ac:dyDescent="0.3">
      <c r="B2864">
        <v>508</v>
      </c>
      <c r="C2864" s="65">
        <v>44104</v>
      </c>
      <c r="D2864">
        <v>96</v>
      </c>
      <c r="E2864" t="s">
        <v>104</v>
      </c>
      <c r="F2864">
        <v>9</v>
      </c>
      <c r="G2864">
        <v>10</v>
      </c>
      <c r="H2864">
        <v>111</v>
      </c>
      <c r="I2864" t="s">
        <v>423</v>
      </c>
      <c r="J2864" t="s">
        <v>548</v>
      </c>
      <c r="K2864" t="s">
        <v>206</v>
      </c>
      <c r="L2864" t="s">
        <v>560</v>
      </c>
    </row>
    <row r="2865" spans="2:12" x14ac:dyDescent="0.3">
      <c r="B2865">
        <v>522</v>
      </c>
      <c r="C2865" s="65">
        <v>44113</v>
      </c>
      <c r="D2865">
        <v>66</v>
      </c>
      <c r="E2865" t="s">
        <v>89</v>
      </c>
      <c r="F2865">
        <v>9</v>
      </c>
      <c r="G2865">
        <v>16</v>
      </c>
      <c r="H2865">
        <v>90</v>
      </c>
      <c r="I2865" t="s">
        <v>423</v>
      </c>
      <c r="J2865" t="s">
        <v>548</v>
      </c>
      <c r="K2865" t="s">
        <v>206</v>
      </c>
      <c r="L2865" t="s">
        <v>560</v>
      </c>
    </row>
    <row r="2866" spans="2:12" x14ac:dyDescent="0.3">
      <c r="B2866">
        <v>544</v>
      </c>
      <c r="C2866" s="65">
        <v>44122</v>
      </c>
      <c r="D2866">
        <v>18</v>
      </c>
      <c r="E2866" t="s">
        <v>142</v>
      </c>
      <c r="F2866">
        <v>9</v>
      </c>
      <c r="G2866">
        <v>29</v>
      </c>
      <c r="H2866">
        <v>119</v>
      </c>
      <c r="I2866" t="s">
        <v>423</v>
      </c>
      <c r="J2866" t="s">
        <v>548</v>
      </c>
      <c r="K2866" t="s">
        <v>206</v>
      </c>
      <c r="L2866" t="s">
        <v>560</v>
      </c>
    </row>
    <row r="2867" spans="2:12" x14ac:dyDescent="0.3">
      <c r="B2867">
        <v>577</v>
      </c>
      <c r="C2867" s="65">
        <v>44145</v>
      </c>
      <c r="D2867">
        <v>4</v>
      </c>
      <c r="E2867" t="s">
        <v>145</v>
      </c>
      <c r="F2867">
        <v>9</v>
      </c>
      <c r="G2867">
        <v>14</v>
      </c>
      <c r="H2867">
        <v>101</v>
      </c>
      <c r="I2867" t="s">
        <v>423</v>
      </c>
      <c r="J2867" t="s">
        <v>548</v>
      </c>
      <c r="K2867" t="s">
        <v>206</v>
      </c>
      <c r="L2867" t="s">
        <v>560</v>
      </c>
    </row>
    <row r="2868" spans="2:12" x14ac:dyDescent="0.3">
      <c r="B2868">
        <v>589</v>
      </c>
      <c r="C2868" s="65">
        <v>44148</v>
      </c>
      <c r="D2868">
        <v>90</v>
      </c>
      <c r="E2868" t="s">
        <v>119</v>
      </c>
      <c r="F2868">
        <v>9</v>
      </c>
      <c r="G2868">
        <v>34</v>
      </c>
      <c r="H2868">
        <v>116</v>
      </c>
      <c r="I2868" t="s">
        <v>423</v>
      </c>
      <c r="J2868" t="s">
        <v>548</v>
      </c>
      <c r="K2868" t="s">
        <v>206</v>
      </c>
      <c r="L2868" t="s">
        <v>560</v>
      </c>
    </row>
    <row r="2869" spans="2:12" x14ac:dyDescent="0.3">
      <c r="B2869">
        <v>597</v>
      </c>
      <c r="C2869" s="65">
        <v>44156</v>
      </c>
      <c r="D2869">
        <v>29</v>
      </c>
      <c r="E2869" t="s">
        <v>157</v>
      </c>
      <c r="F2869">
        <v>9</v>
      </c>
      <c r="G2869">
        <v>14</v>
      </c>
      <c r="H2869">
        <v>120</v>
      </c>
      <c r="I2869" t="s">
        <v>423</v>
      </c>
      <c r="J2869" t="s">
        <v>548</v>
      </c>
      <c r="K2869" t="s">
        <v>206</v>
      </c>
      <c r="L2869" t="s">
        <v>560</v>
      </c>
    </row>
    <row r="2870" spans="2:12" x14ac:dyDescent="0.3">
      <c r="B2870">
        <v>600</v>
      </c>
      <c r="C2870" s="65">
        <v>44158</v>
      </c>
      <c r="D2870">
        <v>12</v>
      </c>
      <c r="E2870" t="s">
        <v>107</v>
      </c>
      <c r="F2870">
        <v>9</v>
      </c>
      <c r="G2870">
        <v>46</v>
      </c>
      <c r="H2870">
        <v>113</v>
      </c>
      <c r="I2870" t="s">
        <v>423</v>
      </c>
      <c r="J2870" t="s">
        <v>548</v>
      </c>
      <c r="K2870" t="s">
        <v>206</v>
      </c>
      <c r="L2870" t="s">
        <v>560</v>
      </c>
    </row>
    <row r="2871" spans="2:12" x14ac:dyDescent="0.3">
      <c r="B2871">
        <v>608</v>
      </c>
      <c r="C2871" s="65">
        <v>44162</v>
      </c>
      <c r="D2871">
        <v>63</v>
      </c>
      <c r="E2871" t="s">
        <v>139</v>
      </c>
      <c r="F2871">
        <v>9</v>
      </c>
      <c r="G2871">
        <v>18</v>
      </c>
      <c r="H2871">
        <v>110</v>
      </c>
      <c r="I2871" t="s">
        <v>423</v>
      </c>
      <c r="J2871" t="s">
        <v>548</v>
      </c>
      <c r="K2871" t="s">
        <v>206</v>
      </c>
      <c r="L2871" t="s">
        <v>560</v>
      </c>
    </row>
    <row r="2872" spans="2:12" x14ac:dyDescent="0.3">
      <c r="B2872">
        <v>613</v>
      </c>
      <c r="C2872" s="65">
        <v>44166</v>
      </c>
      <c r="D2872">
        <v>11</v>
      </c>
      <c r="E2872" t="s">
        <v>119</v>
      </c>
      <c r="F2872">
        <v>9</v>
      </c>
      <c r="G2872">
        <v>38</v>
      </c>
      <c r="H2872">
        <v>115</v>
      </c>
      <c r="I2872" t="s">
        <v>423</v>
      </c>
      <c r="J2872" t="s">
        <v>548</v>
      </c>
      <c r="K2872" t="s">
        <v>206</v>
      </c>
      <c r="L2872" t="s">
        <v>560</v>
      </c>
    </row>
    <row r="2873" spans="2:12" x14ac:dyDescent="0.3">
      <c r="B2873">
        <v>632</v>
      </c>
      <c r="C2873" s="65">
        <v>44172</v>
      </c>
      <c r="D2873">
        <v>43</v>
      </c>
      <c r="E2873" t="s">
        <v>158</v>
      </c>
      <c r="F2873">
        <v>9</v>
      </c>
      <c r="G2873">
        <v>39</v>
      </c>
      <c r="H2873">
        <v>118</v>
      </c>
      <c r="I2873" t="s">
        <v>423</v>
      </c>
      <c r="J2873" t="s">
        <v>548</v>
      </c>
      <c r="K2873" t="s">
        <v>206</v>
      </c>
      <c r="L2873" t="s">
        <v>560</v>
      </c>
    </row>
    <row r="2874" spans="2:12" x14ac:dyDescent="0.3">
      <c r="B2874">
        <v>635</v>
      </c>
      <c r="C2874" s="65">
        <v>44173</v>
      </c>
      <c r="D2874">
        <v>93</v>
      </c>
      <c r="E2874" t="s">
        <v>91</v>
      </c>
      <c r="F2874">
        <v>9</v>
      </c>
      <c r="G2874">
        <v>45</v>
      </c>
      <c r="H2874">
        <v>100</v>
      </c>
      <c r="I2874" t="s">
        <v>423</v>
      </c>
      <c r="J2874" t="s">
        <v>548</v>
      </c>
      <c r="K2874" t="s">
        <v>206</v>
      </c>
      <c r="L2874" t="s">
        <v>560</v>
      </c>
    </row>
    <row r="2875" spans="2:12" x14ac:dyDescent="0.3">
      <c r="B2875">
        <v>646</v>
      </c>
      <c r="C2875" s="65">
        <v>44180</v>
      </c>
      <c r="D2875">
        <v>46</v>
      </c>
      <c r="E2875" t="s">
        <v>153</v>
      </c>
      <c r="F2875">
        <v>9</v>
      </c>
      <c r="G2875">
        <v>35</v>
      </c>
      <c r="H2875">
        <v>93</v>
      </c>
      <c r="I2875" t="s">
        <v>423</v>
      </c>
      <c r="J2875" t="s">
        <v>548</v>
      </c>
      <c r="K2875" t="s">
        <v>206</v>
      </c>
      <c r="L2875" t="s">
        <v>560</v>
      </c>
    </row>
    <row r="2876" spans="2:12" x14ac:dyDescent="0.3">
      <c r="B2876">
        <v>647</v>
      </c>
      <c r="C2876" s="65">
        <v>44181</v>
      </c>
      <c r="D2876">
        <v>15</v>
      </c>
      <c r="E2876" t="s">
        <v>136</v>
      </c>
      <c r="F2876">
        <v>9</v>
      </c>
      <c r="G2876">
        <v>46</v>
      </c>
      <c r="H2876">
        <v>96</v>
      </c>
      <c r="I2876" t="s">
        <v>423</v>
      </c>
      <c r="J2876" t="s">
        <v>548</v>
      </c>
      <c r="K2876" t="s">
        <v>206</v>
      </c>
      <c r="L2876" t="s">
        <v>560</v>
      </c>
    </row>
    <row r="2877" spans="2:12" x14ac:dyDescent="0.3">
      <c r="B2877">
        <v>717</v>
      </c>
      <c r="C2877" s="65">
        <v>44220</v>
      </c>
      <c r="D2877">
        <v>61</v>
      </c>
      <c r="E2877" t="s">
        <v>116</v>
      </c>
      <c r="F2877">
        <v>9</v>
      </c>
      <c r="G2877">
        <v>29</v>
      </c>
      <c r="H2877">
        <v>97</v>
      </c>
      <c r="I2877" t="s">
        <v>423</v>
      </c>
      <c r="J2877" t="s">
        <v>548</v>
      </c>
      <c r="K2877" t="s">
        <v>206</v>
      </c>
      <c r="L2877" t="s">
        <v>560</v>
      </c>
    </row>
    <row r="2878" spans="2:12" x14ac:dyDescent="0.3">
      <c r="B2878">
        <v>720</v>
      </c>
      <c r="C2878" s="65">
        <v>44222</v>
      </c>
      <c r="D2878">
        <v>93</v>
      </c>
      <c r="E2878" t="s">
        <v>91</v>
      </c>
      <c r="F2878">
        <v>9</v>
      </c>
      <c r="G2878">
        <v>50</v>
      </c>
      <c r="H2878">
        <v>120</v>
      </c>
      <c r="I2878" t="s">
        <v>423</v>
      </c>
      <c r="J2878" t="s">
        <v>548</v>
      </c>
      <c r="K2878" t="s">
        <v>206</v>
      </c>
      <c r="L2878" t="s">
        <v>560</v>
      </c>
    </row>
    <row r="2879" spans="2:12" x14ac:dyDescent="0.3">
      <c r="B2879">
        <v>729</v>
      </c>
      <c r="C2879" s="65">
        <v>44230</v>
      </c>
      <c r="D2879">
        <v>32</v>
      </c>
      <c r="E2879" t="s">
        <v>136</v>
      </c>
      <c r="F2879">
        <v>9</v>
      </c>
      <c r="G2879">
        <v>46</v>
      </c>
      <c r="H2879">
        <v>93</v>
      </c>
      <c r="I2879" t="s">
        <v>423</v>
      </c>
      <c r="J2879" t="s">
        <v>548</v>
      </c>
      <c r="K2879" t="s">
        <v>206</v>
      </c>
      <c r="L2879" t="s">
        <v>560</v>
      </c>
    </row>
    <row r="2880" spans="2:12" x14ac:dyDescent="0.3">
      <c r="B2880">
        <v>742</v>
      </c>
      <c r="C2880" s="65">
        <v>44236</v>
      </c>
      <c r="D2880">
        <v>28</v>
      </c>
      <c r="E2880" t="s">
        <v>145</v>
      </c>
      <c r="F2880">
        <v>9</v>
      </c>
      <c r="G2880">
        <v>30</v>
      </c>
      <c r="H2880">
        <v>119</v>
      </c>
      <c r="I2880" t="s">
        <v>423</v>
      </c>
      <c r="J2880" t="s">
        <v>548</v>
      </c>
      <c r="K2880" t="s">
        <v>206</v>
      </c>
      <c r="L2880" t="s">
        <v>560</v>
      </c>
    </row>
    <row r="2881" spans="2:12" x14ac:dyDescent="0.3">
      <c r="B2881">
        <v>762</v>
      </c>
      <c r="C2881" s="65">
        <v>44248</v>
      </c>
      <c r="D2881">
        <v>26</v>
      </c>
      <c r="E2881" t="s">
        <v>154</v>
      </c>
      <c r="F2881">
        <v>9</v>
      </c>
      <c r="G2881">
        <v>48</v>
      </c>
      <c r="H2881">
        <v>96</v>
      </c>
      <c r="I2881" t="s">
        <v>423</v>
      </c>
      <c r="J2881" t="s">
        <v>548</v>
      </c>
      <c r="K2881" t="s">
        <v>206</v>
      </c>
      <c r="L2881" t="s">
        <v>560</v>
      </c>
    </row>
    <row r="2882" spans="2:12" x14ac:dyDescent="0.3">
      <c r="B2882">
        <v>771</v>
      </c>
      <c r="C2882" s="65">
        <v>44250</v>
      </c>
      <c r="D2882">
        <v>86</v>
      </c>
      <c r="E2882" t="s">
        <v>149</v>
      </c>
      <c r="F2882">
        <v>9</v>
      </c>
      <c r="G2882">
        <v>33</v>
      </c>
      <c r="H2882">
        <v>118</v>
      </c>
      <c r="I2882" t="s">
        <v>423</v>
      </c>
      <c r="J2882" t="s">
        <v>548</v>
      </c>
      <c r="K2882" t="s">
        <v>206</v>
      </c>
      <c r="L2882" t="s">
        <v>560</v>
      </c>
    </row>
    <row r="2883" spans="2:12" x14ac:dyDescent="0.3">
      <c r="B2883">
        <v>782</v>
      </c>
      <c r="C2883" s="65">
        <v>44254</v>
      </c>
      <c r="D2883">
        <v>21</v>
      </c>
      <c r="E2883" t="s">
        <v>146</v>
      </c>
      <c r="F2883">
        <v>9</v>
      </c>
      <c r="G2883">
        <v>50</v>
      </c>
      <c r="H2883">
        <v>114</v>
      </c>
      <c r="I2883" t="s">
        <v>423</v>
      </c>
      <c r="J2883" t="s">
        <v>548</v>
      </c>
      <c r="K2883" t="s">
        <v>206</v>
      </c>
      <c r="L2883" t="s">
        <v>560</v>
      </c>
    </row>
    <row r="2884" spans="2:12" x14ac:dyDescent="0.3">
      <c r="B2884">
        <v>783</v>
      </c>
      <c r="C2884" s="65">
        <v>44255</v>
      </c>
      <c r="D2884">
        <v>15</v>
      </c>
      <c r="E2884" t="s">
        <v>136</v>
      </c>
      <c r="F2884">
        <v>9</v>
      </c>
      <c r="G2884">
        <v>15</v>
      </c>
      <c r="H2884">
        <v>112</v>
      </c>
      <c r="I2884" t="s">
        <v>423</v>
      </c>
      <c r="J2884" t="s">
        <v>548</v>
      </c>
      <c r="K2884" t="s">
        <v>206</v>
      </c>
      <c r="L2884" t="s">
        <v>560</v>
      </c>
    </row>
    <row r="2885" spans="2:12" x14ac:dyDescent="0.3">
      <c r="B2885">
        <v>794</v>
      </c>
      <c r="C2885" s="65">
        <v>44261</v>
      </c>
      <c r="D2885">
        <v>93</v>
      </c>
      <c r="E2885" t="s">
        <v>91</v>
      </c>
      <c r="F2885">
        <v>9</v>
      </c>
      <c r="G2885">
        <v>30</v>
      </c>
      <c r="H2885">
        <v>90</v>
      </c>
      <c r="I2885" t="s">
        <v>423</v>
      </c>
      <c r="J2885" t="s">
        <v>548</v>
      </c>
      <c r="K2885" t="s">
        <v>206</v>
      </c>
      <c r="L2885" t="s">
        <v>560</v>
      </c>
    </row>
    <row r="2886" spans="2:12" x14ac:dyDescent="0.3">
      <c r="B2886">
        <v>870</v>
      </c>
      <c r="C2886" s="65">
        <v>44295</v>
      </c>
      <c r="D2886">
        <v>59</v>
      </c>
      <c r="E2886" t="s">
        <v>156</v>
      </c>
      <c r="F2886">
        <v>9</v>
      </c>
      <c r="G2886">
        <v>29</v>
      </c>
      <c r="H2886">
        <v>94</v>
      </c>
      <c r="I2886" t="s">
        <v>423</v>
      </c>
      <c r="J2886" t="s">
        <v>548</v>
      </c>
      <c r="K2886" t="s">
        <v>206</v>
      </c>
      <c r="L2886" t="s">
        <v>560</v>
      </c>
    </row>
    <row r="2887" spans="2:12" x14ac:dyDescent="0.3">
      <c r="B2887">
        <v>879</v>
      </c>
      <c r="C2887" s="65">
        <v>44306</v>
      </c>
      <c r="D2887">
        <v>37</v>
      </c>
      <c r="E2887" t="s">
        <v>110</v>
      </c>
      <c r="F2887">
        <v>9</v>
      </c>
      <c r="G2887">
        <v>44</v>
      </c>
      <c r="H2887">
        <v>96</v>
      </c>
      <c r="I2887" t="s">
        <v>423</v>
      </c>
      <c r="J2887" t="s">
        <v>548</v>
      </c>
      <c r="K2887" t="s">
        <v>206</v>
      </c>
      <c r="L2887" t="s">
        <v>560</v>
      </c>
    </row>
    <row r="2888" spans="2:12" x14ac:dyDescent="0.3">
      <c r="B2888">
        <v>893</v>
      </c>
      <c r="C2888" s="65">
        <v>44313</v>
      </c>
      <c r="D2888">
        <v>43</v>
      </c>
      <c r="E2888" t="s">
        <v>158</v>
      </c>
      <c r="F2888">
        <v>9</v>
      </c>
      <c r="G2888">
        <v>33</v>
      </c>
      <c r="H2888">
        <v>99</v>
      </c>
      <c r="I2888" t="s">
        <v>423</v>
      </c>
      <c r="J2888" t="s">
        <v>548</v>
      </c>
      <c r="K2888" t="s">
        <v>206</v>
      </c>
      <c r="L2888" t="s">
        <v>560</v>
      </c>
    </row>
    <row r="2889" spans="2:12" x14ac:dyDescent="0.3">
      <c r="B2889">
        <v>914</v>
      </c>
      <c r="C2889" s="65">
        <v>44323</v>
      </c>
      <c r="D2889">
        <v>86</v>
      </c>
      <c r="E2889" t="s">
        <v>149</v>
      </c>
      <c r="F2889">
        <v>9</v>
      </c>
      <c r="G2889">
        <v>40</v>
      </c>
      <c r="H2889">
        <v>107</v>
      </c>
      <c r="I2889" t="s">
        <v>423</v>
      </c>
      <c r="J2889" t="s">
        <v>548</v>
      </c>
      <c r="K2889" t="s">
        <v>206</v>
      </c>
      <c r="L2889" t="s">
        <v>560</v>
      </c>
    </row>
    <row r="2890" spans="2:12" x14ac:dyDescent="0.3">
      <c r="B2890">
        <v>949</v>
      </c>
      <c r="C2890" s="65">
        <v>44341</v>
      </c>
      <c r="D2890">
        <v>84</v>
      </c>
      <c r="E2890" t="s">
        <v>106</v>
      </c>
      <c r="F2890">
        <v>9</v>
      </c>
      <c r="G2890">
        <v>39</v>
      </c>
      <c r="H2890">
        <v>95</v>
      </c>
      <c r="I2890" t="s">
        <v>423</v>
      </c>
      <c r="J2890" t="s">
        <v>548</v>
      </c>
      <c r="K2890" t="s">
        <v>206</v>
      </c>
      <c r="L2890" t="s">
        <v>560</v>
      </c>
    </row>
    <row r="2891" spans="2:12" x14ac:dyDescent="0.3">
      <c r="B2891">
        <v>975</v>
      </c>
      <c r="C2891" s="65">
        <v>44354</v>
      </c>
      <c r="D2891">
        <v>89</v>
      </c>
      <c r="E2891" t="s">
        <v>111</v>
      </c>
      <c r="F2891">
        <v>9</v>
      </c>
      <c r="G2891">
        <v>34</v>
      </c>
      <c r="H2891">
        <v>101</v>
      </c>
      <c r="I2891" t="s">
        <v>423</v>
      </c>
      <c r="J2891" t="s">
        <v>548</v>
      </c>
      <c r="K2891" t="s">
        <v>206</v>
      </c>
      <c r="L2891" t="s">
        <v>560</v>
      </c>
    </row>
    <row r="2892" spans="2:12" x14ac:dyDescent="0.3">
      <c r="B2892">
        <v>1001</v>
      </c>
      <c r="C2892" s="65">
        <v>44367</v>
      </c>
      <c r="D2892">
        <v>98</v>
      </c>
      <c r="E2892" t="s">
        <v>84</v>
      </c>
      <c r="F2892">
        <v>9</v>
      </c>
      <c r="G2892">
        <v>47</v>
      </c>
      <c r="H2892">
        <v>108</v>
      </c>
      <c r="I2892" t="s">
        <v>423</v>
      </c>
      <c r="J2892" t="s">
        <v>548</v>
      </c>
      <c r="K2892" t="s">
        <v>206</v>
      </c>
      <c r="L2892" t="s">
        <v>560</v>
      </c>
    </row>
    <row r="2893" spans="2:12" x14ac:dyDescent="0.3">
      <c r="B2893">
        <v>2</v>
      </c>
      <c r="C2893" s="65">
        <v>43831</v>
      </c>
      <c r="D2893">
        <v>52</v>
      </c>
      <c r="E2893" t="s">
        <v>81</v>
      </c>
      <c r="F2893">
        <v>7</v>
      </c>
      <c r="G2893">
        <v>47</v>
      </c>
      <c r="H2893">
        <v>93</v>
      </c>
      <c r="I2893" t="s">
        <v>507</v>
      </c>
      <c r="J2893" t="s">
        <v>542</v>
      </c>
      <c r="K2893" t="s">
        <v>206</v>
      </c>
      <c r="L2893" t="s">
        <v>556</v>
      </c>
    </row>
    <row r="2894" spans="2:12" x14ac:dyDescent="0.3">
      <c r="B2894">
        <v>3</v>
      </c>
      <c r="C2894" s="65">
        <v>43831</v>
      </c>
      <c r="D2894">
        <v>92</v>
      </c>
      <c r="E2894" t="s">
        <v>84</v>
      </c>
      <c r="F2894">
        <v>12</v>
      </c>
      <c r="G2894">
        <v>34</v>
      </c>
      <c r="H2894">
        <v>116</v>
      </c>
      <c r="I2894" t="s">
        <v>333</v>
      </c>
      <c r="J2894" t="s">
        <v>542</v>
      </c>
      <c r="K2894" t="s">
        <v>201</v>
      </c>
      <c r="L2894" t="s">
        <v>566</v>
      </c>
    </row>
    <row r="2895" spans="2:12" x14ac:dyDescent="0.3">
      <c r="B2895">
        <v>6</v>
      </c>
      <c r="C2895" s="65">
        <v>43836</v>
      </c>
      <c r="D2895">
        <v>93</v>
      </c>
      <c r="E2895" t="s">
        <v>91</v>
      </c>
      <c r="F2895">
        <v>12</v>
      </c>
      <c r="G2895">
        <v>11</v>
      </c>
      <c r="H2895">
        <v>96</v>
      </c>
      <c r="I2895" t="s">
        <v>333</v>
      </c>
      <c r="J2895" t="s">
        <v>542</v>
      </c>
      <c r="K2895" t="s">
        <v>201</v>
      </c>
      <c r="L2895" t="s">
        <v>566</v>
      </c>
    </row>
    <row r="2896" spans="2:12" x14ac:dyDescent="0.3">
      <c r="B2896">
        <v>28</v>
      </c>
      <c r="C2896" s="65">
        <v>43849</v>
      </c>
      <c r="D2896">
        <v>34</v>
      </c>
      <c r="E2896" t="s">
        <v>118</v>
      </c>
      <c r="F2896">
        <v>2</v>
      </c>
      <c r="G2896">
        <v>27</v>
      </c>
      <c r="H2896">
        <v>96</v>
      </c>
      <c r="I2896" t="s">
        <v>475</v>
      </c>
      <c r="J2896" t="s">
        <v>542</v>
      </c>
      <c r="K2896" t="s">
        <v>206</v>
      </c>
      <c r="L2896" t="s">
        <v>543</v>
      </c>
    </row>
    <row r="2897" spans="2:12" x14ac:dyDescent="0.3">
      <c r="B2897">
        <v>36</v>
      </c>
      <c r="C2897" s="65">
        <v>43852</v>
      </c>
      <c r="D2897">
        <v>77</v>
      </c>
      <c r="E2897" t="s">
        <v>124</v>
      </c>
      <c r="F2897">
        <v>7</v>
      </c>
      <c r="G2897">
        <v>19</v>
      </c>
      <c r="H2897">
        <v>111</v>
      </c>
      <c r="I2897" t="s">
        <v>507</v>
      </c>
      <c r="J2897" t="s">
        <v>542</v>
      </c>
      <c r="K2897" t="s">
        <v>206</v>
      </c>
      <c r="L2897" t="s">
        <v>556</v>
      </c>
    </row>
    <row r="2898" spans="2:12" x14ac:dyDescent="0.3">
      <c r="B2898">
        <v>39</v>
      </c>
      <c r="C2898" s="65">
        <v>43853</v>
      </c>
      <c r="D2898">
        <v>82</v>
      </c>
      <c r="E2898" t="s">
        <v>126</v>
      </c>
      <c r="F2898">
        <v>7</v>
      </c>
      <c r="G2898">
        <v>41</v>
      </c>
      <c r="H2898">
        <v>102</v>
      </c>
      <c r="I2898" t="s">
        <v>507</v>
      </c>
      <c r="J2898" t="s">
        <v>542</v>
      </c>
      <c r="K2898" t="s">
        <v>206</v>
      </c>
      <c r="L2898" t="s">
        <v>556</v>
      </c>
    </row>
    <row r="2899" spans="2:12" x14ac:dyDescent="0.3">
      <c r="B2899">
        <v>40</v>
      </c>
      <c r="C2899" s="65">
        <v>43854</v>
      </c>
      <c r="D2899">
        <v>47</v>
      </c>
      <c r="E2899" t="s">
        <v>101</v>
      </c>
      <c r="F2899">
        <v>2</v>
      </c>
      <c r="G2899">
        <v>46</v>
      </c>
      <c r="H2899">
        <v>107</v>
      </c>
      <c r="I2899" t="s">
        <v>475</v>
      </c>
      <c r="J2899" t="s">
        <v>542</v>
      </c>
      <c r="K2899" t="s">
        <v>206</v>
      </c>
      <c r="L2899" t="s">
        <v>543</v>
      </c>
    </row>
    <row r="2900" spans="2:12" x14ac:dyDescent="0.3">
      <c r="B2900">
        <v>56</v>
      </c>
      <c r="C2900" s="65">
        <v>43861</v>
      </c>
      <c r="D2900">
        <v>13</v>
      </c>
      <c r="E2900" t="s">
        <v>134</v>
      </c>
      <c r="F2900">
        <v>12</v>
      </c>
      <c r="G2900">
        <v>45</v>
      </c>
      <c r="H2900">
        <v>106</v>
      </c>
      <c r="I2900" t="s">
        <v>333</v>
      </c>
      <c r="J2900" t="s">
        <v>542</v>
      </c>
      <c r="K2900" t="s">
        <v>201</v>
      </c>
      <c r="L2900" t="s">
        <v>566</v>
      </c>
    </row>
    <row r="2901" spans="2:12" x14ac:dyDescent="0.3">
      <c r="B2901">
        <v>59</v>
      </c>
      <c r="C2901" s="65">
        <v>43863</v>
      </c>
      <c r="D2901">
        <v>15</v>
      </c>
      <c r="E2901" t="s">
        <v>136</v>
      </c>
      <c r="F2901">
        <v>7</v>
      </c>
      <c r="G2901">
        <v>13</v>
      </c>
      <c r="H2901">
        <v>116</v>
      </c>
      <c r="I2901" t="s">
        <v>507</v>
      </c>
      <c r="J2901" t="s">
        <v>542</v>
      </c>
      <c r="K2901" t="s">
        <v>206</v>
      </c>
      <c r="L2901" t="s">
        <v>556</v>
      </c>
    </row>
    <row r="2902" spans="2:12" x14ac:dyDescent="0.3">
      <c r="B2902">
        <v>71</v>
      </c>
      <c r="C2902" s="65">
        <v>43867</v>
      </c>
      <c r="D2902">
        <v>17</v>
      </c>
      <c r="E2902" t="s">
        <v>126</v>
      </c>
      <c r="F2902">
        <v>2</v>
      </c>
      <c r="G2902">
        <v>43</v>
      </c>
      <c r="H2902">
        <v>106</v>
      </c>
      <c r="I2902" t="s">
        <v>475</v>
      </c>
      <c r="J2902" t="s">
        <v>542</v>
      </c>
      <c r="K2902" t="s">
        <v>206</v>
      </c>
      <c r="L2902" t="s">
        <v>543</v>
      </c>
    </row>
    <row r="2903" spans="2:12" x14ac:dyDescent="0.3">
      <c r="B2903">
        <v>73</v>
      </c>
      <c r="C2903" s="65">
        <v>43868</v>
      </c>
      <c r="D2903">
        <v>63</v>
      </c>
      <c r="E2903" t="s">
        <v>139</v>
      </c>
      <c r="F2903">
        <v>7</v>
      </c>
      <c r="G2903">
        <v>30</v>
      </c>
      <c r="H2903">
        <v>107</v>
      </c>
      <c r="I2903" t="s">
        <v>507</v>
      </c>
      <c r="J2903" t="s">
        <v>542</v>
      </c>
      <c r="K2903" t="s">
        <v>206</v>
      </c>
      <c r="L2903" t="s">
        <v>556</v>
      </c>
    </row>
    <row r="2904" spans="2:12" x14ac:dyDescent="0.3">
      <c r="B2904">
        <v>77</v>
      </c>
      <c r="C2904" s="65">
        <v>43872</v>
      </c>
      <c r="D2904">
        <v>33</v>
      </c>
      <c r="E2904" t="s">
        <v>135</v>
      </c>
      <c r="F2904">
        <v>12</v>
      </c>
      <c r="G2904">
        <v>10</v>
      </c>
      <c r="H2904">
        <v>91</v>
      </c>
      <c r="I2904" t="s">
        <v>333</v>
      </c>
      <c r="J2904" t="s">
        <v>542</v>
      </c>
      <c r="K2904" t="s">
        <v>201</v>
      </c>
      <c r="L2904" t="s">
        <v>566</v>
      </c>
    </row>
    <row r="2905" spans="2:12" x14ac:dyDescent="0.3">
      <c r="B2905">
        <v>84</v>
      </c>
      <c r="C2905" s="65">
        <v>43879</v>
      </c>
      <c r="D2905">
        <v>79</v>
      </c>
      <c r="E2905" t="s">
        <v>91</v>
      </c>
      <c r="F2905">
        <v>12</v>
      </c>
      <c r="G2905">
        <v>11</v>
      </c>
      <c r="H2905">
        <v>102</v>
      </c>
      <c r="I2905" t="s">
        <v>333</v>
      </c>
      <c r="J2905" t="s">
        <v>542</v>
      </c>
      <c r="K2905" t="s">
        <v>201</v>
      </c>
      <c r="L2905" t="s">
        <v>566</v>
      </c>
    </row>
    <row r="2906" spans="2:12" x14ac:dyDescent="0.3">
      <c r="B2906">
        <v>86</v>
      </c>
      <c r="C2906" s="65">
        <v>43879</v>
      </c>
      <c r="D2906">
        <v>47</v>
      </c>
      <c r="E2906" t="s">
        <v>101</v>
      </c>
      <c r="F2906">
        <v>2</v>
      </c>
      <c r="G2906">
        <v>14</v>
      </c>
      <c r="H2906">
        <v>94</v>
      </c>
      <c r="I2906" t="s">
        <v>475</v>
      </c>
      <c r="J2906" t="s">
        <v>542</v>
      </c>
      <c r="K2906" t="s">
        <v>206</v>
      </c>
      <c r="L2906" t="s">
        <v>543</v>
      </c>
    </row>
    <row r="2907" spans="2:12" x14ac:dyDescent="0.3">
      <c r="B2907">
        <v>87</v>
      </c>
      <c r="C2907" s="65">
        <v>43880</v>
      </c>
      <c r="D2907">
        <v>38</v>
      </c>
      <c r="E2907" t="s">
        <v>132</v>
      </c>
      <c r="F2907">
        <v>2</v>
      </c>
      <c r="G2907">
        <v>44</v>
      </c>
      <c r="H2907">
        <v>118</v>
      </c>
      <c r="I2907" t="s">
        <v>475</v>
      </c>
      <c r="J2907" t="s">
        <v>542</v>
      </c>
      <c r="K2907" t="s">
        <v>206</v>
      </c>
      <c r="L2907" t="s">
        <v>543</v>
      </c>
    </row>
    <row r="2908" spans="2:12" x14ac:dyDescent="0.3">
      <c r="B2908">
        <v>91</v>
      </c>
      <c r="C2908" s="65">
        <v>43881</v>
      </c>
      <c r="D2908">
        <v>31</v>
      </c>
      <c r="E2908" t="s">
        <v>144</v>
      </c>
      <c r="F2908">
        <v>7</v>
      </c>
      <c r="G2908">
        <v>18</v>
      </c>
      <c r="H2908">
        <v>100</v>
      </c>
      <c r="I2908" t="s">
        <v>507</v>
      </c>
      <c r="J2908" t="s">
        <v>542</v>
      </c>
      <c r="K2908" t="s">
        <v>206</v>
      </c>
      <c r="L2908" t="s">
        <v>556</v>
      </c>
    </row>
    <row r="2909" spans="2:12" x14ac:dyDescent="0.3">
      <c r="B2909">
        <v>92</v>
      </c>
      <c r="C2909" s="65">
        <v>43882</v>
      </c>
      <c r="D2909">
        <v>61</v>
      </c>
      <c r="E2909" t="s">
        <v>116</v>
      </c>
      <c r="F2909">
        <v>2</v>
      </c>
      <c r="G2909">
        <v>37</v>
      </c>
      <c r="H2909">
        <v>96</v>
      </c>
      <c r="I2909" t="s">
        <v>475</v>
      </c>
      <c r="J2909" t="s">
        <v>542</v>
      </c>
      <c r="K2909" t="s">
        <v>206</v>
      </c>
      <c r="L2909" t="s">
        <v>543</v>
      </c>
    </row>
    <row r="2910" spans="2:12" x14ac:dyDescent="0.3">
      <c r="B2910">
        <v>99</v>
      </c>
      <c r="C2910" s="65">
        <v>43884</v>
      </c>
      <c r="D2910">
        <v>31</v>
      </c>
      <c r="E2910" t="s">
        <v>144</v>
      </c>
      <c r="F2910">
        <v>2</v>
      </c>
      <c r="G2910">
        <v>13</v>
      </c>
      <c r="H2910">
        <v>111</v>
      </c>
      <c r="I2910" t="s">
        <v>475</v>
      </c>
      <c r="J2910" t="s">
        <v>542</v>
      </c>
      <c r="K2910" t="s">
        <v>206</v>
      </c>
      <c r="L2910" t="s">
        <v>543</v>
      </c>
    </row>
    <row r="2911" spans="2:12" x14ac:dyDescent="0.3">
      <c r="B2911">
        <v>112</v>
      </c>
      <c r="C2911" s="65">
        <v>43895</v>
      </c>
      <c r="D2911">
        <v>18</v>
      </c>
      <c r="E2911" t="s">
        <v>142</v>
      </c>
      <c r="F2911">
        <v>12</v>
      </c>
      <c r="G2911">
        <v>42</v>
      </c>
      <c r="H2911">
        <v>98</v>
      </c>
      <c r="I2911" t="s">
        <v>333</v>
      </c>
      <c r="J2911" t="s">
        <v>542</v>
      </c>
      <c r="K2911" t="s">
        <v>201</v>
      </c>
      <c r="L2911" t="s">
        <v>566</v>
      </c>
    </row>
    <row r="2912" spans="2:12" x14ac:dyDescent="0.3">
      <c r="B2912">
        <v>114</v>
      </c>
      <c r="C2912" s="65">
        <v>43895</v>
      </c>
      <c r="D2912">
        <v>3</v>
      </c>
      <c r="E2912" t="s">
        <v>150</v>
      </c>
      <c r="F2912">
        <v>12</v>
      </c>
      <c r="G2912">
        <v>11</v>
      </c>
      <c r="H2912">
        <v>109</v>
      </c>
      <c r="I2912" t="s">
        <v>333</v>
      </c>
      <c r="J2912" t="s">
        <v>542</v>
      </c>
      <c r="K2912" t="s">
        <v>201</v>
      </c>
      <c r="L2912" t="s">
        <v>566</v>
      </c>
    </row>
    <row r="2913" spans="2:12" x14ac:dyDescent="0.3">
      <c r="B2913">
        <v>118</v>
      </c>
      <c r="C2913" s="65">
        <v>43897</v>
      </c>
      <c r="D2913">
        <v>36</v>
      </c>
      <c r="E2913" t="s">
        <v>129</v>
      </c>
      <c r="F2913">
        <v>7</v>
      </c>
      <c r="G2913">
        <v>30</v>
      </c>
      <c r="H2913">
        <v>99</v>
      </c>
      <c r="I2913" t="s">
        <v>507</v>
      </c>
      <c r="J2913" t="s">
        <v>542</v>
      </c>
      <c r="K2913" t="s">
        <v>206</v>
      </c>
      <c r="L2913" t="s">
        <v>556</v>
      </c>
    </row>
    <row r="2914" spans="2:12" x14ac:dyDescent="0.3">
      <c r="B2914">
        <v>123</v>
      </c>
      <c r="C2914" s="65">
        <v>43898</v>
      </c>
      <c r="D2914">
        <v>33</v>
      </c>
      <c r="E2914" t="s">
        <v>135</v>
      </c>
      <c r="F2914">
        <v>12</v>
      </c>
      <c r="G2914">
        <v>13</v>
      </c>
      <c r="H2914">
        <v>111</v>
      </c>
      <c r="I2914" t="s">
        <v>333</v>
      </c>
      <c r="J2914" t="s">
        <v>542</v>
      </c>
      <c r="K2914" t="s">
        <v>201</v>
      </c>
      <c r="L2914" t="s">
        <v>566</v>
      </c>
    </row>
    <row r="2915" spans="2:12" x14ac:dyDescent="0.3">
      <c r="B2915">
        <v>130</v>
      </c>
      <c r="C2915" s="65">
        <v>43902</v>
      </c>
      <c r="D2915">
        <v>97</v>
      </c>
      <c r="E2915" t="s">
        <v>125</v>
      </c>
      <c r="F2915">
        <v>2</v>
      </c>
      <c r="G2915">
        <v>24</v>
      </c>
      <c r="H2915">
        <v>105</v>
      </c>
      <c r="I2915" t="s">
        <v>475</v>
      </c>
      <c r="J2915" t="s">
        <v>542</v>
      </c>
      <c r="K2915" t="s">
        <v>206</v>
      </c>
      <c r="L2915" t="s">
        <v>543</v>
      </c>
    </row>
    <row r="2916" spans="2:12" x14ac:dyDescent="0.3">
      <c r="B2916">
        <v>141</v>
      </c>
      <c r="C2916" s="65">
        <v>43909</v>
      </c>
      <c r="D2916">
        <v>17</v>
      </c>
      <c r="E2916" t="s">
        <v>126</v>
      </c>
      <c r="F2916">
        <v>2</v>
      </c>
      <c r="G2916">
        <v>10</v>
      </c>
      <c r="H2916">
        <v>96</v>
      </c>
      <c r="I2916" t="s">
        <v>475</v>
      </c>
      <c r="J2916" t="s">
        <v>542</v>
      </c>
      <c r="K2916" t="s">
        <v>206</v>
      </c>
      <c r="L2916" t="s">
        <v>543</v>
      </c>
    </row>
    <row r="2917" spans="2:12" x14ac:dyDescent="0.3">
      <c r="B2917">
        <v>152</v>
      </c>
      <c r="C2917" s="65">
        <v>43915</v>
      </c>
      <c r="D2917">
        <v>91</v>
      </c>
      <c r="E2917" t="s">
        <v>121</v>
      </c>
      <c r="F2917">
        <v>2</v>
      </c>
      <c r="G2917">
        <v>11</v>
      </c>
      <c r="H2917">
        <v>109</v>
      </c>
      <c r="I2917" t="s">
        <v>475</v>
      </c>
      <c r="J2917" t="s">
        <v>542</v>
      </c>
      <c r="K2917" t="s">
        <v>206</v>
      </c>
      <c r="L2917" t="s">
        <v>543</v>
      </c>
    </row>
    <row r="2918" spans="2:12" x14ac:dyDescent="0.3">
      <c r="B2918">
        <v>164</v>
      </c>
      <c r="C2918" s="65">
        <v>43920</v>
      </c>
      <c r="D2918">
        <v>79</v>
      </c>
      <c r="E2918" t="s">
        <v>91</v>
      </c>
      <c r="F2918">
        <v>2</v>
      </c>
      <c r="G2918">
        <v>15</v>
      </c>
      <c r="H2918">
        <v>100</v>
      </c>
      <c r="I2918" t="s">
        <v>475</v>
      </c>
      <c r="J2918" t="s">
        <v>542</v>
      </c>
      <c r="K2918" t="s">
        <v>206</v>
      </c>
      <c r="L2918" t="s">
        <v>543</v>
      </c>
    </row>
    <row r="2919" spans="2:12" x14ac:dyDescent="0.3">
      <c r="B2919">
        <v>179</v>
      </c>
      <c r="C2919" s="65">
        <v>43930</v>
      </c>
      <c r="D2919">
        <v>87</v>
      </c>
      <c r="E2919" t="s">
        <v>101</v>
      </c>
      <c r="F2919">
        <v>12</v>
      </c>
      <c r="G2919">
        <v>44</v>
      </c>
      <c r="H2919">
        <v>97</v>
      </c>
      <c r="I2919" t="s">
        <v>333</v>
      </c>
      <c r="J2919" t="s">
        <v>542</v>
      </c>
      <c r="K2919" t="s">
        <v>201</v>
      </c>
      <c r="L2919" t="s">
        <v>566</v>
      </c>
    </row>
    <row r="2920" spans="2:12" x14ac:dyDescent="0.3">
      <c r="B2920">
        <v>180</v>
      </c>
      <c r="C2920" s="65">
        <v>43930</v>
      </c>
      <c r="D2920">
        <v>2</v>
      </c>
      <c r="E2920" t="s">
        <v>93</v>
      </c>
      <c r="F2920">
        <v>2</v>
      </c>
      <c r="G2920">
        <v>30</v>
      </c>
      <c r="H2920">
        <v>96</v>
      </c>
      <c r="I2920" t="s">
        <v>475</v>
      </c>
      <c r="J2920" t="s">
        <v>542</v>
      </c>
      <c r="K2920" t="s">
        <v>206</v>
      </c>
      <c r="L2920" t="s">
        <v>543</v>
      </c>
    </row>
    <row r="2921" spans="2:12" x14ac:dyDescent="0.3">
      <c r="B2921">
        <v>183</v>
      </c>
      <c r="C2921" s="65">
        <v>43931</v>
      </c>
      <c r="D2921">
        <v>82</v>
      </c>
      <c r="E2921" t="s">
        <v>126</v>
      </c>
      <c r="F2921">
        <v>12</v>
      </c>
      <c r="G2921">
        <v>27</v>
      </c>
      <c r="H2921">
        <v>98</v>
      </c>
      <c r="I2921" t="s">
        <v>333</v>
      </c>
      <c r="J2921" t="s">
        <v>542</v>
      </c>
      <c r="K2921" t="s">
        <v>201</v>
      </c>
      <c r="L2921" t="s">
        <v>566</v>
      </c>
    </row>
    <row r="2922" spans="2:12" x14ac:dyDescent="0.3">
      <c r="B2922">
        <v>186</v>
      </c>
      <c r="C2922" s="65">
        <v>43933</v>
      </c>
      <c r="D2922">
        <v>70</v>
      </c>
      <c r="E2922" t="s">
        <v>126</v>
      </c>
      <c r="F2922">
        <v>2</v>
      </c>
      <c r="G2922">
        <v>28</v>
      </c>
      <c r="H2922">
        <v>105</v>
      </c>
      <c r="I2922" t="s">
        <v>475</v>
      </c>
      <c r="J2922" t="s">
        <v>542</v>
      </c>
      <c r="K2922" t="s">
        <v>206</v>
      </c>
      <c r="L2922" t="s">
        <v>543</v>
      </c>
    </row>
    <row r="2923" spans="2:12" x14ac:dyDescent="0.3">
      <c r="B2923">
        <v>189</v>
      </c>
      <c r="C2923" s="65">
        <v>43935</v>
      </c>
      <c r="D2923">
        <v>48</v>
      </c>
      <c r="E2923" t="s">
        <v>120</v>
      </c>
      <c r="F2923">
        <v>2</v>
      </c>
      <c r="G2923">
        <v>47</v>
      </c>
      <c r="H2923">
        <v>117</v>
      </c>
      <c r="I2923" t="s">
        <v>475</v>
      </c>
      <c r="J2923" t="s">
        <v>542</v>
      </c>
      <c r="K2923" t="s">
        <v>206</v>
      </c>
      <c r="L2923" t="s">
        <v>543</v>
      </c>
    </row>
    <row r="2924" spans="2:12" x14ac:dyDescent="0.3">
      <c r="B2924">
        <v>196</v>
      </c>
      <c r="C2924" s="65">
        <v>43940</v>
      </c>
      <c r="D2924">
        <v>10</v>
      </c>
      <c r="E2924" t="s">
        <v>148</v>
      </c>
      <c r="F2924">
        <v>12</v>
      </c>
      <c r="G2924">
        <v>37</v>
      </c>
      <c r="H2924">
        <v>118</v>
      </c>
      <c r="I2924" t="s">
        <v>333</v>
      </c>
      <c r="J2924" t="s">
        <v>542</v>
      </c>
      <c r="K2924" t="s">
        <v>201</v>
      </c>
      <c r="L2924" t="s">
        <v>566</v>
      </c>
    </row>
    <row r="2925" spans="2:12" x14ac:dyDescent="0.3">
      <c r="B2925">
        <v>198</v>
      </c>
      <c r="C2925" s="65">
        <v>43942</v>
      </c>
      <c r="D2925">
        <v>48</v>
      </c>
      <c r="E2925" t="s">
        <v>120</v>
      </c>
      <c r="F2925">
        <v>12</v>
      </c>
      <c r="G2925">
        <v>16</v>
      </c>
      <c r="H2925">
        <v>114</v>
      </c>
      <c r="I2925" t="s">
        <v>333</v>
      </c>
      <c r="J2925" t="s">
        <v>542</v>
      </c>
      <c r="K2925" t="s">
        <v>201</v>
      </c>
      <c r="L2925" t="s">
        <v>566</v>
      </c>
    </row>
    <row r="2926" spans="2:12" x14ac:dyDescent="0.3">
      <c r="B2926">
        <v>209</v>
      </c>
      <c r="C2926" s="65">
        <v>43950</v>
      </c>
      <c r="D2926">
        <v>4</v>
      </c>
      <c r="E2926" t="s">
        <v>145</v>
      </c>
      <c r="F2926">
        <v>7</v>
      </c>
      <c r="G2926">
        <v>13</v>
      </c>
      <c r="H2926">
        <v>90</v>
      </c>
      <c r="I2926" t="s">
        <v>507</v>
      </c>
      <c r="J2926" t="s">
        <v>542</v>
      </c>
      <c r="K2926" t="s">
        <v>206</v>
      </c>
      <c r="L2926" t="s">
        <v>556</v>
      </c>
    </row>
    <row r="2927" spans="2:12" x14ac:dyDescent="0.3">
      <c r="B2927">
        <v>210</v>
      </c>
      <c r="C2927" s="65">
        <v>43951</v>
      </c>
      <c r="D2927">
        <v>51</v>
      </c>
      <c r="E2927" t="s">
        <v>114</v>
      </c>
      <c r="F2927">
        <v>12</v>
      </c>
      <c r="G2927">
        <v>44</v>
      </c>
      <c r="H2927">
        <v>113</v>
      </c>
      <c r="I2927" t="s">
        <v>333</v>
      </c>
      <c r="J2927" t="s">
        <v>542</v>
      </c>
      <c r="K2927" t="s">
        <v>201</v>
      </c>
      <c r="L2927" t="s">
        <v>566</v>
      </c>
    </row>
    <row r="2928" spans="2:12" x14ac:dyDescent="0.3">
      <c r="B2928">
        <v>219</v>
      </c>
      <c r="C2928" s="65">
        <v>43957</v>
      </c>
      <c r="D2928">
        <v>20</v>
      </c>
      <c r="E2928" t="s">
        <v>99</v>
      </c>
      <c r="F2928">
        <v>2</v>
      </c>
      <c r="G2928">
        <v>48</v>
      </c>
      <c r="H2928">
        <v>120</v>
      </c>
      <c r="I2928" t="s">
        <v>475</v>
      </c>
      <c r="J2928" t="s">
        <v>542</v>
      </c>
      <c r="K2928" t="s">
        <v>206</v>
      </c>
      <c r="L2928" t="s">
        <v>543</v>
      </c>
    </row>
    <row r="2929" spans="2:12" x14ac:dyDescent="0.3">
      <c r="B2929">
        <v>222</v>
      </c>
      <c r="C2929" s="65">
        <v>43958</v>
      </c>
      <c r="D2929">
        <v>98</v>
      </c>
      <c r="E2929" t="s">
        <v>84</v>
      </c>
      <c r="F2929">
        <v>2</v>
      </c>
      <c r="G2929">
        <v>17</v>
      </c>
      <c r="H2929">
        <v>120</v>
      </c>
      <c r="I2929" t="s">
        <v>475</v>
      </c>
      <c r="J2929" t="s">
        <v>542</v>
      </c>
      <c r="K2929" t="s">
        <v>206</v>
      </c>
      <c r="L2929" t="s">
        <v>543</v>
      </c>
    </row>
    <row r="2930" spans="2:12" x14ac:dyDescent="0.3">
      <c r="B2930">
        <v>223</v>
      </c>
      <c r="C2930" s="65">
        <v>43958</v>
      </c>
      <c r="D2930">
        <v>97</v>
      </c>
      <c r="E2930" t="s">
        <v>125</v>
      </c>
      <c r="F2930">
        <v>12</v>
      </c>
      <c r="G2930">
        <v>25</v>
      </c>
      <c r="H2930">
        <v>117</v>
      </c>
      <c r="I2930" t="s">
        <v>333</v>
      </c>
      <c r="J2930" t="s">
        <v>542</v>
      </c>
      <c r="K2930" t="s">
        <v>201</v>
      </c>
      <c r="L2930" t="s">
        <v>566</v>
      </c>
    </row>
    <row r="2931" spans="2:12" x14ac:dyDescent="0.3">
      <c r="B2931">
        <v>232</v>
      </c>
      <c r="C2931" s="65">
        <v>43962</v>
      </c>
      <c r="D2931">
        <v>3</v>
      </c>
      <c r="E2931" t="s">
        <v>150</v>
      </c>
      <c r="F2931">
        <v>2</v>
      </c>
      <c r="G2931">
        <v>35</v>
      </c>
      <c r="H2931">
        <v>91</v>
      </c>
      <c r="I2931" t="s">
        <v>475</v>
      </c>
      <c r="J2931" t="s">
        <v>542</v>
      </c>
      <c r="K2931" t="s">
        <v>206</v>
      </c>
      <c r="L2931" t="s">
        <v>543</v>
      </c>
    </row>
    <row r="2932" spans="2:12" x14ac:dyDescent="0.3">
      <c r="B2932">
        <v>238</v>
      </c>
      <c r="C2932" s="65">
        <v>43964</v>
      </c>
      <c r="D2932">
        <v>66</v>
      </c>
      <c r="E2932" t="s">
        <v>89</v>
      </c>
      <c r="F2932">
        <v>12</v>
      </c>
      <c r="G2932">
        <v>46</v>
      </c>
      <c r="H2932">
        <v>113</v>
      </c>
      <c r="I2932" t="s">
        <v>333</v>
      </c>
      <c r="J2932" t="s">
        <v>542</v>
      </c>
      <c r="K2932" t="s">
        <v>201</v>
      </c>
      <c r="L2932" t="s">
        <v>566</v>
      </c>
    </row>
    <row r="2933" spans="2:12" x14ac:dyDescent="0.3">
      <c r="B2933">
        <v>245</v>
      </c>
      <c r="C2933" s="65">
        <v>43967</v>
      </c>
      <c r="D2933">
        <v>46</v>
      </c>
      <c r="E2933" t="s">
        <v>153</v>
      </c>
      <c r="F2933">
        <v>12</v>
      </c>
      <c r="G2933">
        <v>38</v>
      </c>
      <c r="H2933">
        <v>113</v>
      </c>
      <c r="I2933" t="s">
        <v>333</v>
      </c>
      <c r="J2933" t="s">
        <v>542</v>
      </c>
      <c r="K2933" t="s">
        <v>201</v>
      </c>
      <c r="L2933" t="s">
        <v>566</v>
      </c>
    </row>
    <row r="2934" spans="2:12" x14ac:dyDescent="0.3">
      <c r="B2934">
        <v>247</v>
      </c>
      <c r="C2934" s="65">
        <v>43968</v>
      </c>
      <c r="D2934">
        <v>14</v>
      </c>
      <c r="E2934" t="s">
        <v>86</v>
      </c>
      <c r="F2934">
        <v>2</v>
      </c>
      <c r="G2934">
        <v>11</v>
      </c>
      <c r="H2934">
        <v>100</v>
      </c>
      <c r="I2934" t="s">
        <v>475</v>
      </c>
      <c r="J2934" t="s">
        <v>542</v>
      </c>
      <c r="K2934" t="s">
        <v>206</v>
      </c>
      <c r="L2934" t="s">
        <v>543</v>
      </c>
    </row>
    <row r="2935" spans="2:12" x14ac:dyDescent="0.3">
      <c r="B2935">
        <v>252</v>
      </c>
      <c r="C2935" s="65">
        <v>43970</v>
      </c>
      <c r="D2935">
        <v>24</v>
      </c>
      <c r="E2935" t="s">
        <v>133</v>
      </c>
      <c r="F2935">
        <v>2</v>
      </c>
      <c r="G2935">
        <v>36</v>
      </c>
      <c r="H2935">
        <v>103</v>
      </c>
      <c r="I2935" t="s">
        <v>475</v>
      </c>
      <c r="J2935" t="s">
        <v>542</v>
      </c>
      <c r="K2935" t="s">
        <v>206</v>
      </c>
      <c r="L2935" t="s">
        <v>543</v>
      </c>
    </row>
    <row r="2936" spans="2:12" x14ac:dyDescent="0.3">
      <c r="B2936">
        <v>269</v>
      </c>
      <c r="C2936" s="65">
        <v>43978</v>
      </c>
      <c r="D2936">
        <v>28</v>
      </c>
      <c r="E2936" t="s">
        <v>145</v>
      </c>
      <c r="F2936">
        <v>2</v>
      </c>
      <c r="G2936">
        <v>17</v>
      </c>
      <c r="H2936">
        <v>93</v>
      </c>
      <c r="I2936" t="s">
        <v>475</v>
      </c>
      <c r="J2936" t="s">
        <v>542</v>
      </c>
      <c r="K2936" t="s">
        <v>206</v>
      </c>
      <c r="L2936" t="s">
        <v>543</v>
      </c>
    </row>
    <row r="2937" spans="2:12" x14ac:dyDescent="0.3">
      <c r="B2937">
        <v>277</v>
      </c>
      <c r="C2937" s="65">
        <v>43981</v>
      </c>
      <c r="D2937">
        <v>63</v>
      </c>
      <c r="E2937" t="s">
        <v>139</v>
      </c>
      <c r="F2937">
        <v>7</v>
      </c>
      <c r="G2937">
        <v>16</v>
      </c>
      <c r="H2937">
        <v>92</v>
      </c>
      <c r="I2937" t="s">
        <v>507</v>
      </c>
      <c r="J2937" t="s">
        <v>542</v>
      </c>
      <c r="K2937" t="s">
        <v>206</v>
      </c>
      <c r="L2937" t="s">
        <v>556</v>
      </c>
    </row>
    <row r="2938" spans="2:12" x14ac:dyDescent="0.3">
      <c r="B2938">
        <v>278</v>
      </c>
      <c r="C2938" s="65">
        <v>43981</v>
      </c>
      <c r="D2938">
        <v>37</v>
      </c>
      <c r="E2938" t="s">
        <v>110</v>
      </c>
      <c r="F2938">
        <v>12</v>
      </c>
      <c r="G2938">
        <v>40</v>
      </c>
      <c r="H2938">
        <v>97</v>
      </c>
      <c r="I2938" t="s">
        <v>333</v>
      </c>
      <c r="J2938" t="s">
        <v>542</v>
      </c>
      <c r="K2938" t="s">
        <v>201</v>
      </c>
      <c r="L2938" t="s">
        <v>566</v>
      </c>
    </row>
    <row r="2939" spans="2:12" x14ac:dyDescent="0.3">
      <c r="B2939">
        <v>279</v>
      </c>
      <c r="C2939" s="65">
        <v>43981</v>
      </c>
      <c r="D2939">
        <v>10</v>
      </c>
      <c r="E2939" t="s">
        <v>148</v>
      </c>
      <c r="F2939">
        <v>2</v>
      </c>
      <c r="G2939">
        <v>17</v>
      </c>
      <c r="H2939">
        <v>118</v>
      </c>
      <c r="I2939" t="s">
        <v>475</v>
      </c>
      <c r="J2939" t="s">
        <v>542</v>
      </c>
      <c r="K2939" t="s">
        <v>206</v>
      </c>
      <c r="L2939" t="s">
        <v>543</v>
      </c>
    </row>
    <row r="2940" spans="2:12" x14ac:dyDescent="0.3">
      <c r="B2940">
        <v>289</v>
      </c>
      <c r="C2940" s="65">
        <v>43988</v>
      </c>
      <c r="D2940">
        <v>25</v>
      </c>
      <c r="E2940" t="s">
        <v>122</v>
      </c>
      <c r="F2940">
        <v>2</v>
      </c>
      <c r="G2940">
        <v>37</v>
      </c>
      <c r="H2940">
        <v>99</v>
      </c>
      <c r="I2940" t="s">
        <v>475</v>
      </c>
      <c r="J2940" t="s">
        <v>542</v>
      </c>
      <c r="K2940" t="s">
        <v>206</v>
      </c>
      <c r="L2940" t="s">
        <v>543</v>
      </c>
    </row>
    <row r="2941" spans="2:12" x14ac:dyDescent="0.3">
      <c r="B2941">
        <v>299</v>
      </c>
      <c r="C2941" s="65">
        <v>43993</v>
      </c>
      <c r="D2941">
        <v>30</v>
      </c>
      <c r="E2941" t="s">
        <v>155</v>
      </c>
      <c r="F2941">
        <v>12</v>
      </c>
      <c r="G2941">
        <v>17</v>
      </c>
      <c r="H2941">
        <v>104</v>
      </c>
      <c r="I2941" t="s">
        <v>333</v>
      </c>
      <c r="J2941" t="s">
        <v>542</v>
      </c>
      <c r="K2941" t="s">
        <v>201</v>
      </c>
      <c r="L2941" t="s">
        <v>566</v>
      </c>
    </row>
    <row r="2942" spans="2:12" x14ac:dyDescent="0.3">
      <c r="B2942">
        <v>309</v>
      </c>
      <c r="C2942" s="65">
        <v>43998</v>
      </c>
      <c r="D2942">
        <v>46</v>
      </c>
      <c r="E2942" t="s">
        <v>153</v>
      </c>
      <c r="F2942">
        <v>12</v>
      </c>
      <c r="G2942">
        <v>26</v>
      </c>
      <c r="H2942">
        <v>101</v>
      </c>
      <c r="I2942" t="s">
        <v>333</v>
      </c>
      <c r="J2942" t="s">
        <v>542</v>
      </c>
      <c r="K2942" t="s">
        <v>201</v>
      </c>
      <c r="L2942" t="s">
        <v>566</v>
      </c>
    </row>
    <row r="2943" spans="2:12" x14ac:dyDescent="0.3">
      <c r="B2943">
        <v>312</v>
      </c>
      <c r="C2943" s="65">
        <v>43999</v>
      </c>
      <c r="D2943">
        <v>57</v>
      </c>
      <c r="E2943" t="s">
        <v>148</v>
      </c>
      <c r="F2943">
        <v>7</v>
      </c>
      <c r="G2943">
        <v>16</v>
      </c>
      <c r="H2943">
        <v>103</v>
      </c>
      <c r="I2943" t="s">
        <v>507</v>
      </c>
      <c r="J2943" t="s">
        <v>542</v>
      </c>
      <c r="K2943" t="s">
        <v>206</v>
      </c>
      <c r="L2943" t="s">
        <v>556</v>
      </c>
    </row>
    <row r="2944" spans="2:12" x14ac:dyDescent="0.3">
      <c r="B2944">
        <v>314</v>
      </c>
      <c r="C2944" s="65">
        <v>43999</v>
      </c>
      <c r="D2944">
        <v>18</v>
      </c>
      <c r="E2944" t="s">
        <v>142</v>
      </c>
      <c r="F2944">
        <v>2</v>
      </c>
      <c r="G2944">
        <v>18</v>
      </c>
      <c r="H2944">
        <v>100</v>
      </c>
      <c r="I2944" t="s">
        <v>475</v>
      </c>
      <c r="J2944" t="s">
        <v>542</v>
      </c>
      <c r="K2944" t="s">
        <v>206</v>
      </c>
      <c r="L2944" t="s">
        <v>543</v>
      </c>
    </row>
    <row r="2945" spans="2:12" x14ac:dyDescent="0.3">
      <c r="B2945">
        <v>315</v>
      </c>
      <c r="C2945" s="65">
        <v>44000</v>
      </c>
      <c r="D2945">
        <v>6</v>
      </c>
      <c r="E2945" t="s">
        <v>147</v>
      </c>
      <c r="F2945">
        <v>2</v>
      </c>
      <c r="G2945">
        <v>47</v>
      </c>
      <c r="H2945">
        <v>108</v>
      </c>
      <c r="I2945" t="s">
        <v>475</v>
      </c>
      <c r="J2945" t="s">
        <v>542</v>
      </c>
      <c r="K2945" t="s">
        <v>206</v>
      </c>
      <c r="L2945" t="s">
        <v>543</v>
      </c>
    </row>
    <row r="2946" spans="2:12" x14ac:dyDescent="0.3">
      <c r="B2946">
        <v>317</v>
      </c>
      <c r="C2946" s="65">
        <v>44000</v>
      </c>
      <c r="D2946">
        <v>32</v>
      </c>
      <c r="E2946" t="s">
        <v>136</v>
      </c>
      <c r="F2946">
        <v>7</v>
      </c>
      <c r="G2946">
        <v>26</v>
      </c>
      <c r="H2946">
        <v>112</v>
      </c>
      <c r="I2946" t="s">
        <v>507</v>
      </c>
      <c r="J2946" t="s">
        <v>542</v>
      </c>
      <c r="K2946" t="s">
        <v>206</v>
      </c>
      <c r="L2946" t="s">
        <v>556</v>
      </c>
    </row>
    <row r="2947" spans="2:12" x14ac:dyDescent="0.3">
      <c r="B2947">
        <v>319</v>
      </c>
      <c r="C2947" s="65">
        <v>44001</v>
      </c>
      <c r="D2947">
        <v>41</v>
      </c>
      <c r="E2947" t="s">
        <v>127</v>
      </c>
      <c r="F2947">
        <v>2</v>
      </c>
      <c r="G2947">
        <v>25</v>
      </c>
      <c r="H2947">
        <v>94</v>
      </c>
      <c r="I2947" t="s">
        <v>475</v>
      </c>
      <c r="J2947" t="s">
        <v>542</v>
      </c>
      <c r="K2947" t="s">
        <v>206</v>
      </c>
      <c r="L2947" t="s">
        <v>543</v>
      </c>
    </row>
    <row r="2948" spans="2:12" x14ac:dyDescent="0.3">
      <c r="B2948">
        <v>321</v>
      </c>
      <c r="C2948" s="65">
        <v>44001</v>
      </c>
      <c r="D2948">
        <v>16</v>
      </c>
      <c r="E2948" t="s">
        <v>86</v>
      </c>
      <c r="F2948">
        <v>7</v>
      </c>
      <c r="G2948">
        <v>22</v>
      </c>
      <c r="H2948">
        <v>115</v>
      </c>
      <c r="I2948" t="s">
        <v>507</v>
      </c>
      <c r="J2948" t="s">
        <v>542</v>
      </c>
      <c r="K2948" t="s">
        <v>206</v>
      </c>
      <c r="L2948" t="s">
        <v>556</v>
      </c>
    </row>
    <row r="2949" spans="2:12" x14ac:dyDescent="0.3">
      <c r="B2949">
        <v>323</v>
      </c>
      <c r="C2949" s="65">
        <v>44002</v>
      </c>
      <c r="D2949">
        <v>32</v>
      </c>
      <c r="E2949" t="s">
        <v>136</v>
      </c>
      <c r="F2949">
        <v>7</v>
      </c>
      <c r="G2949">
        <v>14</v>
      </c>
      <c r="H2949">
        <v>94</v>
      </c>
      <c r="I2949" t="s">
        <v>507</v>
      </c>
      <c r="J2949" t="s">
        <v>542</v>
      </c>
      <c r="K2949" t="s">
        <v>206</v>
      </c>
      <c r="L2949" t="s">
        <v>556</v>
      </c>
    </row>
    <row r="2950" spans="2:12" x14ac:dyDescent="0.3">
      <c r="B2950">
        <v>330</v>
      </c>
      <c r="C2950" s="65">
        <v>44006</v>
      </c>
      <c r="D2950">
        <v>2</v>
      </c>
      <c r="E2950" t="s">
        <v>93</v>
      </c>
      <c r="F2950">
        <v>7</v>
      </c>
      <c r="G2950">
        <v>20</v>
      </c>
      <c r="H2950">
        <v>91</v>
      </c>
      <c r="I2950" t="s">
        <v>507</v>
      </c>
      <c r="J2950" t="s">
        <v>542</v>
      </c>
      <c r="K2950" t="s">
        <v>206</v>
      </c>
      <c r="L2950" t="s">
        <v>556</v>
      </c>
    </row>
    <row r="2951" spans="2:12" x14ac:dyDescent="0.3">
      <c r="B2951">
        <v>333</v>
      </c>
      <c r="C2951" s="65">
        <v>44006</v>
      </c>
      <c r="D2951">
        <v>20</v>
      </c>
      <c r="E2951" t="s">
        <v>99</v>
      </c>
      <c r="F2951">
        <v>2</v>
      </c>
      <c r="G2951">
        <v>32</v>
      </c>
      <c r="H2951">
        <v>98</v>
      </c>
      <c r="I2951" t="s">
        <v>475</v>
      </c>
      <c r="J2951" t="s">
        <v>542</v>
      </c>
      <c r="K2951" t="s">
        <v>206</v>
      </c>
      <c r="L2951" t="s">
        <v>543</v>
      </c>
    </row>
    <row r="2952" spans="2:12" x14ac:dyDescent="0.3">
      <c r="B2952">
        <v>337</v>
      </c>
      <c r="C2952" s="65">
        <v>44009</v>
      </c>
      <c r="D2952">
        <v>47</v>
      </c>
      <c r="E2952" t="s">
        <v>101</v>
      </c>
      <c r="F2952">
        <v>2</v>
      </c>
      <c r="G2952">
        <v>26</v>
      </c>
      <c r="H2952">
        <v>117</v>
      </c>
      <c r="I2952" t="s">
        <v>475</v>
      </c>
      <c r="J2952" t="s">
        <v>542</v>
      </c>
      <c r="K2952" t="s">
        <v>206</v>
      </c>
      <c r="L2952" t="s">
        <v>543</v>
      </c>
    </row>
    <row r="2953" spans="2:12" x14ac:dyDescent="0.3">
      <c r="B2953">
        <v>344</v>
      </c>
      <c r="C2953" s="65">
        <v>44012</v>
      </c>
      <c r="D2953">
        <v>16</v>
      </c>
      <c r="E2953" t="s">
        <v>86</v>
      </c>
      <c r="F2953">
        <v>2</v>
      </c>
      <c r="G2953">
        <v>38</v>
      </c>
      <c r="H2953">
        <v>107</v>
      </c>
      <c r="I2953" t="s">
        <v>475</v>
      </c>
      <c r="J2953" t="s">
        <v>542</v>
      </c>
      <c r="K2953" t="s">
        <v>206</v>
      </c>
      <c r="L2953" t="s">
        <v>543</v>
      </c>
    </row>
    <row r="2954" spans="2:12" x14ac:dyDescent="0.3">
      <c r="B2954">
        <v>349</v>
      </c>
      <c r="C2954" s="65">
        <v>44016</v>
      </c>
      <c r="D2954">
        <v>20</v>
      </c>
      <c r="E2954" t="s">
        <v>99</v>
      </c>
      <c r="F2954">
        <v>12</v>
      </c>
      <c r="G2954">
        <v>48</v>
      </c>
      <c r="H2954">
        <v>109</v>
      </c>
      <c r="I2954" t="s">
        <v>333</v>
      </c>
      <c r="J2954" t="s">
        <v>542</v>
      </c>
      <c r="K2954" t="s">
        <v>201</v>
      </c>
      <c r="L2954" t="s">
        <v>566</v>
      </c>
    </row>
    <row r="2955" spans="2:12" x14ac:dyDescent="0.3">
      <c r="B2955">
        <v>350</v>
      </c>
      <c r="C2955" s="65">
        <v>44017</v>
      </c>
      <c r="D2955">
        <v>37</v>
      </c>
      <c r="E2955" t="s">
        <v>110</v>
      </c>
      <c r="F2955">
        <v>2</v>
      </c>
      <c r="G2955">
        <v>23</v>
      </c>
      <c r="H2955">
        <v>97</v>
      </c>
      <c r="I2955" t="s">
        <v>475</v>
      </c>
      <c r="J2955" t="s">
        <v>542</v>
      </c>
      <c r="K2955" t="s">
        <v>206</v>
      </c>
      <c r="L2955" t="s">
        <v>543</v>
      </c>
    </row>
    <row r="2956" spans="2:12" x14ac:dyDescent="0.3">
      <c r="B2956">
        <v>357</v>
      </c>
      <c r="C2956" s="65">
        <v>44022</v>
      </c>
      <c r="D2956">
        <v>30</v>
      </c>
      <c r="E2956" t="s">
        <v>155</v>
      </c>
      <c r="F2956">
        <v>12</v>
      </c>
      <c r="G2956">
        <v>43</v>
      </c>
      <c r="H2956">
        <v>120</v>
      </c>
      <c r="I2956" t="s">
        <v>333</v>
      </c>
      <c r="J2956" t="s">
        <v>542</v>
      </c>
      <c r="K2956" t="s">
        <v>201</v>
      </c>
      <c r="L2956" t="s">
        <v>566</v>
      </c>
    </row>
    <row r="2957" spans="2:12" x14ac:dyDescent="0.3">
      <c r="B2957">
        <v>375</v>
      </c>
      <c r="C2957" s="65">
        <v>44034</v>
      </c>
      <c r="D2957">
        <v>53</v>
      </c>
      <c r="E2957" t="s">
        <v>147</v>
      </c>
      <c r="F2957">
        <v>12</v>
      </c>
      <c r="G2957">
        <v>33</v>
      </c>
      <c r="H2957">
        <v>99</v>
      </c>
      <c r="I2957" t="s">
        <v>333</v>
      </c>
      <c r="J2957" t="s">
        <v>542</v>
      </c>
      <c r="K2957" t="s">
        <v>201</v>
      </c>
      <c r="L2957" t="s">
        <v>566</v>
      </c>
    </row>
    <row r="2958" spans="2:12" x14ac:dyDescent="0.3">
      <c r="B2958">
        <v>377</v>
      </c>
      <c r="C2958" s="65">
        <v>44035</v>
      </c>
      <c r="D2958">
        <v>93</v>
      </c>
      <c r="E2958" t="s">
        <v>91</v>
      </c>
      <c r="F2958">
        <v>2</v>
      </c>
      <c r="G2958">
        <v>10</v>
      </c>
      <c r="H2958">
        <v>93</v>
      </c>
      <c r="I2958" t="s">
        <v>475</v>
      </c>
      <c r="J2958" t="s">
        <v>542</v>
      </c>
      <c r="K2958" t="s">
        <v>206</v>
      </c>
      <c r="L2958" t="s">
        <v>543</v>
      </c>
    </row>
    <row r="2959" spans="2:12" x14ac:dyDescent="0.3">
      <c r="B2959">
        <v>379</v>
      </c>
      <c r="C2959" s="65">
        <v>44036</v>
      </c>
      <c r="D2959">
        <v>63</v>
      </c>
      <c r="E2959" t="s">
        <v>139</v>
      </c>
      <c r="F2959">
        <v>2</v>
      </c>
      <c r="G2959">
        <v>27</v>
      </c>
      <c r="H2959">
        <v>107</v>
      </c>
      <c r="I2959" t="s">
        <v>475</v>
      </c>
      <c r="J2959" t="s">
        <v>542</v>
      </c>
      <c r="K2959" t="s">
        <v>206</v>
      </c>
      <c r="L2959" t="s">
        <v>543</v>
      </c>
    </row>
    <row r="2960" spans="2:12" x14ac:dyDescent="0.3">
      <c r="B2960">
        <v>380</v>
      </c>
      <c r="C2960" s="65">
        <v>44036</v>
      </c>
      <c r="D2960">
        <v>59</v>
      </c>
      <c r="E2960" t="s">
        <v>156</v>
      </c>
      <c r="F2960">
        <v>12</v>
      </c>
      <c r="G2960">
        <v>25</v>
      </c>
      <c r="H2960">
        <v>92</v>
      </c>
      <c r="I2960" t="s">
        <v>333</v>
      </c>
      <c r="J2960" t="s">
        <v>542</v>
      </c>
      <c r="K2960" t="s">
        <v>201</v>
      </c>
      <c r="L2960" t="s">
        <v>566</v>
      </c>
    </row>
    <row r="2961" spans="2:12" x14ac:dyDescent="0.3">
      <c r="B2961">
        <v>384</v>
      </c>
      <c r="C2961" s="65">
        <v>44039</v>
      </c>
      <c r="D2961">
        <v>12</v>
      </c>
      <c r="E2961" t="s">
        <v>107</v>
      </c>
      <c r="F2961">
        <v>7</v>
      </c>
      <c r="G2961">
        <v>41</v>
      </c>
      <c r="H2961">
        <v>105</v>
      </c>
      <c r="I2961" t="s">
        <v>507</v>
      </c>
      <c r="J2961" t="s">
        <v>542</v>
      </c>
      <c r="K2961" t="s">
        <v>206</v>
      </c>
      <c r="L2961" t="s">
        <v>556</v>
      </c>
    </row>
    <row r="2962" spans="2:12" x14ac:dyDescent="0.3">
      <c r="B2962">
        <v>387</v>
      </c>
      <c r="C2962" s="65">
        <v>44043</v>
      </c>
      <c r="D2962">
        <v>89</v>
      </c>
      <c r="E2962" t="s">
        <v>111</v>
      </c>
      <c r="F2962">
        <v>2</v>
      </c>
      <c r="G2962">
        <v>43</v>
      </c>
      <c r="H2962">
        <v>91</v>
      </c>
      <c r="I2962" t="s">
        <v>475</v>
      </c>
      <c r="J2962" t="s">
        <v>542</v>
      </c>
      <c r="K2962" t="s">
        <v>206</v>
      </c>
      <c r="L2962" t="s">
        <v>543</v>
      </c>
    </row>
    <row r="2963" spans="2:12" x14ac:dyDescent="0.3">
      <c r="B2963">
        <v>388</v>
      </c>
      <c r="C2963" s="65">
        <v>44043</v>
      </c>
      <c r="D2963">
        <v>79</v>
      </c>
      <c r="E2963" t="s">
        <v>91</v>
      </c>
      <c r="F2963">
        <v>7</v>
      </c>
      <c r="G2963">
        <v>40</v>
      </c>
      <c r="H2963">
        <v>104</v>
      </c>
      <c r="I2963" t="s">
        <v>507</v>
      </c>
      <c r="J2963" t="s">
        <v>542</v>
      </c>
      <c r="K2963" t="s">
        <v>206</v>
      </c>
      <c r="L2963" t="s">
        <v>556</v>
      </c>
    </row>
    <row r="2964" spans="2:12" x14ac:dyDescent="0.3">
      <c r="B2964">
        <v>390</v>
      </c>
      <c r="C2964" s="65">
        <v>44044</v>
      </c>
      <c r="D2964">
        <v>22</v>
      </c>
      <c r="E2964" t="s">
        <v>112</v>
      </c>
      <c r="F2964">
        <v>7</v>
      </c>
      <c r="G2964">
        <v>41</v>
      </c>
      <c r="H2964">
        <v>112</v>
      </c>
      <c r="I2964" t="s">
        <v>507</v>
      </c>
      <c r="J2964" t="s">
        <v>542</v>
      </c>
      <c r="K2964" t="s">
        <v>206</v>
      </c>
      <c r="L2964" t="s">
        <v>556</v>
      </c>
    </row>
    <row r="2965" spans="2:12" x14ac:dyDescent="0.3">
      <c r="B2965">
        <v>391</v>
      </c>
      <c r="C2965" s="65">
        <v>44044</v>
      </c>
      <c r="D2965">
        <v>15</v>
      </c>
      <c r="E2965" t="s">
        <v>136</v>
      </c>
      <c r="F2965">
        <v>12</v>
      </c>
      <c r="G2965">
        <v>48</v>
      </c>
      <c r="H2965">
        <v>102</v>
      </c>
      <c r="I2965" t="s">
        <v>333</v>
      </c>
      <c r="J2965" t="s">
        <v>542</v>
      </c>
      <c r="K2965" t="s">
        <v>201</v>
      </c>
      <c r="L2965" t="s">
        <v>566</v>
      </c>
    </row>
    <row r="2966" spans="2:12" x14ac:dyDescent="0.3">
      <c r="B2966">
        <v>396</v>
      </c>
      <c r="C2966" s="65">
        <v>44045</v>
      </c>
      <c r="D2966">
        <v>28</v>
      </c>
      <c r="E2966" t="s">
        <v>145</v>
      </c>
      <c r="F2966">
        <v>7</v>
      </c>
      <c r="G2966">
        <v>40</v>
      </c>
      <c r="H2966">
        <v>90</v>
      </c>
      <c r="I2966" t="s">
        <v>507</v>
      </c>
      <c r="J2966" t="s">
        <v>542</v>
      </c>
      <c r="K2966" t="s">
        <v>206</v>
      </c>
      <c r="L2966" t="s">
        <v>556</v>
      </c>
    </row>
    <row r="2967" spans="2:12" x14ac:dyDescent="0.3">
      <c r="B2967">
        <v>409</v>
      </c>
      <c r="C2967" s="65">
        <v>44049</v>
      </c>
      <c r="D2967">
        <v>41</v>
      </c>
      <c r="E2967" t="s">
        <v>127</v>
      </c>
      <c r="F2967">
        <v>7</v>
      </c>
      <c r="G2967">
        <v>21</v>
      </c>
      <c r="H2967">
        <v>101</v>
      </c>
      <c r="I2967" t="s">
        <v>507</v>
      </c>
      <c r="J2967" t="s">
        <v>542</v>
      </c>
      <c r="K2967" t="s">
        <v>206</v>
      </c>
      <c r="L2967" t="s">
        <v>556</v>
      </c>
    </row>
    <row r="2968" spans="2:12" x14ac:dyDescent="0.3">
      <c r="B2968">
        <v>420</v>
      </c>
      <c r="C2968" s="65">
        <v>44056</v>
      </c>
      <c r="D2968">
        <v>32</v>
      </c>
      <c r="E2968" t="s">
        <v>136</v>
      </c>
      <c r="F2968">
        <v>7</v>
      </c>
      <c r="G2968">
        <v>46</v>
      </c>
      <c r="H2968">
        <v>95</v>
      </c>
      <c r="I2968" t="s">
        <v>507</v>
      </c>
      <c r="J2968" t="s">
        <v>542</v>
      </c>
      <c r="K2968" t="s">
        <v>206</v>
      </c>
      <c r="L2968" t="s">
        <v>556</v>
      </c>
    </row>
    <row r="2969" spans="2:12" x14ac:dyDescent="0.3">
      <c r="B2969">
        <v>428</v>
      </c>
      <c r="C2969" s="65">
        <v>44060</v>
      </c>
      <c r="D2969">
        <v>31</v>
      </c>
      <c r="E2969" t="s">
        <v>144</v>
      </c>
      <c r="F2969">
        <v>2</v>
      </c>
      <c r="G2969">
        <v>10</v>
      </c>
      <c r="H2969">
        <v>94</v>
      </c>
      <c r="I2969" t="s">
        <v>475</v>
      </c>
      <c r="J2969" t="s">
        <v>542</v>
      </c>
      <c r="K2969" t="s">
        <v>206</v>
      </c>
      <c r="L2969" t="s">
        <v>543</v>
      </c>
    </row>
    <row r="2970" spans="2:12" x14ac:dyDescent="0.3">
      <c r="B2970">
        <v>430</v>
      </c>
      <c r="C2970" s="65">
        <v>44061</v>
      </c>
      <c r="D2970">
        <v>32</v>
      </c>
      <c r="E2970" t="s">
        <v>136</v>
      </c>
      <c r="F2970">
        <v>2</v>
      </c>
      <c r="G2970">
        <v>25</v>
      </c>
      <c r="H2970">
        <v>111</v>
      </c>
      <c r="I2970" t="s">
        <v>475</v>
      </c>
      <c r="J2970" t="s">
        <v>542</v>
      </c>
      <c r="K2970" t="s">
        <v>206</v>
      </c>
      <c r="L2970" t="s">
        <v>543</v>
      </c>
    </row>
    <row r="2971" spans="2:12" x14ac:dyDescent="0.3">
      <c r="B2971">
        <v>441</v>
      </c>
      <c r="C2971" s="65">
        <v>44066</v>
      </c>
      <c r="D2971">
        <v>71</v>
      </c>
      <c r="E2971" t="s">
        <v>78</v>
      </c>
      <c r="F2971">
        <v>7</v>
      </c>
      <c r="G2971">
        <v>21</v>
      </c>
      <c r="H2971">
        <v>92</v>
      </c>
      <c r="I2971" t="s">
        <v>507</v>
      </c>
      <c r="J2971" t="s">
        <v>542</v>
      </c>
      <c r="K2971" t="s">
        <v>206</v>
      </c>
      <c r="L2971" t="s">
        <v>556</v>
      </c>
    </row>
    <row r="2972" spans="2:12" x14ac:dyDescent="0.3">
      <c r="B2972">
        <v>445</v>
      </c>
      <c r="C2972" s="65">
        <v>44068</v>
      </c>
      <c r="D2972">
        <v>84</v>
      </c>
      <c r="E2972" t="s">
        <v>106</v>
      </c>
      <c r="F2972">
        <v>12</v>
      </c>
      <c r="G2972">
        <v>15</v>
      </c>
      <c r="H2972">
        <v>111</v>
      </c>
      <c r="I2972" t="s">
        <v>333</v>
      </c>
      <c r="J2972" t="s">
        <v>542</v>
      </c>
      <c r="K2972" t="s">
        <v>201</v>
      </c>
      <c r="L2972" t="s">
        <v>566</v>
      </c>
    </row>
    <row r="2973" spans="2:12" x14ac:dyDescent="0.3">
      <c r="B2973">
        <v>447</v>
      </c>
      <c r="C2973" s="65">
        <v>44069</v>
      </c>
      <c r="D2973">
        <v>81</v>
      </c>
      <c r="E2973" t="s">
        <v>162</v>
      </c>
      <c r="F2973">
        <v>12</v>
      </c>
      <c r="G2973">
        <v>20</v>
      </c>
      <c r="H2973">
        <v>112</v>
      </c>
      <c r="I2973" t="s">
        <v>333</v>
      </c>
      <c r="J2973" t="s">
        <v>542</v>
      </c>
      <c r="K2973" t="s">
        <v>201</v>
      </c>
      <c r="L2973" t="s">
        <v>566</v>
      </c>
    </row>
    <row r="2974" spans="2:12" x14ac:dyDescent="0.3">
      <c r="B2974">
        <v>450</v>
      </c>
      <c r="C2974" s="65">
        <v>44070</v>
      </c>
      <c r="D2974">
        <v>66</v>
      </c>
      <c r="E2974" t="s">
        <v>89</v>
      </c>
      <c r="F2974">
        <v>2</v>
      </c>
      <c r="G2974">
        <v>44</v>
      </c>
      <c r="H2974">
        <v>109</v>
      </c>
      <c r="I2974" t="s">
        <v>475</v>
      </c>
      <c r="J2974" t="s">
        <v>542</v>
      </c>
      <c r="K2974" t="s">
        <v>206</v>
      </c>
      <c r="L2974" t="s">
        <v>543</v>
      </c>
    </row>
    <row r="2975" spans="2:12" x14ac:dyDescent="0.3">
      <c r="B2975">
        <v>458</v>
      </c>
      <c r="C2975" s="65">
        <v>44073</v>
      </c>
      <c r="D2975">
        <v>23</v>
      </c>
      <c r="E2975" t="s">
        <v>164</v>
      </c>
      <c r="F2975">
        <v>7</v>
      </c>
      <c r="G2975">
        <v>45</v>
      </c>
      <c r="H2975">
        <v>114</v>
      </c>
      <c r="I2975" t="s">
        <v>507</v>
      </c>
      <c r="J2975" t="s">
        <v>542</v>
      </c>
      <c r="K2975" t="s">
        <v>206</v>
      </c>
      <c r="L2975" t="s">
        <v>556</v>
      </c>
    </row>
    <row r="2976" spans="2:12" x14ac:dyDescent="0.3">
      <c r="B2976">
        <v>460</v>
      </c>
      <c r="C2976" s="65">
        <v>44073</v>
      </c>
      <c r="D2976">
        <v>87</v>
      </c>
      <c r="E2976" t="s">
        <v>101</v>
      </c>
      <c r="F2976">
        <v>12</v>
      </c>
      <c r="G2976">
        <v>45</v>
      </c>
      <c r="H2976">
        <v>109</v>
      </c>
      <c r="I2976" t="s">
        <v>333</v>
      </c>
      <c r="J2976" t="s">
        <v>542</v>
      </c>
      <c r="K2976" t="s">
        <v>201</v>
      </c>
      <c r="L2976" t="s">
        <v>566</v>
      </c>
    </row>
    <row r="2977" spans="2:12" x14ac:dyDescent="0.3">
      <c r="B2977">
        <v>463</v>
      </c>
      <c r="C2977" s="65">
        <v>44075</v>
      </c>
      <c r="D2977">
        <v>51</v>
      </c>
      <c r="E2977" t="s">
        <v>114</v>
      </c>
      <c r="F2977">
        <v>7</v>
      </c>
      <c r="G2977">
        <v>17</v>
      </c>
      <c r="H2977">
        <v>99</v>
      </c>
      <c r="I2977" t="s">
        <v>507</v>
      </c>
      <c r="J2977" t="s">
        <v>542</v>
      </c>
      <c r="K2977" t="s">
        <v>206</v>
      </c>
      <c r="L2977" t="s">
        <v>556</v>
      </c>
    </row>
    <row r="2978" spans="2:12" x14ac:dyDescent="0.3">
      <c r="B2978">
        <v>470</v>
      </c>
      <c r="C2978" s="65">
        <v>44079</v>
      </c>
      <c r="D2978">
        <v>59</v>
      </c>
      <c r="E2978" t="s">
        <v>156</v>
      </c>
      <c r="F2978">
        <v>12</v>
      </c>
      <c r="G2978">
        <v>19</v>
      </c>
      <c r="H2978">
        <v>108</v>
      </c>
      <c r="I2978" t="s">
        <v>333</v>
      </c>
      <c r="J2978" t="s">
        <v>542</v>
      </c>
      <c r="K2978" t="s">
        <v>201</v>
      </c>
      <c r="L2978" t="s">
        <v>566</v>
      </c>
    </row>
    <row r="2979" spans="2:12" x14ac:dyDescent="0.3">
      <c r="B2979">
        <v>477</v>
      </c>
      <c r="C2979" s="65">
        <v>44083</v>
      </c>
      <c r="D2979">
        <v>17</v>
      </c>
      <c r="E2979" t="s">
        <v>126</v>
      </c>
      <c r="F2979">
        <v>12</v>
      </c>
      <c r="G2979">
        <v>34</v>
      </c>
      <c r="H2979">
        <v>98</v>
      </c>
      <c r="I2979" t="s">
        <v>333</v>
      </c>
      <c r="J2979" t="s">
        <v>542</v>
      </c>
      <c r="K2979" t="s">
        <v>201</v>
      </c>
      <c r="L2979" t="s">
        <v>566</v>
      </c>
    </row>
    <row r="2980" spans="2:12" x14ac:dyDescent="0.3">
      <c r="B2980">
        <v>479</v>
      </c>
      <c r="C2980" s="65">
        <v>44084</v>
      </c>
      <c r="D2980">
        <v>3</v>
      </c>
      <c r="E2980" t="s">
        <v>150</v>
      </c>
      <c r="F2980">
        <v>7</v>
      </c>
      <c r="G2980">
        <v>34</v>
      </c>
      <c r="H2980">
        <v>96</v>
      </c>
      <c r="I2980" t="s">
        <v>507</v>
      </c>
      <c r="J2980" t="s">
        <v>542</v>
      </c>
      <c r="K2980" t="s">
        <v>206</v>
      </c>
      <c r="L2980" t="s">
        <v>556</v>
      </c>
    </row>
    <row r="2981" spans="2:12" x14ac:dyDescent="0.3">
      <c r="B2981">
        <v>503</v>
      </c>
      <c r="C2981" s="65">
        <v>44099</v>
      </c>
      <c r="D2981">
        <v>27</v>
      </c>
      <c r="E2981" t="s">
        <v>160</v>
      </c>
      <c r="F2981">
        <v>2</v>
      </c>
      <c r="G2981">
        <v>34</v>
      </c>
      <c r="H2981">
        <v>116</v>
      </c>
      <c r="I2981" t="s">
        <v>475</v>
      </c>
      <c r="J2981" t="s">
        <v>542</v>
      </c>
      <c r="K2981" t="s">
        <v>206</v>
      </c>
      <c r="L2981" t="s">
        <v>543</v>
      </c>
    </row>
    <row r="2982" spans="2:12" x14ac:dyDescent="0.3">
      <c r="B2982">
        <v>504</v>
      </c>
      <c r="C2982" s="65">
        <v>44100</v>
      </c>
      <c r="D2982">
        <v>27</v>
      </c>
      <c r="E2982" t="s">
        <v>160</v>
      </c>
      <c r="F2982">
        <v>7</v>
      </c>
      <c r="G2982">
        <v>44</v>
      </c>
      <c r="H2982">
        <v>95</v>
      </c>
      <c r="I2982" t="s">
        <v>507</v>
      </c>
      <c r="J2982" t="s">
        <v>542</v>
      </c>
      <c r="K2982" t="s">
        <v>206</v>
      </c>
      <c r="L2982" t="s">
        <v>556</v>
      </c>
    </row>
    <row r="2983" spans="2:12" x14ac:dyDescent="0.3">
      <c r="B2983">
        <v>507</v>
      </c>
      <c r="C2983" s="65">
        <v>44104</v>
      </c>
      <c r="D2983">
        <v>99</v>
      </c>
      <c r="E2983" t="s">
        <v>143</v>
      </c>
      <c r="F2983">
        <v>7</v>
      </c>
      <c r="G2983">
        <v>19</v>
      </c>
      <c r="H2983">
        <v>120</v>
      </c>
      <c r="I2983" t="s">
        <v>507</v>
      </c>
      <c r="J2983" t="s">
        <v>542</v>
      </c>
      <c r="K2983" t="s">
        <v>206</v>
      </c>
      <c r="L2983" t="s">
        <v>556</v>
      </c>
    </row>
    <row r="2984" spans="2:12" x14ac:dyDescent="0.3">
      <c r="B2984">
        <v>509</v>
      </c>
      <c r="C2984" s="65">
        <v>44105</v>
      </c>
      <c r="D2984">
        <v>50</v>
      </c>
      <c r="E2984" t="s">
        <v>140</v>
      </c>
      <c r="F2984">
        <v>7</v>
      </c>
      <c r="G2984">
        <v>37</v>
      </c>
      <c r="H2984">
        <v>110</v>
      </c>
      <c r="I2984" t="s">
        <v>507</v>
      </c>
      <c r="J2984" t="s">
        <v>542</v>
      </c>
      <c r="K2984" t="s">
        <v>206</v>
      </c>
      <c r="L2984" t="s">
        <v>556</v>
      </c>
    </row>
    <row r="2985" spans="2:12" x14ac:dyDescent="0.3">
      <c r="B2985">
        <v>516</v>
      </c>
      <c r="C2985" s="65">
        <v>44107</v>
      </c>
      <c r="D2985">
        <v>56</v>
      </c>
      <c r="E2985" t="s">
        <v>126</v>
      </c>
      <c r="F2985">
        <v>2</v>
      </c>
      <c r="G2985">
        <v>25</v>
      </c>
      <c r="H2985">
        <v>99</v>
      </c>
      <c r="I2985" t="s">
        <v>475</v>
      </c>
      <c r="J2985" t="s">
        <v>542</v>
      </c>
      <c r="K2985" t="s">
        <v>206</v>
      </c>
      <c r="L2985" t="s">
        <v>543</v>
      </c>
    </row>
    <row r="2986" spans="2:12" x14ac:dyDescent="0.3">
      <c r="B2986">
        <v>531</v>
      </c>
      <c r="C2986" s="65">
        <v>44116</v>
      </c>
      <c r="D2986">
        <v>22</v>
      </c>
      <c r="E2986" t="s">
        <v>112</v>
      </c>
      <c r="F2986">
        <v>7</v>
      </c>
      <c r="G2986">
        <v>42</v>
      </c>
      <c r="H2986">
        <v>91</v>
      </c>
      <c r="I2986" t="s">
        <v>507</v>
      </c>
      <c r="J2986" t="s">
        <v>542</v>
      </c>
      <c r="K2986" t="s">
        <v>206</v>
      </c>
      <c r="L2986" t="s">
        <v>556</v>
      </c>
    </row>
    <row r="2987" spans="2:12" x14ac:dyDescent="0.3">
      <c r="B2987">
        <v>532</v>
      </c>
      <c r="C2987" s="65">
        <v>44116</v>
      </c>
      <c r="D2987">
        <v>89</v>
      </c>
      <c r="E2987" t="s">
        <v>111</v>
      </c>
      <c r="F2987">
        <v>7</v>
      </c>
      <c r="G2987">
        <v>48</v>
      </c>
      <c r="H2987">
        <v>98</v>
      </c>
      <c r="I2987" t="s">
        <v>507</v>
      </c>
      <c r="J2987" t="s">
        <v>542</v>
      </c>
      <c r="K2987" t="s">
        <v>206</v>
      </c>
      <c r="L2987" t="s">
        <v>556</v>
      </c>
    </row>
    <row r="2988" spans="2:12" x14ac:dyDescent="0.3">
      <c r="B2988">
        <v>533</v>
      </c>
      <c r="C2988" s="65">
        <v>44116</v>
      </c>
      <c r="D2988">
        <v>90</v>
      </c>
      <c r="E2988" t="s">
        <v>119</v>
      </c>
      <c r="F2988">
        <v>7</v>
      </c>
      <c r="G2988">
        <v>42</v>
      </c>
      <c r="H2988">
        <v>116</v>
      </c>
      <c r="I2988" t="s">
        <v>507</v>
      </c>
      <c r="J2988" t="s">
        <v>542</v>
      </c>
      <c r="K2988" t="s">
        <v>206</v>
      </c>
      <c r="L2988" t="s">
        <v>556</v>
      </c>
    </row>
    <row r="2989" spans="2:12" x14ac:dyDescent="0.3">
      <c r="B2989">
        <v>534</v>
      </c>
      <c r="C2989" s="65">
        <v>44116</v>
      </c>
      <c r="D2989">
        <v>77</v>
      </c>
      <c r="E2989" t="s">
        <v>124</v>
      </c>
      <c r="F2989">
        <v>12</v>
      </c>
      <c r="G2989">
        <v>17</v>
      </c>
      <c r="H2989">
        <v>113</v>
      </c>
      <c r="I2989" t="s">
        <v>333</v>
      </c>
      <c r="J2989" t="s">
        <v>542</v>
      </c>
      <c r="K2989" t="s">
        <v>201</v>
      </c>
      <c r="L2989" t="s">
        <v>566</v>
      </c>
    </row>
    <row r="2990" spans="2:12" x14ac:dyDescent="0.3">
      <c r="B2990">
        <v>563</v>
      </c>
      <c r="C2990" s="65">
        <v>44137</v>
      </c>
      <c r="D2990">
        <v>57</v>
      </c>
      <c r="E2990" t="s">
        <v>148</v>
      </c>
      <c r="F2990">
        <v>7</v>
      </c>
      <c r="G2990">
        <v>20</v>
      </c>
      <c r="H2990">
        <v>94</v>
      </c>
      <c r="I2990" t="s">
        <v>507</v>
      </c>
      <c r="J2990" t="s">
        <v>542</v>
      </c>
      <c r="K2990" t="s">
        <v>206</v>
      </c>
      <c r="L2990" t="s">
        <v>556</v>
      </c>
    </row>
    <row r="2991" spans="2:12" x14ac:dyDescent="0.3">
      <c r="B2991">
        <v>564</v>
      </c>
      <c r="C2991" s="65">
        <v>44138</v>
      </c>
      <c r="D2991">
        <v>24</v>
      </c>
      <c r="E2991" t="s">
        <v>133</v>
      </c>
      <c r="F2991">
        <v>12</v>
      </c>
      <c r="G2991">
        <v>42</v>
      </c>
      <c r="H2991">
        <v>101</v>
      </c>
      <c r="I2991" t="s">
        <v>333</v>
      </c>
      <c r="J2991" t="s">
        <v>542</v>
      </c>
      <c r="K2991" t="s">
        <v>201</v>
      </c>
      <c r="L2991" t="s">
        <v>566</v>
      </c>
    </row>
    <row r="2992" spans="2:12" x14ac:dyDescent="0.3">
      <c r="B2992">
        <v>567</v>
      </c>
      <c r="C2992" s="65">
        <v>44138</v>
      </c>
      <c r="D2992">
        <v>25</v>
      </c>
      <c r="E2992" t="s">
        <v>122</v>
      </c>
      <c r="F2992">
        <v>12</v>
      </c>
      <c r="G2992">
        <v>37</v>
      </c>
      <c r="H2992">
        <v>95</v>
      </c>
      <c r="I2992" t="s">
        <v>333</v>
      </c>
      <c r="J2992" t="s">
        <v>542</v>
      </c>
      <c r="K2992" t="s">
        <v>201</v>
      </c>
      <c r="L2992" t="s">
        <v>566</v>
      </c>
    </row>
    <row r="2993" spans="2:12" x14ac:dyDescent="0.3">
      <c r="B2993">
        <v>571</v>
      </c>
      <c r="C2993" s="65">
        <v>44141</v>
      </c>
      <c r="D2993">
        <v>38</v>
      </c>
      <c r="E2993" t="s">
        <v>132</v>
      </c>
      <c r="F2993">
        <v>2</v>
      </c>
      <c r="G2993">
        <v>40</v>
      </c>
      <c r="H2993">
        <v>112</v>
      </c>
      <c r="I2993" t="s">
        <v>475</v>
      </c>
      <c r="J2993" t="s">
        <v>542</v>
      </c>
      <c r="K2993" t="s">
        <v>206</v>
      </c>
      <c r="L2993" t="s">
        <v>543</v>
      </c>
    </row>
    <row r="2994" spans="2:12" x14ac:dyDescent="0.3">
      <c r="B2994">
        <v>580</v>
      </c>
      <c r="C2994" s="65">
        <v>44145</v>
      </c>
      <c r="D2994">
        <v>83</v>
      </c>
      <c r="E2994" t="s">
        <v>159</v>
      </c>
      <c r="F2994">
        <v>7</v>
      </c>
      <c r="G2994">
        <v>14</v>
      </c>
      <c r="H2994">
        <v>117</v>
      </c>
      <c r="I2994" t="s">
        <v>507</v>
      </c>
      <c r="J2994" t="s">
        <v>542</v>
      </c>
      <c r="K2994" t="s">
        <v>206</v>
      </c>
      <c r="L2994" t="s">
        <v>556</v>
      </c>
    </row>
    <row r="2995" spans="2:12" x14ac:dyDescent="0.3">
      <c r="B2995">
        <v>582</v>
      </c>
      <c r="C2995" s="65">
        <v>44146</v>
      </c>
      <c r="D2995">
        <v>76</v>
      </c>
      <c r="E2995" t="s">
        <v>163</v>
      </c>
      <c r="F2995">
        <v>7</v>
      </c>
      <c r="G2995">
        <v>24</v>
      </c>
      <c r="H2995">
        <v>94</v>
      </c>
      <c r="I2995" t="s">
        <v>507</v>
      </c>
      <c r="J2995" t="s">
        <v>542</v>
      </c>
      <c r="K2995" t="s">
        <v>206</v>
      </c>
      <c r="L2995" t="s">
        <v>556</v>
      </c>
    </row>
    <row r="2996" spans="2:12" x14ac:dyDescent="0.3">
      <c r="B2996">
        <v>614</v>
      </c>
      <c r="C2996" s="65">
        <v>44166</v>
      </c>
      <c r="D2996">
        <v>21</v>
      </c>
      <c r="E2996" t="s">
        <v>146</v>
      </c>
      <c r="F2996">
        <v>7</v>
      </c>
      <c r="G2996">
        <v>21</v>
      </c>
      <c r="H2996">
        <v>95</v>
      </c>
      <c r="I2996" t="s">
        <v>507</v>
      </c>
      <c r="J2996" t="s">
        <v>542</v>
      </c>
      <c r="K2996" t="s">
        <v>206</v>
      </c>
      <c r="L2996" t="s">
        <v>556</v>
      </c>
    </row>
    <row r="2997" spans="2:12" x14ac:dyDescent="0.3">
      <c r="B2997">
        <v>619</v>
      </c>
      <c r="C2997" s="65">
        <v>44167</v>
      </c>
      <c r="D2997">
        <v>18</v>
      </c>
      <c r="E2997" t="s">
        <v>142</v>
      </c>
      <c r="F2997">
        <v>7</v>
      </c>
      <c r="G2997">
        <v>28</v>
      </c>
      <c r="H2997">
        <v>96</v>
      </c>
      <c r="I2997" t="s">
        <v>507</v>
      </c>
      <c r="J2997" t="s">
        <v>542</v>
      </c>
      <c r="K2997" t="s">
        <v>206</v>
      </c>
      <c r="L2997" t="s">
        <v>556</v>
      </c>
    </row>
    <row r="2998" spans="2:12" x14ac:dyDescent="0.3">
      <c r="B2998">
        <v>620</v>
      </c>
      <c r="C2998" s="65">
        <v>44167</v>
      </c>
      <c r="D2998">
        <v>29</v>
      </c>
      <c r="E2998" t="s">
        <v>157</v>
      </c>
      <c r="F2998">
        <v>2</v>
      </c>
      <c r="G2998">
        <v>22</v>
      </c>
      <c r="H2998">
        <v>92</v>
      </c>
      <c r="I2998" t="s">
        <v>475</v>
      </c>
      <c r="J2998" t="s">
        <v>542</v>
      </c>
      <c r="K2998" t="s">
        <v>206</v>
      </c>
      <c r="L2998" t="s">
        <v>543</v>
      </c>
    </row>
    <row r="2999" spans="2:12" x14ac:dyDescent="0.3">
      <c r="B2999">
        <v>626</v>
      </c>
      <c r="C2999" s="65">
        <v>44169</v>
      </c>
      <c r="D2999">
        <v>59</v>
      </c>
      <c r="E2999" t="s">
        <v>156</v>
      </c>
      <c r="F2999">
        <v>12</v>
      </c>
      <c r="G2999">
        <v>42</v>
      </c>
      <c r="H2999">
        <v>110</v>
      </c>
      <c r="I2999" t="s">
        <v>333</v>
      </c>
      <c r="J2999" t="s">
        <v>542</v>
      </c>
      <c r="K2999" t="s">
        <v>201</v>
      </c>
      <c r="L2999" t="s">
        <v>566</v>
      </c>
    </row>
    <row r="3000" spans="2:12" x14ac:dyDescent="0.3">
      <c r="B3000">
        <v>630</v>
      </c>
      <c r="C3000" s="65">
        <v>44171</v>
      </c>
      <c r="D3000">
        <v>77</v>
      </c>
      <c r="E3000" t="s">
        <v>124</v>
      </c>
      <c r="F3000">
        <v>2</v>
      </c>
      <c r="G3000">
        <v>42</v>
      </c>
      <c r="H3000">
        <v>102</v>
      </c>
      <c r="I3000" t="s">
        <v>475</v>
      </c>
      <c r="J3000" t="s">
        <v>542</v>
      </c>
      <c r="K3000" t="s">
        <v>206</v>
      </c>
      <c r="L3000" t="s">
        <v>543</v>
      </c>
    </row>
    <row r="3001" spans="2:12" x14ac:dyDescent="0.3">
      <c r="B3001">
        <v>636</v>
      </c>
      <c r="C3001" s="65">
        <v>44174</v>
      </c>
      <c r="D3001">
        <v>11</v>
      </c>
      <c r="E3001" t="s">
        <v>119</v>
      </c>
      <c r="F3001">
        <v>2</v>
      </c>
      <c r="G3001">
        <v>34</v>
      </c>
      <c r="H3001">
        <v>103</v>
      </c>
      <c r="I3001" t="s">
        <v>475</v>
      </c>
      <c r="J3001" t="s">
        <v>542</v>
      </c>
      <c r="K3001" t="s">
        <v>206</v>
      </c>
      <c r="L3001" t="s">
        <v>543</v>
      </c>
    </row>
    <row r="3002" spans="2:12" x14ac:dyDescent="0.3">
      <c r="B3002">
        <v>637</v>
      </c>
      <c r="C3002" s="65">
        <v>44176</v>
      </c>
      <c r="D3002">
        <v>64</v>
      </c>
      <c r="E3002" t="s">
        <v>137</v>
      </c>
      <c r="F3002">
        <v>7</v>
      </c>
      <c r="G3002">
        <v>13</v>
      </c>
      <c r="H3002">
        <v>101</v>
      </c>
      <c r="I3002" t="s">
        <v>507</v>
      </c>
      <c r="J3002" t="s">
        <v>542</v>
      </c>
      <c r="K3002" t="s">
        <v>206</v>
      </c>
      <c r="L3002" t="s">
        <v>556</v>
      </c>
    </row>
    <row r="3003" spans="2:12" x14ac:dyDescent="0.3">
      <c r="B3003">
        <v>654</v>
      </c>
      <c r="C3003" s="65">
        <v>44186</v>
      </c>
      <c r="D3003">
        <v>71</v>
      </c>
      <c r="E3003" t="s">
        <v>78</v>
      </c>
      <c r="F3003">
        <v>2</v>
      </c>
      <c r="G3003">
        <v>30</v>
      </c>
      <c r="H3003">
        <v>108</v>
      </c>
      <c r="I3003" t="s">
        <v>475</v>
      </c>
      <c r="J3003" t="s">
        <v>542</v>
      </c>
      <c r="K3003" t="s">
        <v>206</v>
      </c>
      <c r="L3003" t="s">
        <v>543</v>
      </c>
    </row>
    <row r="3004" spans="2:12" x14ac:dyDescent="0.3">
      <c r="B3004">
        <v>656</v>
      </c>
      <c r="C3004" s="65">
        <v>44186</v>
      </c>
      <c r="D3004">
        <v>6</v>
      </c>
      <c r="E3004" t="s">
        <v>147</v>
      </c>
      <c r="F3004">
        <v>7</v>
      </c>
      <c r="G3004">
        <v>37</v>
      </c>
      <c r="H3004">
        <v>92</v>
      </c>
      <c r="I3004" t="s">
        <v>507</v>
      </c>
      <c r="J3004" t="s">
        <v>542</v>
      </c>
      <c r="K3004" t="s">
        <v>206</v>
      </c>
      <c r="L3004" t="s">
        <v>556</v>
      </c>
    </row>
    <row r="3005" spans="2:12" x14ac:dyDescent="0.3">
      <c r="B3005">
        <v>659</v>
      </c>
      <c r="C3005" s="65">
        <v>44187</v>
      </c>
      <c r="D3005">
        <v>9</v>
      </c>
      <c r="E3005" t="s">
        <v>94</v>
      </c>
      <c r="F3005">
        <v>7</v>
      </c>
      <c r="G3005">
        <v>36</v>
      </c>
      <c r="H3005">
        <v>98</v>
      </c>
      <c r="I3005" t="s">
        <v>507</v>
      </c>
      <c r="J3005" t="s">
        <v>542</v>
      </c>
      <c r="K3005" t="s">
        <v>206</v>
      </c>
      <c r="L3005" t="s">
        <v>556</v>
      </c>
    </row>
    <row r="3006" spans="2:12" x14ac:dyDescent="0.3">
      <c r="B3006">
        <v>662</v>
      </c>
      <c r="C3006" s="65">
        <v>44191</v>
      </c>
      <c r="D3006">
        <v>48</v>
      </c>
      <c r="E3006" t="s">
        <v>120</v>
      </c>
      <c r="F3006">
        <v>7</v>
      </c>
      <c r="G3006">
        <v>32</v>
      </c>
      <c r="H3006">
        <v>93</v>
      </c>
      <c r="I3006" t="s">
        <v>507</v>
      </c>
      <c r="J3006" t="s">
        <v>542</v>
      </c>
      <c r="K3006" t="s">
        <v>206</v>
      </c>
      <c r="L3006" t="s">
        <v>556</v>
      </c>
    </row>
    <row r="3007" spans="2:12" x14ac:dyDescent="0.3">
      <c r="B3007">
        <v>669</v>
      </c>
      <c r="C3007" s="65">
        <v>44195</v>
      </c>
      <c r="D3007">
        <v>11</v>
      </c>
      <c r="E3007" t="s">
        <v>119</v>
      </c>
      <c r="F3007">
        <v>2</v>
      </c>
      <c r="G3007">
        <v>31</v>
      </c>
      <c r="H3007">
        <v>115</v>
      </c>
      <c r="I3007" t="s">
        <v>475</v>
      </c>
      <c r="J3007" t="s">
        <v>542</v>
      </c>
      <c r="K3007" t="s">
        <v>206</v>
      </c>
      <c r="L3007" t="s">
        <v>543</v>
      </c>
    </row>
    <row r="3008" spans="2:12" x14ac:dyDescent="0.3">
      <c r="B3008">
        <v>674</v>
      </c>
      <c r="C3008" s="65">
        <v>44199</v>
      </c>
      <c r="D3008">
        <v>13</v>
      </c>
      <c r="E3008" t="s">
        <v>134</v>
      </c>
      <c r="F3008">
        <v>7</v>
      </c>
      <c r="G3008">
        <v>19</v>
      </c>
      <c r="H3008">
        <v>115</v>
      </c>
      <c r="I3008" t="s">
        <v>507</v>
      </c>
      <c r="J3008" t="s">
        <v>542</v>
      </c>
      <c r="K3008" t="s">
        <v>206</v>
      </c>
      <c r="L3008" t="s">
        <v>556</v>
      </c>
    </row>
    <row r="3009" spans="2:12" x14ac:dyDescent="0.3">
      <c r="B3009">
        <v>675</v>
      </c>
      <c r="C3009" s="65">
        <v>44199</v>
      </c>
      <c r="D3009">
        <v>64</v>
      </c>
      <c r="E3009" t="s">
        <v>137</v>
      </c>
      <c r="F3009">
        <v>7</v>
      </c>
      <c r="G3009">
        <v>27</v>
      </c>
      <c r="H3009">
        <v>99</v>
      </c>
      <c r="I3009" t="s">
        <v>507</v>
      </c>
      <c r="J3009" t="s">
        <v>542</v>
      </c>
      <c r="K3009" t="s">
        <v>206</v>
      </c>
      <c r="L3009" t="s">
        <v>556</v>
      </c>
    </row>
    <row r="3010" spans="2:12" x14ac:dyDescent="0.3">
      <c r="B3010">
        <v>686</v>
      </c>
      <c r="C3010" s="65">
        <v>44204</v>
      </c>
      <c r="D3010">
        <v>40</v>
      </c>
      <c r="E3010" t="s">
        <v>111</v>
      </c>
      <c r="F3010">
        <v>7</v>
      </c>
      <c r="G3010">
        <v>23</v>
      </c>
      <c r="H3010">
        <v>119</v>
      </c>
      <c r="I3010" t="s">
        <v>507</v>
      </c>
      <c r="J3010" t="s">
        <v>542</v>
      </c>
      <c r="K3010" t="s">
        <v>206</v>
      </c>
      <c r="L3010" t="s">
        <v>556</v>
      </c>
    </row>
    <row r="3011" spans="2:12" x14ac:dyDescent="0.3">
      <c r="B3011">
        <v>688</v>
      </c>
      <c r="C3011" s="65">
        <v>44205</v>
      </c>
      <c r="D3011">
        <v>97</v>
      </c>
      <c r="E3011" t="s">
        <v>125</v>
      </c>
      <c r="F3011">
        <v>2</v>
      </c>
      <c r="G3011">
        <v>20</v>
      </c>
      <c r="H3011">
        <v>103</v>
      </c>
      <c r="I3011" t="s">
        <v>475</v>
      </c>
      <c r="J3011" t="s">
        <v>542</v>
      </c>
      <c r="K3011" t="s">
        <v>206</v>
      </c>
      <c r="L3011" t="s">
        <v>543</v>
      </c>
    </row>
    <row r="3012" spans="2:12" x14ac:dyDescent="0.3">
      <c r="B3012">
        <v>694</v>
      </c>
      <c r="C3012" s="65">
        <v>44209</v>
      </c>
      <c r="D3012">
        <v>29</v>
      </c>
      <c r="E3012" t="s">
        <v>157</v>
      </c>
      <c r="F3012">
        <v>7</v>
      </c>
      <c r="G3012">
        <v>47</v>
      </c>
      <c r="H3012">
        <v>97</v>
      </c>
      <c r="I3012" t="s">
        <v>507</v>
      </c>
      <c r="J3012" t="s">
        <v>542</v>
      </c>
      <c r="K3012" t="s">
        <v>206</v>
      </c>
      <c r="L3012" t="s">
        <v>556</v>
      </c>
    </row>
    <row r="3013" spans="2:12" x14ac:dyDescent="0.3">
      <c r="B3013">
        <v>696</v>
      </c>
      <c r="C3013" s="65">
        <v>44209</v>
      </c>
      <c r="D3013">
        <v>40</v>
      </c>
      <c r="E3013" t="s">
        <v>111</v>
      </c>
      <c r="F3013">
        <v>7</v>
      </c>
      <c r="G3013">
        <v>29</v>
      </c>
      <c r="H3013">
        <v>108</v>
      </c>
      <c r="I3013" t="s">
        <v>507</v>
      </c>
      <c r="J3013" t="s">
        <v>542</v>
      </c>
      <c r="K3013" t="s">
        <v>206</v>
      </c>
      <c r="L3013" t="s">
        <v>556</v>
      </c>
    </row>
    <row r="3014" spans="2:12" x14ac:dyDescent="0.3">
      <c r="B3014">
        <v>702</v>
      </c>
      <c r="C3014" s="65">
        <v>44214</v>
      </c>
      <c r="D3014">
        <v>96</v>
      </c>
      <c r="E3014" t="s">
        <v>104</v>
      </c>
      <c r="F3014">
        <v>7</v>
      </c>
      <c r="G3014">
        <v>16</v>
      </c>
      <c r="H3014">
        <v>98</v>
      </c>
      <c r="I3014" t="s">
        <v>507</v>
      </c>
      <c r="J3014" t="s">
        <v>542</v>
      </c>
      <c r="K3014" t="s">
        <v>206</v>
      </c>
      <c r="L3014" t="s">
        <v>556</v>
      </c>
    </row>
    <row r="3015" spans="2:12" x14ac:dyDescent="0.3">
      <c r="B3015">
        <v>704</v>
      </c>
      <c r="C3015" s="65">
        <v>44214</v>
      </c>
      <c r="D3015">
        <v>85</v>
      </c>
      <c r="E3015" t="s">
        <v>117</v>
      </c>
      <c r="F3015">
        <v>2</v>
      </c>
      <c r="G3015">
        <v>32</v>
      </c>
      <c r="H3015">
        <v>97</v>
      </c>
      <c r="I3015" t="s">
        <v>475</v>
      </c>
      <c r="J3015" t="s">
        <v>542</v>
      </c>
      <c r="K3015" t="s">
        <v>206</v>
      </c>
      <c r="L3015" t="s">
        <v>543</v>
      </c>
    </row>
    <row r="3016" spans="2:12" x14ac:dyDescent="0.3">
      <c r="B3016">
        <v>710</v>
      </c>
      <c r="C3016" s="65">
        <v>44215</v>
      </c>
      <c r="D3016">
        <v>59</v>
      </c>
      <c r="E3016" t="s">
        <v>156</v>
      </c>
      <c r="F3016">
        <v>12</v>
      </c>
      <c r="G3016">
        <v>21</v>
      </c>
      <c r="H3016">
        <v>114</v>
      </c>
      <c r="I3016" t="s">
        <v>333</v>
      </c>
      <c r="J3016" t="s">
        <v>542</v>
      </c>
      <c r="K3016" t="s">
        <v>201</v>
      </c>
      <c r="L3016" t="s">
        <v>566</v>
      </c>
    </row>
    <row r="3017" spans="2:12" x14ac:dyDescent="0.3">
      <c r="B3017">
        <v>712</v>
      </c>
      <c r="C3017" s="65">
        <v>44217</v>
      </c>
      <c r="D3017">
        <v>44</v>
      </c>
      <c r="E3017" t="s">
        <v>130</v>
      </c>
      <c r="F3017">
        <v>2</v>
      </c>
      <c r="G3017">
        <v>28</v>
      </c>
      <c r="H3017">
        <v>108</v>
      </c>
      <c r="I3017" t="s">
        <v>475</v>
      </c>
      <c r="J3017" t="s">
        <v>542</v>
      </c>
      <c r="K3017" t="s">
        <v>206</v>
      </c>
      <c r="L3017" t="s">
        <v>543</v>
      </c>
    </row>
    <row r="3018" spans="2:12" x14ac:dyDescent="0.3">
      <c r="B3018">
        <v>716</v>
      </c>
      <c r="C3018" s="65">
        <v>44219</v>
      </c>
      <c r="D3018">
        <v>89</v>
      </c>
      <c r="E3018" t="s">
        <v>111</v>
      </c>
      <c r="F3018">
        <v>2</v>
      </c>
      <c r="G3018">
        <v>26</v>
      </c>
      <c r="H3018">
        <v>116</v>
      </c>
      <c r="I3018" t="s">
        <v>475</v>
      </c>
      <c r="J3018" t="s">
        <v>542</v>
      </c>
      <c r="K3018" t="s">
        <v>206</v>
      </c>
      <c r="L3018" t="s">
        <v>543</v>
      </c>
    </row>
    <row r="3019" spans="2:12" x14ac:dyDescent="0.3">
      <c r="B3019">
        <v>721</v>
      </c>
      <c r="C3019" s="65">
        <v>44223</v>
      </c>
      <c r="D3019">
        <v>38</v>
      </c>
      <c r="E3019" t="s">
        <v>132</v>
      </c>
      <c r="F3019">
        <v>2</v>
      </c>
      <c r="G3019">
        <v>37</v>
      </c>
      <c r="H3019">
        <v>109</v>
      </c>
      <c r="I3019" t="s">
        <v>475</v>
      </c>
      <c r="J3019" t="s">
        <v>542</v>
      </c>
      <c r="K3019" t="s">
        <v>206</v>
      </c>
      <c r="L3019" t="s">
        <v>543</v>
      </c>
    </row>
    <row r="3020" spans="2:12" x14ac:dyDescent="0.3">
      <c r="B3020">
        <v>723</v>
      </c>
      <c r="C3020" s="65">
        <v>44224</v>
      </c>
      <c r="D3020">
        <v>81</v>
      </c>
      <c r="E3020" t="s">
        <v>162</v>
      </c>
      <c r="F3020">
        <v>12</v>
      </c>
      <c r="G3020">
        <v>11</v>
      </c>
      <c r="H3020">
        <v>91</v>
      </c>
      <c r="I3020" t="s">
        <v>333</v>
      </c>
      <c r="J3020" t="s">
        <v>542</v>
      </c>
      <c r="K3020" t="s">
        <v>201</v>
      </c>
      <c r="L3020" t="s">
        <v>566</v>
      </c>
    </row>
    <row r="3021" spans="2:12" x14ac:dyDescent="0.3">
      <c r="B3021">
        <v>724</v>
      </c>
      <c r="C3021" s="65">
        <v>44226</v>
      </c>
      <c r="D3021">
        <v>84</v>
      </c>
      <c r="E3021" t="s">
        <v>106</v>
      </c>
      <c r="F3021">
        <v>7</v>
      </c>
      <c r="G3021">
        <v>16</v>
      </c>
      <c r="H3021">
        <v>119</v>
      </c>
      <c r="I3021" t="s">
        <v>507</v>
      </c>
      <c r="J3021" t="s">
        <v>542</v>
      </c>
      <c r="K3021" t="s">
        <v>206</v>
      </c>
      <c r="L3021" t="s">
        <v>556</v>
      </c>
    </row>
    <row r="3022" spans="2:12" x14ac:dyDescent="0.3">
      <c r="B3022">
        <v>745</v>
      </c>
      <c r="C3022" s="65">
        <v>44240</v>
      </c>
      <c r="D3022">
        <v>42</v>
      </c>
      <c r="E3022" t="s">
        <v>151</v>
      </c>
      <c r="F3022">
        <v>7</v>
      </c>
      <c r="G3022">
        <v>19</v>
      </c>
      <c r="H3022">
        <v>92</v>
      </c>
      <c r="I3022" t="s">
        <v>507</v>
      </c>
      <c r="J3022" t="s">
        <v>542</v>
      </c>
      <c r="K3022" t="s">
        <v>206</v>
      </c>
      <c r="L3022" t="s">
        <v>556</v>
      </c>
    </row>
    <row r="3023" spans="2:12" x14ac:dyDescent="0.3">
      <c r="B3023">
        <v>746</v>
      </c>
      <c r="C3023" s="65">
        <v>44241</v>
      </c>
      <c r="D3023">
        <v>16</v>
      </c>
      <c r="E3023" t="s">
        <v>86</v>
      </c>
      <c r="F3023">
        <v>12</v>
      </c>
      <c r="G3023">
        <v>29</v>
      </c>
      <c r="H3023">
        <v>96</v>
      </c>
      <c r="I3023" t="s">
        <v>333</v>
      </c>
      <c r="J3023" t="s">
        <v>542</v>
      </c>
      <c r="K3023" t="s">
        <v>201</v>
      </c>
      <c r="L3023" t="s">
        <v>566</v>
      </c>
    </row>
    <row r="3024" spans="2:12" x14ac:dyDescent="0.3">
      <c r="B3024">
        <v>748</v>
      </c>
      <c r="C3024" s="65">
        <v>44241</v>
      </c>
      <c r="D3024">
        <v>30</v>
      </c>
      <c r="E3024" t="s">
        <v>155</v>
      </c>
      <c r="F3024">
        <v>12</v>
      </c>
      <c r="G3024">
        <v>38</v>
      </c>
      <c r="H3024">
        <v>117</v>
      </c>
      <c r="I3024" t="s">
        <v>333</v>
      </c>
      <c r="J3024" t="s">
        <v>542</v>
      </c>
      <c r="K3024" t="s">
        <v>201</v>
      </c>
      <c r="L3024" t="s">
        <v>566</v>
      </c>
    </row>
    <row r="3025" spans="2:12" x14ac:dyDescent="0.3">
      <c r="B3025">
        <v>758</v>
      </c>
      <c r="C3025" s="65">
        <v>44246</v>
      </c>
      <c r="D3025">
        <v>34</v>
      </c>
      <c r="E3025" t="s">
        <v>118</v>
      </c>
      <c r="F3025">
        <v>7</v>
      </c>
      <c r="G3025">
        <v>14</v>
      </c>
      <c r="H3025">
        <v>106</v>
      </c>
      <c r="I3025" t="s">
        <v>507</v>
      </c>
      <c r="J3025" t="s">
        <v>542</v>
      </c>
      <c r="K3025" t="s">
        <v>206</v>
      </c>
      <c r="L3025" t="s">
        <v>556</v>
      </c>
    </row>
    <row r="3026" spans="2:12" x14ac:dyDescent="0.3">
      <c r="B3026">
        <v>760</v>
      </c>
      <c r="C3026" s="65">
        <v>44247</v>
      </c>
      <c r="D3026">
        <v>84</v>
      </c>
      <c r="E3026" t="s">
        <v>106</v>
      </c>
      <c r="F3026">
        <v>12</v>
      </c>
      <c r="G3026">
        <v>27</v>
      </c>
      <c r="H3026">
        <v>100</v>
      </c>
      <c r="I3026" t="s">
        <v>333</v>
      </c>
      <c r="J3026" t="s">
        <v>542</v>
      </c>
      <c r="K3026" t="s">
        <v>201</v>
      </c>
      <c r="L3026" t="s">
        <v>566</v>
      </c>
    </row>
    <row r="3027" spans="2:12" x14ac:dyDescent="0.3">
      <c r="B3027">
        <v>788</v>
      </c>
      <c r="C3027" s="65">
        <v>44257</v>
      </c>
      <c r="D3027">
        <v>66</v>
      </c>
      <c r="E3027" t="s">
        <v>89</v>
      </c>
      <c r="F3027">
        <v>7</v>
      </c>
      <c r="G3027">
        <v>34</v>
      </c>
      <c r="H3027">
        <v>111</v>
      </c>
      <c r="I3027" t="s">
        <v>507</v>
      </c>
      <c r="J3027" t="s">
        <v>542</v>
      </c>
      <c r="K3027" t="s">
        <v>206</v>
      </c>
      <c r="L3027" t="s">
        <v>556</v>
      </c>
    </row>
    <row r="3028" spans="2:12" x14ac:dyDescent="0.3">
      <c r="B3028">
        <v>797</v>
      </c>
      <c r="C3028" s="65">
        <v>44261</v>
      </c>
      <c r="D3028">
        <v>15</v>
      </c>
      <c r="E3028" t="s">
        <v>136</v>
      </c>
      <c r="F3028">
        <v>12</v>
      </c>
      <c r="G3028">
        <v>29</v>
      </c>
      <c r="H3028">
        <v>107</v>
      </c>
      <c r="I3028" t="s">
        <v>333</v>
      </c>
      <c r="J3028" t="s">
        <v>542</v>
      </c>
      <c r="K3028" t="s">
        <v>201</v>
      </c>
      <c r="L3028" t="s">
        <v>566</v>
      </c>
    </row>
    <row r="3029" spans="2:12" x14ac:dyDescent="0.3">
      <c r="B3029">
        <v>798</v>
      </c>
      <c r="C3029" s="65">
        <v>44262</v>
      </c>
      <c r="D3029">
        <v>89</v>
      </c>
      <c r="E3029" t="s">
        <v>111</v>
      </c>
      <c r="F3029">
        <v>2</v>
      </c>
      <c r="G3029">
        <v>39</v>
      </c>
      <c r="H3029">
        <v>109</v>
      </c>
      <c r="I3029" t="s">
        <v>475</v>
      </c>
      <c r="J3029" t="s">
        <v>542</v>
      </c>
      <c r="K3029" t="s">
        <v>206</v>
      </c>
      <c r="L3029" t="s">
        <v>543</v>
      </c>
    </row>
    <row r="3030" spans="2:12" x14ac:dyDescent="0.3">
      <c r="B3030">
        <v>802</v>
      </c>
      <c r="C3030" s="65">
        <v>44262</v>
      </c>
      <c r="D3030">
        <v>22</v>
      </c>
      <c r="E3030" t="s">
        <v>112</v>
      </c>
      <c r="F3030">
        <v>12</v>
      </c>
      <c r="G3030">
        <v>10</v>
      </c>
      <c r="H3030">
        <v>97</v>
      </c>
      <c r="I3030" t="s">
        <v>333</v>
      </c>
      <c r="J3030" t="s">
        <v>542</v>
      </c>
      <c r="K3030" t="s">
        <v>201</v>
      </c>
      <c r="L3030" t="s">
        <v>566</v>
      </c>
    </row>
    <row r="3031" spans="2:12" x14ac:dyDescent="0.3">
      <c r="B3031">
        <v>806</v>
      </c>
      <c r="C3031" s="65">
        <v>44265</v>
      </c>
      <c r="D3031">
        <v>68</v>
      </c>
      <c r="E3031" t="s">
        <v>111</v>
      </c>
      <c r="F3031">
        <v>2</v>
      </c>
      <c r="G3031">
        <v>48</v>
      </c>
      <c r="H3031">
        <v>112</v>
      </c>
      <c r="I3031" t="s">
        <v>475</v>
      </c>
      <c r="J3031" t="s">
        <v>542</v>
      </c>
      <c r="K3031" t="s">
        <v>206</v>
      </c>
      <c r="L3031" t="s">
        <v>543</v>
      </c>
    </row>
    <row r="3032" spans="2:12" x14ac:dyDescent="0.3">
      <c r="B3032">
        <v>807</v>
      </c>
      <c r="C3032" s="65">
        <v>44265</v>
      </c>
      <c r="D3032">
        <v>46</v>
      </c>
      <c r="E3032" t="s">
        <v>153</v>
      </c>
      <c r="F3032">
        <v>7</v>
      </c>
      <c r="G3032">
        <v>38</v>
      </c>
      <c r="H3032">
        <v>102</v>
      </c>
      <c r="I3032" t="s">
        <v>507</v>
      </c>
      <c r="J3032" t="s">
        <v>542</v>
      </c>
      <c r="K3032" t="s">
        <v>206</v>
      </c>
      <c r="L3032" t="s">
        <v>556</v>
      </c>
    </row>
    <row r="3033" spans="2:12" x14ac:dyDescent="0.3">
      <c r="B3033">
        <v>809</v>
      </c>
      <c r="C3033" s="65">
        <v>44265</v>
      </c>
      <c r="D3033">
        <v>11</v>
      </c>
      <c r="E3033" t="s">
        <v>119</v>
      </c>
      <c r="F3033">
        <v>12</v>
      </c>
      <c r="G3033">
        <v>27</v>
      </c>
      <c r="H3033">
        <v>104</v>
      </c>
      <c r="I3033" t="s">
        <v>333</v>
      </c>
      <c r="J3033" t="s">
        <v>542</v>
      </c>
      <c r="K3033" t="s">
        <v>201</v>
      </c>
      <c r="L3033" t="s">
        <v>566</v>
      </c>
    </row>
    <row r="3034" spans="2:12" x14ac:dyDescent="0.3">
      <c r="B3034">
        <v>816</v>
      </c>
      <c r="C3034" s="65">
        <v>44270</v>
      </c>
      <c r="D3034">
        <v>69</v>
      </c>
      <c r="E3034" t="s">
        <v>126</v>
      </c>
      <c r="F3034">
        <v>7</v>
      </c>
      <c r="G3034">
        <v>10</v>
      </c>
      <c r="H3034">
        <v>100</v>
      </c>
      <c r="I3034" t="s">
        <v>507</v>
      </c>
      <c r="J3034" t="s">
        <v>542</v>
      </c>
      <c r="K3034" t="s">
        <v>206</v>
      </c>
      <c r="L3034" t="s">
        <v>556</v>
      </c>
    </row>
    <row r="3035" spans="2:12" x14ac:dyDescent="0.3">
      <c r="B3035">
        <v>822</v>
      </c>
      <c r="C3035" s="65">
        <v>44273</v>
      </c>
      <c r="D3035">
        <v>61</v>
      </c>
      <c r="E3035" t="s">
        <v>116</v>
      </c>
      <c r="F3035">
        <v>12</v>
      </c>
      <c r="G3035">
        <v>30</v>
      </c>
      <c r="H3035">
        <v>112</v>
      </c>
      <c r="I3035" t="s">
        <v>333</v>
      </c>
      <c r="J3035" t="s">
        <v>542</v>
      </c>
      <c r="K3035" t="s">
        <v>201</v>
      </c>
      <c r="L3035" t="s">
        <v>566</v>
      </c>
    </row>
    <row r="3036" spans="2:12" x14ac:dyDescent="0.3">
      <c r="B3036">
        <v>829</v>
      </c>
      <c r="C3036" s="65">
        <v>44279</v>
      </c>
      <c r="D3036">
        <v>10</v>
      </c>
      <c r="E3036" t="s">
        <v>148</v>
      </c>
      <c r="F3036">
        <v>12</v>
      </c>
      <c r="G3036">
        <v>20</v>
      </c>
      <c r="H3036">
        <v>117</v>
      </c>
      <c r="I3036" t="s">
        <v>333</v>
      </c>
      <c r="J3036" t="s">
        <v>542</v>
      </c>
      <c r="K3036" t="s">
        <v>201</v>
      </c>
      <c r="L3036" t="s">
        <v>566</v>
      </c>
    </row>
    <row r="3037" spans="2:12" x14ac:dyDescent="0.3">
      <c r="B3037">
        <v>830</v>
      </c>
      <c r="C3037" s="65">
        <v>44279</v>
      </c>
      <c r="D3037">
        <v>85</v>
      </c>
      <c r="E3037" t="s">
        <v>117</v>
      </c>
      <c r="F3037">
        <v>2</v>
      </c>
      <c r="G3037">
        <v>50</v>
      </c>
      <c r="H3037">
        <v>107</v>
      </c>
      <c r="I3037" t="s">
        <v>475</v>
      </c>
      <c r="J3037" t="s">
        <v>542</v>
      </c>
      <c r="K3037" t="s">
        <v>206</v>
      </c>
      <c r="L3037" t="s">
        <v>543</v>
      </c>
    </row>
    <row r="3038" spans="2:12" x14ac:dyDescent="0.3">
      <c r="B3038">
        <v>834</v>
      </c>
      <c r="C3038" s="65">
        <v>44281</v>
      </c>
      <c r="D3038">
        <v>29</v>
      </c>
      <c r="E3038" t="s">
        <v>157</v>
      </c>
      <c r="F3038">
        <v>2</v>
      </c>
      <c r="G3038">
        <v>12</v>
      </c>
      <c r="H3038">
        <v>97</v>
      </c>
      <c r="I3038" t="s">
        <v>475</v>
      </c>
      <c r="J3038" t="s">
        <v>542</v>
      </c>
      <c r="K3038" t="s">
        <v>206</v>
      </c>
      <c r="L3038" t="s">
        <v>543</v>
      </c>
    </row>
    <row r="3039" spans="2:12" x14ac:dyDescent="0.3">
      <c r="B3039">
        <v>835</v>
      </c>
      <c r="C3039" s="65">
        <v>44282</v>
      </c>
      <c r="D3039">
        <v>66</v>
      </c>
      <c r="E3039" t="s">
        <v>89</v>
      </c>
      <c r="F3039">
        <v>12</v>
      </c>
      <c r="G3039">
        <v>23</v>
      </c>
      <c r="H3039">
        <v>99</v>
      </c>
      <c r="I3039" t="s">
        <v>333</v>
      </c>
      <c r="J3039" t="s">
        <v>542</v>
      </c>
      <c r="K3039" t="s">
        <v>201</v>
      </c>
      <c r="L3039" t="s">
        <v>566</v>
      </c>
    </row>
    <row r="3040" spans="2:12" x14ac:dyDescent="0.3">
      <c r="B3040">
        <v>842</v>
      </c>
      <c r="C3040" s="65">
        <v>44284</v>
      </c>
      <c r="D3040">
        <v>85</v>
      </c>
      <c r="E3040" t="s">
        <v>117</v>
      </c>
      <c r="F3040">
        <v>12</v>
      </c>
      <c r="G3040">
        <v>20</v>
      </c>
      <c r="H3040">
        <v>93</v>
      </c>
      <c r="I3040" t="s">
        <v>333</v>
      </c>
      <c r="J3040" t="s">
        <v>542</v>
      </c>
      <c r="K3040" t="s">
        <v>201</v>
      </c>
      <c r="L3040" t="s">
        <v>566</v>
      </c>
    </row>
    <row r="3041" spans="2:12" x14ac:dyDescent="0.3">
      <c r="B3041">
        <v>848</v>
      </c>
      <c r="C3041" s="65">
        <v>44286</v>
      </c>
      <c r="D3041">
        <v>84</v>
      </c>
      <c r="E3041" t="s">
        <v>106</v>
      </c>
      <c r="F3041">
        <v>12</v>
      </c>
      <c r="G3041">
        <v>42</v>
      </c>
      <c r="H3041">
        <v>91</v>
      </c>
      <c r="I3041" t="s">
        <v>333</v>
      </c>
      <c r="J3041" t="s">
        <v>542</v>
      </c>
      <c r="K3041" t="s">
        <v>201</v>
      </c>
      <c r="L3041" t="s">
        <v>566</v>
      </c>
    </row>
    <row r="3042" spans="2:12" x14ac:dyDescent="0.3">
      <c r="B3042">
        <v>863</v>
      </c>
      <c r="C3042" s="65">
        <v>44291</v>
      </c>
      <c r="D3042">
        <v>32</v>
      </c>
      <c r="E3042" t="s">
        <v>136</v>
      </c>
      <c r="F3042">
        <v>2</v>
      </c>
      <c r="G3042">
        <v>46</v>
      </c>
      <c r="H3042">
        <v>106</v>
      </c>
      <c r="I3042" t="s">
        <v>475</v>
      </c>
      <c r="J3042" t="s">
        <v>542</v>
      </c>
      <c r="K3042" t="s">
        <v>206</v>
      </c>
      <c r="L3042" t="s">
        <v>543</v>
      </c>
    </row>
    <row r="3043" spans="2:12" x14ac:dyDescent="0.3">
      <c r="B3043">
        <v>865</v>
      </c>
      <c r="C3043" s="65">
        <v>44293</v>
      </c>
      <c r="D3043">
        <v>29</v>
      </c>
      <c r="E3043" t="s">
        <v>157</v>
      </c>
      <c r="F3043">
        <v>2</v>
      </c>
      <c r="G3043">
        <v>30</v>
      </c>
      <c r="H3043">
        <v>112</v>
      </c>
      <c r="I3043" t="s">
        <v>475</v>
      </c>
      <c r="J3043" t="s">
        <v>542</v>
      </c>
      <c r="K3043" t="s">
        <v>206</v>
      </c>
      <c r="L3043" t="s">
        <v>543</v>
      </c>
    </row>
    <row r="3044" spans="2:12" x14ac:dyDescent="0.3">
      <c r="B3044">
        <v>876</v>
      </c>
      <c r="C3044" s="65">
        <v>44304</v>
      </c>
      <c r="D3044">
        <v>34</v>
      </c>
      <c r="E3044" t="s">
        <v>118</v>
      </c>
      <c r="F3044">
        <v>7</v>
      </c>
      <c r="G3044">
        <v>38</v>
      </c>
      <c r="H3044">
        <v>108</v>
      </c>
      <c r="I3044" t="s">
        <v>507</v>
      </c>
      <c r="J3044" t="s">
        <v>542</v>
      </c>
      <c r="K3044" t="s">
        <v>206</v>
      </c>
      <c r="L3044" t="s">
        <v>556</v>
      </c>
    </row>
    <row r="3045" spans="2:12" x14ac:dyDescent="0.3">
      <c r="B3045">
        <v>882</v>
      </c>
      <c r="C3045" s="65">
        <v>44307</v>
      </c>
      <c r="D3045">
        <v>9</v>
      </c>
      <c r="E3045" t="s">
        <v>94</v>
      </c>
      <c r="F3045">
        <v>7</v>
      </c>
      <c r="G3045">
        <v>33</v>
      </c>
      <c r="H3045">
        <v>109</v>
      </c>
      <c r="I3045" t="s">
        <v>507</v>
      </c>
      <c r="J3045" t="s">
        <v>542</v>
      </c>
      <c r="K3045" t="s">
        <v>206</v>
      </c>
      <c r="L3045" t="s">
        <v>556</v>
      </c>
    </row>
    <row r="3046" spans="2:12" x14ac:dyDescent="0.3">
      <c r="B3046">
        <v>886</v>
      </c>
      <c r="C3046" s="65">
        <v>44310</v>
      </c>
      <c r="D3046">
        <v>86</v>
      </c>
      <c r="E3046" t="s">
        <v>149</v>
      </c>
      <c r="F3046">
        <v>12</v>
      </c>
      <c r="G3046">
        <v>29</v>
      </c>
      <c r="H3046">
        <v>114</v>
      </c>
      <c r="I3046" t="s">
        <v>333</v>
      </c>
      <c r="J3046" t="s">
        <v>542</v>
      </c>
      <c r="K3046" t="s">
        <v>201</v>
      </c>
      <c r="L3046" t="s">
        <v>566</v>
      </c>
    </row>
    <row r="3047" spans="2:12" x14ac:dyDescent="0.3">
      <c r="B3047">
        <v>895</v>
      </c>
      <c r="C3047" s="65">
        <v>44314</v>
      </c>
      <c r="D3047">
        <v>87</v>
      </c>
      <c r="E3047" t="s">
        <v>101</v>
      </c>
      <c r="F3047">
        <v>12</v>
      </c>
      <c r="G3047">
        <v>43</v>
      </c>
      <c r="H3047">
        <v>96</v>
      </c>
      <c r="I3047" t="s">
        <v>333</v>
      </c>
      <c r="J3047" t="s">
        <v>542</v>
      </c>
      <c r="K3047" t="s">
        <v>201</v>
      </c>
      <c r="L3047" t="s">
        <v>566</v>
      </c>
    </row>
    <row r="3048" spans="2:12" x14ac:dyDescent="0.3">
      <c r="B3048">
        <v>906</v>
      </c>
      <c r="C3048" s="65">
        <v>44318</v>
      </c>
      <c r="D3048">
        <v>83</v>
      </c>
      <c r="E3048" t="s">
        <v>159</v>
      </c>
      <c r="F3048">
        <v>2</v>
      </c>
      <c r="G3048">
        <v>29</v>
      </c>
      <c r="H3048">
        <v>109</v>
      </c>
      <c r="I3048" t="s">
        <v>475</v>
      </c>
      <c r="J3048" t="s">
        <v>542</v>
      </c>
      <c r="K3048" t="s">
        <v>206</v>
      </c>
      <c r="L3048" t="s">
        <v>543</v>
      </c>
    </row>
    <row r="3049" spans="2:12" x14ac:dyDescent="0.3">
      <c r="B3049">
        <v>913</v>
      </c>
      <c r="C3049" s="65">
        <v>44322</v>
      </c>
      <c r="D3049">
        <v>86</v>
      </c>
      <c r="E3049" t="s">
        <v>149</v>
      </c>
      <c r="F3049">
        <v>7</v>
      </c>
      <c r="G3049">
        <v>18</v>
      </c>
      <c r="H3049">
        <v>102</v>
      </c>
      <c r="I3049" t="s">
        <v>507</v>
      </c>
      <c r="J3049" t="s">
        <v>542</v>
      </c>
      <c r="K3049" t="s">
        <v>206</v>
      </c>
      <c r="L3049" t="s">
        <v>556</v>
      </c>
    </row>
    <row r="3050" spans="2:12" x14ac:dyDescent="0.3">
      <c r="B3050">
        <v>920</v>
      </c>
      <c r="C3050" s="65">
        <v>44327</v>
      </c>
      <c r="D3050">
        <v>29</v>
      </c>
      <c r="E3050" t="s">
        <v>157</v>
      </c>
      <c r="F3050">
        <v>12</v>
      </c>
      <c r="G3050">
        <v>21</v>
      </c>
      <c r="H3050">
        <v>115</v>
      </c>
      <c r="I3050" t="s">
        <v>333</v>
      </c>
      <c r="J3050" t="s">
        <v>542</v>
      </c>
      <c r="K3050" t="s">
        <v>201</v>
      </c>
      <c r="L3050" t="s">
        <v>566</v>
      </c>
    </row>
    <row r="3051" spans="2:12" x14ac:dyDescent="0.3">
      <c r="B3051">
        <v>923</v>
      </c>
      <c r="C3051" s="65">
        <v>44328</v>
      </c>
      <c r="D3051">
        <v>27</v>
      </c>
      <c r="E3051" t="s">
        <v>160</v>
      </c>
      <c r="F3051">
        <v>2</v>
      </c>
      <c r="G3051">
        <v>45</v>
      </c>
      <c r="H3051">
        <v>100</v>
      </c>
      <c r="I3051" t="s">
        <v>475</v>
      </c>
      <c r="J3051" t="s">
        <v>542</v>
      </c>
      <c r="K3051" t="s">
        <v>206</v>
      </c>
      <c r="L3051" t="s">
        <v>543</v>
      </c>
    </row>
    <row r="3052" spans="2:12" x14ac:dyDescent="0.3">
      <c r="B3052">
        <v>924</v>
      </c>
      <c r="C3052" s="65">
        <v>44328</v>
      </c>
      <c r="D3052">
        <v>9</v>
      </c>
      <c r="E3052" t="s">
        <v>94</v>
      </c>
      <c r="F3052">
        <v>12</v>
      </c>
      <c r="G3052">
        <v>24</v>
      </c>
      <c r="H3052">
        <v>106</v>
      </c>
      <c r="I3052" t="s">
        <v>333</v>
      </c>
      <c r="J3052" t="s">
        <v>542</v>
      </c>
      <c r="K3052" t="s">
        <v>201</v>
      </c>
      <c r="L3052" t="s">
        <v>566</v>
      </c>
    </row>
    <row r="3053" spans="2:12" x14ac:dyDescent="0.3">
      <c r="B3053">
        <v>925</v>
      </c>
      <c r="C3053" s="65">
        <v>44329</v>
      </c>
      <c r="D3053">
        <v>32</v>
      </c>
      <c r="E3053" t="s">
        <v>136</v>
      </c>
      <c r="F3053">
        <v>7</v>
      </c>
      <c r="G3053">
        <v>48</v>
      </c>
      <c r="H3053">
        <v>113</v>
      </c>
      <c r="I3053" t="s">
        <v>507</v>
      </c>
      <c r="J3053" t="s">
        <v>542</v>
      </c>
      <c r="K3053" t="s">
        <v>206</v>
      </c>
      <c r="L3053" t="s">
        <v>556</v>
      </c>
    </row>
    <row r="3054" spans="2:12" x14ac:dyDescent="0.3">
      <c r="B3054">
        <v>926</v>
      </c>
      <c r="C3054" s="65">
        <v>44330</v>
      </c>
      <c r="D3054">
        <v>97</v>
      </c>
      <c r="E3054" t="s">
        <v>125</v>
      </c>
      <c r="F3054">
        <v>2</v>
      </c>
      <c r="G3054">
        <v>30</v>
      </c>
      <c r="H3054">
        <v>99</v>
      </c>
      <c r="I3054" t="s">
        <v>475</v>
      </c>
      <c r="J3054" t="s">
        <v>542</v>
      </c>
      <c r="K3054" t="s">
        <v>206</v>
      </c>
      <c r="L3054" t="s">
        <v>543</v>
      </c>
    </row>
    <row r="3055" spans="2:12" x14ac:dyDescent="0.3">
      <c r="B3055">
        <v>927</v>
      </c>
      <c r="C3055" s="65">
        <v>44331</v>
      </c>
      <c r="D3055">
        <v>42</v>
      </c>
      <c r="E3055" t="s">
        <v>151</v>
      </c>
      <c r="F3055">
        <v>12</v>
      </c>
      <c r="G3055">
        <v>48</v>
      </c>
      <c r="H3055">
        <v>108</v>
      </c>
      <c r="I3055" t="s">
        <v>333</v>
      </c>
      <c r="J3055" t="s">
        <v>542</v>
      </c>
      <c r="K3055" t="s">
        <v>201</v>
      </c>
      <c r="L3055" t="s">
        <v>566</v>
      </c>
    </row>
    <row r="3056" spans="2:12" x14ac:dyDescent="0.3">
      <c r="B3056">
        <v>932</v>
      </c>
      <c r="C3056" s="65">
        <v>44334</v>
      </c>
      <c r="D3056">
        <v>47</v>
      </c>
      <c r="E3056" t="s">
        <v>101</v>
      </c>
      <c r="F3056">
        <v>12</v>
      </c>
      <c r="G3056">
        <v>10</v>
      </c>
      <c r="H3056">
        <v>104</v>
      </c>
      <c r="I3056" t="s">
        <v>333</v>
      </c>
      <c r="J3056" t="s">
        <v>542</v>
      </c>
      <c r="K3056" t="s">
        <v>201</v>
      </c>
      <c r="L3056" t="s">
        <v>566</v>
      </c>
    </row>
    <row r="3057" spans="2:12" x14ac:dyDescent="0.3">
      <c r="B3057">
        <v>934</v>
      </c>
      <c r="C3057" s="65">
        <v>44335</v>
      </c>
      <c r="D3057">
        <v>38</v>
      </c>
      <c r="E3057" t="s">
        <v>132</v>
      </c>
      <c r="F3057">
        <v>7</v>
      </c>
      <c r="G3057">
        <v>37</v>
      </c>
      <c r="H3057">
        <v>91</v>
      </c>
      <c r="I3057" t="s">
        <v>507</v>
      </c>
      <c r="J3057" t="s">
        <v>542</v>
      </c>
      <c r="K3057" t="s">
        <v>206</v>
      </c>
      <c r="L3057" t="s">
        <v>556</v>
      </c>
    </row>
    <row r="3058" spans="2:12" x14ac:dyDescent="0.3">
      <c r="B3058">
        <v>943</v>
      </c>
      <c r="C3058" s="65">
        <v>44339</v>
      </c>
      <c r="D3058">
        <v>59</v>
      </c>
      <c r="E3058" t="s">
        <v>156</v>
      </c>
      <c r="F3058">
        <v>2</v>
      </c>
      <c r="G3058">
        <v>45</v>
      </c>
      <c r="H3058">
        <v>117</v>
      </c>
      <c r="I3058" t="s">
        <v>475</v>
      </c>
      <c r="J3058" t="s">
        <v>542</v>
      </c>
      <c r="K3058" t="s">
        <v>206</v>
      </c>
      <c r="L3058" t="s">
        <v>543</v>
      </c>
    </row>
    <row r="3059" spans="2:12" x14ac:dyDescent="0.3">
      <c r="B3059">
        <v>950</v>
      </c>
      <c r="C3059" s="65">
        <v>44341</v>
      </c>
      <c r="D3059">
        <v>13</v>
      </c>
      <c r="E3059" t="s">
        <v>134</v>
      </c>
      <c r="F3059">
        <v>2</v>
      </c>
      <c r="G3059">
        <v>26</v>
      </c>
      <c r="H3059">
        <v>116</v>
      </c>
      <c r="I3059" t="s">
        <v>475</v>
      </c>
      <c r="J3059" t="s">
        <v>542</v>
      </c>
      <c r="K3059" t="s">
        <v>206</v>
      </c>
      <c r="L3059" t="s">
        <v>543</v>
      </c>
    </row>
    <row r="3060" spans="2:12" x14ac:dyDescent="0.3">
      <c r="B3060">
        <v>952</v>
      </c>
      <c r="C3060" s="65">
        <v>44342</v>
      </c>
      <c r="D3060">
        <v>60</v>
      </c>
      <c r="E3060" t="s">
        <v>141</v>
      </c>
      <c r="F3060">
        <v>2</v>
      </c>
      <c r="G3060">
        <v>42</v>
      </c>
      <c r="H3060">
        <v>99</v>
      </c>
      <c r="I3060" t="s">
        <v>475</v>
      </c>
      <c r="J3060" t="s">
        <v>542</v>
      </c>
      <c r="K3060" t="s">
        <v>206</v>
      </c>
      <c r="L3060" t="s">
        <v>543</v>
      </c>
    </row>
    <row r="3061" spans="2:12" x14ac:dyDescent="0.3">
      <c r="B3061">
        <v>956</v>
      </c>
      <c r="C3061" s="65">
        <v>44343</v>
      </c>
      <c r="D3061">
        <v>91</v>
      </c>
      <c r="E3061" t="s">
        <v>121</v>
      </c>
      <c r="F3061">
        <v>7</v>
      </c>
      <c r="G3061">
        <v>43</v>
      </c>
      <c r="H3061">
        <v>111</v>
      </c>
      <c r="I3061" t="s">
        <v>507</v>
      </c>
      <c r="J3061" t="s">
        <v>542</v>
      </c>
      <c r="K3061" t="s">
        <v>206</v>
      </c>
      <c r="L3061" t="s">
        <v>556</v>
      </c>
    </row>
    <row r="3062" spans="2:12" x14ac:dyDescent="0.3">
      <c r="B3062">
        <v>961</v>
      </c>
      <c r="C3062" s="65">
        <v>44349</v>
      </c>
      <c r="D3062">
        <v>26</v>
      </c>
      <c r="E3062" t="s">
        <v>154</v>
      </c>
      <c r="F3062">
        <v>2</v>
      </c>
      <c r="G3062">
        <v>32</v>
      </c>
      <c r="H3062">
        <v>100</v>
      </c>
      <c r="I3062" t="s">
        <v>475</v>
      </c>
      <c r="J3062" t="s">
        <v>542</v>
      </c>
      <c r="K3062" t="s">
        <v>206</v>
      </c>
      <c r="L3062" t="s">
        <v>543</v>
      </c>
    </row>
    <row r="3063" spans="2:12" x14ac:dyDescent="0.3">
      <c r="B3063">
        <v>966</v>
      </c>
      <c r="C3063" s="65">
        <v>44352</v>
      </c>
      <c r="D3063">
        <v>3</v>
      </c>
      <c r="E3063" t="s">
        <v>150</v>
      </c>
      <c r="F3063">
        <v>2</v>
      </c>
      <c r="G3063">
        <v>35</v>
      </c>
      <c r="H3063">
        <v>114</v>
      </c>
      <c r="I3063" t="s">
        <v>475</v>
      </c>
      <c r="J3063" t="s">
        <v>542</v>
      </c>
      <c r="K3063" t="s">
        <v>206</v>
      </c>
      <c r="L3063" t="s">
        <v>543</v>
      </c>
    </row>
    <row r="3064" spans="2:12" x14ac:dyDescent="0.3">
      <c r="B3064">
        <v>982</v>
      </c>
      <c r="C3064" s="65">
        <v>44358</v>
      </c>
      <c r="D3064">
        <v>34</v>
      </c>
      <c r="E3064" t="s">
        <v>118</v>
      </c>
      <c r="F3064">
        <v>2</v>
      </c>
      <c r="G3064">
        <v>38</v>
      </c>
      <c r="H3064">
        <v>97</v>
      </c>
      <c r="I3064" t="s">
        <v>475</v>
      </c>
      <c r="J3064" t="s">
        <v>542</v>
      </c>
      <c r="K3064" t="s">
        <v>206</v>
      </c>
      <c r="L3064" t="s">
        <v>543</v>
      </c>
    </row>
    <row r="3065" spans="2:12" x14ac:dyDescent="0.3">
      <c r="B3065">
        <v>986</v>
      </c>
      <c r="C3065" s="65">
        <v>44358</v>
      </c>
      <c r="D3065">
        <v>47</v>
      </c>
      <c r="E3065" t="s">
        <v>101</v>
      </c>
      <c r="F3065">
        <v>7</v>
      </c>
      <c r="G3065">
        <v>32</v>
      </c>
      <c r="H3065">
        <v>98</v>
      </c>
      <c r="I3065" t="s">
        <v>507</v>
      </c>
      <c r="J3065" t="s">
        <v>542</v>
      </c>
      <c r="K3065" t="s">
        <v>206</v>
      </c>
      <c r="L3065" t="s">
        <v>556</v>
      </c>
    </row>
    <row r="3066" spans="2:12" x14ac:dyDescent="0.3">
      <c r="B3066">
        <v>989</v>
      </c>
      <c r="C3066" s="65">
        <v>44361</v>
      </c>
      <c r="D3066">
        <v>93</v>
      </c>
      <c r="E3066" t="s">
        <v>91</v>
      </c>
      <c r="F3066">
        <v>12</v>
      </c>
      <c r="G3066">
        <v>12</v>
      </c>
      <c r="H3066">
        <v>96</v>
      </c>
      <c r="I3066" t="s">
        <v>333</v>
      </c>
      <c r="J3066" t="s">
        <v>542</v>
      </c>
      <c r="K3066" t="s">
        <v>201</v>
      </c>
      <c r="L3066" t="s">
        <v>566</v>
      </c>
    </row>
    <row r="3067" spans="2:12" x14ac:dyDescent="0.3">
      <c r="B3067">
        <v>992</v>
      </c>
      <c r="C3067" s="65">
        <v>44363</v>
      </c>
      <c r="D3067">
        <v>42</v>
      </c>
      <c r="E3067" t="s">
        <v>151</v>
      </c>
      <c r="F3067">
        <v>12</v>
      </c>
      <c r="G3067">
        <v>12</v>
      </c>
      <c r="H3067">
        <v>111</v>
      </c>
      <c r="I3067" t="s">
        <v>333</v>
      </c>
      <c r="J3067" t="s">
        <v>542</v>
      </c>
      <c r="K3067" t="s">
        <v>201</v>
      </c>
      <c r="L3067" t="s">
        <v>566</v>
      </c>
    </row>
    <row r="3068" spans="2:12" x14ac:dyDescent="0.3">
      <c r="B3068">
        <v>994</v>
      </c>
      <c r="C3068" s="65">
        <v>44364</v>
      </c>
      <c r="D3068">
        <v>79</v>
      </c>
      <c r="E3068" t="s">
        <v>91</v>
      </c>
      <c r="F3068">
        <v>7</v>
      </c>
      <c r="G3068">
        <v>13</v>
      </c>
      <c r="H3068">
        <v>117</v>
      </c>
      <c r="I3068" t="s">
        <v>507</v>
      </c>
      <c r="J3068" t="s">
        <v>542</v>
      </c>
      <c r="K3068" t="s">
        <v>206</v>
      </c>
      <c r="L3068" t="s">
        <v>556</v>
      </c>
    </row>
    <row r="3069" spans="2:12" x14ac:dyDescent="0.3">
      <c r="B3069">
        <v>997</v>
      </c>
      <c r="C3069" s="65">
        <v>44365</v>
      </c>
      <c r="D3069">
        <v>28</v>
      </c>
      <c r="E3069" t="s">
        <v>145</v>
      </c>
      <c r="F3069">
        <v>7</v>
      </c>
      <c r="G3069">
        <v>33</v>
      </c>
      <c r="H3069">
        <v>97</v>
      </c>
      <c r="I3069" t="s">
        <v>507</v>
      </c>
      <c r="J3069" t="s">
        <v>542</v>
      </c>
      <c r="K3069" t="s">
        <v>206</v>
      </c>
      <c r="L3069" t="s">
        <v>556</v>
      </c>
    </row>
    <row r="3070" spans="2:12" x14ac:dyDescent="0.3">
      <c r="B3070">
        <v>1000</v>
      </c>
      <c r="C3070" s="65">
        <v>44366</v>
      </c>
      <c r="D3070">
        <v>1</v>
      </c>
      <c r="E3070" t="s">
        <v>152</v>
      </c>
      <c r="F3070">
        <v>12</v>
      </c>
      <c r="G3070">
        <v>41</v>
      </c>
      <c r="H3070">
        <v>92</v>
      </c>
      <c r="I3070" t="s">
        <v>333</v>
      </c>
      <c r="J3070" t="s">
        <v>542</v>
      </c>
      <c r="K3070" t="s">
        <v>201</v>
      </c>
      <c r="L3070" t="s">
        <v>566</v>
      </c>
    </row>
    <row r="3071" spans="2:12" x14ac:dyDescent="0.3">
      <c r="B3071">
        <v>1005</v>
      </c>
      <c r="C3071" s="65">
        <v>44371</v>
      </c>
      <c r="D3071">
        <v>48</v>
      </c>
      <c r="E3071" t="s">
        <v>120</v>
      </c>
      <c r="F3071">
        <v>7</v>
      </c>
      <c r="G3071">
        <v>39</v>
      </c>
      <c r="H3071">
        <v>105</v>
      </c>
      <c r="I3071" t="s">
        <v>507</v>
      </c>
      <c r="J3071" t="s">
        <v>542</v>
      </c>
      <c r="K3071" t="s">
        <v>206</v>
      </c>
      <c r="L3071" t="s">
        <v>556</v>
      </c>
    </row>
  </sheetData>
  <mergeCells count="1">
    <mergeCell ref="B2:F4"/>
  </mergeCells>
  <phoneticPr fontId="16" type="noConversion"/>
  <conditionalFormatting sqref="M29:M1040">
    <cfRule type="expression" dxfId="87" priority="1">
      <formula>AND($N29="",TODAY()=$M29)</formula>
    </cfRule>
    <cfRule type="expression" dxfId="86" priority="2">
      <formula>AND($N29="",TODAY()&gt;$M29,$M29&lt;&gt;"")</formula>
    </cfRule>
  </conditionalFormatting>
  <dataValidations count="1">
    <dataValidation type="list" allowBlank="1" showInputMessage="1" showErrorMessage="1" sqref="Q29:Q1040" xr:uid="{9858DF64-6C0C-456E-ACDB-8035775AF21D}">
      <formula1>Vendedores</formula1>
    </dataValidation>
  </dataValidations>
  <hyperlinks>
    <hyperlink ref="O9" r:id="rId1" xr:uid="{554753AB-DB8F-4E9E-A989-38480FDC5668}"/>
    <hyperlink ref="O10" r:id="rId2" xr:uid="{631B2304-063D-460A-B4EC-25D4FCABCD0B}"/>
    <hyperlink ref="O11" r:id="rId3" xr:uid="{3EEC05D4-268C-434D-8724-9F9BB08E74D9}"/>
    <hyperlink ref="O12" r:id="rId4" xr:uid="{A9B428A7-42F7-4762-9652-C55725852020}"/>
    <hyperlink ref="O13" r:id="rId5" xr:uid="{58B0210A-ABF5-4FA4-B0B8-2EE0AF59A899}"/>
    <hyperlink ref="O14" r:id="rId6" xr:uid="{DFA4E817-F9D8-4EF7-B6AA-1EDDFADE0F80}"/>
    <hyperlink ref="O15" r:id="rId7" xr:uid="{74EACC48-EE9D-4EF3-80CC-A694E189D74C}"/>
    <hyperlink ref="O16" r:id="rId8" xr:uid="{11865314-0A4A-44F1-A460-0712BFDEE108}"/>
    <hyperlink ref="O17" r:id="rId9" xr:uid="{5B117F87-AAF6-4256-BB3B-76609518D006}"/>
    <hyperlink ref="O18" r:id="rId10" xr:uid="{611EDBFA-B49D-4AA4-AD72-FFC4DF733C99}"/>
    <hyperlink ref="O19" r:id="rId11" xr:uid="{1ECD8312-813E-4282-B8E8-023120ED9205}"/>
    <hyperlink ref="O20" r:id="rId12" xr:uid="{00C1E37D-D82F-4B85-AEF6-2BA475A46C30}"/>
    <hyperlink ref="O21" r:id="rId13" xr:uid="{B28BE05D-AFD8-422F-94C6-1336DC673C3B}"/>
    <hyperlink ref="O22" r:id="rId14" xr:uid="{7D2604E0-EEEC-4DAB-BC4C-729406043379}"/>
    <hyperlink ref="O23" r:id="rId15" xr:uid="{BE8DF373-BCEE-4891-9E9C-29F3C453B16D}"/>
  </hyperlinks>
  <pageMargins left="0.511811024" right="0.511811024" top="0.78740157499999996" bottom="0.78740157499999996" header="0.31496062000000002" footer="0.31496062000000002"/>
  <pageSetup paperSize="9" orientation="portrait" r:id="rId16"/>
  <tableParts count="4">
    <tablePart r:id="rId17"/>
    <tablePart r:id="rId18"/>
    <tablePart r:id="rId19"/>
    <tablePart r:id="rId2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0"/>
  <dimension ref="B1:G63"/>
  <sheetViews>
    <sheetView showGridLines="0" topLeftCell="B40" workbookViewId="0">
      <selection activeCell="B64" sqref="B64"/>
    </sheetView>
  </sheetViews>
  <sheetFormatPr defaultRowHeight="14.4" x14ac:dyDescent="0.3"/>
  <cols>
    <col min="1" max="1" width="2.44140625" customWidth="1"/>
    <col min="2" max="3" width="37.5546875" customWidth="1"/>
    <col min="4" max="4" width="44" customWidth="1"/>
    <col min="5" max="5" width="16" customWidth="1"/>
    <col min="6" max="6" width="21.109375" customWidth="1"/>
    <col min="7" max="7" width="32.6640625" customWidth="1"/>
    <col min="8" max="8" width="17.6640625" customWidth="1"/>
  </cols>
  <sheetData>
    <row r="1" spans="2:7" ht="7.5" customHeight="1" x14ac:dyDescent="0.3"/>
    <row r="2" spans="2:7" ht="40.5" customHeight="1" x14ac:dyDescent="0.3">
      <c r="B2" s="101" t="s">
        <v>576</v>
      </c>
      <c r="C2" s="101"/>
      <c r="D2" s="101"/>
    </row>
    <row r="3" spans="2:7" ht="81.75" customHeight="1" x14ac:dyDescent="0.3">
      <c r="B3" s="101"/>
      <c r="C3" s="101"/>
      <c r="D3" s="101"/>
    </row>
    <row r="4" spans="2:7" ht="54.75" customHeight="1" x14ac:dyDescent="0.3">
      <c r="B4" s="101" t="s">
        <v>577</v>
      </c>
      <c r="C4" s="101"/>
      <c r="D4" s="101"/>
    </row>
    <row r="5" spans="2:7" ht="169.5" customHeight="1" x14ac:dyDescent="0.3">
      <c r="B5" s="101"/>
      <c r="C5" s="101"/>
      <c r="D5" s="101"/>
    </row>
    <row r="6" spans="2:7" ht="43.5" customHeight="1" x14ac:dyDescent="0.3">
      <c r="B6" s="101" t="s">
        <v>578</v>
      </c>
      <c r="C6" s="101"/>
      <c r="D6" s="101"/>
    </row>
    <row r="7" spans="2:7" ht="9" customHeight="1" x14ac:dyDescent="0.3"/>
    <row r="8" spans="2:7" ht="18.75" customHeight="1" x14ac:dyDescent="0.3">
      <c r="B8" s="7" t="s">
        <v>579</v>
      </c>
      <c r="G8" s="7"/>
    </row>
    <row r="9" spans="2:7" ht="11.25" customHeight="1" x14ac:dyDescent="0.3">
      <c r="G9" s="7"/>
    </row>
    <row r="10" spans="2:7" ht="16.8" x14ac:dyDescent="0.3">
      <c r="B10" s="76" t="s">
        <v>580</v>
      </c>
      <c r="C10" s="77" t="s">
        <v>581</v>
      </c>
      <c r="D10" s="77" t="s">
        <v>582</v>
      </c>
      <c r="E10" s="77" t="s">
        <v>583</v>
      </c>
      <c r="F10" s="78" t="s">
        <v>584</v>
      </c>
      <c r="G10" s="7"/>
    </row>
    <row r="11" spans="2:7" ht="16.8" x14ac:dyDescent="0.3">
      <c r="B11" s="74" t="s">
        <v>585</v>
      </c>
      <c r="C11" s="3" t="s">
        <v>586</v>
      </c>
      <c r="D11" s="3">
        <v>30</v>
      </c>
      <c r="E11" s="3">
        <v>28</v>
      </c>
      <c r="F11" s="75">
        <v>1</v>
      </c>
      <c r="G11" s="7"/>
    </row>
    <row r="12" spans="2:7" ht="16.8" x14ac:dyDescent="0.3">
      <c r="B12" s="74" t="s">
        <v>585</v>
      </c>
      <c r="C12" s="3" t="s">
        <v>586</v>
      </c>
      <c r="D12" s="3">
        <v>25</v>
      </c>
      <c r="E12" s="3">
        <v>28</v>
      </c>
      <c r="F12" s="75">
        <v>2</v>
      </c>
      <c r="G12" s="7"/>
    </row>
    <row r="13" spans="2:7" ht="16.8" x14ac:dyDescent="0.3">
      <c r="B13" s="74" t="s">
        <v>585</v>
      </c>
      <c r="C13" s="3" t="s">
        <v>586</v>
      </c>
      <c r="D13" s="3">
        <v>12</v>
      </c>
      <c r="E13" s="3">
        <v>28</v>
      </c>
      <c r="F13" s="75">
        <v>3</v>
      </c>
      <c r="G13" s="7"/>
    </row>
    <row r="14" spans="2:7" ht="16.8" x14ac:dyDescent="0.3">
      <c r="B14" s="74" t="s">
        <v>585</v>
      </c>
      <c r="C14" s="3" t="s">
        <v>586</v>
      </c>
      <c r="D14" s="3">
        <v>18</v>
      </c>
      <c r="E14" s="3">
        <v>28</v>
      </c>
      <c r="F14" s="75">
        <v>4</v>
      </c>
      <c r="G14" s="7"/>
    </row>
    <row r="15" spans="2:7" ht="16.8" x14ac:dyDescent="0.3">
      <c r="B15" s="74" t="s">
        <v>585</v>
      </c>
      <c r="C15" s="3" t="s">
        <v>586</v>
      </c>
      <c r="D15" s="3">
        <v>22</v>
      </c>
      <c r="E15" s="3">
        <v>28</v>
      </c>
      <c r="F15" s="75">
        <v>5</v>
      </c>
    </row>
    <row r="16" spans="2:7" ht="16.8" x14ac:dyDescent="0.3">
      <c r="B16" s="74" t="s">
        <v>585</v>
      </c>
      <c r="C16" s="3" t="s">
        <v>586</v>
      </c>
      <c r="D16" s="3">
        <v>25</v>
      </c>
      <c r="E16" s="3">
        <v>28</v>
      </c>
      <c r="F16" s="75">
        <v>6</v>
      </c>
    </row>
    <row r="17" spans="2:6" ht="16.8" x14ac:dyDescent="0.3">
      <c r="B17" s="74" t="s">
        <v>585</v>
      </c>
      <c r="C17" s="3" t="s">
        <v>586</v>
      </c>
      <c r="D17" s="3">
        <v>38</v>
      </c>
      <c r="E17" s="3">
        <v>28</v>
      </c>
      <c r="F17" s="75">
        <v>7</v>
      </c>
    </row>
    <row r="18" spans="2:6" ht="16.8" x14ac:dyDescent="0.3">
      <c r="B18" s="74" t="s">
        <v>585</v>
      </c>
      <c r="C18" s="3" t="s">
        <v>586</v>
      </c>
      <c r="D18" s="3">
        <v>33</v>
      </c>
      <c r="E18" s="3">
        <v>28</v>
      </c>
      <c r="F18" s="75">
        <v>8</v>
      </c>
    </row>
    <row r="19" spans="2:6" ht="16.8" x14ac:dyDescent="0.3">
      <c r="B19" s="74" t="s">
        <v>585</v>
      </c>
      <c r="C19" s="3" t="s">
        <v>586</v>
      </c>
      <c r="D19" s="3">
        <v>16</v>
      </c>
      <c r="E19" s="3">
        <v>28</v>
      </c>
      <c r="F19" s="75">
        <v>9</v>
      </c>
    </row>
    <row r="20" spans="2:6" ht="16.8" x14ac:dyDescent="0.3">
      <c r="B20" s="74" t="s">
        <v>585</v>
      </c>
      <c r="C20" s="3" t="s">
        <v>586</v>
      </c>
      <c r="D20" s="3">
        <v>24</v>
      </c>
      <c r="E20" s="3">
        <v>28</v>
      </c>
      <c r="F20" s="75">
        <v>10</v>
      </c>
    </row>
    <row r="21" spans="2:6" ht="16.8" x14ac:dyDescent="0.3">
      <c r="B21" s="74" t="s">
        <v>585</v>
      </c>
      <c r="C21" s="3" t="s">
        <v>586</v>
      </c>
      <c r="D21" s="3">
        <v>31</v>
      </c>
      <c r="E21" s="3">
        <v>28</v>
      </c>
      <c r="F21" s="75">
        <v>11</v>
      </c>
    </row>
    <row r="22" spans="2:6" ht="16.8" x14ac:dyDescent="0.3">
      <c r="B22" s="74" t="s">
        <v>585</v>
      </c>
      <c r="C22" s="3" t="s">
        <v>586</v>
      </c>
      <c r="D22" s="3">
        <v>15</v>
      </c>
      <c r="E22" s="3">
        <v>28</v>
      </c>
      <c r="F22" s="75">
        <v>12</v>
      </c>
    </row>
    <row r="23" spans="2:6" ht="16.8" x14ac:dyDescent="0.3">
      <c r="B23" s="74" t="s">
        <v>585</v>
      </c>
      <c r="C23" s="3" t="s">
        <v>587</v>
      </c>
      <c r="D23" s="3">
        <v>12</v>
      </c>
      <c r="E23" s="3">
        <v>18</v>
      </c>
      <c r="F23" s="75">
        <v>1</v>
      </c>
    </row>
    <row r="24" spans="2:6" ht="16.8" x14ac:dyDescent="0.3">
      <c r="B24" s="74" t="s">
        <v>585</v>
      </c>
      <c r="C24" s="3" t="s">
        <v>587</v>
      </c>
      <c r="D24" s="3">
        <v>20</v>
      </c>
      <c r="E24" s="3">
        <v>18</v>
      </c>
      <c r="F24" s="75">
        <v>2</v>
      </c>
    </row>
    <row r="25" spans="2:6" ht="16.8" x14ac:dyDescent="0.3">
      <c r="B25" s="74" t="s">
        <v>585</v>
      </c>
      <c r="C25" s="3" t="s">
        <v>587</v>
      </c>
      <c r="D25" s="3">
        <v>5</v>
      </c>
      <c r="E25" s="3">
        <v>18</v>
      </c>
      <c r="F25" s="75">
        <v>3</v>
      </c>
    </row>
    <row r="26" spans="2:6" ht="16.8" x14ac:dyDescent="0.3">
      <c r="B26" s="74" t="s">
        <v>585</v>
      </c>
      <c r="C26" s="3" t="s">
        <v>587</v>
      </c>
      <c r="D26" s="3">
        <v>12</v>
      </c>
      <c r="E26" s="3">
        <v>18</v>
      </c>
      <c r="F26" s="75">
        <v>4</v>
      </c>
    </row>
    <row r="27" spans="2:6" ht="16.8" x14ac:dyDescent="0.3">
      <c r="B27" s="74" t="s">
        <v>585</v>
      </c>
      <c r="C27" s="3" t="s">
        <v>587</v>
      </c>
      <c r="D27" s="3">
        <v>10</v>
      </c>
      <c r="E27" s="3">
        <v>18</v>
      </c>
      <c r="F27" s="75">
        <v>5</v>
      </c>
    </row>
    <row r="28" spans="2:6" ht="16.8" x14ac:dyDescent="0.3">
      <c r="B28" s="74" t="s">
        <v>585</v>
      </c>
      <c r="C28" s="3" t="s">
        <v>587</v>
      </c>
      <c r="D28" s="3">
        <v>23</v>
      </c>
      <c r="E28" s="3">
        <v>18</v>
      </c>
      <c r="F28" s="75">
        <v>6</v>
      </c>
    </row>
    <row r="29" spans="2:6" ht="16.8" x14ac:dyDescent="0.3">
      <c r="B29" s="74" t="s">
        <v>585</v>
      </c>
      <c r="C29" s="3" t="s">
        <v>587</v>
      </c>
      <c r="D29" s="3">
        <v>19</v>
      </c>
      <c r="E29" s="3">
        <v>18</v>
      </c>
      <c r="F29" s="75">
        <v>7</v>
      </c>
    </row>
    <row r="30" spans="2:6" ht="16.8" x14ac:dyDescent="0.3">
      <c r="B30" s="74" t="s">
        <v>585</v>
      </c>
      <c r="C30" s="3" t="s">
        <v>587</v>
      </c>
      <c r="D30" s="3">
        <v>30</v>
      </c>
      <c r="E30" s="3">
        <v>18</v>
      </c>
      <c r="F30" s="75">
        <v>8</v>
      </c>
    </row>
    <row r="31" spans="2:6" ht="16.8" x14ac:dyDescent="0.3">
      <c r="B31" s="74" t="s">
        <v>585</v>
      </c>
      <c r="C31" s="3" t="s">
        <v>587</v>
      </c>
      <c r="D31" s="3">
        <v>12</v>
      </c>
      <c r="E31" s="3">
        <v>18</v>
      </c>
      <c r="F31" s="75">
        <v>9</v>
      </c>
    </row>
    <row r="32" spans="2:6" ht="16.8" x14ac:dyDescent="0.3">
      <c r="B32" s="74" t="s">
        <v>585</v>
      </c>
      <c r="C32" s="3" t="s">
        <v>587</v>
      </c>
      <c r="D32" s="3">
        <v>22</v>
      </c>
      <c r="E32" s="3">
        <v>18</v>
      </c>
      <c r="F32" s="75">
        <v>10</v>
      </c>
    </row>
    <row r="33" spans="2:6" ht="16.8" x14ac:dyDescent="0.3">
      <c r="B33" s="74" t="s">
        <v>585</v>
      </c>
      <c r="C33" s="3" t="s">
        <v>587</v>
      </c>
      <c r="D33" s="3">
        <v>28</v>
      </c>
      <c r="E33" s="3">
        <v>18</v>
      </c>
      <c r="F33" s="75">
        <v>11</v>
      </c>
    </row>
    <row r="34" spans="2:6" ht="16.8" x14ac:dyDescent="0.3">
      <c r="B34" s="74" t="s">
        <v>585</v>
      </c>
      <c r="C34" s="3" t="s">
        <v>587</v>
      </c>
      <c r="D34" s="3">
        <v>12</v>
      </c>
      <c r="E34" s="3">
        <v>18</v>
      </c>
      <c r="F34" s="75">
        <v>12</v>
      </c>
    </row>
    <row r="35" spans="2:6" ht="16.8" x14ac:dyDescent="0.3">
      <c r="B35" s="74" t="s">
        <v>588</v>
      </c>
      <c r="C35" s="3" t="s">
        <v>589</v>
      </c>
      <c r="D35" s="3">
        <v>2</v>
      </c>
      <c r="E35" s="3">
        <v>3</v>
      </c>
      <c r="F35" s="75">
        <v>1</v>
      </c>
    </row>
    <row r="36" spans="2:6" ht="16.8" x14ac:dyDescent="0.3">
      <c r="B36" s="74" t="s">
        <v>588</v>
      </c>
      <c r="C36" s="3" t="s">
        <v>589</v>
      </c>
      <c r="D36" s="3">
        <v>3</v>
      </c>
      <c r="E36" s="3">
        <v>3</v>
      </c>
      <c r="F36" s="75">
        <v>2</v>
      </c>
    </row>
    <row r="37" spans="2:6" ht="16.8" x14ac:dyDescent="0.3">
      <c r="B37" s="74" t="s">
        <v>588</v>
      </c>
      <c r="C37" s="3" t="s">
        <v>589</v>
      </c>
      <c r="D37" s="3">
        <v>1</v>
      </c>
      <c r="E37" s="3">
        <v>3</v>
      </c>
      <c r="F37" s="75">
        <v>3</v>
      </c>
    </row>
    <row r="38" spans="2:6" ht="16.8" x14ac:dyDescent="0.3">
      <c r="B38" s="74" t="s">
        <v>588</v>
      </c>
      <c r="C38" s="3" t="s">
        <v>589</v>
      </c>
      <c r="D38" s="3">
        <v>0</v>
      </c>
      <c r="E38" s="3">
        <v>3</v>
      </c>
      <c r="F38" s="75">
        <v>4</v>
      </c>
    </row>
    <row r="39" spans="2:6" ht="16.8" x14ac:dyDescent="0.3">
      <c r="B39" s="74" t="s">
        <v>588</v>
      </c>
      <c r="C39" s="3" t="s">
        <v>589</v>
      </c>
      <c r="D39" s="3">
        <v>4</v>
      </c>
      <c r="E39" s="3">
        <v>3</v>
      </c>
      <c r="F39" s="75">
        <v>5</v>
      </c>
    </row>
    <row r="40" spans="2:6" ht="16.8" x14ac:dyDescent="0.3">
      <c r="B40" s="74" t="s">
        <v>588</v>
      </c>
      <c r="C40" s="3" t="s">
        <v>589</v>
      </c>
      <c r="D40" s="3">
        <v>7</v>
      </c>
      <c r="E40" s="3">
        <v>3</v>
      </c>
      <c r="F40" s="75">
        <v>6</v>
      </c>
    </row>
    <row r="41" spans="2:6" ht="16.8" x14ac:dyDescent="0.3">
      <c r="B41" s="74" t="s">
        <v>588</v>
      </c>
      <c r="C41" s="3" t="s">
        <v>589</v>
      </c>
      <c r="D41" s="3">
        <v>8</v>
      </c>
      <c r="E41" s="3">
        <v>3</v>
      </c>
      <c r="F41" s="75">
        <v>7</v>
      </c>
    </row>
    <row r="42" spans="2:6" ht="16.8" x14ac:dyDescent="0.3">
      <c r="B42" s="74" t="s">
        <v>588</v>
      </c>
      <c r="C42" s="3" t="s">
        <v>589</v>
      </c>
      <c r="D42" s="3">
        <v>10</v>
      </c>
      <c r="E42" s="3">
        <v>3</v>
      </c>
      <c r="F42" s="75">
        <v>8</v>
      </c>
    </row>
    <row r="43" spans="2:6" ht="16.8" x14ac:dyDescent="0.3">
      <c r="B43" s="74" t="s">
        <v>588</v>
      </c>
      <c r="C43" s="3" t="s">
        <v>589</v>
      </c>
      <c r="D43" s="3">
        <v>12</v>
      </c>
      <c r="E43" s="3">
        <v>3</v>
      </c>
      <c r="F43" s="75">
        <v>9</v>
      </c>
    </row>
    <row r="44" spans="2:6" ht="16.8" x14ac:dyDescent="0.3">
      <c r="B44" s="74" t="s">
        <v>588</v>
      </c>
      <c r="C44" s="3" t="s">
        <v>589</v>
      </c>
      <c r="D44" s="3">
        <v>15</v>
      </c>
      <c r="E44" s="3">
        <v>3</v>
      </c>
      <c r="F44" s="75">
        <v>10</v>
      </c>
    </row>
    <row r="45" spans="2:6" ht="16.8" x14ac:dyDescent="0.3">
      <c r="B45" s="74" t="s">
        <v>588</v>
      </c>
      <c r="C45" s="3" t="s">
        <v>589</v>
      </c>
      <c r="D45" s="3">
        <v>18</v>
      </c>
      <c r="E45" s="3">
        <v>3</v>
      </c>
      <c r="F45" s="75">
        <v>11</v>
      </c>
    </row>
    <row r="46" spans="2:6" ht="16.8" x14ac:dyDescent="0.3">
      <c r="B46" s="74" t="s">
        <v>588</v>
      </c>
      <c r="C46" s="3" t="s">
        <v>589</v>
      </c>
      <c r="D46" s="3">
        <v>20</v>
      </c>
      <c r="E46" s="3">
        <v>3</v>
      </c>
      <c r="F46" s="75">
        <v>12</v>
      </c>
    </row>
    <row r="47" spans="2:6" ht="16.8" x14ac:dyDescent="0.3">
      <c r="B47" s="74" t="s">
        <v>588</v>
      </c>
      <c r="C47" s="3" t="s">
        <v>590</v>
      </c>
      <c r="D47" s="3">
        <v>3</v>
      </c>
      <c r="E47" s="3">
        <v>8</v>
      </c>
      <c r="F47" s="75">
        <v>1</v>
      </c>
    </row>
    <row r="48" spans="2:6" ht="16.8" x14ac:dyDescent="0.3">
      <c r="B48" s="74" t="s">
        <v>588</v>
      </c>
      <c r="C48" s="3" t="s">
        <v>590</v>
      </c>
      <c r="D48" s="3">
        <v>5</v>
      </c>
      <c r="E48" s="3">
        <v>8</v>
      </c>
      <c r="F48" s="75">
        <v>2</v>
      </c>
    </row>
    <row r="49" spans="2:6" ht="16.8" x14ac:dyDescent="0.3">
      <c r="B49" s="74" t="s">
        <v>588</v>
      </c>
      <c r="C49" s="3" t="s">
        <v>590</v>
      </c>
      <c r="D49" s="3">
        <v>7</v>
      </c>
      <c r="E49" s="3">
        <v>8</v>
      </c>
      <c r="F49" s="75">
        <v>3</v>
      </c>
    </row>
    <row r="50" spans="2:6" ht="16.8" x14ac:dyDescent="0.3">
      <c r="B50" s="74" t="s">
        <v>588</v>
      </c>
      <c r="C50" s="3" t="s">
        <v>590</v>
      </c>
      <c r="D50" s="3">
        <v>2</v>
      </c>
      <c r="E50" s="3">
        <v>8</v>
      </c>
      <c r="F50" s="75">
        <v>4</v>
      </c>
    </row>
    <row r="51" spans="2:6" ht="16.8" x14ac:dyDescent="0.3">
      <c r="B51" s="74" t="s">
        <v>588</v>
      </c>
      <c r="C51" s="3" t="s">
        <v>590</v>
      </c>
      <c r="D51" s="3">
        <v>0</v>
      </c>
      <c r="E51" s="3">
        <v>8</v>
      </c>
      <c r="F51" s="75">
        <v>5</v>
      </c>
    </row>
    <row r="52" spans="2:6" ht="16.8" x14ac:dyDescent="0.3">
      <c r="B52" s="74" t="s">
        <v>588</v>
      </c>
      <c r="C52" s="3" t="s">
        <v>590</v>
      </c>
      <c r="D52" s="3">
        <v>1</v>
      </c>
      <c r="E52" s="3">
        <v>8</v>
      </c>
      <c r="F52" s="75">
        <v>6</v>
      </c>
    </row>
    <row r="53" spans="2:6" ht="16.8" x14ac:dyDescent="0.3">
      <c r="B53" s="74" t="s">
        <v>588</v>
      </c>
      <c r="C53" s="3" t="s">
        <v>590</v>
      </c>
      <c r="D53" s="3">
        <v>8</v>
      </c>
      <c r="E53" s="3">
        <v>8</v>
      </c>
      <c r="F53" s="75">
        <v>7</v>
      </c>
    </row>
    <row r="54" spans="2:6" ht="16.8" x14ac:dyDescent="0.3">
      <c r="B54" s="74" t="s">
        <v>588</v>
      </c>
      <c r="C54" s="3" t="s">
        <v>590</v>
      </c>
      <c r="D54" s="3">
        <v>12</v>
      </c>
      <c r="E54" s="3">
        <v>8</v>
      </c>
      <c r="F54" s="75">
        <v>8</v>
      </c>
    </row>
    <row r="55" spans="2:6" ht="16.8" x14ac:dyDescent="0.3">
      <c r="B55" s="74" t="s">
        <v>588</v>
      </c>
      <c r="C55" s="3" t="s">
        <v>590</v>
      </c>
      <c r="D55" s="3">
        <v>9</v>
      </c>
      <c r="E55" s="3">
        <v>8</v>
      </c>
      <c r="F55" s="75">
        <v>9</v>
      </c>
    </row>
    <row r="56" spans="2:6" ht="16.8" x14ac:dyDescent="0.3">
      <c r="B56" s="74" t="s">
        <v>588</v>
      </c>
      <c r="C56" s="3" t="s">
        <v>590</v>
      </c>
      <c r="D56" s="3">
        <v>6</v>
      </c>
      <c r="E56" s="3">
        <v>8</v>
      </c>
      <c r="F56" s="75">
        <v>10</v>
      </c>
    </row>
    <row r="57" spans="2:6" ht="16.8" x14ac:dyDescent="0.3">
      <c r="B57" s="74" t="s">
        <v>588</v>
      </c>
      <c r="C57" s="3" t="s">
        <v>590</v>
      </c>
      <c r="D57" s="3">
        <v>0</v>
      </c>
      <c r="E57" s="3">
        <v>8</v>
      </c>
      <c r="F57" s="75">
        <v>11</v>
      </c>
    </row>
    <row r="58" spans="2:6" ht="16.8" x14ac:dyDescent="0.3">
      <c r="B58" s="79" t="s">
        <v>588</v>
      </c>
      <c r="C58" s="80" t="s">
        <v>590</v>
      </c>
      <c r="D58" s="80">
        <v>4</v>
      </c>
      <c r="E58" s="80">
        <v>8</v>
      </c>
      <c r="F58" s="81">
        <v>12</v>
      </c>
    </row>
    <row r="63" spans="2:6" x14ac:dyDescent="0.3">
      <c r="B63" t="s">
        <v>635</v>
      </c>
    </row>
  </sheetData>
  <mergeCells count="3">
    <mergeCell ref="B2:D3"/>
    <mergeCell ref="B4:D5"/>
    <mergeCell ref="B6:D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1"/>
  <dimension ref="C1:N34"/>
  <sheetViews>
    <sheetView showGridLines="0" tabSelected="1" topLeftCell="C1" workbookViewId="0">
      <selection activeCell="L2" sqref="L2"/>
    </sheetView>
  </sheetViews>
  <sheetFormatPr defaultRowHeight="14.4" x14ac:dyDescent="0.3"/>
  <cols>
    <col min="2" max="2" width="43.77734375" bestFit="1" customWidth="1"/>
    <col min="3" max="3" width="6.88671875" bestFit="1" customWidth="1"/>
    <col min="4" max="4" width="32.21875" customWidth="1"/>
    <col min="5" max="5" width="16" bestFit="1" customWidth="1"/>
    <col min="6" max="7" width="9.33203125" bestFit="1" customWidth="1"/>
    <col min="8" max="8" width="11.6640625" customWidth="1"/>
    <col min="9" max="9" width="9.33203125" bestFit="1" customWidth="1"/>
    <col min="10" max="10" width="11.109375" bestFit="1" customWidth="1"/>
    <col min="11" max="11" width="15.33203125" customWidth="1"/>
    <col min="12" max="13" width="14.109375" bestFit="1" customWidth="1"/>
    <col min="14" max="14" width="15.6640625" bestFit="1" customWidth="1"/>
  </cols>
  <sheetData>
    <row r="1" spans="3:14" ht="33.6" x14ac:dyDescent="0.65">
      <c r="C1" s="97"/>
      <c r="D1" s="98" t="s">
        <v>633</v>
      </c>
      <c r="E1" s="97"/>
      <c r="F1" s="97"/>
      <c r="G1" s="97"/>
      <c r="H1" s="97"/>
      <c r="I1" s="97"/>
      <c r="J1" s="97"/>
      <c r="K1" s="97"/>
      <c r="L1" s="97"/>
      <c r="M1" s="97"/>
      <c r="N1" s="97"/>
    </row>
    <row r="2" spans="3:14" ht="33.6" x14ac:dyDescent="0.65">
      <c r="D2" s="96"/>
    </row>
    <row r="4" spans="3:14" ht="57.6" x14ac:dyDescent="0.3">
      <c r="D4" s="106" t="s">
        <v>623</v>
      </c>
      <c r="E4" s="94" t="s">
        <v>623</v>
      </c>
      <c r="F4" s="95" t="s">
        <v>613</v>
      </c>
      <c r="G4" s="95" t="s">
        <v>624</v>
      </c>
      <c r="H4" s="95" t="s">
        <v>626</v>
      </c>
      <c r="I4" s="95" t="s">
        <v>630</v>
      </c>
      <c r="J4" s="95" t="s">
        <v>628</v>
      </c>
      <c r="K4" s="95" t="s">
        <v>629</v>
      </c>
      <c r="L4" s="95" t="s">
        <v>625</v>
      </c>
      <c r="M4" s="95" t="s">
        <v>631</v>
      </c>
      <c r="N4" s="95" t="s">
        <v>632</v>
      </c>
    </row>
    <row r="5" spans="3:14" x14ac:dyDescent="0.3">
      <c r="D5" s="107"/>
      <c r="E5" s="71" t="s">
        <v>604</v>
      </c>
      <c r="F5" s="57">
        <v>2</v>
      </c>
      <c r="G5">
        <v>11</v>
      </c>
      <c r="H5" s="57">
        <v>0</v>
      </c>
      <c r="I5" s="57">
        <v>2</v>
      </c>
      <c r="J5" s="57">
        <v>3</v>
      </c>
      <c r="K5" s="57">
        <v>8</v>
      </c>
      <c r="L5" s="87">
        <v>0.18181818181818182</v>
      </c>
      <c r="M5" s="87">
        <v>0</v>
      </c>
      <c r="N5" s="87">
        <v>0.25</v>
      </c>
    </row>
    <row r="6" spans="3:14" x14ac:dyDescent="0.3">
      <c r="D6" s="107"/>
      <c r="E6" s="71" t="s">
        <v>608</v>
      </c>
      <c r="F6" s="57">
        <v>22</v>
      </c>
      <c r="G6">
        <v>11</v>
      </c>
      <c r="H6" s="57">
        <v>10</v>
      </c>
      <c r="I6" s="57">
        <v>12</v>
      </c>
      <c r="J6" s="57">
        <v>3</v>
      </c>
      <c r="K6" s="57">
        <v>8</v>
      </c>
      <c r="L6" s="87">
        <v>2</v>
      </c>
      <c r="M6" s="87">
        <v>3.3333333333333335</v>
      </c>
      <c r="N6" s="87">
        <v>1.5</v>
      </c>
    </row>
    <row r="7" spans="3:14" x14ac:dyDescent="0.3">
      <c r="D7" s="107"/>
      <c r="E7" s="71" t="s">
        <v>612</v>
      </c>
      <c r="F7" s="57">
        <v>24</v>
      </c>
      <c r="G7">
        <v>11</v>
      </c>
      <c r="H7" s="57">
        <v>20</v>
      </c>
      <c r="I7" s="57">
        <v>4</v>
      </c>
      <c r="J7" s="57">
        <v>3</v>
      </c>
      <c r="K7" s="57">
        <v>8</v>
      </c>
      <c r="L7" s="87">
        <v>2.1818181818181817</v>
      </c>
      <c r="M7" s="87">
        <v>6.666666666666667</v>
      </c>
      <c r="N7" s="87">
        <v>0.5</v>
      </c>
    </row>
    <row r="8" spans="3:14" x14ac:dyDescent="0.3">
      <c r="D8" s="107"/>
      <c r="E8" s="71" t="s">
        <v>601</v>
      </c>
      <c r="F8" s="57">
        <v>8</v>
      </c>
      <c r="G8">
        <v>11</v>
      </c>
      <c r="H8" s="57">
        <v>3</v>
      </c>
      <c r="I8" s="57">
        <v>5</v>
      </c>
      <c r="J8" s="57">
        <v>3</v>
      </c>
      <c r="K8" s="57">
        <v>8</v>
      </c>
      <c r="L8" s="87">
        <v>0.72727272727272729</v>
      </c>
      <c r="M8" s="87">
        <v>1</v>
      </c>
      <c r="N8" s="87">
        <v>0.625</v>
      </c>
    </row>
    <row r="9" spans="3:14" x14ac:dyDescent="0.3">
      <c r="D9" s="107"/>
      <c r="E9" s="71" t="s">
        <v>602</v>
      </c>
      <c r="F9" s="57">
        <v>5</v>
      </c>
      <c r="G9">
        <v>11</v>
      </c>
      <c r="H9" s="57">
        <v>2</v>
      </c>
      <c r="I9" s="57">
        <v>3</v>
      </c>
      <c r="J9" s="57">
        <v>3</v>
      </c>
      <c r="K9" s="57">
        <v>8</v>
      </c>
      <c r="L9" s="87">
        <v>0.45454545454545453</v>
      </c>
      <c r="M9" s="87">
        <v>0.66666666666666663</v>
      </c>
      <c r="N9" s="87">
        <v>0.375</v>
      </c>
    </row>
    <row r="10" spans="3:14" x14ac:dyDescent="0.3">
      <c r="D10" s="107"/>
      <c r="E10" s="71" t="s">
        <v>607</v>
      </c>
      <c r="F10" s="57">
        <v>16</v>
      </c>
      <c r="G10">
        <v>11</v>
      </c>
      <c r="H10" s="57">
        <v>8</v>
      </c>
      <c r="I10" s="57">
        <v>8</v>
      </c>
      <c r="J10" s="57">
        <v>3</v>
      </c>
      <c r="K10" s="57">
        <v>8</v>
      </c>
      <c r="L10" s="87">
        <v>1.4545454545454546</v>
      </c>
      <c r="M10" s="87">
        <v>2.6666666666666665</v>
      </c>
      <c r="N10" s="87">
        <v>1</v>
      </c>
    </row>
    <row r="11" spans="3:14" x14ac:dyDescent="0.3">
      <c r="D11" s="107"/>
      <c r="E11" s="71" t="s">
        <v>606</v>
      </c>
      <c r="F11" s="57">
        <v>8</v>
      </c>
      <c r="G11">
        <v>11</v>
      </c>
      <c r="H11" s="57">
        <v>7</v>
      </c>
      <c r="I11" s="57">
        <v>1</v>
      </c>
      <c r="J11" s="57">
        <v>3</v>
      </c>
      <c r="K11" s="57">
        <v>8</v>
      </c>
      <c r="L11" s="87">
        <v>0.72727272727272729</v>
      </c>
      <c r="M11" s="87">
        <v>2.3333333333333335</v>
      </c>
      <c r="N11" s="87">
        <v>0.125</v>
      </c>
    </row>
    <row r="12" spans="3:14" x14ac:dyDescent="0.3">
      <c r="D12" s="107"/>
      <c r="E12" s="71" t="s">
        <v>605</v>
      </c>
      <c r="F12" s="57">
        <v>4</v>
      </c>
      <c r="G12">
        <v>11</v>
      </c>
      <c r="H12" s="57">
        <v>4</v>
      </c>
      <c r="I12" s="57">
        <v>0</v>
      </c>
      <c r="J12" s="57">
        <v>3</v>
      </c>
      <c r="K12" s="57">
        <v>8</v>
      </c>
      <c r="L12" s="87">
        <v>0.36363636363636365</v>
      </c>
      <c r="M12" s="87">
        <v>1.3333333333333333</v>
      </c>
      <c r="N12" s="87">
        <v>0</v>
      </c>
    </row>
    <row r="13" spans="3:14" x14ac:dyDescent="0.3">
      <c r="D13" s="107"/>
      <c r="E13" s="71" t="s">
        <v>603</v>
      </c>
      <c r="F13" s="57">
        <v>8</v>
      </c>
      <c r="G13">
        <v>11</v>
      </c>
      <c r="H13" s="57">
        <v>1</v>
      </c>
      <c r="I13" s="57">
        <v>7</v>
      </c>
      <c r="J13" s="57">
        <v>3</v>
      </c>
      <c r="K13" s="57">
        <v>8</v>
      </c>
      <c r="L13" s="87">
        <v>0.72727272727272729</v>
      </c>
      <c r="M13" s="87">
        <v>0.33333333333333331</v>
      </c>
      <c r="N13" s="87">
        <v>0.875</v>
      </c>
    </row>
    <row r="14" spans="3:14" x14ac:dyDescent="0.3">
      <c r="D14" s="107"/>
      <c r="E14" s="71" t="s">
        <v>611</v>
      </c>
      <c r="F14" s="57">
        <v>18</v>
      </c>
      <c r="G14">
        <v>11</v>
      </c>
      <c r="H14" s="57">
        <v>18</v>
      </c>
      <c r="I14" s="57">
        <v>0</v>
      </c>
      <c r="J14" s="57">
        <v>3</v>
      </c>
      <c r="K14" s="57">
        <v>8</v>
      </c>
      <c r="L14" s="87">
        <v>1.6363636363636365</v>
      </c>
      <c r="M14" s="87">
        <v>6</v>
      </c>
      <c r="N14" s="87">
        <v>0</v>
      </c>
    </row>
    <row r="15" spans="3:14" x14ac:dyDescent="0.3">
      <c r="D15" s="107"/>
      <c r="E15" s="71" t="s">
        <v>610</v>
      </c>
      <c r="F15" s="57">
        <v>21</v>
      </c>
      <c r="G15">
        <v>11</v>
      </c>
      <c r="H15" s="57">
        <v>15</v>
      </c>
      <c r="I15" s="57">
        <v>6</v>
      </c>
      <c r="J15" s="57">
        <v>3</v>
      </c>
      <c r="K15" s="57">
        <v>8</v>
      </c>
      <c r="L15" s="87">
        <v>1.9090909090909092</v>
      </c>
      <c r="M15" s="87">
        <v>5</v>
      </c>
      <c r="N15" s="87">
        <v>0.75</v>
      </c>
    </row>
    <row r="16" spans="3:14" x14ac:dyDescent="0.3">
      <c r="D16" s="107"/>
      <c r="E16" s="71" t="s">
        <v>609</v>
      </c>
      <c r="F16" s="57">
        <v>21</v>
      </c>
      <c r="G16">
        <v>11</v>
      </c>
      <c r="H16" s="57">
        <v>12</v>
      </c>
      <c r="I16" s="57">
        <v>9</v>
      </c>
      <c r="J16" s="57">
        <v>3</v>
      </c>
      <c r="K16" s="57">
        <v>8</v>
      </c>
      <c r="L16" s="87">
        <v>1.9090909090909092</v>
      </c>
      <c r="M16" s="87">
        <v>4</v>
      </c>
      <c r="N16" s="87">
        <v>1.125</v>
      </c>
    </row>
    <row r="17" spans="4:14" x14ac:dyDescent="0.3">
      <c r="D17" s="107"/>
      <c r="E17" s="71" t="s">
        <v>115</v>
      </c>
      <c r="F17" s="57">
        <v>157</v>
      </c>
      <c r="G17">
        <v>132</v>
      </c>
      <c r="H17" s="57">
        <v>100</v>
      </c>
      <c r="I17" s="57">
        <v>57</v>
      </c>
      <c r="J17" s="57">
        <v>36</v>
      </c>
      <c r="K17" s="57">
        <v>96</v>
      </c>
      <c r="L17" s="87">
        <v>1.1893939393939394</v>
      </c>
      <c r="M17" s="87">
        <v>2.7777777777777777</v>
      </c>
      <c r="N17" s="87">
        <v>0.59375</v>
      </c>
    </row>
    <row r="21" spans="4:14" ht="57.6" x14ac:dyDescent="0.3">
      <c r="D21" s="106" t="s">
        <v>634</v>
      </c>
      <c r="E21" s="94" t="s">
        <v>634</v>
      </c>
      <c r="F21" s="95" t="s">
        <v>599</v>
      </c>
      <c r="G21" s="95" t="s">
        <v>600</v>
      </c>
      <c r="H21" s="95" t="s">
        <v>620</v>
      </c>
      <c r="I21" s="95" t="s">
        <v>621</v>
      </c>
      <c r="J21" s="95" t="s">
        <v>617</v>
      </c>
      <c r="K21" s="95" t="s">
        <v>618</v>
      </c>
      <c r="L21" s="95" t="s">
        <v>622</v>
      </c>
      <c r="M21" s="95" t="s">
        <v>627</v>
      </c>
    </row>
    <row r="22" spans="4:14" x14ac:dyDescent="0.3">
      <c r="D22" s="107"/>
      <c r="E22" s="71" t="s">
        <v>604</v>
      </c>
      <c r="F22">
        <v>18</v>
      </c>
      <c r="G22" s="57">
        <v>12</v>
      </c>
      <c r="H22">
        <v>28</v>
      </c>
      <c r="I22">
        <v>18</v>
      </c>
      <c r="J22">
        <v>6</v>
      </c>
      <c r="K22" s="87">
        <v>0.66666666666666663</v>
      </c>
      <c r="L22" s="87">
        <v>0.6428571428571429</v>
      </c>
      <c r="M22" s="93">
        <v>0.66666666666666663</v>
      </c>
    </row>
    <row r="23" spans="4:14" x14ac:dyDescent="0.3">
      <c r="D23" s="107"/>
      <c r="E23" s="71" t="s">
        <v>608</v>
      </c>
      <c r="F23">
        <v>33</v>
      </c>
      <c r="G23" s="57">
        <v>30</v>
      </c>
      <c r="H23">
        <v>28</v>
      </c>
      <c r="I23">
        <v>18</v>
      </c>
      <c r="J23">
        <v>3</v>
      </c>
      <c r="K23" s="87">
        <v>0.90909090909090906</v>
      </c>
      <c r="L23" s="87">
        <v>1.1785714285714286</v>
      </c>
      <c r="M23" s="93">
        <v>1.6666666666666667</v>
      </c>
    </row>
    <row r="24" spans="4:14" x14ac:dyDescent="0.3">
      <c r="D24" s="107"/>
      <c r="E24" s="71" t="s">
        <v>612</v>
      </c>
      <c r="F24">
        <v>15</v>
      </c>
      <c r="G24" s="57">
        <v>12</v>
      </c>
      <c r="H24">
        <v>28</v>
      </c>
      <c r="I24">
        <v>18</v>
      </c>
      <c r="J24">
        <v>3</v>
      </c>
      <c r="K24" s="87">
        <v>0.8</v>
      </c>
      <c r="L24" s="87">
        <v>0.5357142857142857</v>
      </c>
      <c r="M24" s="93">
        <v>0.66666666666666663</v>
      </c>
    </row>
    <row r="25" spans="4:14" x14ac:dyDescent="0.3">
      <c r="D25" s="107"/>
      <c r="E25" s="71" t="s">
        <v>601</v>
      </c>
      <c r="F25">
        <v>25</v>
      </c>
      <c r="G25" s="57">
        <v>20</v>
      </c>
      <c r="H25">
        <v>28</v>
      </c>
      <c r="I25">
        <v>18</v>
      </c>
      <c r="J25">
        <v>5</v>
      </c>
      <c r="K25" s="87">
        <v>0.8</v>
      </c>
      <c r="L25" s="87">
        <v>0.8928571428571429</v>
      </c>
      <c r="M25" s="93">
        <v>1.1111111111111112</v>
      </c>
    </row>
    <row r="26" spans="4:14" x14ac:dyDescent="0.3">
      <c r="D26" s="107"/>
      <c r="E26" s="71" t="s">
        <v>602</v>
      </c>
      <c r="F26">
        <v>30</v>
      </c>
      <c r="G26" s="57">
        <v>12</v>
      </c>
      <c r="H26">
        <v>28</v>
      </c>
      <c r="I26">
        <v>18</v>
      </c>
      <c r="J26">
        <v>18</v>
      </c>
      <c r="K26" s="87">
        <v>0.4</v>
      </c>
      <c r="L26" s="87">
        <v>1.0714285714285714</v>
      </c>
      <c r="M26" s="93">
        <v>0.66666666666666663</v>
      </c>
    </row>
    <row r="27" spans="4:14" x14ac:dyDescent="0.3">
      <c r="D27" s="107"/>
      <c r="E27" s="71" t="s">
        <v>607</v>
      </c>
      <c r="F27">
        <v>38</v>
      </c>
      <c r="G27" s="57">
        <v>19</v>
      </c>
      <c r="H27">
        <v>28</v>
      </c>
      <c r="I27">
        <v>18</v>
      </c>
      <c r="J27">
        <v>19</v>
      </c>
      <c r="K27" s="87">
        <v>0.5</v>
      </c>
      <c r="L27" s="87">
        <v>1.3571428571428572</v>
      </c>
      <c r="M27" s="93">
        <v>1.0555555555555556</v>
      </c>
    </row>
    <row r="28" spans="4:14" x14ac:dyDescent="0.3">
      <c r="D28" s="107"/>
      <c r="E28" s="71" t="s">
        <v>606</v>
      </c>
      <c r="F28">
        <v>25</v>
      </c>
      <c r="G28" s="57">
        <v>23</v>
      </c>
      <c r="H28">
        <v>28</v>
      </c>
      <c r="I28">
        <v>18</v>
      </c>
      <c r="J28">
        <v>2</v>
      </c>
      <c r="K28" s="87">
        <v>0.92</v>
      </c>
      <c r="L28" s="87">
        <v>0.8928571428571429</v>
      </c>
      <c r="M28" s="93">
        <v>1.2777777777777777</v>
      </c>
    </row>
    <row r="29" spans="4:14" x14ac:dyDescent="0.3">
      <c r="D29" s="107"/>
      <c r="E29" s="71" t="s">
        <v>605</v>
      </c>
      <c r="F29">
        <v>22</v>
      </c>
      <c r="G29" s="57">
        <v>10</v>
      </c>
      <c r="H29">
        <v>28</v>
      </c>
      <c r="I29">
        <v>18</v>
      </c>
      <c r="J29">
        <v>12</v>
      </c>
      <c r="K29" s="87">
        <v>0.45454545454545453</v>
      </c>
      <c r="L29" s="87">
        <v>0.7857142857142857</v>
      </c>
      <c r="M29" s="93">
        <v>0.55555555555555558</v>
      </c>
    </row>
    <row r="30" spans="4:14" x14ac:dyDescent="0.3">
      <c r="D30" s="107"/>
      <c r="E30" s="71" t="s">
        <v>603</v>
      </c>
      <c r="F30">
        <v>12</v>
      </c>
      <c r="G30" s="57">
        <v>5</v>
      </c>
      <c r="H30">
        <v>28</v>
      </c>
      <c r="I30">
        <v>18</v>
      </c>
      <c r="J30">
        <v>7</v>
      </c>
      <c r="K30" s="87">
        <v>0.41666666666666669</v>
      </c>
      <c r="L30" s="87">
        <v>0.42857142857142855</v>
      </c>
      <c r="M30" s="93">
        <v>0.27777777777777779</v>
      </c>
    </row>
    <row r="31" spans="4:14" x14ac:dyDescent="0.3">
      <c r="D31" s="107"/>
      <c r="E31" s="71" t="s">
        <v>611</v>
      </c>
      <c r="F31">
        <v>31</v>
      </c>
      <c r="G31" s="57">
        <v>28</v>
      </c>
      <c r="H31">
        <v>28</v>
      </c>
      <c r="I31">
        <v>18</v>
      </c>
      <c r="J31">
        <v>3</v>
      </c>
      <c r="K31" s="87">
        <v>0.90322580645161288</v>
      </c>
      <c r="L31" s="87">
        <v>1.1071428571428572</v>
      </c>
      <c r="M31" s="93">
        <v>1.5555555555555556</v>
      </c>
    </row>
    <row r="32" spans="4:14" x14ac:dyDescent="0.3">
      <c r="D32" s="107"/>
      <c r="E32" s="71" t="s">
        <v>610</v>
      </c>
      <c r="F32">
        <v>24</v>
      </c>
      <c r="G32" s="57">
        <v>22</v>
      </c>
      <c r="H32">
        <v>28</v>
      </c>
      <c r="I32">
        <v>18</v>
      </c>
      <c r="J32">
        <v>2</v>
      </c>
      <c r="K32" s="87">
        <v>0.91666666666666663</v>
      </c>
      <c r="L32" s="87">
        <v>0.8571428571428571</v>
      </c>
      <c r="M32" s="93">
        <v>1.2222222222222223</v>
      </c>
    </row>
    <row r="33" spans="4:13" x14ac:dyDescent="0.3">
      <c r="D33" s="107"/>
      <c r="E33" s="71" t="s">
        <v>609</v>
      </c>
      <c r="F33">
        <v>16</v>
      </c>
      <c r="G33" s="57">
        <v>12</v>
      </c>
      <c r="H33">
        <v>28</v>
      </c>
      <c r="I33">
        <v>18</v>
      </c>
      <c r="J33">
        <v>4</v>
      </c>
      <c r="K33" s="87">
        <v>0.75</v>
      </c>
      <c r="L33" s="87">
        <v>0.5714285714285714</v>
      </c>
      <c r="M33" s="93">
        <v>0.66666666666666663</v>
      </c>
    </row>
    <row r="34" spans="4:13" x14ac:dyDescent="0.3">
      <c r="D34" s="107"/>
      <c r="E34" s="71" t="s">
        <v>115</v>
      </c>
      <c r="F34">
        <v>289</v>
      </c>
      <c r="G34" s="57">
        <v>205</v>
      </c>
      <c r="H34">
        <v>336</v>
      </c>
      <c r="I34">
        <v>216</v>
      </c>
      <c r="J34">
        <v>84</v>
      </c>
      <c r="K34" s="87">
        <v>0.70934256055363321</v>
      </c>
      <c r="L34" s="87">
        <v>0.86011904761904767</v>
      </c>
      <c r="M34" s="93">
        <v>0.94907407407407407</v>
      </c>
    </row>
  </sheetData>
  <mergeCells count="2">
    <mergeCell ref="D4:D17"/>
    <mergeCell ref="D21:D34"/>
  </mergeCells>
  <conditionalFormatting pivot="1" sqref="L5:N17">
    <cfRule type="iconSet" priority="2">
      <iconSet>
        <cfvo type="percent" val="0"/>
        <cfvo type="percent" val="0.8"/>
        <cfvo type="num" val="1"/>
      </iconSet>
    </cfRule>
  </conditionalFormatting>
  <conditionalFormatting pivot="1" sqref="K22:M34">
    <cfRule type="iconSet" priority="1">
      <iconSet>
        <cfvo type="percent" val="0"/>
        <cfvo type="num" val="0.8"/>
        <cfvo type="num" val="1"/>
      </iconSet>
    </cfRule>
  </conditionalFormatting>
  <pageMargins left="0.511811024" right="0.511811024" top="0.78740157499999996" bottom="0.78740157499999996" header="0.31496062000000002" footer="0.3149606200000000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2"/>
  <dimension ref="A1:M45"/>
  <sheetViews>
    <sheetView showGridLines="0" topLeftCell="A7" workbookViewId="0">
      <selection activeCell="I35" sqref="I35"/>
    </sheetView>
  </sheetViews>
  <sheetFormatPr defaultRowHeight="14.4" x14ac:dyDescent="0.3"/>
  <cols>
    <col min="1" max="1" width="27.5546875" customWidth="1"/>
    <col min="2" max="2" width="30.6640625" bestFit="1" customWidth="1"/>
    <col min="3" max="3" width="3.21875" bestFit="1" customWidth="1"/>
    <col min="4" max="4" width="19.88671875" bestFit="1" customWidth="1"/>
    <col min="5" max="5" width="15.109375" customWidth="1"/>
    <col min="6" max="6" width="10.44140625" bestFit="1" customWidth="1"/>
    <col min="7" max="7" width="25.21875" bestFit="1" customWidth="1"/>
    <col min="8" max="8" width="23.88671875" bestFit="1" customWidth="1"/>
    <col min="9" max="9" width="28.21875" bestFit="1" customWidth="1"/>
    <col min="10" max="29" width="27.88671875" bestFit="1" customWidth="1"/>
    <col min="30" max="30" width="28.88671875" bestFit="1" customWidth="1"/>
    <col min="31" max="32" width="32.88671875" bestFit="1" customWidth="1"/>
    <col min="33" max="34" width="17.77734375" bestFit="1" customWidth="1"/>
    <col min="35" max="35" width="6.6640625" bestFit="1" customWidth="1"/>
    <col min="36" max="37" width="17.77734375" bestFit="1" customWidth="1"/>
    <col min="38" max="38" width="6.6640625" bestFit="1" customWidth="1"/>
    <col min="39" max="40" width="17.77734375" bestFit="1" customWidth="1"/>
    <col min="41" max="41" width="6.6640625" bestFit="1" customWidth="1"/>
    <col min="42" max="43" width="17.77734375" bestFit="1" customWidth="1"/>
    <col min="44" max="44" width="6.6640625" bestFit="1" customWidth="1"/>
    <col min="45" max="46" width="17.77734375" bestFit="1" customWidth="1"/>
    <col min="47" max="47" width="6.6640625" bestFit="1" customWidth="1"/>
    <col min="48" max="49" width="17.77734375" bestFit="1" customWidth="1"/>
    <col min="50" max="50" width="6.6640625" bestFit="1" customWidth="1"/>
    <col min="51" max="52" width="17.77734375" bestFit="1" customWidth="1"/>
    <col min="53" max="53" width="6.6640625" bestFit="1" customWidth="1"/>
    <col min="54" max="55" width="17.77734375" bestFit="1" customWidth="1"/>
    <col min="56" max="56" width="7.6640625" bestFit="1" customWidth="1"/>
    <col min="57" max="58" width="17.77734375" bestFit="1" customWidth="1"/>
    <col min="59" max="59" width="7.6640625" bestFit="1" customWidth="1"/>
    <col min="60" max="61" width="17.77734375" bestFit="1" customWidth="1"/>
    <col min="62" max="62" width="7.6640625" bestFit="1" customWidth="1"/>
    <col min="63" max="63" width="22.21875" bestFit="1" customWidth="1"/>
    <col min="64" max="64" width="18.33203125" bestFit="1" customWidth="1"/>
  </cols>
  <sheetData>
    <row r="1" spans="1:13" ht="46.2" x14ac:dyDescent="0.85">
      <c r="A1" s="108" t="s">
        <v>615</v>
      </c>
      <c r="B1" s="108"/>
      <c r="C1" s="108"/>
      <c r="D1" s="108"/>
      <c r="E1" s="108"/>
      <c r="F1" s="108"/>
      <c r="G1" s="108"/>
      <c r="H1" s="86"/>
      <c r="I1" s="86"/>
      <c r="J1" s="86"/>
      <c r="K1" s="86"/>
      <c r="L1" s="86"/>
      <c r="M1" s="86"/>
    </row>
    <row r="32" spans="2:9" ht="15.6" x14ac:dyDescent="0.3">
      <c r="B32" s="89" t="s">
        <v>585</v>
      </c>
      <c r="C32" s="90"/>
      <c r="G32" t="s">
        <v>599</v>
      </c>
      <c r="H32" t="s">
        <v>600</v>
      </c>
      <c r="I32" t="s">
        <v>618</v>
      </c>
    </row>
    <row r="33" spans="2:9" ht="15.6" x14ac:dyDescent="0.3">
      <c r="B33" s="91" t="s">
        <v>600</v>
      </c>
      <c r="C33" s="92">
        <v>28</v>
      </c>
      <c r="F33" s="88" t="s">
        <v>602</v>
      </c>
      <c r="G33">
        <v>30</v>
      </c>
      <c r="H33" s="57">
        <v>12</v>
      </c>
      <c r="I33" s="87">
        <v>0.4</v>
      </c>
    </row>
    <row r="34" spans="2:9" ht="15.6" x14ac:dyDescent="0.3">
      <c r="B34" s="91" t="s">
        <v>617</v>
      </c>
      <c r="C34" s="90">
        <v>3</v>
      </c>
      <c r="F34" s="88" t="s">
        <v>601</v>
      </c>
      <c r="G34">
        <v>25</v>
      </c>
      <c r="H34" s="57">
        <v>20</v>
      </c>
      <c r="I34" s="87">
        <v>0.8</v>
      </c>
    </row>
    <row r="35" spans="2:9" ht="15.6" x14ac:dyDescent="0.3">
      <c r="B35" s="90" t="s">
        <v>599</v>
      </c>
      <c r="C35" s="92">
        <f>+C33+C34</f>
        <v>31</v>
      </c>
      <c r="F35" s="88" t="s">
        <v>603</v>
      </c>
      <c r="G35">
        <v>12</v>
      </c>
      <c r="H35" s="57">
        <v>5</v>
      </c>
      <c r="I35" s="87">
        <v>0.41666666666666669</v>
      </c>
    </row>
    <row r="36" spans="2:9" x14ac:dyDescent="0.3">
      <c r="F36" s="88" t="s">
        <v>604</v>
      </c>
      <c r="G36">
        <v>18</v>
      </c>
      <c r="H36" s="57">
        <v>12</v>
      </c>
      <c r="I36" s="87">
        <v>0.66666666666666663</v>
      </c>
    </row>
    <row r="37" spans="2:9" x14ac:dyDescent="0.3">
      <c r="F37" s="88" t="s">
        <v>605</v>
      </c>
      <c r="G37">
        <v>22</v>
      </c>
      <c r="H37" s="57">
        <v>10</v>
      </c>
      <c r="I37" s="87">
        <v>0.45454545454545453</v>
      </c>
    </row>
    <row r="38" spans="2:9" x14ac:dyDescent="0.3">
      <c r="F38" s="88" t="s">
        <v>606</v>
      </c>
      <c r="G38">
        <v>25</v>
      </c>
      <c r="H38" s="57">
        <v>23</v>
      </c>
      <c r="I38" s="87">
        <v>0.92</v>
      </c>
    </row>
    <row r="39" spans="2:9" x14ac:dyDescent="0.3">
      <c r="F39" s="88" t="s">
        <v>607</v>
      </c>
      <c r="G39">
        <v>38</v>
      </c>
      <c r="H39" s="57">
        <v>19</v>
      </c>
      <c r="I39" s="87">
        <v>0.5</v>
      </c>
    </row>
    <row r="40" spans="2:9" x14ac:dyDescent="0.3">
      <c r="F40" s="88" t="s">
        <v>608</v>
      </c>
      <c r="G40">
        <v>33</v>
      </c>
      <c r="H40" s="57">
        <v>30</v>
      </c>
      <c r="I40" s="87">
        <v>0.90909090909090906</v>
      </c>
    </row>
    <row r="41" spans="2:9" x14ac:dyDescent="0.3">
      <c r="F41" s="88" t="s">
        <v>609</v>
      </c>
      <c r="G41">
        <v>16</v>
      </c>
      <c r="H41" s="57">
        <v>12</v>
      </c>
      <c r="I41" s="87">
        <v>0.75</v>
      </c>
    </row>
    <row r="42" spans="2:9" x14ac:dyDescent="0.3">
      <c r="F42" s="88" t="s">
        <v>610</v>
      </c>
      <c r="G42">
        <v>24</v>
      </c>
      <c r="H42" s="57">
        <v>22</v>
      </c>
      <c r="I42" s="87">
        <v>0.91666666666666663</v>
      </c>
    </row>
    <row r="43" spans="2:9" x14ac:dyDescent="0.3">
      <c r="F43" s="88" t="s">
        <v>611</v>
      </c>
      <c r="G43">
        <v>31</v>
      </c>
      <c r="H43" s="57">
        <v>28</v>
      </c>
      <c r="I43" s="87">
        <v>0.90322580645161288</v>
      </c>
    </row>
    <row r="44" spans="2:9" x14ac:dyDescent="0.3">
      <c r="F44" s="88" t="s">
        <v>612</v>
      </c>
      <c r="G44">
        <v>15</v>
      </c>
      <c r="H44" s="57">
        <v>12</v>
      </c>
      <c r="I44" s="87">
        <v>0.8</v>
      </c>
    </row>
    <row r="45" spans="2:9" x14ac:dyDescent="0.3">
      <c r="F45" s="71" t="s">
        <v>115</v>
      </c>
      <c r="G45">
        <v>289</v>
      </c>
      <c r="H45" s="57">
        <v>205</v>
      </c>
      <c r="I45" s="87">
        <v>0.70934256055363321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3"/>
  <dimension ref="A1:Q28"/>
  <sheetViews>
    <sheetView showGridLines="0" topLeftCell="A4" workbookViewId="0">
      <selection activeCell="I30" sqref="I30"/>
    </sheetView>
  </sheetViews>
  <sheetFormatPr defaultRowHeight="14.4" x14ac:dyDescent="0.3"/>
  <cols>
    <col min="1" max="1" width="23.33203125" bestFit="1" customWidth="1"/>
    <col min="2" max="2" width="10.77734375" customWidth="1"/>
    <col min="3" max="3" width="23.33203125" bestFit="1" customWidth="1"/>
    <col min="4" max="4" width="18" bestFit="1" customWidth="1"/>
    <col min="7" max="7" width="17.44140625" bestFit="1" customWidth="1"/>
    <col min="8" max="8" width="8.21875" customWidth="1"/>
    <col min="9" max="9" width="23.33203125" bestFit="1" customWidth="1"/>
    <col min="10" max="10" width="18" bestFit="1" customWidth="1"/>
    <col min="11" max="11" width="23.33203125" hidden="1" customWidth="1"/>
    <col min="12" max="12" width="17.44140625" bestFit="1" customWidth="1"/>
    <col min="13" max="13" width="18" bestFit="1" customWidth="1"/>
    <col min="15" max="18" width="0" hidden="1" customWidth="1"/>
  </cols>
  <sheetData>
    <row r="1" spans="1:17" ht="46.2" x14ac:dyDescent="0.85">
      <c r="A1" s="108" t="s">
        <v>616</v>
      </c>
      <c r="B1" s="108"/>
      <c r="C1" s="108"/>
      <c r="D1" s="108"/>
      <c r="E1" s="108"/>
      <c r="F1" s="108"/>
      <c r="G1" s="108"/>
      <c r="H1" s="86"/>
      <c r="I1" s="86"/>
      <c r="J1" s="86"/>
      <c r="K1" s="86"/>
      <c r="L1" s="86"/>
      <c r="M1" s="86"/>
      <c r="P1" s="60" t="s">
        <v>592</v>
      </c>
      <c r="Q1" t="s">
        <v>613</v>
      </c>
    </row>
    <row r="2" spans="1:17" x14ac:dyDescent="0.3">
      <c r="P2" s="71" t="s">
        <v>602</v>
      </c>
      <c r="Q2" s="57">
        <v>2</v>
      </c>
    </row>
    <row r="3" spans="1:17" x14ac:dyDescent="0.3">
      <c r="P3" s="71" t="s">
        <v>601</v>
      </c>
      <c r="Q3" s="57">
        <v>3</v>
      </c>
    </row>
    <row r="4" spans="1:17" x14ac:dyDescent="0.3">
      <c r="P4" s="71" t="s">
        <v>603</v>
      </c>
      <c r="Q4" s="57">
        <v>1</v>
      </c>
    </row>
    <row r="5" spans="1:17" x14ac:dyDescent="0.3">
      <c r="P5" s="71" t="s">
        <v>604</v>
      </c>
      <c r="Q5" s="57">
        <v>0</v>
      </c>
    </row>
    <row r="6" spans="1:17" x14ac:dyDescent="0.3">
      <c r="K6" t="s">
        <v>588</v>
      </c>
      <c r="P6" s="71" t="s">
        <v>605</v>
      </c>
      <c r="Q6" s="57">
        <v>4</v>
      </c>
    </row>
    <row r="7" spans="1:17" x14ac:dyDescent="0.3">
      <c r="K7" s="71" t="s">
        <v>590</v>
      </c>
      <c r="P7" s="71" t="s">
        <v>606</v>
      </c>
      <c r="Q7" s="57">
        <v>7</v>
      </c>
    </row>
    <row r="8" spans="1:17" x14ac:dyDescent="0.3">
      <c r="K8" s="71" t="s">
        <v>589</v>
      </c>
      <c r="P8" s="71" t="s">
        <v>607</v>
      </c>
      <c r="Q8" s="57">
        <v>8</v>
      </c>
    </row>
    <row r="9" spans="1:17" x14ac:dyDescent="0.3">
      <c r="K9" s="71" t="s">
        <v>115</v>
      </c>
      <c r="P9" s="71" t="s">
        <v>608</v>
      </c>
      <c r="Q9" s="57">
        <v>10</v>
      </c>
    </row>
    <row r="10" spans="1:17" x14ac:dyDescent="0.3">
      <c r="P10" s="71" t="s">
        <v>609</v>
      </c>
      <c r="Q10" s="57">
        <v>12</v>
      </c>
    </row>
    <row r="11" spans="1:17" x14ac:dyDescent="0.3">
      <c r="P11" s="71" t="s">
        <v>610</v>
      </c>
      <c r="Q11" s="57">
        <v>15</v>
      </c>
    </row>
    <row r="12" spans="1:17" x14ac:dyDescent="0.3">
      <c r="P12" s="71" t="s">
        <v>611</v>
      </c>
      <c r="Q12" s="57">
        <v>18</v>
      </c>
    </row>
    <row r="13" spans="1:17" x14ac:dyDescent="0.3">
      <c r="P13" s="71" t="s">
        <v>612</v>
      </c>
      <c r="Q13" s="57">
        <v>20</v>
      </c>
    </row>
    <row r="14" spans="1:17" x14ac:dyDescent="0.3">
      <c r="P14" s="71" t="s">
        <v>115</v>
      </c>
      <c r="Q14" s="57">
        <v>100</v>
      </c>
    </row>
    <row r="25" spans="3:4" x14ac:dyDescent="0.3">
      <c r="C25" s="60" t="s">
        <v>588</v>
      </c>
      <c r="D25" t="s">
        <v>613</v>
      </c>
    </row>
    <row r="26" spans="3:4" x14ac:dyDescent="0.3">
      <c r="C26" s="71" t="s">
        <v>590</v>
      </c>
      <c r="D26" s="57">
        <v>57</v>
      </c>
    </row>
    <row r="27" spans="3:4" x14ac:dyDescent="0.3">
      <c r="C27" s="71" t="s">
        <v>589</v>
      </c>
      <c r="D27" s="57">
        <v>100</v>
      </c>
    </row>
    <row r="28" spans="3:4" x14ac:dyDescent="0.3">
      <c r="C28" s="71" t="s">
        <v>115</v>
      </c>
      <c r="D28" s="57">
        <v>157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65029-28B4-4C4A-AC48-BEBC0BCDF5DF}">
  <sheetPr codeName="Planilha14"/>
  <dimension ref="A1:I1013"/>
  <sheetViews>
    <sheetView topLeftCell="A22" workbookViewId="0">
      <selection activeCell="B17" sqref="B17"/>
    </sheetView>
  </sheetViews>
  <sheetFormatPr defaultRowHeight="14.4" x14ac:dyDescent="0.3"/>
  <cols>
    <col min="1" max="1" width="13.77734375" bestFit="1" customWidth="1"/>
    <col min="2" max="2" width="22.77734375" bestFit="1" customWidth="1"/>
    <col min="3" max="3" width="14.44140625" bestFit="1" customWidth="1"/>
    <col min="4" max="4" width="8" bestFit="1" customWidth="1"/>
    <col min="5" max="5" width="15.6640625" bestFit="1" customWidth="1"/>
    <col min="6" max="6" width="55.5546875" bestFit="1" customWidth="1"/>
    <col min="7" max="7" width="9.33203125" bestFit="1" customWidth="1"/>
    <col min="8" max="8" width="16.5546875" bestFit="1" customWidth="1"/>
    <col min="9" max="9" width="7.88671875" bestFit="1" customWidth="1"/>
  </cols>
  <sheetData>
    <row r="1" spans="1:9" x14ac:dyDescent="0.3">
      <c r="A1" t="s">
        <v>60</v>
      </c>
      <c r="B1" t="s">
        <v>61</v>
      </c>
      <c r="C1" t="s">
        <v>62</v>
      </c>
      <c r="D1" t="s">
        <v>63</v>
      </c>
      <c r="E1" t="s">
        <v>64</v>
      </c>
      <c r="F1" t="s">
        <v>194</v>
      </c>
      <c r="G1" t="s">
        <v>196</v>
      </c>
      <c r="H1" t="s">
        <v>195</v>
      </c>
      <c r="I1" t="s">
        <v>526</v>
      </c>
    </row>
    <row r="2" spans="1:9" x14ac:dyDescent="0.3">
      <c r="A2">
        <v>71</v>
      </c>
      <c r="B2" t="s">
        <v>78</v>
      </c>
      <c r="C2">
        <v>1</v>
      </c>
      <c r="D2">
        <v>37</v>
      </c>
      <c r="E2">
        <v>101</v>
      </c>
      <c r="F2" t="s">
        <v>200</v>
      </c>
      <c r="G2" t="s">
        <v>202</v>
      </c>
      <c r="H2" t="s">
        <v>201</v>
      </c>
      <c r="I2" t="s">
        <v>539</v>
      </c>
    </row>
    <row r="3" spans="1:9" x14ac:dyDescent="0.3">
      <c r="A3">
        <v>52</v>
      </c>
      <c r="B3" t="s">
        <v>81</v>
      </c>
      <c r="C3">
        <v>7</v>
      </c>
      <c r="D3">
        <v>47</v>
      </c>
      <c r="E3">
        <v>93</v>
      </c>
      <c r="F3" t="s">
        <v>507</v>
      </c>
      <c r="G3" t="s">
        <v>542</v>
      </c>
      <c r="H3" t="s">
        <v>206</v>
      </c>
      <c r="I3" t="s">
        <v>556</v>
      </c>
    </row>
    <row r="4" spans="1:9" x14ac:dyDescent="0.3">
      <c r="A4">
        <v>73</v>
      </c>
      <c r="B4" t="s">
        <v>96</v>
      </c>
      <c r="C4">
        <v>7</v>
      </c>
      <c r="D4">
        <v>31</v>
      </c>
      <c r="E4">
        <v>117</v>
      </c>
      <c r="F4" t="s">
        <v>507</v>
      </c>
      <c r="G4" t="s">
        <v>542</v>
      </c>
      <c r="H4" t="s">
        <v>206</v>
      </c>
      <c r="I4" t="s">
        <v>556</v>
      </c>
    </row>
    <row r="5" spans="1:9" x14ac:dyDescent="0.3">
      <c r="A5">
        <v>92</v>
      </c>
      <c r="B5" t="s">
        <v>84</v>
      </c>
      <c r="C5">
        <v>12</v>
      </c>
      <c r="D5">
        <v>34</v>
      </c>
      <c r="E5">
        <v>116</v>
      </c>
      <c r="F5" t="s">
        <v>333</v>
      </c>
      <c r="G5" t="s">
        <v>542</v>
      </c>
      <c r="H5" t="s">
        <v>201</v>
      </c>
      <c r="I5" t="s">
        <v>566</v>
      </c>
    </row>
    <row r="6" spans="1:9" x14ac:dyDescent="0.3">
      <c r="A6">
        <v>93</v>
      </c>
      <c r="B6" t="s">
        <v>91</v>
      </c>
      <c r="C6">
        <v>12</v>
      </c>
      <c r="D6">
        <v>11</v>
      </c>
      <c r="E6">
        <v>96</v>
      </c>
      <c r="F6" t="s">
        <v>333</v>
      </c>
      <c r="G6" t="s">
        <v>542</v>
      </c>
      <c r="H6" t="s">
        <v>201</v>
      </c>
      <c r="I6" t="s">
        <v>566</v>
      </c>
    </row>
    <row r="7" spans="1:9" x14ac:dyDescent="0.3">
      <c r="A7">
        <v>39</v>
      </c>
      <c r="B7" t="s">
        <v>96</v>
      </c>
      <c r="C7">
        <v>12</v>
      </c>
      <c r="D7">
        <v>22</v>
      </c>
      <c r="E7">
        <v>99</v>
      </c>
      <c r="F7" t="s">
        <v>333</v>
      </c>
      <c r="G7" t="s">
        <v>542</v>
      </c>
      <c r="H7" t="s">
        <v>201</v>
      </c>
      <c r="I7" t="s">
        <v>566</v>
      </c>
    </row>
    <row r="8" spans="1:9" x14ac:dyDescent="0.3">
      <c r="A8">
        <v>16</v>
      </c>
      <c r="B8" t="s">
        <v>86</v>
      </c>
      <c r="C8">
        <v>14</v>
      </c>
      <c r="D8">
        <v>44</v>
      </c>
      <c r="E8">
        <v>113</v>
      </c>
      <c r="F8" t="s">
        <v>483</v>
      </c>
      <c r="G8" t="s">
        <v>548</v>
      </c>
      <c r="H8" t="s">
        <v>201</v>
      </c>
      <c r="I8" t="s">
        <v>570</v>
      </c>
    </row>
    <row r="9" spans="1:9" x14ac:dyDescent="0.3">
      <c r="A9">
        <v>74</v>
      </c>
      <c r="B9" t="s">
        <v>96</v>
      </c>
      <c r="C9">
        <v>14</v>
      </c>
      <c r="D9">
        <v>11</v>
      </c>
      <c r="E9">
        <v>114</v>
      </c>
      <c r="F9" t="s">
        <v>483</v>
      </c>
      <c r="G9" t="s">
        <v>548</v>
      </c>
      <c r="H9" t="s">
        <v>201</v>
      </c>
      <c r="I9" t="s">
        <v>570</v>
      </c>
    </row>
    <row r="10" spans="1:9" x14ac:dyDescent="0.3">
      <c r="A10">
        <v>66</v>
      </c>
      <c r="B10" t="s">
        <v>89</v>
      </c>
      <c r="C10">
        <v>15</v>
      </c>
      <c r="D10">
        <v>24</v>
      </c>
      <c r="E10">
        <v>97</v>
      </c>
      <c r="F10" t="s">
        <v>295</v>
      </c>
      <c r="G10" t="s">
        <v>551</v>
      </c>
      <c r="H10" t="s">
        <v>206</v>
      </c>
      <c r="I10" t="s">
        <v>572</v>
      </c>
    </row>
    <row r="11" spans="1:9" x14ac:dyDescent="0.3">
      <c r="A11">
        <v>9</v>
      </c>
      <c r="B11" t="s">
        <v>94</v>
      </c>
      <c r="C11">
        <v>15</v>
      </c>
      <c r="D11">
        <v>10</v>
      </c>
      <c r="E11">
        <v>92</v>
      </c>
      <c r="F11" t="s">
        <v>295</v>
      </c>
      <c r="G11" t="s">
        <v>551</v>
      </c>
      <c r="H11" t="s">
        <v>206</v>
      </c>
      <c r="I11" t="s">
        <v>572</v>
      </c>
    </row>
    <row r="12" spans="1:9" x14ac:dyDescent="0.3">
      <c r="A12">
        <v>55</v>
      </c>
      <c r="B12" t="s">
        <v>106</v>
      </c>
      <c r="C12">
        <v>15</v>
      </c>
      <c r="D12">
        <v>18</v>
      </c>
      <c r="E12">
        <v>110</v>
      </c>
      <c r="F12" t="s">
        <v>295</v>
      </c>
      <c r="G12" t="s">
        <v>551</v>
      </c>
      <c r="H12" t="s">
        <v>206</v>
      </c>
      <c r="I12" t="s">
        <v>572</v>
      </c>
    </row>
    <row r="13" spans="1:9" x14ac:dyDescent="0.3">
      <c r="A13">
        <v>12</v>
      </c>
      <c r="B13" t="s">
        <v>107</v>
      </c>
      <c r="C13">
        <v>15</v>
      </c>
      <c r="D13">
        <v>25</v>
      </c>
      <c r="E13">
        <v>110</v>
      </c>
      <c r="F13" t="s">
        <v>295</v>
      </c>
      <c r="G13" t="s">
        <v>551</v>
      </c>
      <c r="H13" t="s">
        <v>206</v>
      </c>
      <c r="I13" t="s">
        <v>572</v>
      </c>
    </row>
    <row r="14" spans="1:9" x14ac:dyDescent="0.3">
      <c r="A14">
        <v>87</v>
      </c>
      <c r="B14" t="s">
        <v>101</v>
      </c>
      <c r="C14">
        <v>5</v>
      </c>
      <c r="D14">
        <v>14</v>
      </c>
      <c r="E14">
        <v>105</v>
      </c>
      <c r="F14" t="s">
        <v>315</v>
      </c>
      <c r="G14" t="s">
        <v>551</v>
      </c>
      <c r="H14" t="s">
        <v>206</v>
      </c>
      <c r="I14" t="s">
        <v>552</v>
      </c>
    </row>
    <row r="15" spans="1:9" x14ac:dyDescent="0.3">
      <c r="A15">
        <v>2</v>
      </c>
      <c r="B15" t="s">
        <v>93</v>
      </c>
      <c r="C15">
        <v>10</v>
      </c>
      <c r="D15">
        <v>20</v>
      </c>
      <c r="E15">
        <v>112</v>
      </c>
      <c r="F15" t="s">
        <v>244</v>
      </c>
      <c r="G15" t="s">
        <v>551</v>
      </c>
      <c r="H15" t="s">
        <v>206</v>
      </c>
      <c r="I15" t="s">
        <v>562</v>
      </c>
    </row>
    <row r="16" spans="1:9" x14ac:dyDescent="0.3">
      <c r="A16">
        <v>20</v>
      </c>
      <c r="B16" t="s">
        <v>99</v>
      </c>
      <c r="C16">
        <v>10</v>
      </c>
      <c r="D16">
        <v>45</v>
      </c>
      <c r="E16">
        <v>107</v>
      </c>
      <c r="F16" t="s">
        <v>244</v>
      </c>
      <c r="G16" t="s">
        <v>551</v>
      </c>
      <c r="H16" t="s">
        <v>206</v>
      </c>
      <c r="I16" t="s">
        <v>562</v>
      </c>
    </row>
    <row r="17" spans="1:9" x14ac:dyDescent="0.3">
      <c r="A17">
        <v>96</v>
      </c>
      <c r="B17" t="s">
        <v>104</v>
      </c>
      <c r="C17">
        <v>10</v>
      </c>
      <c r="D17">
        <v>27</v>
      </c>
      <c r="E17">
        <v>105</v>
      </c>
      <c r="F17" t="s">
        <v>244</v>
      </c>
      <c r="G17" t="s">
        <v>551</v>
      </c>
      <c r="H17" t="s">
        <v>206</v>
      </c>
      <c r="I17" t="s">
        <v>562</v>
      </c>
    </row>
    <row r="18" spans="1:9" x14ac:dyDescent="0.3">
      <c r="A18">
        <v>92</v>
      </c>
      <c r="B18" t="s">
        <v>84</v>
      </c>
      <c r="C18">
        <v>8</v>
      </c>
      <c r="D18">
        <v>30</v>
      </c>
      <c r="E18">
        <v>108</v>
      </c>
      <c r="F18" t="s">
        <v>373</v>
      </c>
      <c r="G18" t="s">
        <v>545</v>
      </c>
      <c r="H18" t="s">
        <v>206</v>
      </c>
      <c r="I18" t="s">
        <v>558</v>
      </c>
    </row>
    <row r="19" spans="1:9" x14ac:dyDescent="0.3">
      <c r="A19">
        <v>37</v>
      </c>
      <c r="B19" t="s">
        <v>110</v>
      </c>
      <c r="C19">
        <v>14</v>
      </c>
      <c r="D19">
        <v>21</v>
      </c>
      <c r="E19">
        <v>109</v>
      </c>
      <c r="F19" t="s">
        <v>483</v>
      </c>
      <c r="G19" t="s">
        <v>548</v>
      </c>
      <c r="H19" t="s">
        <v>201</v>
      </c>
      <c r="I19" t="s">
        <v>570</v>
      </c>
    </row>
    <row r="20" spans="1:9" x14ac:dyDescent="0.3">
      <c r="A20">
        <v>100</v>
      </c>
      <c r="B20" t="s">
        <v>96</v>
      </c>
      <c r="C20">
        <v>10</v>
      </c>
      <c r="D20">
        <v>37</v>
      </c>
      <c r="E20">
        <v>99</v>
      </c>
      <c r="F20" t="s">
        <v>244</v>
      </c>
      <c r="G20" t="s">
        <v>551</v>
      </c>
      <c r="H20" t="s">
        <v>206</v>
      </c>
      <c r="I20" t="s">
        <v>562</v>
      </c>
    </row>
    <row r="21" spans="1:9" x14ac:dyDescent="0.3">
      <c r="A21">
        <v>94</v>
      </c>
      <c r="B21" t="s">
        <v>111</v>
      </c>
      <c r="C21">
        <v>11</v>
      </c>
      <c r="D21">
        <v>39</v>
      </c>
      <c r="E21">
        <v>103</v>
      </c>
      <c r="F21" t="s">
        <v>458</v>
      </c>
      <c r="G21" t="s">
        <v>202</v>
      </c>
      <c r="H21" t="s">
        <v>201</v>
      </c>
      <c r="I21" t="s">
        <v>564</v>
      </c>
    </row>
    <row r="22" spans="1:9" x14ac:dyDescent="0.3">
      <c r="A22">
        <v>22</v>
      </c>
      <c r="B22" t="s">
        <v>112</v>
      </c>
      <c r="C22">
        <v>11</v>
      </c>
      <c r="D22">
        <v>27</v>
      </c>
      <c r="E22">
        <v>115</v>
      </c>
      <c r="F22" t="s">
        <v>458</v>
      </c>
      <c r="G22" t="s">
        <v>202</v>
      </c>
      <c r="H22" t="s">
        <v>201</v>
      </c>
      <c r="I22" t="s">
        <v>564</v>
      </c>
    </row>
    <row r="23" spans="1:9" x14ac:dyDescent="0.3">
      <c r="A23">
        <v>35</v>
      </c>
      <c r="B23" t="s">
        <v>96</v>
      </c>
      <c r="C23">
        <v>15</v>
      </c>
      <c r="D23">
        <v>49</v>
      </c>
      <c r="E23">
        <v>105</v>
      </c>
      <c r="F23" t="s">
        <v>295</v>
      </c>
      <c r="G23" t="s">
        <v>551</v>
      </c>
      <c r="H23" t="s">
        <v>206</v>
      </c>
      <c r="I23" t="s">
        <v>572</v>
      </c>
    </row>
    <row r="24" spans="1:9" x14ac:dyDescent="0.3">
      <c r="A24">
        <v>88</v>
      </c>
      <c r="B24" t="s">
        <v>96</v>
      </c>
      <c r="C24">
        <v>6</v>
      </c>
      <c r="D24">
        <v>29</v>
      </c>
      <c r="E24">
        <v>91</v>
      </c>
      <c r="F24" t="s">
        <v>272</v>
      </c>
      <c r="G24" t="s">
        <v>202</v>
      </c>
      <c r="H24" t="s">
        <v>201</v>
      </c>
      <c r="I24" t="s">
        <v>554</v>
      </c>
    </row>
    <row r="25" spans="1:9" x14ac:dyDescent="0.3">
      <c r="A25">
        <v>51</v>
      </c>
      <c r="B25" t="s">
        <v>114</v>
      </c>
      <c r="C25">
        <v>4</v>
      </c>
      <c r="D25">
        <v>23</v>
      </c>
      <c r="E25">
        <v>90</v>
      </c>
      <c r="F25" t="s">
        <v>472</v>
      </c>
      <c r="G25" t="s">
        <v>548</v>
      </c>
      <c r="H25" t="s">
        <v>206</v>
      </c>
      <c r="I25" t="s">
        <v>549</v>
      </c>
    </row>
    <row r="26" spans="1:9" x14ac:dyDescent="0.3">
      <c r="A26">
        <v>51</v>
      </c>
      <c r="B26" t="s">
        <v>114</v>
      </c>
      <c r="C26">
        <v>3</v>
      </c>
      <c r="D26">
        <v>17</v>
      </c>
      <c r="E26">
        <v>116</v>
      </c>
      <c r="F26" t="s">
        <v>494</v>
      </c>
      <c r="G26" t="s">
        <v>545</v>
      </c>
      <c r="H26" t="s">
        <v>206</v>
      </c>
      <c r="I26" t="s">
        <v>546</v>
      </c>
    </row>
    <row r="27" spans="1:9" x14ac:dyDescent="0.3">
      <c r="A27">
        <v>61</v>
      </c>
      <c r="B27" t="s">
        <v>116</v>
      </c>
      <c r="C27">
        <v>3</v>
      </c>
      <c r="D27">
        <v>28</v>
      </c>
      <c r="E27">
        <v>109</v>
      </c>
      <c r="F27" t="s">
        <v>494</v>
      </c>
      <c r="G27" t="s">
        <v>545</v>
      </c>
      <c r="H27" t="s">
        <v>206</v>
      </c>
      <c r="I27" t="s">
        <v>546</v>
      </c>
    </row>
    <row r="28" spans="1:9" x14ac:dyDescent="0.3">
      <c r="A28">
        <v>85</v>
      </c>
      <c r="B28" t="s">
        <v>117</v>
      </c>
      <c r="C28">
        <v>14</v>
      </c>
      <c r="D28">
        <v>11</v>
      </c>
      <c r="E28">
        <v>101</v>
      </c>
      <c r="F28" t="s">
        <v>483</v>
      </c>
      <c r="G28" t="s">
        <v>548</v>
      </c>
      <c r="H28" t="s">
        <v>201</v>
      </c>
      <c r="I28" t="s">
        <v>570</v>
      </c>
    </row>
    <row r="29" spans="1:9" x14ac:dyDescent="0.3">
      <c r="A29">
        <v>34</v>
      </c>
      <c r="B29" t="s">
        <v>118</v>
      </c>
      <c r="C29">
        <v>2</v>
      </c>
      <c r="D29">
        <v>27</v>
      </c>
      <c r="E29">
        <v>96</v>
      </c>
      <c r="F29" t="s">
        <v>475</v>
      </c>
      <c r="G29" t="s">
        <v>542</v>
      </c>
      <c r="H29" t="s">
        <v>206</v>
      </c>
      <c r="I29" t="s">
        <v>543</v>
      </c>
    </row>
    <row r="30" spans="1:9" x14ac:dyDescent="0.3">
      <c r="A30">
        <v>90</v>
      </c>
      <c r="B30" t="s">
        <v>119</v>
      </c>
      <c r="C30">
        <v>9</v>
      </c>
      <c r="D30">
        <v>20</v>
      </c>
      <c r="E30">
        <v>95</v>
      </c>
      <c r="F30" t="s">
        <v>423</v>
      </c>
      <c r="G30" t="s">
        <v>548</v>
      </c>
      <c r="H30" t="s">
        <v>206</v>
      </c>
      <c r="I30" t="s">
        <v>560</v>
      </c>
    </row>
    <row r="31" spans="1:9" x14ac:dyDescent="0.3">
      <c r="A31">
        <v>48</v>
      </c>
      <c r="B31" t="s">
        <v>120</v>
      </c>
      <c r="C31">
        <v>11</v>
      </c>
      <c r="D31">
        <v>19</v>
      </c>
      <c r="E31">
        <v>114</v>
      </c>
      <c r="F31" t="s">
        <v>458</v>
      </c>
      <c r="G31" t="s">
        <v>202</v>
      </c>
      <c r="H31" t="s">
        <v>201</v>
      </c>
      <c r="I31" t="s">
        <v>564</v>
      </c>
    </row>
    <row r="32" spans="1:9" x14ac:dyDescent="0.3">
      <c r="A32">
        <v>91</v>
      </c>
      <c r="B32" t="s">
        <v>121</v>
      </c>
      <c r="C32">
        <v>4</v>
      </c>
      <c r="D32">
        <v>50</v>
      </c>
      <c r="E32">
        <v>96</v>
      </c>
      <c r="F32" t="s">
        <v>472</v>
      </c>
      <c r="G32" t="s">
        <v>548</v>
      </c>
      <c r="H32" t="s">
        <v>206</v>
      </c>
      <c r="I32" t="s">
        <v>549</v>
      </c>
    </row>
    <row r="33" spans="1:9" x14ac:dyDescent="0.3">
      <c r="A33">
        <v>25</v>
      </c>
      <c r="B33" t="s">
        <v>122</v>
      </c>
      <c r="C33">
        <v>6</v>
      </c>
      <c r="D33">
        <v>20</v>
      </c>
      <c r="E33">
        <v>108</v>
      </c>
      <c r="F33" t="s">
        <v>272</v>
      </c>
      <c r="G33" t="s">
        <v>202</v>
      </c>
      <c r="H33" t="s">
        <v>201</v>
      </c>
      <c r="I33" t="s">
        <v>554</v>
      </c>
    </row>
    <row r="34" spans="1:9" x14ac:dyDescent="0.3">
      <c r="A34">
        <v>65</v>
      </c>
      <c r="B34" t="s">
        <v>123</v>
      </c>
      <c r="C34">
        <v>15</v>
      </c>
      <c r="D34">
        <v>18</v>
      </c>
      <c r="E34">
        <v>102</v>
      </c>
      <c r="F34" t="s">
        <v>295</v>
      </c>
      <c r="G34" t="s">
        <v>551</v>
      </c>
      <c r="H34" t="s">
        <v>206</v>
      </c>
      <c r="I34" t="s">
        <v>572</v>
      </c>
    </row>
    <row r="35" spans="1:9" x14ac:dyDescent="0.3">
      <c r="A35">
        <v>52</v>
      </c>
      <c r="B35" t="s">
        <v>81</v>
      </c>
      <c r="C35">
        <v>15</v>
      </c>
      <c r="D35">
        <v>44</v>
      </c>
      <c r="E35">
        <v>106</v>
      </c>
      <c r="F35" t="s">
        <v>295</v>
      </c>
      <c r="G35" t="s">
        <v>551</v>
      </c>
      <c r="H35" t="s">
        <v>206</v>
      </c>
      <c r="I35" t="s">
        <v>572</v>
      </c>
    </row>
    <row r="36" spans="1:9" x14ac:dyDescent="0.3">
      <c r="A36">
        <v>74</v>
      </c>
      <c r="B36" t="s">
        <v>96</v>
      </c>
      <c r="C36">
        <v>11</v>
      </c>
      <c r="D36">
        <v>41</v>
      </c>
      <c r="E36">
        <v>105</v>
      </c>
      <c r="F36" t="s">
        <v>458</v>
      </c>
      <c r="G36" t="s">
        <v>202</v>
      </c>
      <c r="H36" t="s">
        <v>201</v>
      </c>
      <c r="I36" t="s">
        <v>564</v>
      </c>
    </row>
    <row r="37" spans="1:9" x14ac:dyDescent="0.3">
      <c r="A37">
        <v>77</v>
      </c>
      <c r="B37" t="s">
        <v>124</v>
      </c>
      <c r="C37">
        <v>7</v>
      </c>
      <c r="D37">
        <v>19</v>
      </c>
      <c r="E37">
        <v>111</v>
      </c>
      <c r="F37" t="s">
        <v>507</v>
      </c>
      <c r="G37" t="s">
        <v>542</v>
      </c>
      <c r="H37" t="s">
        <v>206</v>
      </c>
      <c r="I37" t="s">
        <v>556</v>
      </c>
    </row>
    <row r="38" spans="1:9" x14ac:dyDescent="0.3">
      <c r="A38">
        <v>72</v>
      </c>
      <c r="B38" t="s">
        <v>96</v>
      </c>
      <c r="C38">
        <v>15</v>
      </c>
      <c r="D38">
        <v>14</v>
      </c>
      <c r="E38">
        <v>94</v>
      </c>
      <c r="F38" t="s">
        <v>295</v>
      </c>
      <c r="G38" t="s">
        <v>551</v>
      </c>
      <c r="H38" t="s">
        <v>206</v>
      </c>
      <c r="I38" t="s">
        <v>572</v>
      </c>
    </row>
    <row r="39" spans="1:9" x14ac:dyDescent="0.3">
      <c r="A39">
        <v>97</v>
      </c>
      <c r="B39" t="s">
        <v>125</v>
      </c>
      <c r="C39">
        <v>1</v>
      </c>
      <c r="D39">
        <v>16</v>
      </c>
      <c r="E39">
        <v>108</v>
      </c>
      <c r="F39" t="s">
        <v>200</v>
      </c>
      <c r="G39" t="s">
        <v>202</v>
      </c>
      <c r="H39" t="s">
        <v>201</v>
      </c>
      <c r="I39" t="s">
        <v>539</v>
      </c>
    </row>
    <row r="40" spans="1:9" x14ac:dyDescent="0.3">
      <c r="A40">
        <v>82</v>
      </c>
      <c r="B40" t="s">
        <v>126</v>
      </c>
      <c r="C40">
        <v>7</v>
      </c>
      <c r="D40">
        <v>41</v>
      </c>
      <c r="E40">
        <v>102</v>
      </c>
      <c r="F40" t="s">
        <v>507</v>
      </c>
      <c r="G40" t="s">
        <v>542</v>
      </c>
      <c r="H40" t="s">
        <v>206</v>
      </c>
      <c r="I40" t="s">
        <v>556</v>
      </c>
    </row>
    <row r="41" spans="1:9" x14ac:dyDescent="0.3">
      <c r="A41">
        <v>47</v>
      </c>
      <c r="B41" t="s">
        <v>101</v>
      </c>
      <c r="C41">
        <v>2</v>
      </c>
      <c r="D41">
        <v>46</v>
      </c>
      <c r="E41">
        <v>107</v>
      </c>
      <c r="F41" t="s">
        <v>475</v>
      </c>
      <c r="G41" t="s">
        <v>542</v>
      </c>
      <c r="H41" t="s">
        <v>206</v>
      </c>
      <c r="I41" t="s">
        <v>543</v>
      </c>
    </row>
    <row r="42" spans="1:9" x14ac:dyDescent="0.3">
      <c r="A42">
        <v>77</v>
      </c>
      <c r="B42" t="s">
        <v>124</v>
      </c>
      <c r="C42">
        <v>11</v>
      </c>
      <c r="D42">
        <v>38</v>
      </c>
      <c r="E42">
        <v>105</v>
      </c>
      <c r="F42" t="s">
        <v>458</v>
      </c>
      <c r="G42" t="s">
        <v>202</v>
      </c>
      <c r="H42" t="s">
        <v>201</v>
      </c>
      <c r="I42" t="s">
        <v>564</v>
      </c>
    </row>
    <row r="43" spans="1:9" x14ac:dyDescent="0.3">
      <c r="A43">
        <v>8</v>
      </c>
      <c r="B43" t="s">
        <v>96</v>
      </c>
      <c r="C43">
        <v>5</v>
      </c>
      <c r="D43">
        <v>48</v>
      </c>
      <c r="E43">
        <v>111</v>
      </c>
      <c r="F43" t="s">
        <v>315</v>
      </c>
      <c r="G43" t="s">
        <v>551</v>
      </c>
      <c r="H43" t="s">
        <v>206</v>
      </c>
      <c r="I43" t="s">
        <v>552</v>
      </c>
    </row>
    <row r="44" spans="1:9" x14ac:dyDescent="0.3">
      <c r="A44">
        <v>41</v>
      </c>
      <c r="B44" t="s">
        <v>127</v>
      </c>
      <c r="C44">
        <v>9</v>
      </c>
      <c r="D44">
        <v>33</v>
      </c>
      <c r="E44">
        <v>99</v>
      </c>
      <c r="F44" t="s">
        <v>423</v>
      </c>
      <c r="G44" t="s">
        <v>548</v>
      </c>
      <c r="H44" t="s">
        <v>206</v>
      </c>
      <c r="I44" t="s">
        <v>560</v>
      </c>
    </row>
    <row r="45" spans="1:9" x14ac:dyDescent="0.3">
      <c r="A45">
        <v>41</v>
      </c>
      <c r="B45" t="s">
        <v>127</v>
      </c>
      <c r="C45">
        <v>8</v>
      </c>
      <c r="D45">
        <v>22</v>
      </c>
      <c r="E45">
        <v>117</v>
      </c>
      <c r="F45" t="s">
        <v>373</v>
      </c>
      <c r="G45" t="s">
        <v>545</v>
      </c>
      <c r="H45" t="s">
        <v>206</v>
      </c>
      <c r="I45" t="s">
        <v>558</v>
      </c>
    </row>
    <row r="46" spans="1:9" x14ac:dyDescent="0.3">
      <c r="A46">
        <v>55</v>
      </c>
      <c r="B46" t="s">
        <v>106</v>
      </c>
      <c r="C46">
        <v>5</v>
      </c>
      <c r="D46">
        <v>31</v>
      </c>
      <c r="E46">
        <v>110</v>
      </c>
      <c r="F46" t="s">
        <v>315</v>
      </c>
      <c r="G46" t="s">
        <v>551</v>
      </c>
      <c r="H46" t="s">
        <v>206</v>
      </c>
      <c r="I46" t="s">
        <v>552</v>
      </c>
    </row>
    <row r="47" spans="1:9" x14ac:dyDescent="0.3">
      <c r="A47">
        <v>40</v>
      </c>
      <c r="B47" t="s">
        <v>111</v>
      </c>
      <c r="C47">
        <v>5</v>
      </c>
      <c r="D47">
        <v>37</v>
      </c>
      <c r="E47">
        <v>90</v>
      </c>
      <c r="F47" t="s">
        <v>315</v>
      </c>
      <c r="G47" t="s">
        <v>551</v>
      </c>
      <c r="H47" t="s">
        <v>206</v>
      </c>
      <c r="I47" t="s">
        <v>552</v>
      </c>
    </row>
    <row r="48" spans="1:9" x14ac:dyDescent="0.3">
      <c r="A48">
        <v>47</v>
      </c>
      <c r="B48" t="s">
        <v>101</v>
      </c>
      <c r="C48">
        <v>5</v>
      </c>
      <c r="D48">
        <v>45</v>
      </c>
      <c r="E48">
        <v>108</v>
      </c>
      <c r="F48" t="s">
        <v>315</v>
      </c>
      <c r="G48" t="s">
        <v>551</v>
      </c>
      <c r="H48" t="s">
        <v>206</v>
      </c>
      <c r="I48" t="s">
        <v>552</v>
      </c>
    </row>
    <row r="49" spans="1:9" x14ac:dyDescent="0.3">
      <c r="A49">
        <v>36</v>
      </c>
      <c r="B49" t="s">
        <v>129</v>
      </c>
      <c r="C49">
        <v>13</v>
      </c>
      <c r="D49">
        <v>26</v>
      </c>
      <c r="E49">
        <v>93</v>
      </c>
      <c r="F49" t="s">
        <v>411</v>
      </c>
      <c r="G49" t="s">
        <v>545</v>
      </c>
      <c r="H49" t="s">
        <v>201</v>
      </c>
      <c r="I49" t="s">
        <v>568</v>
      </c>
    </row>
    <row r="50" spans="1:9" x14ac:dyDescent="0.3">
      <c r="A50">
        <v>44</v>
      </c>
      <c r="B50" t="s">
        <v>130</v>
      </c>
      <c r="C50">
        <v>3</v>
      </c>
      <c r="D50">
        <v>44</v>
      </c>
      <c r="E50">
        <v>92</v>
      </c>
      <c r="F50" t="s">
        <v>494</v>
      </c>
      <c r="G50" t="s">
        <v>545</v>
      </c>
      <c r="H50" t="s">
        <v>206</v>
      </c>
      <c r="I50" t="s">
        <v>546</v>
      </c>
    </row>
    <row r="51" spans="1:9" x14ac:dyDescent="0.3">
      <c r="A51">
        <v>58</v>
      </c>
      <c r="B51" t="s">
        <v>131</v>
      </c>
      <c r="C51">
        <v>13</v>
      </c>
      <c r="D51">
        <v>26</v>
      </c>
      <c r="E51">
        <v>116</v>
      </c>
      <c r="F51" t="s">
        <v>411</v>
      </c>
      <c r="G51" t="s">
        <v>545</v>
      </c>
      <c r="H51" t="s">
        <v>201</v>
      </c>
      <c r="I51" t="s">
        <v>568</v>
      </c>
    </row>
    <row r="52" spans="1:9" x14ac:dyDescent="0.3">
      <c r="A52">
        <v>38</v>
      </c>
      <c r="B52" t="s">
        <v>132</v>
      </c>
      <c r="C52">
        <v>10</v>
      </c>
      <c r="D52">
        <v>50</v>
      </c>
      <c r="E52">
        <v>91</v>
      </c>
      <c r="F52" t="s">
        <v>244</v>
      </c>
      <c r="G52" t="s">
        <v>551</v>
      </c>
      <c r="H52" t="s">
        <v>206</v>
      </c>
      <c r="I52" t="s">
        <v>562</v>
      </c>
    </row>
    <row r="53" spans="1:9" x14ac:dyDescent="0.3">
      <c r="A53">
        <v>94</v>
      </c>
      <c r="B53" t="s">
        <v>111</v>
      </c>
      <c r="C53">
        <v>11</v>
      </c>
      <c r="D53">
        <v>30</v>
      </c>
      <c r="E53">
        <v>103</v>
      </c>
      <c r="F53" t="s">
        <v>458</v>
      </c>
      <c r="G53" t="s">
        <v>202</v>
      </c>
      <c r="H53" t="s">
        <v>201</v>
      </c>
      <c r="I53" t="s">
        <v>564</v>
      </c>
    </row>
    <row r="54" spans="1:9" x14ac:dyDescent="0.3">
      <c r="A54">
        <v>24</v>
      </c>
      <c r="B54" t="s">
        <v>133</v>
      </c>
      <c r="C54">
        <v>10</v>
      </c>
      <c r="D54">
        <v>44</v>
      </c>
      <c r="E54">
        <v>94</v>
      </c>
      <c r="F54" t="s">
        <v>244</v>
      </c>
      <c r="G54" t="s">
        <v>551</v>
      </c>
      <c r="H54" t="s">
        <v>206</v>
      </c>
      <c r="I54" t="s">
        <v>562</v>
      </c>
    </row>
    <row r="55" spans="1:9" x14ac:dyDescent="0.3">
      <c r="A55">
        <v>93</v>
      </c>
      <c r="B55" t="s">
        <v>91</v>
      </c>
      <c r="C55">
        <v>13</v>
      </c>
      <c r="D55">
        <v>41</v>
      </c>
      <c r="E55">
        <v>103</v>
      </c>
      <c r="F55" t="s">
        <v>411</v>
      </c>
      <c r="G55" t="s">
        <v>545</v>
      </c>
      <c r="H55" t="s">
        <v>201</v>
      </c>
      <c r="I55" t="s">
        <v>568</v>
      </c>
    </row>
    <row r="56" spans="1:9" x14ac:dyDescent="0.3">
      <c r="A56">
        <v>95</v>
      </c>
      <c r="B56" t="s">
        <v>96</v>
      </c>
      <c r="C56">
        <v>5</v>
      </c>
      <c r="D56">
        <v>11</v>
      </c>
      <c r="E56">
        <v>105</v>
      </c>
      <c r="F56" t="s">
        <v>315</v>
      </c>
      <c r="G56" t="s">
        <v>551</v>
      </c>
      <c r="H56" t="s">
        <v>206</v>
      </c>
      <c r="I56" t="s">
        <v>552</v>
      </c>
    </row>
    <row r="57" spans="1:9" x14ac:dyDescent="0.3">
      <c r="A57">
        <v>13</v>
      </c>
      <c r="B57" t="s">
        <v>134</v>
      </c>
      <c r="C57">
        <v>12</v>
      </c>
      <c r="D57">
        <v>45</v>
      </c>
      <c r="E57">
        <v>106</v>
      </c>
      <c r="F57" t="s">
        <v>333</v>
      </c>
      <c r="G57" t="s">
        <v>542</v>
      </c>
      <c r="H57" t="s">
        <v>201</v>
      </c>
      <c r="I57" t="s">
        <v>566</v>
      </c>
    </row>
    <row r="58" spans="1:9" x14ac:dyDescent="0.3">
      <c r="A58">
        <v>33</v>
      </c>
      <c r="B58" t="s">
        <v>135</v>
      </c>
      <c r="C58">
        <v>6</v>
      </c>
      <c r="D58">
        <v>35</v>
      </c>
      <c r="E58">
        <v>101</v>
      </c>
      <c r="F58" t="s">
        <v>272</v>
      </c>
      <c r="G58" t="s">
        <v>202</v>
      </c>
      <c r="H58" t="s">
        <v>201</v>
      </c>
      <c r="I58" t="s">
        <v>554</v>
      </c>
    </row>
    <row r="59" spans="1:9" x14ac:dyDescent="0.3">
      <c r="A59">
        <v>52</v>
      </c>
      <c r="B59" t="s">
        <v>81</v>
      </c>
      <c r="C59">
        <v>4</v>
      </c>
      <c r="D59">
        <v>15</v>
      </c>
      <c r="E59">
        <v>104</v>
      </c>
      <c r="F59" t="s">
        <v>472</v>
      </c>
      <c r="G59" t="s">
        <v>548</v>
      </c>
      <c r="H59" t="s">
        <v>206</v>
      </c>
      <c r="I59" t="s">
        <v>549</v>
      </c>
    </row>
    <row r="60" spans="1:9" x14ac:dyDescent="0.3">
      <c r="A60">
        <v>15</v>
      </c>
      <c r="B60" t="s">
        <v>136</v>
      </c>
      <c r="C60">
        <v>7</v>
      </c>
      <c r="D60">
        <v>13</v>
      </c>
      <c r="E60">
        <v>116</v>
      </c>
      <c r="F60" t="s">
        <v>507</v>
      </c>
      <c r="G60" t="s">
        <v>542</v>
      </c>
      <c r="H60" t="s">
        <v>206</v>
      </c>
      <c r="I60" t="s">
        <v>556</v>
      </c>
    </row>
    <row r="61" spans="1:9" x14ac:dyDescent="0.3">
      <c r="A61">
        <v>13</v>
      </c>
      <c r="B61" t="s">
        <v>134</v>
      </c>
      <c r="C61">
        <v>15</v>
      </c>
      <c r="D61">
        <v>43</v>
      </c>
      <c r="E61">
        <v>98</v>
      </c>
      <c r="F61" t="s">
        <v>295</v>
      </c>
      <c r="G61" t="s">
        <v>551</v>
      </c>
      <c r="H61" t="s">
        <v>206</v>
      </c>
      <c r="I61" t="s">
        <v>572</v>
      </c>
    </row>
    <row r="62" spans="1:9" x14ac:dyDescent="0.3">
      <c r="A62">
        <v>89</v>
      </c>
      <c r="B62" t="s">
        <v>111</v>
      </c>
      <c r="C62">
        <v>5</v>
      </c>
      <c r="D62">
        <v>28</v>
      </c>
      <c r="E62">
        <v>102</v>
      </c>
      <c r="F62" t="s">
        <v>315</v>
      </c>
      <c r="G62" t="s">
        <v>551</v>
      </c>
      <c r="H62" t="s">
        <v>206</v>
      </c>
      <c r="I62" t="s">
        <v>552</v>
      </c>
    </row>
    <row r="63" spans="1:9" x14ac:dyDescent="0.3">
      <c r="A63">
        <v>64</v>
      </c>
      <c r="B63" t="s">
        <v>137</v>
      </c>
      <c r="C63">
        <v>6</v>
      </c>
      <c r="D63">
        <v>16</v>
      </c>
      <c r="E63">
        <v>112</v>
      </c>
      <c r="F63" t="s">
        <v>272</v>
      </c>
      <c r="G63" t="s">
        <v>202</v>
      </c>
      <c r="H63" t="s">
        <v>201</v>
      </c>
      <c r="I63" t="s">
        <v>554</v>
      </c>
    </row>
    <row r="64" spans="1:9" x14ac:dyDescent="0.3">
      <c r="A64">
        <v>54</v>
      </c>
      <c r="B64" t="s">
        <v>138</v>
      </c>
      <c r="C64">
        <v>4</v>
      </c>
      <c r="D64">
        <v>42</v>
      </c>
      <c r="E64">
        <v>102</v>
      </c>
      <c r="F64" t="s">
        <v>472</v>
      </c>
      <c r="G64" t="s">
        <v>548</v>
      </c>
      <c r="H64" t="s">
        <v>206</v>
      </c>
      <c r="I64" t="s">
        <v>549</v>
      </c>
    </row>
    <row r="65" spans="1:9" x14ac:dyDescent="0.3">
      <c r="A65">
        <v>41</v>
      </c>
      <c r="B65" t="s">
        <v>127</v>
      </c>
      <c r="C65">
        <v>14</v>
      </c>
      <c r="D65">
        <v>32</v>
      </c>
      <c r="E65">
        <v>110</v>
      </c>
      <c r="F65" t="s">
        <v>483</v>
      </c>
      <c r="G65" t="s">
        <v>548</v>
      </c>
      <c r="H65" t="s">
        <v>201</v>
      </c>
      <c r="I65" t="s">
        <v>570</v>
      </c>
    </row>
    <row r="66" spans="1:9" x14ac:dyDescent="0.3">
      <c r="A66">
        <v>65</v>
      </c>
      <c r="B66" t="s">
        <v>123</v>
      </c>
      <c r="C66">
        <v>1</v>
      </c>
      <c r="D66">
        <v>17</v>
      </c>
      <c r="E66">
        <v>93</v>
      </c>
      <c r="F66" t="s">
        <v>200</v>
      </c>
      <c r="G66" t="s">
        <v>202</v>
      </c>
      <c r="H66" t="s">
        <v>201</v>
      </c>
      <c r="I66" t="s">
        <v>539</v>
      </c>
    </row>
    <row r="67" spans="1:9" x14ac:dyDescent="0.3">
      <c r="A67">
        <v>94</v>
      </c>
      <c r="B67" t="s">
        <v>111</v>
      </c>
      <c r="C67">
        <v>10</v>
      </c>
      <c r="D67">
        <v>23</v>
      </c>
      <c r="E67">
        <v>107</v>
      </c>
      <c r="F67" t="s">
        <v>244</v>
      </c>
      <c r="G67" t="s">
        <v>551</v>
      </c>
      <c r="H67" t="s">
        <v>206</v>
      </c>
      <c r="I67" t="s">
        <v>562</v>
      </c>
    </row>
    <row r="68" spans="1:9" x14ac:dyDescent="0.3">
      <c r="A68">
        <v>47</v>
      </c>
      <c r="B68" t="s">
        <v>101</v>
      </c>
      <c r="C68">
        <v>10</v>
      </c>
      <c r="D68">
        <v>35</v>
      </c>
      <c r="E68">
        <v>93</v>
      </c>
      <c r="F68" t="s">
        <v>244</v>
      </c>
      <c r="G68" t="s">
        <v>551</v>
      </c>
      <c r="H68" t="s">
        <v>206</v>
      </c>
      <c r="I68" t="s">
        <v>562</v>
      </c>
    </row>
    <row r="69" spans="1:9" x14ac:dyDescent="0.3">
      <c r="A69">
        <v>69</v>
      </c>
      <c r="B69" t="s">
        <v>126</v>
      </c>
      <c r="C69">
        <v>11</v>
      </c>
      <c r="D69">
        <v>45</v>
      </c>
      <c r="E69">
        <v>119</v>
      </c>
      <c r="F69" t="s">
        <v>458</v>
      </c>
      <c r="G69" t="s">
        <v>202</v>
      </c>
      <c r="H69" t="s">
        <v>201</v>
      </c>
      <c r="I69" t="s">
        <v>564</v>
      </c>
    </row>
    <row r="70" spans="1:9" x14ac:dyDescent="0.3">
      <c r="A70">
        <v>39</v>
      </c>
      <c r="B70" t="s">
        <v>96</v>
      </c>
      <c r="C70">
        <v>4</v>
      </c>
      <c r="D70">
        <v>32</v>
      </c>
      <c r="E70">
        <v>117</v>
      </c>
      <c r="F70" t="s">
        <v>472</v>
      </c>
      <c r="G70" t="s">
        <v>548</v>
      </c>
      <c r="H70" t="s">
        <v>206</v>
      </c>
      <c r="I70" t="s">
        <v>549</v>
      </c>
    </row>
    <row r="71" spans="1:9" x14ac:dyDescent="0.3">
      <c r="A71">
        <v>94</v>
      </c>
      <c r="B71" t="s">
        <v>111</v>
      </c>
      <c r="C71">
        <v>15</v>
      </c>
      <c r="D71">
        <v>40</v>
      </c>
      <c r="E71">
        <v>99</v>
      </c>
      <c r="F71" t="s">
        <v>295</v>
      </c>
      <c r="G71" t="s">
        <v>551</v>
      </c>
      <c r="H71" t="s">
        <v>206</v>
      </c>
      <c r="I71" t="s">
        <v>572</v>
      </c>
    </row>
    <row r="72" spans="1:9" x14ac:dyDescent="0.3">
      <c r="A72">
        <v>17</v>
      </c>
      <c r="B72" t="s">
        <v>126</v>
      </c>
      <c r="C72">
        <v>2</v>
      </c>
      <c r="D72">
        <v>43</v>
      </c>
      <c r="E72">
        <v>106</v>
      </c>
      <c r="F72" t="s">
        <v>475</v>
      </c>
      <c r="G72" t="s">
        <v>542</v>
      </c>
      <c r="H72" t="s">
        <v>206</v>
      </c>
      <c r="I72" t="s">
        <v>543</v>
      </c>
    </row>
    <row r="73" spans="1:9" x14ac:dyDescent="0.3">
      <c r="A73">
        <v>73</v>
      </c>
      <c r="B73" t="s">
        <v>96</v>
      </c>
      <c r="C73">
        <v>5</v>
      </c>
      <c r="D73">
        <v>11</v>
      </c>
      <c r="E73">
        <v>120</v>
      </c>
      <c r="F73" t="s">
        <v>315</v>
      </c>
      <c r="G73" t="s">
        <v>551</v>
      </c>
      <c r="H73" t="s">
        <v>206</v>
      </c>
      <c r="I73" t="s">
        <v>552</v>
      </c>
    </row>
    <row r="74" spans="1:9" x14ac:dyDescent="0.3">
      <c r="A74">
        <v>63</v>
      </c>
      <c r="B74" t="s">
        <v>139</v>
      </c>
      <c r="C74">
        <v>7</v>
      </c>
      <c r="D74">
        <v>30</v>
      </c>
      <c r="E74">
        <v>107</v>
      </c>
      <c r="F74" t="s">
        <v>507</v>
      </c>
      <c r="G74" t="s">
        <v>542</v>
      </c>
      <c r="H74" t="s">
        <v>206</v>
      </c>
      <c r="I74" t="s">
        <v>556</v>
      </c>
    </row>
    <row r="75" spans="1:9" x14ac:dyDescent="0.3">
      <c r="A75">
        <v>69</v>
      </c>
      <c r="B75" t="s">
        <v>126</v>
      </c>
      <c r="C75">
        <v>9</v>
      </c>
      <c r="D75">
        <v>23</v>
      </c>
      <c r="E75">
        <v>94</v>
      </c>
      <c r="F75" t="s">
        <v>423</v>
      </c>
      <c r="G75" t="s">
        <v>548</v>
      </c>
      <c r="H75" t="s">
        <v>206</v>
      </c>
      <c r="I75" t="s">
        <v>560</v>
      </c>
    </row>
    <row r="76" spans="1:9" x14ac:dyDescent="0.3">
      <c r="A76">
        <v>19</v>
      </c>
      <c r="B76" t="s">
        <v>96</v>
      </c>
      <c r="C76">
        <v>1</v>
      </c>
      <c r="D76">
        <v>34</v>
      </c>
      <c r="E76">
        <v>104</v>
      </c>
      <c r="F76" t="s">
        <v>200</v>
      </c>
      <c r="G76" t="s">
        <v>202</v>
      </c>
      <c r="H76" t="s">
        <v>201</v>
      </c>
      <c r="I76" t="s">
        <v>539</v>
      </c>
    </row>
    <row r="77" spans="1:9" x14ac:dyDescent="0.3">
      <c r="A77">
        <v>87</v>
      </c>
      <c r="B77" t="s">
        <v>101</v>
      </c>
      <c r="C77">
        <v>3</v>
      </c>
      <c r="D77">
        <v>42</v>
      </c>
      <c r="E77">
        <v>106</v>
      </c>
      <c r="F77" t="s">
        <v>494</v>
      </c>
      <c r="G77" t="s">
        <v>545</v>
      </c>
      <c r="H77" t="s">
        <v>206</v>
      </c>
      <c r="I77" t="s">
        <v>546</v>
      </c>
    </row>
    <row r="78" spans="1:9" x14ac:dyDescent="0.3">
      <c r="A78">
        <v>33</v>
      </c>
      <c r="B78" t="s">
        <v>135</v>
      </c>
      <c r="C78">
        <v>12</v>
      </c>
      <c r="D78">
        <v>10</v>
      </c>
      <c r="E78">
        <v>91</v>
      </c>
      <c r="F78" t="s">
        <v>333</v>
      </c>
      <c r="G78" t="s">
        <v>542</v>
      </c>
      <c r="H78" t="s">
        <v>201</v>
      </c>
      <c r="I78" t="s">
        <v>566</v>
      </c>
    </row>
    <row r="79" spans="1:9" x14ac:dyDescent="0.3">
      <c r="A79">
        <v>9</v>
      </c>
      <c r="B79" t="s">
        <v>94</v>
      </c>
      <c r="C79">
        <v>1</v>
      </c>
      <c r="D79">
        <v>34</v>
      </c>
      <c r="E79">
        <v>99</v>
      </c>
      <c r="F79" t="s">
        <v>200</v>
      </c>
      <c r="G79" t="s">
        <v>202</v>
      </c>
      <c r="H79" t="s">
        <v>201</v>
      </c>
      <c r="I79" t="s">
        <v>539</v>
      </c>
    </row>
    <row r="80" spans="1:9" x14ac:dyDescent="0.3">
      <c r="A80">
        <v>50</v>
      </c>
      <c r="B80" t="s">
        <v>140</v>
      </c>
      <c r="C80">
        <v>4</v>
      </c>
      <c r="D80">
        <v>13</v>
      </c>
      <c r="E80">
        <v>112</v>
      </c>
      <c r="F80" t="s">
        <v>472</v>
      </c>
      <c r="G80" t="s">
        <v>548</v>
      </c>
      <c r="H80" t="s">
        <v>206</v>
      </c>
      <c r="I80" t="s">
        <v>549</v>
      </c>
    </row>
    <row r="81" spans="1:9" x14ac:dyDescent="0.3">
      <c r="A81">
        <v>75</v>
      </c>
      <c r="B81" t="s">
        <v>96</v>
      </c>
      <c r="C81">
        <v>2</v>
      </c>
      <c r="D81">
        <v>36</v>
      </c>
      <c r="E81">
        <v>105</v>
      </c>
      <c r="F81" t="s">
        <v>475</v>
      </c>
      <c r="G81" t="s">
        <v>542</v>
      </c>
      <c r="H81" t="s">
        <v>206</v>
      </c>
      <c r="I81" t="s">
        <v>543</v>
      </c>
    </row>
    <row r="82" spans="1:9" x14ac:dyDescent="0.3">
      <c r="A82">
        <v>40</v>
      </c>
      <c r="B82" t="s">
        <v>111</v>
      </c>
      <c r="C82">
        <v>3</v>
      </c>
      <c r="D82">
        <v>17</v>
      </c>
      <c r="E82">
        <v>95</v>
      </c>
      <c r="F82" t="s">
        <v>494</v>
      </c>
      <c r="G82" t="s">
        <v>545</v>
      </c>
      <c r="H82" t="s">
        <v>206</v>
      </c>
      <c r="I82" t="s">
        <v>546</v>
      </c>
    </row>
    <row r="83" spans="1:9" x14ac:dyDescent="0.3">
      <c r="A83">
        <v>60</v>
      </c>
      <c r="B83" t="s">
        <v>141</v>
      </c>
      <c r="C83">
        <v>1</v>
      </c>
      <c r="D83">
        <v>44</v>
      </c>
      <c r="E83">
        <v>97</v>
      </c>
      <c r="F83" t="s">
        <v>200</v>
      </c>
      <c r="G83" t="s">
        <v>202</v>
      </c>
      <c r="H83" t="s">
        <v>201</v>
      </c>
      <c r="I83" t="s">
        <v>539</v>
      </c>
    </row>
    <row r="84" spans="1:9" x14ac:dyDescent="0.3">
      <c r="A84">
        <v>95</v>
      </c>
      <c r="B84" t="s">
        <v>96</v>
      </c>
      <c r="C84">
        <v>5</v>
      </c>
      <c r="D84">
        <v>35</v>
      </c>
      <c r="E84">
        <v>99</v>
      </c>
      <c r="F84" t="s">
        <v>315</v>
      </c>
      <c r="G84" t="s">
        <v>551</v>
      </c>
      <c r="H84" t="s">
        <v>206</v>
      </c>
      <c r="I84" t="s">
        <v>552</v>
      </c>
    </row>
    <row r="85" spans="1:9" x14ac:dyDescent="0.3">
      <c r="A85">
        <v>79</v>
      </c>
      <c r="B85" t="s">
        <v>91</v>
      </c>
      <c r="C85">
        <v>12</v>
      </c>
      <c r="D85">
        <v>11</v>
      </c>
      <c r="E85">
        <v>102</v>
      </c>
      <c r="F85" t="s">
        <v>333</v>
      </c>
      <c r="G85" t="s">
        <v>542</v>
      </c>
      <c r="H85" t="s">
        <v>201</v>
      </c>
      <c r="I85" t="s">
        <v>566</v>
      </c>
    </row>
    <row r="86" spans="1:9" x14ac:dyDescent="0.3">
      <c r="A86">
        <v>60</v>
      </c>
      <c r="B86" t="s">
        <v>141</v>
      </c>
      <c r="C86">
        <v>10</v>
      </c>
      <c r="D86">
        <v>27</v>
      </c>
      <c r="E86">
        <v>103</v>
      </c>
      <c r="F86" t="s">
        <v>244</v>
      </c>
      <c r="G86" t="s">
        <v>551</v>
      </c>
      <c r="H86" t="s">
        <v>206</v>
      </c>
      <c r="I86" t="s">
        <v>562</v>
      </c>
    </row>
    <row r="87" spans="1:9" x14ac:dyDescent="0.3">
      <c r="A87">
        <v>47</v>
      </c>
      <c r="B87" t="s">
        <v>101</v>
      </c>
      <c r="C87">
        <v>2</v>
      </c>
      <c r="D87">
        <v>14</v>
      </c>
      <c r="E87">
        <v>94</v>
      </c>
      <c r="F87" t="s">
        <v>475</v>
      </c>
      <c r="G87" t="s">
        <v>542</v>
      </c>
      <c r="H87" t="s">
        <v>206</v>
      </c>
      <c r="I87" t="s">
        <v>543</v>
      </c>
    </row>
    <row r="88" spans="1:9" x14ac:dyDescent="0.3">
      <c r="A88">
        <v>38</v>
      </c>
      <c r="B88" t="s">
        <v>132</v>
      </c>
      <c r="C88">
        <v>2</v>
      </c>
      <c r="D88">
        <v>44</v>
      </c>
      <c r="E88">
        <v>118</v>
      </c>
      <c r="F88" t="s">
        <v>475</v>
      </c>
      <c r="G88" t="s">
        <v>542</v>
      </c>
      <c r="H88" t="s">
        <v>206</v>
      </c>
      <c r="I88" t="s">
        <v>543</v>
      </c>
    </row>
    <row r="89" spans="1:9" x14ac:dyDescent="0.3">
      <c r="A89">
        <v>47</v>
      </c>
      <c r="B89" t="s">
        <v>101</v>
      </c>
      <c r="C89">
        <v>11</v>
      </c>
      <c r="D89">
        <v>44</v>
      </c>
      <c r="E89">
        <v>111</v>
      </c>
      <c r="F89" t="s">
        <v>458</v>
      </c>
      <c r="G89" t="s">
        <v>202</v>
      </c>
      <c r="H89" t="s">
        <v>201</v>
      </c>
      <c r="I89" t="s">
        <v>564</v>
      </c>
    </row>
    <row r="90" spans="1:9" x14ac:dyDescent="0.3">
      <c r="A90">
        <v>18</v>
      </c>
      <c r="B90" t="s">
        <v>142</v>
      </c>
      <c r="C90">
        <v>8</v>
      </c>
      <c r="D90">
        <v>24</v>
      </c>
      <c r="E90">
        <v>116</v>
      </c>
      <c r="F90" t="s">
        <v>373</v>
      </c>
      <c r="G90" t="s">
        <v>545</v>
      </c>
      <c r="H90" t="s">
        <v>206</v>
      </c>
      <c r="I90" t="s">
        <v>558</v>
      </c>
    </row>
    <row r="91" spans="1:9" x14ac:dyDescent="0.3">
      <c r="A91">
        <v>99</v>
      </c>
      <c r="B91" t="s">
        <v>143</v>
      </c>
      <c r="C91">
        <v>5</v>
      </c>
      <c r="D91">
        <v>47</v>
      </c>
      <c r="E91">
        <v>105</v>
      </c>
      <c r="F91" t="s">
        <v>315</v>
      </c>
      <c r="G91" t="s">
        <v>551</v>
      </c>
      <c r="H91" t="s">
        <v>206</v>
      </c>
      <c r="I91" t="s">
        <v>552</v>
      </c>
    </row>
    <row r="92" spans="1:9" x14ac:dyDescent="0.3">
      <c r="A92">
        <v>31</v>
      </c>
      <c r="B92" t="s">
        <v>144</v>
      </c>
      <c r="C92">
        <v>7</v>
      </c>
      <c r="D92">
        <v>18</v>
      </c>
      <c r="E92">
        <v>100</v>
      </c>
      <c r="F92" t="s">
        <v>507</v>
      </c>
      <c r="G92" t="s">
        <v>542</v>
      </c>
      <c r="H92" t="s">
        <v>206</v>
      </c>
      <c r="I92" t="s">
        <v>556</v>
      </c>
    </row>
    <row r="93" spans="1:9" x14ac:dyDescent="0.3">
      <c r="A93">
        <v>61</v>
      </c>
      <c r="B93" t="s">
        <v>116</v>
      </c>
      <c r="C93">
        <v>2</v>
      </c>
      <c r="D93">
        <v>37</v>
      </c>
      <c r="E93">
        <v>96</v>
      </c>
      <c r="F93" t="s">
        <v>475</v>
      </c>
      <c r="G93" t="s">
        <v>542</v>
      </c>
      <c r="H93" t="s">
        <v>206</v>
      </c>
      <c r="I93" t="s">
        <v>543</v>
      </c>
    </row>
    <row r="94" spans="1:9" x14ac:dyDescent="0.3">
      <c r="A94">
        <v>52</v>
      </c>
      <c r="B94" t="s">
        <v>81</v>
      </c>
      <c r="C94">
        <v>15</v>
      </c>
      <c r="D94">
        <v>34</v>
      </c>
      <c r="E94">
        <v>112</v>
      </c>
      <c r="F94" t="s">
        <v>295</v>
      </c>
      <c r="G94" t="s">
        <v>551</v>
      </c>
      <c r="H94" t="s">
        <v>206</v>
      </c>
      <c r="I94" t="s">
        <v>572</v>
      </c>
    </row>
    <row r="95" spans="1:9" x14ac:dyDescent="0.3">
      <c r="A95">
        <v>41</v>
      </c>
      <c r="B95" t="s">
        <v>127</v>
      </c>
      <c r="C95">
        <v>1</v>
      </c>
      <c r="D95">
        <v>41</v>
      </c>
      <c r="E95">
        <v>107</v>
      </c>
      <c r="F95" t="s">
        <v>200</v>
      </c>
      <c r="G95" t="s">
        <v>202</v>
      </c>
      <c r="H95" t="s">
        <v>201</v>
      </c>
      <c r="I95" t="s">
        <v>539</v>
      </c>
    </row>
    <row r="96" spans="1:9" x14ac:dyDescent="0.3">
      <c r="A96">
        <v>35</v>
      </c>
      <c r="B96" t="s">
        <v>96</v>
      </c>
      <c r="C96">
        <v>15</v>
      </c>
      <c r="D96">
        <v>32</v>
      </c>
      <c r="E96">
        <v>118</v>
      </c>
      <c r="F96" t="s">
        <v>295</v>
      </c>
      <c r="G96" t="s">
        <v>551</v>
      </c>
      <c r="H96" t="s">
        <v>206</v>
      </c>
      <c r="I96" t="s">
        <v>572</v>
      </c>
    </row>
    <row r="97" spans="1:9" x14ac:dyDescent="0.3">
      <c r="A97">
        <v>89</v>
      </c>
      <c r="B97" t="s">
        <v>111</v>
      </c>
      <c r="C97">
        <v>10</v>
      </c>
      <c r="D97">
        <v>44</v>
      </c>
      <c r="E97">
        <v>96</v>
      </c>
      <c r="F97" t="s">
        <v>244</v>
      </c>
      <c r="G97" t="s">
        <v>551</v>
      </c>
      <c r="H97" t="s">
        <v>206</v>
      </c>
      <c r="I97" t="s">
        <v>562</v>
      </c>
    </row>
    <row r="98" spans="1:9" x14ac:dyDescent="0.3">
      <c r="A98">
        <v>8</v>
      </c>
      <c r="B98" t="s">
        <v>96</v>
      </c>
      <c r="C98">
        <v>9</v>
      </c>
      <c r="D98">
        <v>35</v>
      </c>
      <c r="E98">
        <v>90</v>
      </c>
      <c r="F98" t="s">
        <v>423</v>
      </c>
      <c r="G98" t="s">
        <v>548</v>
      </c>
      <c r="H98" t="s">
        <v>206</v>
      </c>
      <c r="I98" t="s">
        <v>560</v>
      </c>
    </row>
    <row r="99" spans="1:9" x14ac:dyDescent="0.3">
      <c r="A99">
        <v>28</v>
      </c>
      <c r="B99" t="s">
        <v>145</v>
      </c>
      <c r="C99">
        <v>15</v>
      </c>
      <c r="D99">
        <v>14</v>
      </c>
      <c r="E99">
        <v>112</v>
      </c>
      <c r="F99" t="s">
        <v>295</v>
      </c>
      <c r="G99" t="s">
        <v>551</v>
      </c>
      <c r="H99" t="s">
        <v>206</v>
      </c>
      <c r="I99" t="s">
        <v>572</v>
      </c>
    </row>
    <row r="100" spans="1:9" x14ac:dyDescent="0.3">
      <c r="A100">
        <v>31</v>
      </c>
      <c r="B100" t="s">
        <v>144</v>
      </c>
      <c r="C100">
        <v>2</v>
      </c>
      <c r="D100">
        <v>13</v>
      </c>
      <c r="E100">
        <v>111</v>
      </c>
      <c r="F100" t="s">
        <v>475</v>
      </c>
      <c r="G100" t="s">
        <v>542</v>
      </c>
      <c r="H100" t="s">
        <v>206</v>
      </c>
      <c r="I100" t="s">
        <v>543</v>
      </c>
    </row>
    <row r="101" spans="1:9" x14ac:dyDescent="0.3">
      <c r="A101">
        <v>25</v>
      </c>
      <c r="B101" t="s">
        <v>122</v>
      </c>
      <c r="C101">
        <v>6</v>
      </c>
      <c r="D101">
        <v>20</v>
      </c>
      <c r="E101">
        <v>116</v>
      </c>
      <c r="F101" t="s">
        <v>272</v>
      </c>
      <c r="G101" t="s">
        <v>202</v>
      </c>
      <c r="H101" t="s">
        <v>201</v>
      </c>
      <c r="I101" t="s">
        <v>554</v>
      </c>
    </row>
    <row r="102" spans="1:9" x14ac:dyDescent="0.3">
      <c r="A102">
        <v>85</v>
      </c>
      <c r="B102" t="s">
        <v>117</v>
      </c>
      <c r="C102">
        <v>3</v>
      </c>
      <c r="D102">
        <v>27</v>
      </c>
      <c r="E102">
        <v>119</v>
      </c>
      <c r="F102" t="s">
        <v>494</v>
      </c>
      <c r="G102" t="s">
        <v>545</v>
      </c>
      <c r="H102" t="s">
        <v>206</v>
      </c>
      <c r="I102" t="s">
        <v>546</v>
      </c>
    </row>
    <row r="103" spans="1:9" x14ac:dyDescent="0.3">
      <c r="A103">
        <v>8</v>
      </c>
      <c r="B103" t="s">
        <v>96</v>
      </c>
      <c r="C103">
        <v>14</v>
      </c>
      <c r="D103">
        <v>10</v>
      </c>
      <c r="E103">
        <v>111</v>
      </c>
      <c r="F103" t="s">
        <v>483</v>
      </c>
      <c r="G103" t="s">
        <v>548</v>
      </c>
      <c r="H103" t="s">
        <v>201</v>
      </c>
      <c r="I103" t="s">
        <v>570</v>
      </c>
    </row>
    <row r="104" spans="1:9" x14ac:dyDescent="0.3">
      <c r="A104">
        <v>21</v>
      </c>
      <c r="B104" t="s">
        <v>146</v>
      </c>
      <c r="C104">
        <v>11</v>
      </c>
      <c r="D104">
        <v>13</v>
      </c>
      <c r="E104">
        <v>112</v>
      </c>
      <c r="F104" t="s">
        <v>458</v>
      </c>
      <c r="G104" t="s">
        <v>202</v>
      </c>
      <c r="H104" t="s">
        <v>201</v>
      </c>
      <c r="I104" t="s">
        <v>564</v>
      </c>
    </row>
    <row r="105" spans="1:9" x14ac:dyDescent="0.3">
      <c r="A105">
        <v>34</v>
      </c>
      <c r="B105" t="s">
        <v>118</v>
      </c>
      <c r="C105">
        <v>8</v>
      </c>
      <c r="D105">
        <v>17</v>
      </c>
      <c r="E105">
        <v>96</v>
      </c>
      <c r="F105" t="s">
        <v>373</v>
      </c>
      <c r="G105" t="s">
        <v>545</v>
      </c>
      <c r="H105" t="s">
        <v>206</v>
      </c>
      <c r="I105" t="s">
        <v>558</v>
      </c>
    </row>
    <row r="106" spans="1:9" x14ac:dyDescent="0.3">
      <c r="A106">
        <v>53</v>
      </c>
      <c r="B106" t="s">
        <v>147</v>
      </c>
      <c r="C106">
        <v>5</v>
      </c>
      <c r="D106">
        <v>29</v>
      </c>
      <c r="E106">
        <v>102</v>
      </c>
      <c r="F106" t="s">
        <v>315</v>
      </c>
      <c r="G106" t="s">
        <v>551</v>
      </c>
      <c r="H106" t="s">
        <v>206</v>
      </c>
      <c r="I106" t="s">
        <v>552</v>
      </c>
    </row>
    <row r="107" spans="1:9" x14ac:dyDescent="0.3">
      <c r="A107">
        <v>10</v>
      </c>
      <c r="B107" t="s">
        <v>148</v>
      </c>
      <c r="C107">
        <v>3</v>
      </c>
      <c r="D107">
        <v>10</v>
      </c>
      <c r="E107">
        <v>98</v>
      </c>
      <c r="F107" t="s">
        <v>494</v>
      </c>
      <c r="G107" t="s">
        <v>545</v>
      </c>
      <c r="H107" t="s">
        <v>206</v>
      </c>
      <c r="I107" t="s">
        <v>546</v>
      </c>
    </row>
    <row r="108" spans="1:9" x14ac:dyDescent="0.3">
      <c r="A108">
        <v>70</v>
      </c>
      <c r="B108" t="s">
        <v>126</v>
      </c>
      <c r="C108">
        <v>14</v>
      </c>
      <c r="D108">
        <v>20</v>
      </c>
      <c r="E108">
        <v>119</v>
      </c>
      <c r="F108" t="s">
        <v>483</v>
      </c>
      <c r="G108" t="s">
        <v>548</v>
      </c>
      <c r="H108" t="s">
        <v>201</v>
      </c>
      <c r="I108" t="s">
        <v>570</v>
      </c>
    </row>
    <row r="109" spans="1:9" x14ac:dyDescent="0.3">
      <c r="A109">
        <v>95</v>
      </c>
      <c r="B109" t="s">
        <v>96</v>
      </c>
      <c r="C109">
        <v>1</v>
      </c>
      <c r="D109">
        <v>31</v>
      </c>
      <c r="E109">
        <v>115</v>
      </c>
      <c r="F109" t="s">
        <v>200</v>
      </c>
      <c r="G109" t="s">
        <v>202</v>
      </c>
      <c r="H109" t="s">
        <v>201</v>
      </c>
      <c r="I109" t="s">
        <v>539</v>
      </c>
    </row>
    <row r="110" spans="1:9" x14ac:dyDescent="0.3">
      <c r="A110">
        <v>69</v>
      </c>
      <c r="B110" t="s">
        <v>126</v>
      </c>
      <c r="C110">
        <v>1</v>
      </c>
      <c r="D110">
        <v>35</v>
      </c>
      <c r="E110">
        <v>116</v>
      </c>
      <c r="F110" t="s">
        <v>200</v>
      </c>
      <c r="G110" t="s">
        <v>202</v>
      </c>
      <c r="H110" t="s">
        <v>201</v>
      </c>
      <c r="I110" t="s">
        <v>539</v>
      </c>
    </row>
    <row r="111" spans="1:9" x14ac:dyDescent="0.3">
      <c r="A111">
        <v>18</v>
      </c>
      <c r="B111" t="s">
        <v>142</v>
      </c>
      <c r="C111">
        <v>13</v>
      </c>
      <c r="D111">
        <v>33</v>
      </c>
      <c r="E111">
        <v>105</v>
      </c>
      <c r="F111" t="s">
        <v>411</v>
      </c>
      <c r="G111" t="s">
        <v>545</v>
      </c>
      <c r="H111" t="s">
        <v>201</v>
      </c>
      <c r="I111" t="s">
        <v>568</v>
      </c>
    </row>
    <row r="112" spans="1:9" x14ac:dyDescent="0.3">
      <c r="A112">
        <v>86</v>
      </c>
      <c r="B112" t="s">
        <v>149</v>
      </c>
      <c r="C112">
        <v>15</v>
      </c>
      <c r="D112">
        <v>50</v>
      </c>
      <c r="E112">
        <v>103</v>
      </c>
      <c r="F112" t="s">
        <v>295</v>
      </c>
      <c r="G112" t="s">
        <v>551</v>
      </c>
      <c r="H112" t="s">
        <v>206</v>
      </c>
      <c r="I112" t="s">
        <v>572</v>
      </c>
    </row>
    <row r="113" spans="1:9" x14ac:dyDescent="0.3">
      <c r="A113">
        <v>18</v>
      </c>
      <c r="B113" t="s">
        <v>142</v>
      </c>
      <c r="C113">
        <v>12</v>
      </c>
      <c r="D113">
        <v>42</v>
      </c>
      <c r="E113">
        <v>98</v>
      </c>
      <c r="F113" t="s">
        <v>333</v>
      </c>
      <c r="G113" t="s">
        <v>542</v>
      </c>
      <c r="H113" t="s">
        <v>201</v>
      </c>
      <c r="I113" t="s">
        <v>566</v>
      </c>
    </row>
    <row r="114" spans="1:9" x14ac:dyDescent="0.3">
      <c r="A114">
        <v>41</v>
      </c>
      <c r="B114" t="s">
        <v>127</v>
      </c>
      <c r="C114">
        <v>4</v>
      </c>
      <c r="D114">
        <v>49</v>
      </c>
      <c r="E114">
        <v>102</v>
      </c>
      <c r="F114" t="s">
        <v>472</v>
      </c>
      <c r="G114" t="s">
        <v>548</v>
      </c>
      <c r="H114" t="s">
        <v>206</v>
      </c>
      <c r="I114" t="s">
        <v>549</v>
      </c>
    </row>
    <row r="115" spans="1:9" x14ac:dyDescent="0.3">
      <c r="A115">
        <v>3</v>
      </c>
      <c r="B115" t="s">
        <v>150</v>
      </c>
      <c r="C115">
        <v>12</v>
      </c>
      <c r="D115">
        <v>11</v>
      </c>
      <c r="E115">
        <v>109</v>
      </c>
      <c r="F115" t="s">
        <v>333</v>
      </c>
      <c r="G115" t="s">
        <v>542</v>
      </c>
      <c r="H115" t="s">
        <v>201</v>
      </c>
      <c r="I115" t="s">
        <v>566</v>
      </c>
    </row>
    <row r="116" spans="1:9" x14ac:dyDescent="0.3">
      <c r="A116">
        <v>56</v>
      </c>
      <c r="B116" t="s">
        <v>126</v>
      </c>
      <c r="C116">
        <v>1</v>
      </c>
      <c r="D116">
        <v>50</v>
      </c>
      <c r="E116">
        <v>98</v>
      </c>
      <c r="F116" t="s">
        <v>200</v>
      </c>
      <c r="G116" t="s">
        <v>202</v>
      </c>
      <c r="H116" t="s">
        <v>201</v>
      </c>
      <c r="I116" t="s">
        <v>539</v>
      </c>
    </row>
    <row r="117" spans="1:9" x14ac:dyDescent="0.3">
      <c r="A117">
        <v>42</v>
      </c>
      <c r="B117" t="s">
        <v>151</v>
      </c>
      <c r="C117">
        <v>1</v>
      </c>
      <c r="D117">
        <v>50</v>
      </c>
      <c r="E117">
        <v>99</v>
      </c>
      <c r="F117" t="s">
        <v>200</v>
      </c>
      <c r="G117" t="s">
        <v>202</v>
      </c>
      <c r="H117" t="s">
        <v>201</v>
      </c>
      <c r="I117" t="s">
        <v>539</v>
      </c>
    </row>
    <row r="118" spans="1:9" x14ac:dyDescent="0.3">
      <c r="A118">
        <v>32</v>
      </c>
      <c r="B118" t="s">
        <v>136</v>
      </c>
      <c r="C118">
        <v>10</v>
      </c>
      <c r="D118">
        <v>31</v>
      </c>
      <c r="E118">
        <v>117</v>
      </c>
      <c r="F118" t="s">
        <v>244</v>
      </c>
      <c r="G118" t="s">
        <v>551</v>
      </c>
      <c r="H118" t="s">
        <v>206</v>
      </c>
      <c r="I118" t="s">
        <v>562</v>
      </c>
    </row>
    <row r="119" spans="1:9" x14ac:dyDescent="0.3">
      <c r="A119">
        <v>36</v>
      </c>
      <c r="B119" t="s">
        <v>129</v>
      </c>
      <c r="C119">
        <v>7</v>
      </c>
      <c r="D119">
        <v>30</v>
      </c>
      <c r="E119">
        <v>99</v>
      </c>
      <c r="F119" t="s">
        <v>507</v>
      </c>
      <c r="G119" t="s">
        <v>542</v>
      </c>
      <c r="H119" t="s">
        <v>206</v>
      </c>
      <c r="I119" t="s">
        <v>556</v>
      </c>
    </row>
    <row r="120" spans="1:9" x14ac:dyDescent="0.3">
      <c r="A120">
        <v>78</v>
      </c>
      <c r="B120" t="s">
        <v>94</v>
      </c>
      <c r="C120">
        <v>14</v>
      </c>
      <c r="D120">
        <v>23</v>
      </c>
      <c r="E120">
        <v>92</v>
      </c>
      <c r="F120" t="s">
        <v>483</v>
      </c>
      <c r="G120" t="s">
        <v>548</v>
      </c>
      <c r="H120" t="s">
        <v>201</v>
      </c>
      <c r="I120" t="s">
        <v>570</v>
      </c>
    </row>
    <row r="121" spans="1:9" x14ac:dyDescent="0.3">
      <c r="A121">
        <v>13</v>
      </c>
      <c r="B121" t="s">
        <v>134</v>
      </c>
      <c r="C121">
        <v>8</v>
      </c>
      <c r="D121">
        <v>32</v>
      </c>
      <c r="E121">
        <v>99</v>
      </c>
      <c r="F121" t="s">
        <v>373</v>
      </c>
      <c r="G121" t="s">
        <v>545</v>
      </c>
      <c r="H121" t="s">
        <v>206</v>
      </c>
      <c r="I121" t="s">
        <v>558</v>
      </c>
    </row>
    <row r="122" spans="1:9" x14ac:dyDescent="0.3">
      <c r="A122">
        <v>49</v>
      </c>
      <c r="B122" t="s">
        <v>96</v>
      </c>
      <c r="C122">
        <v>6</v>
      </c>
      <c r="D122">
        <v>31</v>
      </c>
      <c r="E122">
        <v>103</v>
      </c>
      <c r="F122" t="s">
        <v>272</v>
      </c>
      <c r="G122" t="s">
        <v>202</v>
      </c>
      <c r="H122" t="s">
        <v>201</v>
      </c>
      <c r="I122" t="s">
        <v>554</v>
      </c>
    </row>
    <row r="123" spans="1:9" x14ac:dyDescent="0.3">
      <c r="A123">
        <v>1</v>
      </c>
      <c r="B123" t="s">
        <v>152</v>
      </c>
      <c r="C123">
        <v>13</v>
      </c>
      <c r="D123">
        <v>26</v>
      </c>
      <c r="E123">
        <v>97</v>
      </c>
      <c r="F123" t="s">
        <v>411</v>
      </c>
      <c r="G123" t="s">
        <v>545</v>
      </c>
      <c r="H123" t="s">
        <v>201</v>
      </c>
      <c r="I123" t="s">
        <v>568</v>
      </c>
    </row>
    <row r="124" spans="1:9" x14ac:dyDescent="0.3">
      <c r="A124">
        <v>33</v>
      </c>
      <c r="B124" t="s">
        <v>135</v>
      </c>
      <c r="C124">
        <v>12</v>
      </c>
      <c r="D124">
        <v>13</v>
      </c>
      <c r="E124">
        <v>111</v>
      </c>
      <c r="F124" t="s">
        <v>333</v>
      </c>
      <c r="G124" t="s">
        <v>542</v>
      </c>
      <c r="H124" t="s">
        <v>201</v>
      </c>
      <c r="I124" t="s">
        <v>566</v>
      </c>
    </row>
    <row r="125" spans="1:9" x14ac:dyDescent="0.3">
      <c r="A125">
        <v>50</v>
      </c>
      <c r="B125" t="s">
        <v>140</v>
      </c>
      <c r="C125">
        <v>14</v>
      </c>
      <c r="D125">
        <v>35</v>
      </c>
      <c r="E125">
        <v>102</v>
      </c>
      <c r="F125" t="s">
        <v>483</v>
      </c>
      <c r="G125" t="s">
        <v>548</v>
      </c>
      <c r="H125" t="s">
        <v>201</v>
      </c>
      <c r="I125" t="s">
        <v>570</v>
      </c>
    </row>
    <row r="126" spans="1:9" x14ac:dyDescent="0.3">
      <c r="A126">
        <v>46</v>
      </c>
      <c r="B126" t="s">
        <v>153</v>
      </c>
      <c r="C126">
        <v>4</v>
      </c>
      <c r="D126">
        <v>19</v>
      </c>
      <c r="E126">
        <v>104</v>
      </c>
      <c r="F126" t="s">
        <v>472</v>
      </c>
      <c r="G126" t="s">
        <v>548</v>
      </c>
      <c r="H126" t="s">
        <v>206</v>
      </c>
      <c r="I126" t="s">
        <v>549</v>
      </c>
    </row>
    <row r="127" spans="1:9" x14ac:dyDescent="0.3">
      <c r="A127">
        <v>26</v>
      </c>
      <c r="B127" t="s">
        <v>154</v>
      </c>
      <c r="C127">
        <v>9</v>
      </c>
      <c r="D127">
        <v>15</v>
      </c>
      <c r="E127">
        <v>119</v>
      </c>
      <c r="F127" t="s">
        <v>423</v>
      </c>
      <c r="G127" t="s">
        <v>548</v>
      </c>
      <c r="H127" t="s">
        <v>206</v>
      </c>
      <c r="I127" t="s">
        <v>560</v>
      </c>
    </row>
    <row r="128" spans="1:9" x14ac:dyDescent="0.3">
      <c r="A128">
        <v>48</v>
      </c>
      <c r="B128" t="s">
        <v>120</v>
      </c>
      <c r="C128">
        <v>10</v>
      </c>
      <c r="D128">
        <v>13</v>
      </c>
      <c r="E128">
        <v>99</v>
      </c>
      <c r="F128" t="s">
        <v>244</v>
      </c>
      <c r="G128" t="s">
        <v>551</v>
      </c>
      <c r="H128" t="s">
        <v>206</v>
      </c>
      <c r="I128" t="s">
        <v>562</v>
      </c>
    </row>
    <row r="129" spans="1:9" x14ac:dyDescent="0.3">
      <c r="A129">
        <v>22</v>
      </c>
      <c r="B129" t="s">
        <v>112</v>
      </c>
      <c r="C129">
        <v>15</v>
      </c>
      <c r="D129">
        <v>31</v>
      </c>
      <c r="E129">
        <v>104</v>
      </c>
      <c r="F129" t="s">
        <v>295</v>
      </c>
      <c r="G129" t="s">
        <v>551</v>
      </c>
      <c r="H129" t="s">
        <v>206</v>
      </c>
      <c r="I129" t="s">
        <v>572</v>
      </c>
    </row>
    <row r="130" spans="1:9" x14ac:dyDescent="0.3">
      <c r="A130">
        <v>30</v>
      </c>
      <c r="B130" t="s">
        <v>155</v>
      </c>
      <c r="C130">
        <v>8</v>
      </c>
      <c r="D130">
        <v>36</v>
      </c>
      <c r="E130">
        <v>109</v>
      </c>
      <c r="F130" t="s">
        <v>373</v>
      </c>
      <c r="G130" t="s">
        <v>545</v>
      </c>
      <c r="H130" t="s">
        <v>206</v>
      </c>
      <c r="I130" t="s">
        <v>558</v>
      </c>
    </row>
    <row r="131" spans="1:9" x14ac:dyDescent="0.3">
      <c r="A131">
        <v>97</v>
      </c>
      <c r="B131" t="s">
        <v>125</v>
      </c>
      <c r="C131">
        <v>2</v>
      </c>
      <c r="D131">
        <v>24</v>
      </c>
      <c r="E131">
        <v>105</v>
      </c>
      <c r="F131" t="s">
        <v>475</v>
      </c>
      <c r="G131" t="s">
        <v>542</v>
      </c>
      <c r="H131" t="s">
        <v>206</v>
      </c>
      <c r="I131" t="s">
        <v>543</v>
      </c>
    </row>
    <row r="132" spans="1:9" x14ac:dyDescent="0.3">
      <c r="A132">
        <v>64</v>
      </c>
      <c r="B132" t="s">
        <v>137</v>
      </c>
      <c r="C132">
        <v>9</v>
      </c>
      <c r="D132">
        <v>24</v>
      </c>
      <c r="E132">
        <v>118</v>
      </c>
      <c r="F132" t="s">
        <v>423</v>
      </c>
      <c r="G132" t="s">
        <v>548</v>
      </c>
      <c r="H132" t="s">
        <v>206</v>
      </c>
      <c r="I132" t="s">
        <v>560</v>
      </c>
    </row>
    <row r="133" spans="1:9" x14ac:dyDescent="0.3">
      <c r="A133">
        <v>98</v>
      </c>
      <c r="B133" t="s">
        <v>84</v>
      </c>
      <c r="C133">
        <v>14</v>
      </c>
      <c r="D133">
        <v>48</v>
      </c>
      <c r="E133">
        <v>119</v>
      </c>
      <c r="F133" t="s">
        <v>483</v>
      </c>
      <c r="G133" t="s">
        <v>548</v>
      </c>
      <c r="H133" t="s">
        <v>201</v>
      </c>
      <c r="I133" t="s">
        <v>570</v>
      </c>
    </row>
    <row r="134" spans="1:9" x14ac:dyDescent="0.3">
      <c r="A134">
        <v>37</v>
      </c>
      <c r="B134" t="s">
        <v>110</v>
      </c>
      <c r="C134">
        <v>9</v>
      </c>
      <c r="D134">
        <v>13</v>
      </c>
      <c r="E134">
        <v>120</v>
      </c>
      <c r="F134" t="s">
        <v>423</v>
      </c>
      <c r="G134" t="s">
        <v>548</v>
      </c>
      <c r="H134" t="s">
        <v>206</v>
      </c>
      <c r="I134" t="s">
        <v>560</v>
      </c>
    </row>
    <row r="135" spans="1:9" x14ac:dyDescent="0.3">
      <c r="A135">
        <v>15</v>
      </c>
      <c r="B135" t="s">
        <v>136</v>
      </c>
      <c r="C135">
        <v>9</v>
      </c>
      <c r="D135">
        <v>11</v>
      </c>
      <c r="E135">
        <v>113</v>
      </c>
      <c r="F135" t="s">
        <v>423</v>
      </c>
      <c r="G135" t="s">
        <v>548</v>
      </c>
      <c r="H135" t="s">
        <v>206</v>
      </c>
      <c r="I135" t="s">
        <v>560</v>
      </c>
    </row>
    <row r="136" spans="1:9" x14ac:dyDescent="0.3">
      <c r="A136">
        <v>6</v>
      </c>
      <c r="B136" t="s">
        <v>147</v>
      </c>
      <c r="C136">
        <v>8</v>
      </c>
      <c r="D136">
        <v>18</v>
      </c>
      <c r="E136">
        <v>104</v>
      </c>
      <c r="F136" t="s">
        <v>373</v>
      </c>
      <c r="G136" t="s">
        <v>545</v>
      </c>
      <c r="H136" t="s">
        <v>206</v>
      </c>
      <c r="I136" t="s">
        <v>558</v>
      </c>
    </row>
    <row r="137" spans="1:9" x14ac:dyDescent="0.3">
      <c r="A137">
        <v>94</v>
      </c>
      <c r="B137" t="s">
        <v>111</v>
      </c>
      <c r="C137">
        <v>1</v>
      </c>
      <c r="D137">
        <v>25</v>
      </c>
      <c r="E137">
        <v>115</v>
      </c>
      <c r="F137" t="s">
        <v>200</v>
      </c>
      <c r="G137" t="s">
        <v>202</v>
      </c>
      <c r="H137" t="s">
        <v>201</v>
      </c>
      <c r="I137" t="s">
        <v>539</v>
      </c>
    </row>
    <row r="138" spans="1:9" x14ac:dyDescent="0.3">
      <c r="A138">
        <v>80</v>
      </c>
      <c r="B138" t="s">
        <v>96</v>
      </c>
      <c r="C138">
        <v>13</v>
      </c>
      <c r="D138">
        <v>49</v>
      </c>
      <c r="E138">
        <v>107</v>
      </c>
      <c r="F138" t="s">
        <v>411</v>
      </c>
      <c r="G138" t="s">
        <v>545</v>
      </c>
      <c r="H138" t="s">
        <v>201</v>
      </c>
      <c r="I138" t="s">
        <v>568</v>
      </c>
    </row>
    <row r="139" spans="1:9" x14ac:dyDescent="0.3">
      <c r="A139">
        <v>94</v>
      </c>
      <c r="B139" t="s">
        <v>111</v>
      </c>
      <c r="C139">
        <v>6</v>
      </c>
      <c r="D139">
        <v>16</v>
      </c>
      <c r="E139">
        <v>106</v>
      </c>
      <c r="F139" t="s">
        <v>272</v>
      </c>
      <c r="G139" t="s">
        <v>202</v>
      </c>
      <c r="H139" t="s">
        <v>201</v>
      </c>
      <c r="I139" t="s">
        <v>554</v>
      </c>
    </row>
    <row r="140" spans="1:9" x14ac:dyDescent="0.3">
      <c r="A140">
        <v>80</v>
      </c>
      <c r="B140" t="s">
        <v>96</v>
      </c>
      <c r="C140">
        <v>2</v>
      </c>
      <c r="D140">
        <v>50</v>
      </c>
      <c r="E140">
        <v>119</v>
      </c>
      <c r="F140" t="s">
        <v>475</v>
      </c>
      <c r="G140" t="s">
        <v>542</v>
      </c>
      <c r="H140" t="s">
        <v>206</v>
      </c>
      <c r="I140" t="s">
        <v>543</v>
      </c>
    </row>
    <row r="141" spans="1:9" x14ac:dyDescent="0.3">
      <c r="A141">
        <v>73</v>
      </c>
      <c r="B141" t="s">
        <v>96</v>
      </c>
      <c r="C141">
        <v>5</v>
      </c>
      <c r="D141">
        <v>36</v>
      </c>
      <c r="E141">
        <v>111</v>
      </c>
      <c r="F141" t="s">
        <v>315</v>
      </c>
      <c r="G141" t="s">
        <v>551</v>
      </c>
      <c r="H141" t="s">
        <v>206</v>
      </c>
      <c r="I141" t="s">
        <v>552</v>
      </c>
    </row>
    <row r="142" spans="1:9" x14ac:dyDescent="0.3">
      <c r="A142">
        <v>17</v>
      </c>
      <c r="B142" t="s">
        <v>126</v>
      </c>
      <c r="C142">
        <v>2</v>
      </c>
      <c r="D142">
        <v>10</v>
      </c>
      <c r="E142">
        <v>96</v>
      </c>
      <c r="F142" t="s">
        <v>475</v>
      </c>
      <c r="G142" t="s">
        <v>542</v>
      </c>
      <c r="H142" t="s">
        <v>206</v>
      </c>
      <c r="I142" t="s">
        <v>543</v>
      </c>
    </row>
    <row r="143" spans="1:9" x14ac:dyDescent="0.3">
      <c r="A143">
        <v>14</v>
      </c>
      <c r="B143" t="s">
        <v>86</v>
      </c>
      <c r="C143">
        <v>11</v>
      </c>
      <c r="D143">
        <v>20</v>
      </c>
      <c r="E143">
        <v>113</v>
      </c>
      <c r="F143" t="s">
        <v>458</v>
      </c>
      <c r="G143" t="s">
        <v>202</v>
      </c>
      <c r="H143" t="s">
        <v>201</v>
      </c>
      <c r="I143" t="s">
        <v>564</v>
      </c>
    </row>
    <row r="144" spans="1:9" x14ac:dyDescent="0.3">
      <c r="A144">
        <v>16</v>
      </c>
      <c r="B144" t="s">
        <v>86</v>
      </c>
      <c r="C144">
        <v>13</v>
      </c>
      <c r="D144">
        <v>46</v>
      </c>
      <c r="E144">
        <v>98</v>
      </c>
      <c r="F144" t="s">
        <v>411</v>
      </c>
      <c r="G144" t="s">
        <v>545</v>
      </c>
      <c r="H144" t="s">
        <v>201</v>
      </c>
      <c r="I144" t="s">
        <v>568</v>
      </c>
    </row>
    <row r="145" spans="1:9" x14ac:dyDescent="0.3">
      <c r="A145">
        <v>41</v>
      </c>
      <c r="B145" t="s">
        <v>127</v>
      </c>
      <c r="C145">
        <v>5</v>
      </c>
      <c r="D145">
        <v>14</v>
      </c>
      <c r="E145">
        <v>92</v>
      </c>
      <c r="F145" t="s">
        <v>315</v>
      </c>
      <c r="G145" t="s">
        <v>551</v>
      </c>
      <c r="H145" t="s">
        <v>206</v>
      </c>
      <c r="I145" t="s">
        <v>552</v>
      </c>
    </row>
    <row r="146" spans="1:9" x14ac:dyDescent="0.3">
      <c r="A146">
        <v>34</v>
      </c>
      <c r="B146" t="s">
        <v>118</v>
      </c>
      <c r="C146">
        <v>6</v>
      </c>
      <c r="D146">
        <v>42</v>
      </c>
      <c r="E146">
        <v>91</v>
      </c>
      <c r="F146" t="s">
        <v>272</v>
      </c>
      <c r="G146" t="s">
        <v>202</v>
      </c>
      <c r="H146" t="s">
        <v>201</v>
      </c>
      <c r="I146" t="s">
        <v>554</v>
      </c>
    </row>
    <row r="147" spans="1:9" x14ac:dyDescent="0.3">
      <c r="A147">
        <v>88</v>
      </c>
      <c r="B147" t="s">
        <v>96</v>
      </c>
      <c r="C147">
        <v>15</v>
      </c>
      <c r="D147">
        <v>49</v>
      </c>
      <c r="E147">
        <v>113</v>
      </c>
      <c r="F147" t="s">
        <v>295</v>
      </c>
      <c r="G147" t="s">
        <v>551</v>
      </c>
      <c r="H147" t="s">
        <v>206</v>
      </c>
      <c r="I147" t="s">
        <v>572</v>
      </c>
    </row>
    <row r="148" spans="1:9" x14ac:dyDescent="0.3">
      <c r="A148">
        <v>59</v>
      </c>
      <c r="B148" t="s">
        <v>156</v>
      </c>
      <c r="C148">
        <v>11</v>
      </c>
      <c r="D148">
        <v>50</v>
      </c>
      <c r="E148">
        <v>103</v>
      </c>
      <c r="F148" t="s">
        <v>458</v>
      </c>
      <c r="G148" t="s">
        <v>202</v>
      </c>
      <c r="H148" t="s">
        <v>201</v>
      </c>
      <c r="I148" t="s">
        <v>564</v>
      </c>
    </row>
    <row r="149" spans="1:9" x14ac:dyDescent="0.3">
      <c r="A149">
        <v>91</v>
      </c>
      <c r="B149" t="s">
        <v>121</v>
      </c>
      <c r="C149">
        <v>14</v>
      </c>
      <c r="D149">
        <v>34</v>
      </c>
      <c r="E149">
        <v>117</v>
      </c>
      <c r="F149" t="s">
        <v>483</v>
      </c>
      <c r="G149" t="s">
        <v>548</v>
      </c>
      <c r="H149" t="s">
        <v>201</v>
      </c>
      <c r="I149" t="s">
        <v>570</v>
      </c>
    </row>
    <row r="150" spans="1:9" x14ac:dyDescent="0.3">
      <c r="A150">
        <v>54</v>
      </c>
      <c r="B150" t="s">
        <v>138</v>
      </c>
      <c r="C150">
        <v>9</v>
      </c>
      <c r="D150">
        <v>35</v>
      </c>
      <c r="E150">
        <v>93</v>
      </c>
      <c r="F150" t="s">
        <v>423</v>
      </c>
      <c r="G150" t="s">
        <v>548</v>
      </c>
      <c r="H150" t="s">
        <v>206</v>
      </c>
      <c r="I150" t="s">
        <v>560</v>
      </c>
    </row>
    <row r="151" spans="1:9" x14ac:dyDescent="0.3">
      <c r="A151">
        <v>71</v>
      </c>
      <c r="B151" t="s">
        <v>78</v>
      </c>
      <c r="C151">
        <v>9</v>
      </c>
      <c r="D151">
        <v>40</v>
      </c>
      <c r="E151">
        <v>113</v>
      </c>
      <c r="F151" t="s">
        <v>423</v>
      </c>
      <c r="G151" t="s">
        <v>548</v>
      </c>
      <c r="H151" t="s">
        <v>206</v>
      </c>
      <c r="I151" t="s">
        <v>560</v>
      </c>
    </row>
    <row r="152" spans="1:9" x14ac:dyDescent="0.3">
      <c r="A152">
        <v>29</v>
      </c>
      <c r="B152" t="s">
        <v>157</v>
      </c>
      <c r="C152">
        <v>4</v>
      </c>
      <c r="D152">
        <v>14</v>
      </c>
      <c r="E152">
        <v>119</v>
      </c>
      <c r="F152" t="s">
        <v>472</v>
      </c>
      <c r="G152" t="s">
        <v>548</v>
      </c>
      <c r="H152" t="s">
        <v>206</v>
      </c>
      <c r="I152" t="s">
        <v>549</v>
      </c>
    </row>
    <row r="153" spans="1:9" x14ac:dyDescent="0.3">
      <c r="A153">
        <v>91</v>
      </c>
      <c r="B153" t="s">
        <v>121</v>
      </c>
      <c r="C153">
        <v>2</v>
      </c>
      <c r="D153">
        <v>11</v>
      </c>
      <c r="E153">
        <v>109</v>
      </c>
      <c r="F153" t="s">
        <v>475</v>
      </c>
      <c r="G153" t="s">
        <v>542</v>
      </c>
      <c r="H153" t="s">
        <v>206</v>
      </c>
      <c r="I153" t="s">
        <v>543</v>
      </c>
    </row>
    <row r="154" spans="1:9" x14ac:dyDescent="0.3">
      <c r="A154">
        <v>36</v>
      </c>
      <c r="B154" t="s">
        <v>129</v>
      </c>
      <c r="C154">
        <v>8</v>
      </c>
      <c r="D154">
        <v>34</v>
      </c>
      <c r="E154">
        <v>112</v>
      </c>
      <c r="F154" t="s">
        <v>373</v>
      </c>
      <c r="G154" t="s">
        <v>545</v>
      </c>
      <c r="H154" t="s">
        <v>206</v>
      </c>
      <c r="I154" t="s">
        <v>558</v>
      </c>
    </row>
    <row r="155" spans="1:9" x14ac:dyDescent="0.3">
      <c r="A155">
        <v>71</v>
      </c>
      <c r="B155" t="s">
        <v>78</v>
      </c>
      <c r="C155">
        <v>6</v>
      </c>
      <c r="D155">
        <v>23</v>
      </c>
      <c r="E155">
        <v>117</v>
      </c>
      <c r="F155" t="s">
        <v>272</v>
      </c>
      <c r="G155" t="s">
        <v>202</v>
      </c>
      <c r="H155" t="s">
        <v>201</v>
      </c>
      <c r="I155" t="s">
        <v>554</v>
      </c>
    </row>
    <row r="156" spans="1:9" x14ac:dyDescent="0.3">
      <c r="A156">
        <v>4</v>
      </c>
      <c r="B156" t="s">
        <v>145</v>
      </c>
      <c r="C156">
        <v>5</v>
      </c>
      <c r="D156">
        <v>31</v>
      </c>
      <c r="E156">
        <v>94</v>
      </c>
      <c r="F156" t="s">
        <v>315</v>
      </c>
      <c r="G156" t="s">
        <v>551</v>
      </c>
      <c r="H156" t="s">
        <v>206</v>
      </c>
      <c r="I156" t="s">
        <v>552</v>
      </c>
    </row>
    <row r="157" spans="1:9" x14ac:dyDescent="0.3">
      <c r="A157">
        <v>75</v>
      </c>
      <c r="B157" t="s">
        <v>96</v>
      </c>
      <c r="C157">
        <v>2</v>
      </c>
      <c r="D157">
        <v>42</v>
      </c>
      <c r="E157">
        <v>98</v>
      </c>
      <c r="F157" t="s">
        <v>475</v>
      </c>
      <c r="G157" t="s">
        <v>542</v>
      </c>
      <c r="H157" t="s">
        <v>206</v>
      </c>
      <c r="I157" t="s">
        <v>543</v>
      </c>
    </row>
    <row r="158" spans="1:9" x14ac:dyDescent="0.3">
      <c r="A158">
        <v>12</v>
      </c>
      <c r="B158" t="s">
        <v>107</v>
      </c>
      <c r="C158">
        <v>13</v>
      </c>
      <c r="D158">
        <v>48</v>
      </c>
      <c r="E158">
        <v>109</v>
      </c>
      <c r="F158" t="s">
        <v>411</v>
      </c>
      <c r="G158" t="s">
        <v>545</v>
      </c>
      <c r="H158" t="s">
        <v>201</v>
      </c>
      <c r="I158" t="s">
        <v>568</v>
      </c>
    </row>
    <row r="159" spans="1:9" x14ac:dyDescent="0.3">
      <c r="A159">
        <v>97</v>
      </c>
      <c r="B159" t="s">
        <v>125</v>
      </c>
      <c r="C159">
        <v>14</v>
      </c>
      <c r="D159">
        <v>16</v>
      </c>
      <c r="E159">
        <v>97</v>
      </c>
      <c r="F159" t="s">
        <v>483</v>
      </c>
      <c r="G159" t="s">
        <v>548</v>
      </c>
      <c r="H159" t="s">
        <v>201</v>
      </c>
      <c r="I159" t="s">
        <v>570</v>
      </c>
    </row>
    <row r="160" spans="1:9" x14ac:dyDescent="0.3">
      <c r="A160">
        <v>38</v>
      </c>
      <c r="B160" t="s">
        <v>132</v>
      </c>
      <c r="C160">
        <v>11</v>
      </c>
      <c r="D160">
        <v>50</v>
      </c>
      <c r="E160">
        <v>111</v>
      </c>
      <c r="F160" t="s">
        <v>458</v>
      </c>
      <c r="G160" t="s">
        <v>202</v>
      </c>
      <c r="H160" t="s">
        <v>201</v>
      </c>
      <c r="I160" t="s">
        <v>564</v>
      </c>
    </row>
    <row r="161" spans="1:9" x14ac:dyDescent="0.3">
      <c r="A161">
        <v>16</v>
      </c>
      <c r="B161" t="s">
        <v>86</v>
      </c>
      <c r="C161">
        <v>11</v>
      </c>
      <c r="D161">
        <v>45</v>
      </c>
      <c r="E161">
        <v>90</v>
      </c>
      <c r="F161" t="s">
        <v>458</v>
      </c>
      <c r="G161" t="s">
        <v>202</v>
      </c>
      <c r="H161" t="s">
        <v>201</v>
      </c>
      <c r="I161" t="s">
        <v>564</v>
      </c>
    </row>
    <row r="162" spans="1:9" x14ac:dyDescent="0.3">
      <c r="A162">
        <v>90</v>
      </c>
      <c r="B162" t="s">
        <v>119</v>
      </c>
      <c r="C162">
        <v>11</v>
      </c>
      <c r="D162">
        <v>28</v>
      </c>
      <c r="E162">
        <v>91</v>
      </c>
      <c r="F162" t="s">
        <v>458</v>
      </c>
      <c r="G162" t="s">
        <v>202</v>
      </c>
      <c r="H162" t="s">
        <v>201</v>
      </c>
      <c r="I162" t="s">
        <v>564</v>
      </c>
    </row>
    <row r="163" spans="1:9" x14ac:dyDescent="0.3">
      <c r="A163">
        <v>73</v>
      </c>
      <c r="B163" t="s">
        <v>96</v>
      </c>
      <c r="C163">
        <v>7</v>
      </c>
      <c r="D163">
        <v>25</v>
      </c>
      <c r="E163">
        <v>115</v>
      </c>
      <c r="F163" t="s">
        <v>507</v>
      </c>
      <c r="G163" t="s">
        <v>542</v>
      </c>
      <c r="H163" t="s">
        <v>206</v>
      </c>
      <c r="I163" t="s">
        <v>556</v>
      </c>
    </row>
    <row r="164" spans="1:9" x14ac:dyDescent="0.3">
      <c r="A164">
        <v>34</v>
      </c>
      <c r="B164" t="s">
        <v>118</v>
      </c>
      <c r="C164">
        <v>10</v>
      </c>
      <c r="D164">
        <v>39</v>
      </c>
      <c r="E164">
        <v>106</v>
      </c>
      <c r="F164" t="s">
        <v>244</v>
      </c>
      <c r="G164" t="s">
        <v>551</v>
      </c>
      <c r="H164" t="s">
        <v>206</v>
      </c>
      <c r="I164" t="s">
        <v>562</v>
      </c>
    </row>
    <row r="165" spans="1:9" x14ac:dyDescent="0.3">
      <c r="A165">
        <v>79</v>
      </c>
      <c r="B165" t="s">
        <v>91</v>
      </c>
      <c r="C165">
        <v>2</v>
      </c>
      <c r="D165">
        <v>15</v>
      </c>
      <c r="E165">
        <v>100</v>
      </c>
      <c r="F165" t="s">
        <v>475</v>
      </c>
      <c r="G165" t="s">
        <v>542</v>
      </c>
      <c r="H165" t="s">
        <v>206</v>
      </c>
      <c r="I165" t="s">
        <v>543</v>
      </c>
    </row>
    <row r="166" spans="1:9" x14ac:dyDescent="0.3">
      <c r="A166">
        <v>78</v>
      </c>
      <c r="B166" t="s">
        <v>94</v>
      </c>
      <c r="C166">
        <v>9</v>
      </c>
      <c r="D166">
        <v>21</v>
      </c>
      <c r="E166">
        <v>119</v>
      </c>
      <c r="F166" t="s">
        <v>423</v>
      </c>
      <c r="G166" t="s">
        <v>548</v>
      </c>
      <c r="H166" t="s">
        <v>206</v>
      </c>
      <c r="I166" t="s">
        <v>560</v>
      </c>
    </row>
    <row r="167" spans="1:9" x14ac:dyDescent="0.3">
      <c r="A167">
        <v>19</v>
      </c>
      <c r="B167" t="s">
        <v>96</v>
      </c>
      <c r="C167">
        <v>15</v>
      </c>
      <c r="D167">
        <v>14</v>
      </c>
      <c r="E167">
        <v>116</v>
      </c>
      <c r="F167" t="s">
        <v>295</v>
      </c>
      <c r="G167" t="s">
        <v>551</v>
      </c>
      <c r="H167" t="s">
        <v>206</v>
      </c>
      <c r="I167" t="s">
        <v>572</v>
      </c>
    </row>
    <row r="168" spans="1:9" x14ac:dyDescent="0.3">
      <c r="A168">
        <v>72</v>
      </c>
      <c r="B168" t="s">
        <v>96</v>
      </c>
      <c r="C168">
        <v>5</v>
      </c>
      <c r="D168">
        <v>24</v>
      </c>
      <c r="E168">
        <v>98</v>
      </c>
      <c r="F168" t="s">
        <v>315</v>
      </c>
      <c r="G168" t="s">
        <v>551</v>
      </c>
      <c r="H168" t="s">
        <v>206</v>
      </c>
      <c r="I168" t="s">
        <v>552</v>
      </c>
    </row>
    <row r="169" spans="1:9" x14ac:dyDescent="0.3">
      <c r="A169">
        <v>63</v>
      </c>
      <c r="B169" t="s">
        <v>139</v>
      </c>
      <c r="C169">
        <v>10</v>
      </c>
      <c r="D169">
        <v>27</v>
      </c>
      <c r="E169">
        <v>116</v>
      </c>
      <c r="F169" t="s">
        <v>244</v>
      </c>
      <c r="G169" t="s">
        <v>551</v>
      </c>
      <c r="H169" t="s">
        <v>206</v>
      </c>
      <c r="I169" t="s">
        <v>562</v>
      </c>
    </row>
    <row r="170" spans="1:9" x14ac:dyDescent="0.3">
      <c r="A170">
        <v>90</v>
      </c>
      <c r="B170" t="s">
        <v>119</v>
      </c>
      <c r="C170">
        <v>9</v>
      </c>
      <c r="D170">
        <v>31</v>
      </c>
      <c r="E170">
        <v>103</v>
      </c>
      <c r="F170" t="s">
        <v>423</v>
      </c>
      <c r="G170" t="s">
        <v>548</v>
      </c>
      <c r="H170" t="s">
        <v>206</v>
      </c>
      <c r="I170" t="s">
        <v>560</v>
      </c>
    </row>
    <row r="171" spans="1:9" x14ac:dyDescent="0.3">
      <c r="A171">
        <v>26</v>
      </c>
      <c r="B171" t="s">
        <v>154</v>
      </c>
      <c r="C171">
        <v>11</v>
      </c>
      <c r="D171">
        <v>44</v>
      </c>
      <c r="E171">
        <v>114</v>
      </c>
      <c r="F171" t="s">
        <v>458</v>
      </c>
      <c r="G171" t="s">
        <v>202</v>
      </c>
      <c r="H171" t="s">
        <v>201</v>
      </c>
      <c r="I171" t="s">
        <v>564</v>
      </c>
    </row>
    <row r="172" spans="1:9" x14ac:dyDescent="0.3">
      <c r="A172">
        <v>86</v>
      </c>
      <c r="B172" t="s">
        <v>149</v>
      </c>
      <c r="C172">
        <v>3</v>
      </c>
      <c r="D172">
        <v>10</v>
      </c>
      <c r="E172">
        <v>93</v>
      </c>
      <c r="F172" t="s">
        <v>494</v>
      </c>
      <c r="G172" t="s">
        <v>545</v>
      </c>
      <c r="H172" t="s">
        <v>206</v>
      </c>
      <c r="I172" t="s">
        <v>546</v>
      </c>
    </row>
    <row r="173" spans="1:9" x14ac:dyDescent="0.3">
      <c r="A173">
        <v>4</v>
      </c>
      <c r="B173" t="s">
        <v>145</v>
      </c>
      <c r="C173">
        <v>3</v>
      </c>
      <c r="D173">
        <v>22</v>
      </c>
      <c r="E173">
        <v>116</v>
      </c>
      <c r="F173" t="s">
        <v>494</v>
      </c>
      <c r="G173" t="s">
        <v>545</v>
      </c>
      <c r="H173" t="s">
        <v>206</v>
      </c>
      <c r="I173" t="s">
        <v>546</v>
      </c>
    </row>
    <row r="174" spans="1:9" x14ac:dyDescent="0.3">
      <c r="A174">
        <v>88</v>
      </c>
      <c r="B174" t="s">
        <v>96</v>
      </c>
      <c r="C174">
        <v>9</v>
      </c>
      <c r="D174">
        <v>49</v>
      </c>
      <c r="E174">
        <v>109</v>
      </c>
      <c r="F174" t="s">
        <v>423</v>
      </c>
      <c r="G174" t="s">
        <v>548</v>
      </c>
      <c r="H174" t="s">
        <v>206</v>
      </c>
      <c r="I174" t="s">
        <v>560</v>
      </c>
    </row>
    <row r="175" spans="1:9" x14ac:dyDescent="0.3">
      <c r="A175">
        <v>64</v>
      </c>
      <c r="B175" t="s">
        <v>137</v>
      </c>
      <c r="C175">
        <v>4</v>
      </c>
      <c r="D175">
        <v>47</v>
      </c>
      <c r="E175">
        <v>107</v>
      </c>
      <c r="F175" t="s">
        <v>472</v>
      </c>
      <c r="G175" t="s">
        <v>548</v>
      </c>
      <c r="H175" t="s">
        <v>206</v>
      </c>
      <c r="I175" t="s">
        <v>549</v>
      </c>
    </row>
    <row r="176" spans="1:9" x14ac:dyDescent="0.3">
      <c r="A176">
        <v>52</v>
      </c>
      <c r="B176" t="s">
        <v>81</v>
      </c>
      <c r="C176">
        <v>13</v>
      </c>
      <c r="D176">
        <v>44</v>
      </c>
      <c r="E176">
        <v>104</v>
      </c>
      <c r="F176" t="s">
        <v>411</v>
      </c>
      <c r="G176" t="s">
        <v>545</v>
      </c>
      <c r="H176" t="s">
        <v>201</v>
      </c>
      <c r="I176" t="s">
        <v>568</v>
      </c>
    </row>
    <row r="177" spans="1:9" x14ac:dyDescent="0.3">
      <c r="A177">
        <v>70</v>
      </c>
      <c r="B177" t="s">
        <v>126</v>
      </c>
      <c r="C177">
        <v>13</v>
      </c>
      <c r="D177">
        <v>15</v>
      </c>
      <c r="E177">
        <v>101</v>
      </c>
      <c r="F177" t="s">
        <v>411</v>
      </c>
      <c r="G177" t="s">
        <v>545</v>
      </c>
      <c r="H177" t="s">
        <v>201</v>
      </c>
      <c r="I177" t="s">
        <v>568</v>
      </c>
    </row>
    <row r="178" spans="1:9" x14ac:dyDescent="0.3">
      <c r="A178">
        <v>74</v>
      </c>
      <c r="B178" t="s">
        <v>96</v>
      </c>
      <c r="C178">
        <v>9</v>
      </c>
      <c r="D178">
        <v>28</v>
      </c>
      <c r="E178">
        <v>98</v>
      </c>
      <c r="F178" t="s">
        <v>423</v>
      </c>
      <c r="G178" t="s">
        <v>548</v>
      </c>
      <c r="H178" t="s">
        <v>206</v>
      </c>
      <c r="I178" t="s">
        <v>560</v>
      </c>
    </row>
    <row r="179" spans="1:9" x14ac:dyDescent="0.3">
      <c r="A179">
        <v>1</v>
      </c>
      <c r="B179" t="s">
        <v>152</v>
      </c>
      <c r="C179">
        <v>5</v>
      </c>
      <c r="D179">
        <v>34</v>
      </c>
      <c r="E179">
        <v>92</v>
      </c>
      <c r="F179" t="s">
        <v>315</v>
      </c>
      <c r="G179" t="s">
        <v>551</v>
      </c>
      <c r="H179" t="s">
        <v>206</v>
      </c>
      <c r="I179" t="s">
        <v>552</v>
      </c>
    </row>
    <row r="180" spans="1:9" x14ac:dyDescent="0.3">
      <c r="A180">
        <v>87</v>
      </c>
      <c r="B180" t="s">
        <v>101</v>
      </c>
      <c r="C180">
        <v>12</v>
      </c>
      <c r="D180">
        <v>44</v>
      </c>
      <c r="E180">
        <v>97</v>
      </c>
      <c r="F180" t="s">
        <v>333</v>
      </c>
      <c r="G180" t="s">
        <v>542</v>
      </c>
      <c r="H180" t="s">
        <v>201</v>
      </c>
      <c r="I180" t="s">
        <v>566</v>
      </c>
    </row>
    <row r="181" spans="1:9" x14ac:dyDescent="0.3">
      <c r="A181">
        <v>2</v>
      </c>
      <c r="B181" t="s">
        <v>93</v>
      </c>
      <c r="C181">
        <v>2</v>
      </c>
      <c r="D181">
        <v>30</v>
      </c>
      <c r="E181">
        <v>96</v>
      </c>
      <c r="F181" t="s">
        <v>475</v>
      </c>
      <c r="G181" t="s">
        <v>542</v>
      </c>
      <c r="H181" t="s">
        <v>206</v>
      </c>
      <c r="I181" t="s">
        <v>543</v>
      </c>
    </row>
    <row r="182" spans="1:9" x14ac:dyDescent="0.3">
      <c r="A182">
        <v>11</v>
      </c>
      <c r="B182" t="s">
        <v>119</v>
      </c>
      <c r="C182">
        <v>3</v>
      </c>
      <c r="D182">
        <v>35</v>
      </c>
      <c r="E182">
        <v>93</v>
      </c>
      <c r="F182" t="s">
        <v>494</v>
      </c>
      <c r="G182" t="s">
        <v>545</v>
      </c>
      <c r="H182" t="s">
        <v>206</v>
      </c>
      <c r="I182" t="s">
        <v>546</v>
      </c>
    </row>
    <row r="183" spans="1:9" x14ac:dyDescent="0.3">
      <c r="A183">
        <v>22</v>
      </c>
      <c r="B183" t="s">
        <v>112</v>
      </c>
      <c r="C183">
        <v>15</v>
      </c>
      <c r="D183">
        <v>12</v>
      </c>
      <c r="E183">
        <v>98</v>
      </c>
      <c r="F183" t="s">
        <v>295</v>
      </c>
      <c r="G183" t="s">
        <v>551</v>
      </c>
      <c r="H183" t="s">
        <v>206</v>
      </c>
      <c r="I183" t="s">
        <v>572</v>
      </c>
    </row>
    <row r="184" spans="1:9" x14ac:dyDescent="0.3">
      <c r="A184">
        <v>82</v>
      </c>
      <c r="B184" t="s">
        <v>126</v>
      </c>
      <c r="C184">
        <v>12</v>
      </c>
      <c r="D184">
        <v>27</v>
      </c>
      <c r="E184">
        <v>98</v>
      </c>
      <c r="F184" t="s">
        <v>333</v>
      </c>
      <c r="G184" t="s">
        <v>542</v>
      </c>
      <c r="H184" t="s">
        <v>201</v>
      </c>
      <c r="I184" t="s">
        <v>566</v>
      </c>
    </row>
    <row r="185" spans="1:9" x14ac:dyDescent="0.3">
      <c r="A185">
        <v>43</v>
      </c>
      <c r="B185" t="s">
        <v>158</v>
      </c>
      <c r="C185">
        <v>9</v>
      </c>
      <c r="D185">
        <v>26</v>
      </c>
      <c r="E185">
        <v>96</v>
      </c>
      <c r="F185" t="s">
        <v>423</v>
      </c>
      <c r="G185" t="s">
        <v>548</v>
      </c>
      <c r="H185" t="s">
        <v>206</v>
      </c>
      <c r="I185" t="s">
        <v>560</v>
      </c>
    </row>
    <row r="186" spans="1:9" x14ac:dyDescent="0.3">
      <c r="A186">
        <v>56</v>
      </c>
      <c r="B186" t="s">
        <v>126</v>
      </c>
      <c r="C186">
        <v>15</v>
      </c>
      <c r="D186">
        <v>21</v>
      </c>
      <c r="E186">
        <v>105</v>
      </c>
      <c r="F186" t="s">
        <v>295</v>
      </c>
      <c r="G186" t="s">
        <v>551</v>
      </c>
      <c r="H186" t="s">
        <v>206</v>
      </c>
      <c r="I186" t="s">
        <v>572</v>
      </c>
    </row>
    <row r="187" spans="1:9" x14ac:dyDescent="0.3">
      <c r="A187">
        <v>70</v>
      </c>
      <c r="B187" t="s">
        <v>126</v>
      </c>
      <c r="C187">
        <v>2</v>
      </c>
      <c r="D187">
        <v>28</v>
      </c>
      <c r="E187">
        <v>105</v>
      </c>
      <c r="F187" t="s">
        <v>475</v>
      </c>
      <c r="G187" t="s">
        <v>542</v>
      </c>
      <c r="H187" t="s">
        <v>206</v>
      </c>
      <c r="I187" t="s">
        <v>543</v>
      </c>
    </row>
    <row r="188" spans="1:9" x14ac:dyDescent="0.3">
      <c r="A188">
        <v>44</v>
      </c>
      <c r="B188" t="s">
        <v>130</v>
      </c>
      <c r="C188">
        <v>4</v>
      </c>
      <c r="D188">
        <v>29</v>
      </c>
      <c r="E188">
        <v>97</v>
      </c>
      <c r="F188" t="s">
        <v>472</v>
      </c>
      <c r="G188" t="s">
        <v>548</v>
      </c>
      <c r="H188" t="s">
        <v>206</v>
      </c>
      <c r="I188" t="s">
        <v>549</v>
      </c>
    </row>
    <row r="189" spans="1:9" x14ac:dyDescent="0.3">
      <c r="A189">
        <v>83</v>
      </c>
      <c r="B189" t="s">
        <v>159</v>
      </c>
      <c r="C189">
        <v>11</v>
      </c>
      <c r="D189">
        <v>16</v>
      </c>
      <c r="E189">
        <v>110</v>
      </c>
      <c r="F189" t="s">
        <v>458</v>
      </c>
      <c r="G189" t="s">
        <v>202</v>
      </c>
      <c r="H189" t="s">
        <v>201</v>
      </c>
      <c r="I189" t="s">
        <v>564</v>
      </c>
    </row>
    <row r="190" spans="1:9" x14ac:dyDescent="0.3">
      <c r="A190">
        <v>48</v>
      </c>
      <c r="B190" t="s">
        <v>120</v>
      </c>
      <c r="C190">
        <v>2</v>
      </c>
      <c r="D190">
        <v>47</v>
      </c>
      <c r="E190">
        <v>117</v>
      </c>
      <c r="F190" t="s">
        <v>475</v>
      </c>
      <c r="G190" t="s">
        <v>542</v>
      </c>
      <c r="H190" t="s">
        <v>206</v>
      </c>
      <c r="I190" t="s">
        <v>543</v>
      </c>
    </row>
    <row r="191" spans="1:9" x14ac:dyDescent="0.3">
      <c r="A191">
        <v>2</v>
      </c>
      <c r="B191" t="s">
        <v>93</v>
      </c>
      <c r="C191">
        <v>1</v>
      </c>
      <c r="D191">
        <v>40</v>
      </c>
      <c r="E191">
        <v>110</v>
      </c>
      <c r="F191" t="s">
        <v>200</v>
      </c>
      <c r="G191" t="s">
        <v>202</v>
      </c>
      <c r="H191" t="s">
        <v>201</v>
      </c>
      <c r="I191" t="s">
        <v>539</v>
      </c>
    </row>
    <row r="192" spans="1:9" x14ac:dyDescent="0.3">
      <c r="A192">
        <v>89</v>
      </c>
      <c r="B192" t="s">
        <v>111</v>
      </c>
      <c r="C192">
        <v>5</v>
      </c>
      <c r="D192">
        <v>37</v>
      </c>
      <c r="E192">
        <v>106</v>
      </c>
      <c r="F192" t="s">
        <v>315</v>
      </c>
      <c r="G192" t="s">
        <v>551</v>
      </c>
      <c r="H192" t="s">
        <v>206</v>
      </c>
      <c r="I192" t="s">
        <v>552</v>
      </c>
    </row>
    <row r="193" spans="1:9" x14ac:dyDescent="0.3">
      <c r="A193">
        <v>35</v>
      </c>
      <c r="B193" t="s">
        <v>96</v>
      </c>
      <c r="C193">
        <v>8</v>
      </c>
      <c r="D193">
        <v>44</v>
      </c>
      <c r="E193">
        <v>115</v>
      </c>
      <c r="F193" t="s">
        <v>373</v>
      </c>
      <c r="G193" t="s">
        <v>545</v>
      </c>
      <c r="H193" t="s">
        <v>206</v>
      </c>
      <c r="I193" t="s">
        <v>558</v>
      </c>
    </row>
    <row r="194" spans="1:9" x14ac:dyDescent="0.3">
      <c r="A194">
        <v>62</v>
      </c>
      <c r="B194" t="s">
        <v>96</v>
      </c>
      <c r="C194">
        <v>2</v>
      </c>
      <c r="D194">
        <v>26</v>
      </c>
      <c r="E194">
        <v>110</v>
      </c>
      <c r="F194" t="s">
        <v>475</v>
      </c>
      <c r="G194" t="s">
        <v>542</v>
      </c>
      <c r="H194" t="s">
        <v>206</v>
      </c>
      <c r="I194" t="s">
        <v>543</v>
      </c>
    </row>
    <row r="195" spans="1:9" x14ac:dyDescent="0.3">
      <c r="A195">
        <v>69</v>
      </c>
      <c r="B195" t="s">
        <v>126</v>
      </c>
      <c r="C195">
        <v>6</v>
      </c>
      <c r="D195">
        <v>28</v>
      </c>
      <c r="E195">
        <v>90</v>
      </c>
      <c r="F195" t="s">
        <v>272</v>
      </c>
      <c r="G195" t="s">
        <v>202</v>
      </c>
      <c r="H195" t="s">
        <v>201</v>
      </c>
      <c r="I195" t="s">
        <v>554</v>
      </c>
    </row>
    <row r="196" spans="1:9" x14ac:dyDescent="0.3">
      <c r="A196">
        <v>88</v>
      </c>
      <c r="B196" t="s">
        <v>96</v>
      </c>
      <c r="C196">
        <v>1</v>
      </c>
      <c r="D196">
        <v>15</v>
      </c>
      <c r="E196">
        <v>90</v>
      </c>
      <c r="F196" t="s">
        <v>200</v>
      </c>
      <c r="G196" t="s">
        <v>202</v>
      </c>
      <c r="H196" t="s">
        <v>201</v>
      </c>
      <c r="I196" t="s">
        <v>539</v>
      </c>
    </row>
    <row r="197" spans="1:9" x14ac:dyDescent="0.3">
      <c r="A197">
        <v>10</v>
      </c>
      <c r="B197" t="s">
        <v>148</v>
      </c>
      <c r="C197">
        <v>12</v>
      </c>
      <c r="D197">
        <v>37</v>
      </c>
      <c r="E197">
        <v>118</v>
      </c>
      <c r="F197" t="s">
        <v>333</v>
      </c>
      <c r="G197" t="s">
        <v>542</v>
      </c>
      <c r="H197" t="s">
        <v>201</v>
      </c>
      <c r="I197" t="s">
        <v>566</v>
      </c>
    </row>
    <row r="198" spans="1:9" x14ac:dyDescent="0.3">
      <c r="A198">
        <v>48</v>
      </c>
      <c r="B198" t="s">
        <v>120</v>
      </c>
      <c r="C198">
        <v>9</v>
      </c>
      <c r="D198">
        <v>33</v>
      </c>
      <c r="E198">
        <v>108</v>
      </c>
      <c r="F198" t="s">
        <v>423</v>
      </c>
      <c r="G198" t="s">
        <v>548</v>
      </c>
      <c r="H198" t="s">
        <v>206</v>
      </c>
      <c r="I198" t="s">
        <v>560</v>
      </c>
    </row>
    <row r="199" spans="1:9" x14ac:dyDescent="0.3">
      <c r="A199">
        <v>48</v>
      </c>
      <c r="B199" t="s">
        <v>120</v>
      </c>
      <c r="C199">
        <v>12</v>
      </c>
      <c r="D199">
        <v>16</v>
      </c>
      <c r="E199">
        <v>114</v>
      </c>
      <c r="F199" t="s">
        <v>333</v>
      </c>
      <c r="G199" t="s">
        <v>542</v>
      </c>
      <c r="H199" t="s">
        <v>201</v>
      </c>
      <c r="I199" t="s">
        <v>566</v>
      </c>
    </row>
    <row r="200" spans="1:9" x14ac:dyDescent="0.3">
      <c r="A200">
        <v>91</v>
      </c>
      <c r="B200" t="s">
        <v>121</v>
      </c>
      <c r="C200">
        <v>1</v>
      </c>
      <c r="D200">
        <v>48</v>
      </c>
      <c r="E200">
        <v>109</v>
      </c>
      <c r="F200" t="s">
        <v>200</v>
      </c>
      <c r="G200" t="s">
        <v>202</v>
      </c>
      <c r="H200" t="s">
        <v>201</v>
      </c>
      <c r="I200" t="s">
        <v>539</v>
      </c>
    </row>
    <row r="201" spans="1:9" x14ac:dyDescent="0.3">
      <c r="A201">
        <v>91</v>
      </c>
      <c r="B201" t="s">
        <v>121</v>
      </c>
      <c r="C201">
        <v>3</v>
      </c>
      <c r="D201">
        <v>41</v>
      </c>
      <c r="E201">
        <v>95</v>
      </c>
      <c r="F201" t="s">
        <v>494</v>
      </c>
      <c r="G201" t="s">
        <v>545</v>
      </c>
      <c r="H201" t="s">
        <v>206</v>
      </c>
      <c r="I201" t="s">
        <v>546</v>
      </c>
    </row>
    <row r="202" spans="1:9" x14ac:dyDescent="0.3">
      <c r="A202">
        <v>65</v>
      </c>
      <c r="B202" t="s">
        <v>123</v>
      </c>
      <c r="C202">
        <v>15</v>
      </c>
      <c r="D202">
        <v>13</v>
      </c>
      <c r="E202">
        <v>111</v>
      </c>
      <c r="F202" t="s">
        <v>295</v>
      </c>
      <c r="G202" t="s">
        <v>551</v>
      </c>
      <c r="H202" t="s">
        <v>206</v>
      </c>
      <c r="I202" t="s">
        <v>572</v>
      </c>
    </row>
    <row r="203" spans="1:9" x14ac:dyDescent="0.3">
      <c r="A203">
        <v>100</v>
      </c>
      <c r="B203" t="s">
        <v>96</v>
      </c>
      <c r="C203">
        <v>4</v>
      </c>
      <c r="D203">
        <v>35</v>
      </c>
      <c r="E203">
        <v>92</v>
      </c>
      <c r="F203" t="s">
        <v>472</v>
      </c>
      <c r="G203" t="s">
        <v>548</v>
      </c>
      <c r="H203" t="s">
        <v>206</v>
      </c>
      <c r="I203" t="s">
        <v>549</v>
      </c>
    </row>
    <row r="204" spans="1:9" x14ac:dyDescent="0.3">
      <c r="A204">
        <v>93</v>
      </c>
      <c r="B204" t="s">
        <v>91</v>
      </c>
      <c r="C204">
        <v>11</v>
      </c>
      <c r="D204">
        <v>20</v>
      </c>
      <c r="E204">
        <v>111</v>
      </c>
      <c r="F204" t="s">
        <v>458</v>
      </c>
      <c r="G204" t="s">
        <v>202</v>
      </c>
      <c r="H204" t="s">
        <v>201</v>
      </c>
      <c r="I204" t="s">
        <v>564</v>
      </c>
    </row>
    <row r="205" spans="1:9" x14ac:dyDescent="0.3">
      <c r="A205">
        <v>37</v>
      </c>
      <c r="B205" t="s">
        <v>110</v>
      </c>
      <c r="C205">
        <v>3</v>
      </c>
      <c r="D205">
        <v>14</v>
      </c>
      <c r="E205">
        <v>114</v>
      </c>
      <c r="F205" t="s">
        <v>494</v>
      </c>
      <c r="G205" t="s">
        <v>545</v>
      </c>
      <c r="H205" t="s">
        <v>206</v>
      </c>
      <c r="I205" t="s">
        <v>546</v>
      </c>
    </row>
    <row r="206" spans="1:9" x14ac:dyDescent="0.3">
      <c r="A206">
        <v>72</v>
      </c>
      <c r="B206" t="s">
        <v>96</v>
      </c>
      <c r="C206">
        <v>8</v>
      </c>
      <c r="D206">
        <v>13</v>
      </c>
      <c r="E206">
        <v>91</v>
      </c>
      <c r="F206" t="s">
        <v>373</v>
      </c>
      <c r="G206" t="s">
        <v>545</v>
      </c>
      <c r="H206" t="s">
        <v>206</v>
      </c>
      <c r="I206" t="s">
        <v>558</v>
      </c>
    </row>
    <row r="207" spans="1:9" x14ac:dyDescent="0.3">
      <c r="A207">
        <v>16</v>
      </c>
      <c r="B207" t="s">
        <v>86</v>
      </c>
      <c r="C207">
        <v>5</v>
      </c>
      <c r="D207">
        <v>34</v>
      </c>
      <c r="E207">
        <v>113</v>
      </c>
      <c r="F207" t="s">
        <v>315</v>
      </c>
      <c r="G207" t="s">
        <v>551</v>
      </c>
      <c r="H207" t="s">
        <v>206</v>
      </c>
      <c r="I207" t="s">
        <v>552</v>
      </c>
    </row>
    <row r="208" spans="1:9" x14ac:dyDescent="0.3">
      <c r="A208">
        <v>57</v>
      </c>
      <c r="B208" t="s">
        <v>148</v>
      </c>
      <c r="C208">
        <v>13</v>
      </c>
      <c r="D208">
        <v>26</v>
      </c>
      <c r="E208">
        <v>103</v>
      </c>
      <c r="F208" t="s">
        <v>411</v>
      </c>
      <c r="G208" t="s">
        <v>545</v>
      </c>
      <c r="H208" t="s">
        <v>201</v>
      </c>
      <c r="I208" t="s">
        <v>568</v>
      </c>
    </row>
    <row r="209" spans="1:9" x14ac:dyDescent="0.3">
      <c r="A209">
        <v>13</v>
      </c>
      <c r="B209" t="s">
        <v>134</v>
      </c>
      <c r="C209">
        <v>1</v>
      </c>
      <c r="D209">
        <v>26</v>
      </c>
      <c r="E209">
        <v>112</v>
      </c>
      <c r="F209" t="s">
        <v>200</v>
      </c>
      <c r="G209" t="s">
        <v>202</v>
      </c>
      <c r="H209" t="s">
        <v>201</v>
      </c>
      <c r="I209" t="s">
        <v>539</v>
      </c>
    </row>
    <row r="210" spans="1:9" x14ac:dyDescent="0.3">
      <c r="A210">
        <v>4</v>
      </c>
      <c r="B210" t="s">
        <v>145</v>
      </c>
      <c r="C210">
        <v>7</v>
      </c>
      <c r="D210">
        <v>13</v>
      </c>
      <c r="E210">
        <v>90</v>
      </c>
      <c r="F210" t="s">
        <v>507</v>
      </c>
      <c r="G210" t="s">
        <v>542</v>
      </c>
      <c r="H210" t="s">
        <v>206</v>
      </c>
      <c r="I210" t="s">
        <v>556</v>
      </c>
    </row>
    <row r="211" spans="1:9" x14ac:dyDescent="0.3">
      <c r="A211">
        <v>51</v>
      </c>
      <c r="B211" t="s">
        <v>114</v>
      </c>
      <c r="C211">
        <v>12</v>
      </c>
      <c r="D211">
        <v>44</v>
      </c>
      <c r="E211">
        <v>113</v>
      </c>
      <c r="F211" t="s">
        <v>333</v>
      </c>
      <c r="G211" t="s">
        <v>542</v>
      </c>
      <c r="H211" t="s">
        <v>201</v>
      </c>
      <c r="I211" t="s">
        <v>566</v>
      </c>
    </row>
    <row r="212" spans="1:9" x14ac:dyDescent="0.3">
      <c r="A212">
        <v>22</v>
      </c>
      <c r="B212" t="s">
        <v>112</v>
      </c>
      <c r="C212">
        <v>4</v>
      </c>
      <c r="D212">
        <v>21</v>
      </c>
      <c r="E212">
        <v>113</v>
      </c>
      <c r="F212" t="s">
        <v>472</v>
      </c>
      <c r="G212" t="s">
        <v>548</v>
      </c>
      <c r="H212" t="s">
        <v>206</v>
      </c>
      <c r="I212" t="s">
        <v>549</v>
      </c>
    </row>
    <row r="213" spans="1:9" x14ac:dyDescent="0.3">
      <c r="A213">
        <v>27</v>
      </c>
      <c r="B213" t="s">
        <v>160</v>
      </c>
      <c r="C213">
        <v>1</v>
      </c>
      <c r="D213">
        <v>17</v>
      </c>
      <c r="E213">
        <v>90</v>
      </c>
      <c r="F213" t="s">
        <v>200</v>
      </c>
      <c r="G213" t="s">
        <v>202</v>
      </c>
      <c r="H213" t="s">
        <v>201</v>
      </c>
      <c r="I213" t="s">
        <v>539</v>
      </c>
    </row>
    <row r="214" spans="1:9" x14ac:dyDescent="0.3">
      <c r="A214">
        <v>83</v>
      </c>
      <c r="B214" t="s">
        <v>159</v>
      </c>
      <c r="C214">
        <v>6</v>
      </c>
      <c r="D214">
        <v>18</v>
      </c>
      <c r="E214">
        <v>105</v>
      </c>
      <c r="F214" t="s">
        <v>272</v>
      </c>
      <c r="G214" t="s">
        <v>202</v>
      </c>
      <c r="H214" t="s">
        <v>201</v>
      </c>
      <c r="I214" t="s">
        <v>554</v>
      </c>
    </row>
    <row r="215" spans="1:9" x14ac:dyDescent="0.3">
      <c r="A215">
        <v>38</v>
      </c>
      <c r="B215" t="s">
        <v>132</v>
      </c>
      <c r="C215">
        <v>5</v>
      </c>
      <c r="D215">
        <v>40</v>
      </c>
      <c r="E215">
        <v>98</v>
      </c>
      <c r="F215" t="s">
        <v>315</v>
      </c>
      <c r="G215" t="s">
        <v>551</v>
      </c>
      <c r="H215" t="s">
        <v>206</v>
      </c>
      <c r="I215" t="s">
        <v>552</v>
      </c>
    </row>
    <row r="216" spans="1:9" x14ac:dyDescent="0.3">
      <c r="A216">
        <v>35</v>
      </c>
      <c r="B216" t="s">
        <v>96</v>
      </c>
      <c r="C216">
        <v>13</v>
      </c>
      <c r="D216">
        <v>13</v>
      </c>
      <c r="E216">
        <v>99</v>
      </c>
      <c r="F216" t="s">
        <v>411</v>
      </c>
      <c r="G216" t="s">
        <v>545</v>
      </c>
      <c r="H216" t="s">
        <v>201</v>
      </c>
      <c r="I216" t="s">
        <v>568</v>
      </c>
    </row>
    <row r="217" spans="1:9" x14ac:dyDescent="0.3">
      <c r="A217">
        <v>3</v>
      </c>
      <c r="B217" t="s">
        <v>150</v>
      </c>
      <c r="C217">
        <v>8</v>
      </c>
      <c r="D217">
        <v>31</v>
      </c>
      <c r="E217">
        <v>105</v>
      </c>
      <c r="F217" t="s">
        <v>373</v>
      </c>
      <c r="G217" t="s">
        <v>545</v>
      </c>
      <c r="H217" t="s">
        <v>206</v>
      </c>
      <c r="I217" t="s">
        <v>558</v>
      </c>
    </row>
    <row r="218" spans="1:9" x14ac:dyDescent="0.3">
      <c r="A218">
        <v>25</v>
      </c>
      <c r="B218" t="s">
        <v>122</v>
      </c>
      <c r="C218">
        <v>15</v>
      </c>
      <c r="D218">
        <v>48</v>
      </c>
      <c r="E218">
        <v>108</v>
      </c>
      <c r="F218" t="s">
        <v>295</v>
      </c>
      <c r="G218" t="s">
        <v>551</v>
      </c>
      <c r="H218" t="s">
        <v>206</v>
      </c>
      <c r="I218" t="s">
        <v>572</v>
      </c>
    </row>
    <row r="219" spans="1:9" x14ac:dyDescent="0.3">
      <c r="A219">
        <v>8</v>
      </c>
      <c r="B219" t="s">
        <v>96</v>
      </c>
      <c r="C219">
        <v>6</v>
      </c>
      <c r="D219">
        <v>18</v>
      </c>
      <c r="E219">
        <v>90</v>
      </c>
      <c r="F219" t="s">
        <v>272</v>
      </c>
      <c r="G219" t="s">
        <v>202</v>
      </c>
      <c r="H219" t="s">
        <v>201</v>
      </c>
      <c r="I219" t="s">
        <v>554</v>
      </c>
    </row>
    <row r="220" spans="1:9" x14ac:dyDescent="0.3">
      <c r="A220">
        <v>20</v>
      </c>
      <c r="B220" t="s">
        <v>99</v>
      </c>
      <c r="C220">
        <v>2</v>
      </c>
      <c r="D220">
        <v>48</v>
      </c>
      <c r="E220">
        <v>120</v>
      </c>
      <c r="F220" t="s">
        <v>475</v>
      </c>
      <c r="G220" t="s">
        <v>542</v>
      </c>
      <c r="H220" t="s">
        <v>206</v>
      </c>
      <c r="I220" t="s">
        <v>543</v>
      </c>
    </row>
    <row r="221" spans="1:9" x14ac:dyDescent="0.3">
      <c r="A221">
        <v>78</v>
      </c>
      <c r="B221" t="s">
        <v>94</v>
      </c>
      <c r="C221">
        <v>10</v>
      </c>
      <c r="D221">
        <v>42</v>
      </c>
      <c r="E221">
        <v>104</v>
      </c>
      <c r="F221" t="s">
        <v>244</v>
      </c>
      <c r="G221" t="s">
        <v>551</v>
      </c>
      <c r="H221" t="s">
        <v>206</v>
      </c>
      <c r="I221" t="s">
        <v>562</v>
      </c>
    </row>
    <row r="222" spans="1:9" x14ac:dyDescent="0.3">
      <c r="A222">
        <v>99</v>
      </c>
      <c r="B222" t="s">
        <v>143</v>
      </c>
      <c r="C222">
        <v>4</v>
      </c>
      <c r="D222">
        <v>38</v>
      </c>
      <c r="E222">
        <v>113</v>
      </c>
      <c r="F222" t="s">
        <v>472</v>
      </c>
      <c r="G222" t="s">
        <v>548</v>
      </c>
      <c r="H222" t="s">
        <v>206</v>
      </c>
      <c r="I222" t="s">
        <v>549</v>
      </c>
    </row>
    <row r="223" spans="1:9" x14ac:dyDescent="0.3">
      <c r="A223">
        <v>98</v>
      </c>
      <c r="B223" t="s">
        <v>84</v>
      </c>
      <c r="C223">
        <v>2</v>
      </c>
      <c r="D223">
        <v>17</v>
      </c>
      <c r="E223">
        <v>120</v>
      </c>
      <c r="F223" t="s">
        <v>475</v>
      </c>
      <c r="G223" t="s">
        <v>542</v>
      </c>
      <c r="H223" t="s">
        <v>206</v>
      </c>
      <c r="I223" t="s">
        <v>543</v>
      </c>
    </row>
    <row r="224" spans="1:9" x14ac:dyDescent="0.3">
      <c r="A224">
        <v>97</v>
      </c>
      <c r="B224" t="s">
        <v>125</v>
      </c>
      <c r="C224">
        <v>12</v>
      </c>
      <c r="D224">
        <v>25</v>
      </c>
      <c r="E224">
        <v>117</v>
      </c>
      <c r="F224" t="s">
        <v>333</v>
      </c>
      <c r="G224" t="s">
        <v>542</v>
      </c>
      <c r="H224" t="s">
        <v>201</v>
      </c>
      <c r="I224" t="s">
        <v>566</v>
      </c>
    </row>
    <row r="225" spans="1:9" x14ac:dyDescent="0.3">
      <c r="A225">
        <v>61</v>
      </c>
      <c r="B225" t="s">
        <v>116</v>
      </c>
      <c r="C225">
        <v>14</v>
      </c>
      <c r="D225">
        <v>35</v>
      </c>
      <c r="E225">
        <v>104</v>
      </c>
      <c r="F225" t="s">
        <v>483</v>
      </c>
      <c r="G225" t="s">
        <v>548</v>
      </c>
      <c r="H225" t="s">
        <v>201</v>
      </c>
      <c r="I225" t="s">
        <v>570</v>
      </c>
    </row>
    <row r="226" spans="1:9" x14ac:dyDescent="0.3">
      <c r="A226">
        <v>46</v>
      </c>
      <c r="B226" t="s">
        <v>153</v>
      </c>
      <c r="C226">
        <v>15</v>
      </c>
      <c r="D226">
        <v>12</v>
      </c>
      <c r="E226">
        <v>107</v>
      </c>
      <c r="F226" t="s">
        <v>295</v>
      </c>
      <c r="G226" t="s">
        <v>551</v>
      </c>
      <c r="H226" t="s">
        <v>206</v>
      </c>
      <c r="I226" t="s">
        <v>572</v>
      </c>
    </row>
    <row r="227" spans="1:9" x14ac:dyDescent="0.3">
      <c r="A227">
        <v>8</v>
      </c>
      <c r="B227" t="s">
        <v>96</v>
      </c>
      <c r="C227">
        <v>7</v>
      </c>
      <c r="D227">
        <v>33</v>
      </c>
      <c r="E227">
        <v>107</v>
      </c>
      <c r="F227" t="s">
        <v>507</v>
      </c>
      <c r="G227" t="s">
        <v>542</v>
      </c>
      <c r="H227" t="s">
        <v>206</v>
      </c>
      <c r="I227" t="s">
        <v>556</v>
      </c>
    </row>
    <row r="228" spans="1:9" x14ac:dyDescent="0.3">
      <c r="A228">
        <v>93</v>
      </c>
      <c r="B228" t="s">
        <v>91</v>
      </c>
      <c r="C228">
        <v>3</v>
      </c>
      <c r="D228">
        <v>16</v>
      </c>
      <c r="E228">
        <v>92</v>
      </c>
      <c r="F228" t="s">
        <v>494</v>
      </c>
      <c r="G228" t="s">
        <v>545</v>
      </c>
      <c r="H228" t="s">
        <v>206</v>
      </c>
      <c r="I228" t="s">
        <v>546</v>
      </c>
    </row>
    <row r="229" spans="1:9" x14ac:dyDescent="0.3">
      <c r="A229">
        <v>72</v>
      </c>
      <c r="B229" t="s">
        <v>96</v>
      </c>
      <c r="C229">
        <v>3</v>
      </c>
      <c r="D229">
        <v>35</v>
      </c>
      <c r="E229">
        <v>91</v>
      </c>
      <c r="F229" t="s">
        <v>494</v>
      </c>
      <c r="G229" t="s">
        <v>545</v>
      </c>
      <c r="H229" t="s">
        <v>206</v>
      </c>
      <c r="I229" t="s">
        <v>546</v>
      </c>
    </row>
    <row r="230" spans="1:9" x14ac:dyDescent="0.3">
      <c r="A230">
        <v>13</v>
      </c>
      <c r="B230" t="s">
        <v>134</v>
      </c>
      <c r="C230">
        <v>10</v>
      </c>
      <c r="D230">
        <v>10</v>
      </c>
      <c r="E230">
        <v>97</v>
      </c>
      <c r="F230" t="s">
        <v>244</v>
      </c>
      <c r="G230" t="s">
        <v>551</v>
      </c>
      <c r="H230" t="s">
        <v>206</v>
      </c>
      <c r="I230" t="s">
        <v>562</v>
      </c>
    </row>
    <row r="231" spans="1:9" x14ac:dyDescent="0.3">
      <c r="A231">
        <v>39</v>
      </c>
      <c r="B231" t="s">
        <v>96</v>
      </c>
      <c r="C231">
        <v>7</v>
      </c>
      <c r="D231">
        <v>50</v>
      </c>
      <c r="E231">
        <v>114</v>
      </c>
      <c r="F231" t="s">
        <v>507</v>
      </c>
      <c r="G231" t="s">
        <v>542</v>
      </c>
      <c r="H231" t="s">
        <v>206</v>
      </c>
      <c r="I231" t="s">
        <v>556</v>
      </c>
    </row>
    <row r="232" spans="1:9" x14ac:dyDescent="0.3">
      <c r="A232">
        <v>72</v>
      </c>
      <c r="B232" t="s">
        <v>96</v>
      </c>
      <c r="C232">
        <v>10</v>
      </c>
      <c r="D232">
        <v>41</v>
      </c>
      <c r="E232">
        <v>118</v>
      </c>
      <c r="F232" t="s">
        <v>244</v>
      </c>
      <c r="G232" t="s">
        <v>551</v>
      </c>
      <c r="H232" t="s">
        <v>206</v>
      </c>
      <c r="I232" t="s">
        <v>562</v>
      </c>
    </row>
    <row r="233" spans="1:9" x14ac:dyDescent="0.3">
      <c r="A233">
        <v>3</v>
      </c>
      <c r="B233" t="s">
        <v>150</v>
      </c>
      <c r="C233">
        <v>2</v>
      </c>
      <c r="D233">
        <v>35</v>
      </c>
      <c r="E233">
        <v>91</v>
      </c>
      <c r="F233" t="s">
        <v>475</v>
      </c>
      <c r="G233" t="s">
        <v>542</v>
      </c>
      <c r="H233" t="s">
        <v>206</v>
      </c>
      <c r="I233" t="s">
        <v>543</v>
      </c>
    </row>
    <row r="234" spans="1:9" x14ac:dyDescent="0.3">
      <c r="A234">
        <v>44</v>
      </c>
      <c r="B234" t="s">
        <v>130</v>
      </c>
      <c r="C234">
        <v>9</v>
      </c>
      <c r="D234">
        <v>15</v>
      </c>
      <c r="E234">
        <v>106</v>
      </c>
      <c r="F234" t="s">
        <v>423</v>
      </c>
      <c r="G234" t="s">
        <v>548</v>
      </c>
      <c r="H234" t="s">
        <v>206</v>
      </c>
      <c r="I234" t="s">
        <v>560</v>
      </c>
    </row>
    <row r="235" spans="1:9" x14ac:dyDescent="0.3">
      <c r="A235">
        <v>32</v>
      </c>
      <c r="B235" t="s">
        <v>136</v>
      </c>
      <c r="C235">
        <v>14</v>
      </c>
      <c r="D235">
        <v>31</v>
      </c>
      <c r="E235">
        <v>118</v>
      </c>
      <c r="F235" t="s">
        <v>483</v>
      </c>
      <c r="G235" t="s">
        <v>548</v>
      </c>
      <c r="H235" t="s">
        <v>201</v>
      </c>
      <c r="I235" t="s">
        <v>570</v>
      </c>
    </row>
    <row r="236" spans="1:9" x14ac:dyDescent="0.3">
      <c r="A236">
        <v>47</v>
      </c>
      <c r="B236" t="s">
        <v>101</v>
      </c>
      <c r="C236">
        <v>5</v>
      </c>
      <c r="D236">
        <v>35</v>
      </c>
      <c r="E236">
        <v>103</v>
      </c>
      <c r="F236" t="s">
        <v>315</v>
      </c>
      <c r="G236" t="s">
        <v>551</v>
      </c>
      <c r="H236" t="s">
        <v>206</v>
      </c>
      <c r="I236" t="s">
        <v>552</v>
      </c>
    </row>
    <row r="237" spans="1:9" x14ac:dyDescent="0.3">
      <c r="A237">
        <v>29</v>
      </c>
      <c r="B237" t="s">
        <v>157</v>
      </c>
      <c r="C237">
        <v>11</v>
      </c>
      <c r="D237">
        <v>17</v>
      </c>
      <c r="E237">
        <v>100</v>
      </c>
      <c r="F237" t="s">
        <v>458</v>
      </c>
      <c r="G237" t="s">
        <v>202</v>
      </c>
      <c r="H237" t="s">
        <v>201</v>
      </c>
      <c r="I237" t="s">
        <v>564</v>
      </c>
    </row>
    <row r="238" spans="1:9" x14ac:dyDescent="0.3">
      <c r="A238">
        <v>11</v>
      </c>
      <c r="B238" t="s">
        <v>119</v>
      </c>
      <c r="C238">
        <v>9</v>
      </c>
      <c r="D238">
        <v>40</v>
      </c>
      <c r="E238">
        <v>116</v>
      </c>
      <c r="F238" t="s">
        <v>423</v>
      </c>
      <c r="G238" t="s">
        <v>548</v>
      </c>
      <c r="H238" t="s">
        <v>206</v>
      </c>
      <c r="I238" t="s">
        <v>560</v>
      </c>
    </row>
    <row r="239" spans="1:9" x14ac:dyDescent="0.3">
      <c r="A239">
        <v>66</v>
      </c>
      <c r="B239" t="s">
        <v>89</v>
      </c>
      <c r="C239">
        <v>12</v>
      </c>
      <c r="D239">
        <v>46</v>
      </c>
      <c r="E239">
        <v>113</v>
      </c>
      <c r="F239" t="s">
        <v>333</v>
      </c>
      <c r="G239" t="s">
        <v>542</v>
      </c>
      <c r="H239" t="s">
        <v>201</v>
      </c>
      <c r="I239" t="s">
        <v>566</v>
      </c>
    </row>
    <row r="240" spans="1:9" x14ac:dyDescent="0.3">
      <c r="A240">
        <v>17</v>
      </c>
      <c r="B240" t="s">
        <v>126</v>
      </c>
      <c r="C240">
        <v>3</v>
      </c>
      <c r="D240">
        <v>31</v>
      </c>
      <c r="E240">
        <v>96</v>
      </c>
      <c r="F240" t="s">
        <v>494</v>
      </c>
      <c r="G240" t="s">
        <v>545</v>
      </c>
      <c r="H240" t="s">
        <v>206</v>
      </c>
      <c r="I240" t="s">
        <v>546</v>
      </c>
    </row>
    <row r="241" spans="1:9" x14ac:dyDescent="0.3">
      <c r="A241">
        <v>12</v>
      </c>
      <c r="B241" t="s">
        <v>107</v>
      </c>
      <c r="C241">
        <v>11</v>
      </c>
      <c r="D241">
        <v>45</v>
      </c>
      <c r="E241">
        <v>119</v>
      </c>
      <c r="F241" t="s">
        <v>458</v>
      </c>
      <c r="G241" t="s">
        <v>202</v>
      </c>
      <c r="H241" t="s">
        <v>201</v>
      </c>
      <c r="I241" t="s">
        <v>564</v>
      </c>
    </row>
    <row r="242" spans="1:9" x14ac:dyDescent="0.3">
      <c r="A242">
        <v>94</v>
      </c>
      <c r="B242" t="s">
        <v>111</v>
      </c>
      <c r="C242">
        <v>10</v>
      </c>
      <c r="D242">
        <v>41</v>
      </c>
      <c r="E242">
        <v>91</v>
      </c>
      <c r="F242" t="s">
        <v>244</v>
      </c>
      <c r="G242" t="s">
        <v>551</v>
      </c>
      <c r="H242" t="s">
        <v>206</v>
      </c>
      <c r="I242" t="s">
        <v>562</v>
      </c>
    </row>
    <row r="243" spans="1:9" x14ac:dyDescent="0.3">
      <c r="A243">
        <v>60</v>
      </c>
      <c r="B243" t="s">
        <v>141</v>
      </c>
      <c r="C243">
        <v>4</v>
      </c>
      <c r="D243">
        <v>21</v>
      </c>
      <c r="E243">
        <v>107</v>
      </c>
      <c r="F243" t="s">
        <v>472</v>
      </c>
      <c r="G243" t="s">
        <v>548</v>
      </c>
      <c r="H243" t="s">
        <v>206</v>
      </c>
      <c r="I243" t="s">
        <v>549</v>
      </c>
    </row>
    <row r="244" spans="1:9" x14ac:dyDescent="0.3">
      <c r="A244">
        <v>70</v>
      </c>
      <c r="B244" t="s">
        <v>126</v>
      </c>
      <c r="C244">
        <v>4</v>
      </c>
      <c r="D244">
        <v>50</v>
      </c>
      <c r="E244">
        <v>98</v>
      </c>
      <c r="F244" t="s">
        <v>472</v>
      </c>
      <c r="G244" t="s">
        <v>548</v>
      </c>
      <c r="H244" t="s">
        <v>206</v>
      </c>
      <c r="I244" t="s">
        <v>549</v>
      </c>
    </row>
    <row r="245" spans="1:9" x14ac:dyDescent="0.3">
      <c r="A245">
        <v>41</v>
      </c>
      <c r="B245" t="s">
        <v>127</v>
      </c>
      <c r="C245">
        <v>10</v>
      </c>
      <c r="D245">
        <v>16</v>
      </c>
      <c r="E245">
        <v>107</v>
      </c>
      <c r="F245" t="s">
        <v>244</v>
      </c>
      <c r="G245" t="s">
        <v>551</v>
      </c>
      <c r="H245" t="s">
        <v>206</v>
      </c>
      <c r="I245" t="s">
        <v>562</v>
      </c>
    </row>
    <row r="246" spans="1:9" x14ac:dyDescent="0.3">
      <c r="A246">
        <v>46</v>
      </c>
      <c r="B246" t="s">
        <v>153</v>
      </c>
      <c r="C246">
        <v>12</v>
      </c>
      <c r="D246">
        <v>38</v>
      </c>
      <c r="E246">
        <v>113</v>
      </c>
      <c r="F246" t="s">
        <v>333</v>
      </c>
      <c r="G246" t="s">
        <v>542</v>
      </c>
      <c r="H246" t="s">
        <v>201</v>
      </c>
      <c r="I246" t="s">
        <v>566</v>
      </c>
    </row>
    <row r="247" spans="1:9" x14ac:dyDescent="0.3">
      <c r="A247">
        <v>61</v>
      </c>
      <c r="B247" t="s">
        <v>116</v>
      </c>
      <c r="C247">
        <v>13</v>
      </c>
      <c r="D247">
        <v>32</v>
      </c>
      <c r="E247">
        <v>98</v>
      </c>
      <c r="F247" t="s">
        <v>411</v>
      </c>
      <c r="G247" t="s">
        <v>545</v>
      </c>
      <c r="H247" t="s">
        <v>201</v>
      </c>
      <c r="I247" t="s">
        <v>568</v>
      </c>
    </row>
    <row r="248" spans="1:9" x14ac:dyDescent="0.3">
      <c r="A248">
        <v>14</v>
      </c>
      <c r="B248" t="s">
        <v>86</v>
      </c>
      <c r="C248">
        <v>2</v>
      </c>
      <c r="D248">
        <v>11</v>
      </c>
      <c r="E248">
        <v>100</v>
      </c>
      <c r="F248" t="s">
        <v>475</v>
      </c>
      <c r="G248" t="s">
        <v>542</v>
      </c>
      <c r="H248" t="s">
        <v>206</v>
      </c>
      <c r="I248" t="s">
        <v>543</v>
      </c>
    </row>
    <row r="249" spans="1:9" x14ac:dyDescent="0.3">
      <c r="A249">
        <v>77</v>
      </c>
      <c r="B249" t="s">
        <v>124</v>
      </c>
      <c r="C249">
        <v>4</v>
      </c>
      <c r="D249">
        <v>33</v>
      </c>
      <c r="E249">
        <v>117</v>
      </c>
      <c r="F249" t="s">
        <v>472</v>
      </c>
      <c r="G249" t="s">
        <v>548</v>
      </c>
      <c r="H249" t="s">
        <v>206</v>
      </c>
      <c r="I249" t="s">
        <v>549</v>
      </c>
    </row>
    <row r="250" spans="1:9" x14ac:dyDescent="0.3">
      <c r="A250">
        <v>69</v>
      </c>
      <c r="B250" t="s">
        <v>126</v>
      </c>
      <c r="C250">
        <v>15</v>
      </c>
      <c r="D250">
        <v>37</v>
      </c>
      <c r="E250">
        <v>102</v>
      </c>
      <c r="F250" t="s">
        <v>295</v>
      </c>
      <c r="G250" t="s">
        <v>551</v>
      </c>
      <c r="H250" t="s">
        <v>206</v>
      </c>
      <c r="I250" t="s">
        <v>572</v>
      </c>
    </row>
    <row r="251" spans="1:9" x14ac:dyDescent="0.3">
      <c r="A251">
        <v>36</v>
      </c>
      <c r="B251" t="s">
        <v>129</v>
      </c>
      <c r="C251">
        <v>15</v>
      </c>
      <c r="D251">
        <v>25</v>
      </c>
      <c r="E251">
        <v>109</v>
      </c>
      <c r="F251" t="s">
        <v>295</v>
      </c>
      <c r="G251" t="s">
        <v>551</v>
      </c>
      <c r="H251" t="s">
        <v>206</v>
      </c>
      <c r="I251" t="s">
        <v>572</v>
      </c>
    </row>
    <row r="252" spans="1:9" x14ac:dyDescent="0.3">
      <c r="A252">
        <v>61</v>
      </c>
      <c r="B252" t="s">
        <v>116</v>
      </c>
      <c r="C252">
        <v>14</v>
      </c>
      <c r="D252">
        <v>25</v>
      </c>
      <c r="E252">
        <v>114</v>
      </c>
      <c r="F252" t="s">
        <v>483</v>
      </c>
      <c r="G252" t="s">
        <v>548</v>
      </c>
      <c r="H252" t="s">
        <v>201</v>
      </c>
      <c r="I252" t="s">
        <v>570</v>
      </c>
    </row>
    <row r="253" spans="1:9" x14ac:dyDescent="0.3">
      <c r="A253">
        <v>24</v>
      </c>
      <c r="B253" t="s">
        <v>133</v>
      </c>
      <c r="C253">
        <v>2</v>
      </c>
      <c r="D253">
        <v>36</v>
      </c>
      <c r="E253">
        <v>103</v>
      </c>
      <c r="F253" t="s">
        <v>475</v>
      </c>
      <c r="G253" t="s">
        <v>542</v>
      </c>
      <c r="H253" t="s">
        <v>206</v>
      </c>
      <c r="I253" t="s">
        <v>543</v>
      </c>
    </row>
    <row r="254" spans="1:9" x14ac:dyDescent="0.3">
      <c r="A254">
        <v>72</v>
      </c>
      <c r="B254" t="s">
        <v>96</v>
      </c>
      <c r="C254">
        <v>5</v>
      </c>
      <c r="D254">
        <v>35</v>
      </c>
      <c r="E254">
        <v>120</v>
      </c>
      <c r="F254" t="s">
        <v>315</v>
      </c>
      <c r="G254" t="s">
        <v>551</v>
      </c>
      <c r="H254" t="s">
        <v>206</v>
      </c>
      <c r="I254" t="s">
        <v>552</v>
      </c>
    </row>
    <row r="255" spans="1:9" x14ac:dyDescent="0.3">
      <c r="A255">
        <v>30</v>
      </c>
      <c r="B255" t="s">
        <v>155</v>
      </c>
      <c r="C255">
        <v>9</v>
      </c>
      <c r="D255">
        <v>37</v>
      </c>
      <c r="E255">
        <v>115</v>
      </c>
      <c r="F255" t="s">
        <v>423</v>
      </c>
      <c r="G255" t="s">
        <v>548</v>
      </c>
      <c r="H255" t="s">
        <v>206</v>
      </c>
      <c r="I255" t="s">
        <v>560</v>
      </c>
    </row>
    <row r="256" spans="1:9" x14ac:dyDescent="0.3">
      <c r="A256">
        <v>43</v>
      </c>
      <c r="B256" t="s">
        <v>158</v>
      </c>
      <c r="C256">
        <v>9</v>
      </c>
      <c r="D256">
        <v>47</v>
      </c>
      <c r="E256">
        <v>98</v>
      </c>
      <c r="F256" t="s">
        <v>423</v>
      </c>
      <c r="G256" t="s">
        <v>548</v>
      </c>
      <c r="H256" t="s">
        <v>206</v>
      </c>
      <c r="I256" t="s">
        <v>560</v>
      </c>
    </row>
    <row r="257" spans="1:9" x14ac:dyDescent="0.3">
      <c r="A257">
        <v>46</v>
      </c>
      <c r="B257" t="s">
        <v>153</v>
      </c>
      <c r="C257">
        <v>11</v>
      </c>
      <c r="D257">
        <v>30</v>
      </c>
      <c r="E257">
        <v>114</v>
      </c>
      <c r="F257" t="s">
        <v>458</v>
      </c>
      <c r="G257" t="s">
        <v>202</v>
      </c>
      <c r="H257" t="s">
        <v>201</v>
      </c>
      <c r="I257" t="s">
        <v>564</v>
      </c>
    </row>
    <row r="258" spans="1:9" x14ac:dyDescent="0.3">
      <c r="A258">
        <v>31</v>
      </c>
      <c r="B258" t="s">
        <v>144</v>
      </c>
      <c r="C258">
        <v>10</v>
      </c>
      <c r="D258">
        <v>23</v>
      </c>
      <c r="E258">
        <v>95</v>
      </c>
      <c r="F258" t="s">
        <v>244</v>
      </c>
      <c r="G258" t="s">
        <v>551</v>
      </c>
      <c r="H258" t="s">
        <v>206</v>
      </c>
      <c r="I258" t="s">
        <v>562</v>
      </c>
    </row>
    <row r="259" spans="1:9" x14ac:dyDescent="0.3">
      <c r="A259">
        <v>53</v>
      </c>
      <c r="B259" t="s">
        <v>147</v>
      </c>
      <c r="C259">
        <v>6</v>
      </c>
      <c r="D259">
        <v>11</v>
      </c>
      <c r="E259">
        <v>92</v>
      </c>
      <c r="F259" t="s">
        <v>272</v>
      </c>
      <c r="G259" t="s">
        <v>202</v>
      </c>
      <c r="H259" t="s">
        <v>201</v>
      </c>
      <c r="I259" t="s">
        <v>554</v>
      </c>
    </row>
    <row r="260" spans="1:9" x14ac:dyDescent="0.3">
      <c r="A260">
        <v>75</v>
      </c>
      <c r="B260" t="s">
        <v>96</v>
      </c>
      <c r="C260">
        <v>10</v>
      </c>
      <c r="D260">
        <v>30</v>
      </c>
      <c r="E260">
        <v>108</v>
      </c>
      <c r="F260" t="s">
        <v>244</v>
      </c>
      <c r="G260" t="s">
        <v>551</v>
      </c>
      <c r="H260" t="s">
        <v>206</v>
      </c>
      <c r="I260" t="s">
        <v>562</v>
      </c>
    </row>
    <row r="261" spans="1:9" x14ac:dyDescent="0.3">
      <c r="A261">
        <v>49</v>
      </c>
      <c r="B261" t="s">
        <v>96</v>
      </c>
      <c r="C261">
        <v>1</v>
      </c>
      <c r="D261">
        <v>45</v>
      </c>
      <c r="E261">
        <v>95</v>
      </c>
      <c r="F261" t="s">
        <v>200</v>
      </c>
      <c r="G261" t="s">
        <v>202</v>
      </c>
      <c r="H261" t="s">
        <v>201</v>
      </c>
      <c r="I261" t="s">
        <v>539</v>
      </c>
    </row>
    <row r="262" spans="1:9" x14ac:dyDescent="0.3">
      <c r="A262">
        <v>48</v>
      </c>
      <c r="B262" t="s">
        <v>120</v>
      </c>
      <c r="C262">
        <v>15</v>
      </c>
      <c r="D262">
        <v>17</v>
      </c>
      <c r="E262">
        <v>113</v>
      </c>
      <c r="F262" t="s">
        <v>295</v>
      </c>
      <c r="G262" t="s">
        <v>551</v>
      </c>
      <c r="H262" t="s">
        <v>206</v>
      </c>
      <c r="I262" t="s">
        <v>572</v>
      </c>
    </row>
    <row r="263" spans="1:9" x14ac:dyDescent="0.3">
      <c r="A263">
        <v>47</v>
      </c>
      <c r="B263" t="s">
        <v>101</v>
      </c>
      <c r="C263">
        <v>3</v>
      </c>
      <c r="D263">
        <v>25</v>
      </c>
      <c r="E263">
        <v>110</v>
      </c>
      <c r="F263" t="s">
        <v>494</v>
      </c>
      <c r="G263" t="s">
        <v>545</v>
      </c>
      <c r="H263" t="s">
        <v>206</v>
      </c>
      <c r="I263" t="s">
        <v>546</v>
      </c>
    </row>
    <row r="264" spans="1:9" x14ac:dyDescent="0.3">
      <c r="A264">
        <v>6</v>
      </c>
      <c r="B264" t="s">
        <v>147</v>
      </c>
      <c r="C264">
        <v>9</v>
      </c>
      <c r="D264">
        <v>21</v>
      </c>
      <c r="E264">
        <v>111</v>
      </c>
      <c r="F264" t="s">
        <v>423</v>
      </c>
      <c r="G264" t="s">
        <v>548</v>
      </c>
      <c r="H264" t="s">
        <v>206</v>
      </c>
      <c r="I264" t="s">
        <v>560</v>
      </c>
    </row>
    <row r="265" spans="1:9" x14ac:dyDescent="0.3">
      <c r="A265">
        <v>53</v>
      </c>
      <c r="B265" t="s">
        <v>147</v>
      </c>
      <c r="C265">
        <v>11</v>
      </c>
      <c r="D265">
        <v>26</v>
      </c>
      <c r="E265">
        <v>100</v>
      </c>
      <c r="F265" t="s">
        <v>458</v>
      </c>
      <c r="G265" t="s">
        <v>202</v>
      </c>
      <c r="H265" t="s">
        <v>201</v>
      </c>
      <c r="I265" t="s">
        <v>564</v>
      </c>
    </row>
    <row r="266" spans="1:9" x14ac:dyDescent="0.3">
      <c r="A266">
        <v>62</v>
      </c>
      <c r="B266" t="s">
        <v>96</v>
      </c>
      <c r="C266">
        <v>14</v>
      </c>
      <c r="D266">
        <v>39</v>
      </c>
      <c r="E266">
        <v>96</v>
      </c>
      <c r="F266" t="s">
        <v>483</v>
      </c>
      <c r="G266" t="s">
        <v>548</v>
      </c>
      <c r="H266" t="s">
        <v>201</v>
      </c>
      <c r="I266" t="s">
        <v>570</v>
      </c>
    </row>
    <row r="267" spans="1:9" x14ac:dyDescent="0.3">
      <c r="A267">
        <v>63</v>
      </c>
      <c r="B267" t="s">
        <v>139</v>
      </c>
      <c r="C267">
        <v>5</v>
      </c>
      <c r="D267">
        <v>25</v>
      </c>
      <c r="E267">
        <v>117</v>
      </c>
      <c r="F267" t="s">
        <v>315</v>
      </c>
      <c r="G267" t="s">
        <v>551</v>
      </c>
      <c r="H267" t="s">
        <v>206</v>
      </c>
      <c r="I267" t="s">
        <v>552</v>
      </c>
    </row>
    <row r="268" spans="1:9" x14ac:dyDescent="0.3">
      <c r="A268">
        <v>61</v>
      </c>
      <c r="B268" t="s">
        <v>116</v>
      </c>
      <c r="C268">
        <v>14</v>
      </c>
      <c r="D268">
        <v>44</v>
      </c>
      <c r="E268">
        <v>106</v>
      </c>
      <c r="F268" t="s">
        <v>483</v>
      </c>
      <c r="G268" t="s">
        <v>548</v>
      </c>
      <c r="H268" t="s">
        <v>201</v>
      </c>
      <c r="I268" t="s">
        <v>570</v>
      </c>
    </row>
    <row r="269" spans="1:9" x14ac:dyDescent="0.3">
      <c r="A269">
        <v>6</v>
      </c>
      <c r="B269" t="s">
        <v>147</v>
      </c>
      <c r="C269">
        <v>14</v>
      </c>
      <c r="D269">
        <v>29</v>
      </c>
      <c r="E269">
        <v>100</v>
      </c>
      <c r="F269" t="s">
        <v>483</v>
      </c>
      <c r="G269" t="s">
        <v>548</v>
      </c>
      <c r="H269" t="s">
        <v>201</v>
      </c>
      <c r="I269" t="s">
        <v>570</v>
      </c>
    </row>
    <row r="270" spans="1:9" x14ac:dyDescent="0.3">
      <c r="A270">
        <v>28</v>
      </c>
      <c r="B270" t="s">
        <v>145</v>
      </c>
      <c r="C270">
        <v>2</v>
      </c>
      <c r="D270">
        <v>17</v>
      </c>
      <c r="E270">
        <v>93</v>
      </c>
      <c r="F270" t="s">
        <v>475</v>
      </c>
      <c r="G270" t="s">
        <v>542</v>
      </c>
      <c r="H270" t="s">
        <v>206</v>
      </c>
      <c r="I270" t="s">
        <v>543</v>
      </c>
    </row>
    <row r="271" spans="1:9" x14ac:dyDescent="0.3">
      <c r="A271">
        <v>35</v>
      </c>
      <c r="B271" t="s">
        <v>96</v>
      </c>
      <c r="C271">
        <v>11</v>
      </c>
      <c r="D271">
        <v>23</v>
      </c>
      <c r="E271">
        <v>96</v>
      </c>
      <c r="F271" t="s">
        <v>458</v>
      </c>
      <c r="G271" t="s">
        <v>202</v>
      </c>
      <c r="H271" t="s">
        <v>201</v>
      </c>
      <c r="I271" t="s">
        <v>564</v>
      </c>
    </row>
    <row r="272" spans="1:9" x14ac:dyDescent="0.3">
      <c r="A272">
        <v>98</v>
      </c>
      <c r="B272" t="s">
        <v>84</v>
      </c>
      <c r="C272">
        <v>15</v>
      </c>
      <c r="D272">
        <v>30</v>
      </c>
      <c r="E272">
        <v>108</v>
      </c>
      <c r="F272" t="s">
        <v>295</v>
      </c>
      <c r="G272" t="s">
        <v>551</v>
      </c>
      <c r="H272" t="s">
        <v>206</v>
      </c>
      <c r="I272" t="s">
        <v>572</v>
      </c>
    </row>
    <row r="273" spans="1:9" x14ac:dyDescent="0.3">
      <c r="A273">
        <v>77</v>
      </c>
      <c r="B273" t="s">
        <v>124</v>
      </c>
      <c r="C273">
        <v>10</v>
      </c>
      <c r="D273">
        <v>28</v>
      </c>
      <c r="E273">
        <v>97</v>
      </c>
      <c r="F273" t="s">
        <v>244</v>
      </c>
      <c r="G273" t="s">
        <v>551</v>
      </c>
      <c r="H273" t="s">
        <v>206</v>
      </c>
      <c r="I273" t="s">
        <v>562</v>
      </c>
    </row>
    <row r="274" spans="1:9" x14ac:dyDescent="0.3">
      <c r="A274">
        <v>73</v>
      </c>
      <c r="B274" t="s">
        <v>96</v>
      </c>
      <c r="C274">
        <v>1</v>
      </c>
      <c r="D274">
        <v>24</v>
      </c>
      <c r="E274">
        <v>102</v>
      </c>
      <c r="F274" t="s">
        <v>200</v>
      </c>
      <c r="G274" t="s">
        <v>202</v>
      </c>
      <c r="H274" t="s">
        <v>201</v>
      </c>
      <c r="I274" t="s">
        <v>539</v>
      </c>
    </row>
    <row r="275" spans="1:9" x14ac:dyDescent="0.3">
      <c r="A275">
        <v>94</v>
      </c>
      <c r="B275" t="s">
        <v>111</v>
      </c>
      <c r="C275">
        <v>10</v>
      </c>
      <c r="D275">
        <v>47</v>
      </c>
      <c r="E275">
        <v>110</v>
      </c>
      <c r="F275" t="s">
        <v>244</v>
      </c>
      <c r="G275" t="s">
        <v>551</v>
      </c>
      <c r="H275" t="s">
        <v>206</v>
      </c>
      <c r="I275" t="s">
        <v>562</v>
      </c>
    </row>
    <row r="276" spans="1:9" x14ac:dyDescent="0.3">
      <c r="A276">
        <v>42</v>
      </c>
      <c r="B276" t="s">
        <v>151</v>
      </c>
      <c r="C276">
        <v>13</v>
      </c>
      <c r="D276">
        <v>22</v>
      </c>
      <c r="E276">
        <v>119</v>
      </c>
      <c r="F276" t="s">
        <v>411</v>
      </c>
      <c r="G276" t="s">
        <v>545</v>
      </c>
      <c r="H276" t="s">
        <v>201</v>
      </c>
      <c r="I276" t="s">
        <v>568</v>
      </c>
    </row>
    <row r="277" spans="1:9" x14ac:dyDescent="0.3">
      <c r="A277">
        <v>1</v>
      </c>
      <c r="B277" t="s">
        <v>152</v>
      </c>
      <c r="C277">
        <v>4</v>
      </c>
      <c r="D277">
        <v>47</v>
      </c>
      <c r="E277">
        <v>99</v>
      </c>
      <c r="F277" t="s">
        <v>472</v>
      </c>
      <c r="G277" t="s">
        <v>548</v>
      </c>
      <c r="H277" t="s">
        <v>206</v>
      </c>
      <c r="I277" t="s">
        <v>549</v>
      </c>
    </row>
    <row r="278" spans="1:9" x14ac:dyDescent="0.3">
      <c r="A278">
        <v>63</v>
      </c>
      <c r="B278" t="s">
        <v>139</v>
      </c>
      <c r="C278">
        <v>7</v>
      </c>
      <c r="D278">
        <v>16</v>
      </c>
      <c r="E278">
        <v>92</v>
      </c>
      <c r="F278" t="s">
        <v>507</v>
      </c>
      <c r="G278" t="s">
        <v>542</v>
      </c>
      <c r="H278" t="s">
        <v>206</v>
      </c>
      <c r="I278" t="s">
        <v>556</v>
      </c>
    </row>
    <row r="279" spans="1:9" x14ac:dyDescent="0.3">
      <c r="A279">
        <v>37</v>
      </c>
      <c r="B279" t="s">
        <v>110</v>
      </c>
      <c r="C279">
        <v>12</v>
      </c>
      <c r="D279">
        <v>40</v>
      </c>
      <c r="E279">
        <v>97</v>
      </c>
      <c r="F279" t="s">
        <v>333</v>
      </c>
      <c r="G279" t="s">
        <v>542</v>
      </c>
      <c r="H279" t="s">
        <v>201</v>
      </c>
      <c r="I279" t="s">
        <v>566</v>
      </c>
    </row>
    <row r="280" spans="1:9" x14ac:dyDescent="0.3">
      <c r="A280">
        <v>10</v>
      </c>
      <c r="B280" t="s">
        <v>148</v>
      </c>
      <c r="C280">
        <v>2</v>
      </c>
      <c r="D280">
        <v>17</v>
      </c>
      <c r="E280">
        <v>118</v>
      </c>
      <c r="F280" t="s">
        <v>475</v>
      </c>
      <c r="G280" t="s">
        <v>542</v>
      </c>
      <c r="H280" t="s">
        <v>206</v>
      </c>
      <c r="I280" t="s">
        <v>543</v>
      </c>
    </row>
    <row r="281" spans="1:9" x14ac:dyDescent="0.3">
      <c r="A281">
        <v>4</v>
      </c>
      <c r="B281" t="s">
        <v>145</v>
      </c>
      <c r="C281">
        <v>15</v>
      </c>
      <c r="D281">
        <v>18</v>
      </c>
      <c r="E281">
        <v>104</v>
      </c>
      <c r="F281" t="s">
        <v>295</v>
      </c>
      <c r="G281" t="s">
        <v>551</v>
      </c>
      <c r="H281" t="s">
        <v>206</v>
      </c>
      <c r="I281" t="s">
        <v>572</v>
      </c>
    </row>
    <row r="282" spans="1:9" x14ac:dyDescent="0.3">
      <c r="A282">
        <v>59</v>
      </c>
      <c r="B282" t="s">
        <v>156</v>
      </c>
      <c r="C282">
        <v>15</v>
      </c>
      <c r="D282">
        <v>38</v>
      </c>
      <c r="E282">
        <v>110</v>
      </c>
      <c r="F282" t="s">
        <v>295</v>
      </c>
      <c r="G282" t="s">
        <v>551</v>
      </c>
      <c r="H282" t="s">
        <v>206</v>
      </c>
      <c r="I282" t="s">
        <v>572</v>
      </c>
    </row>
    <row r="283" spans="1:9" x14ac:dyDescent="0.3">
      <c r="A283">
        <v>55</v>
      </c>
      <c r="B283" t="s">
        <v>106</v>
      </c>
      <c r="C283">
        <v>3</v>
      </c>
      <c r="D283">
        <v>30</v>
      </c>
      <c r="E283">
        <v>108</v>
      </c>
      <c r="F283" t="s">
        <v>494</v>
      </c>
      <c r="G283" t="s">
        <v>545</v>
      </c>
      <c r="H283" t="s">
        <v>206</v>
      </c>
      <c r="I283" t="s">
        <v>546</v>
      </c>
    </row>
    <row r="284" spans="1:9" x14ac:dyDescent="0.3">
      <c r="A284">
        <v>18</v>
      </c>
      <c r="B284" t="s">
        <v>142</v>
      </c>
      <c r="C284">
        <v>14</v>
      </c>
      <c r="D284">
        <v>35</v>
      </c>
      <c r="E284">
        <v>102</v>
      </c>
      <c r="F284" t="s">
        <v>483</v>
      </c>
      <c r="G284" t="s">
        <v>548</v>
      </c>
      <c r="H284" t="s">
        <v>201</v>
      </c>
      <c r="I284" t="s">
        <v>570</v>
      </c>
    </row>
    <row r="285" spans="1:9" x14ac:dyDescent="0.3">
      <c r="A285">
        <v>98</v>
      </c>
      <c r="B285" t="s">
        <v>84</v>
      </c>
      <c r="C285">
        <v>8</v>
      </c>
      <c r="D285">
        <v>18</v>
      </c>
      <c r="E285">
        <v>94</v>
      </c>
      <c r="F285" t="s">
        <v>373</v>
      </c>
      <c r="G285" t="s">
        <v>545</v>
      </c>
      <c r="H285" t="s">
        <v>206</v>
      </c>
      <c r="I285" t="s">
        <v>558</v>
      </c>
    </row>
    <row r="286" spans="1:9" x14ac:dyDescent="0.3">
      <c r="A286">
        <v>83</v>
      </c>
      <c r="B286" t="s">
        <v>159</v>
      </c>
      <c r="C286">
        <v>9</v>
      </c>
      <c r="D286">
        <v>19</v>
      </c>
      <c r="E286">
        <v>117</v>
      </c>
      <c r="F286" t="s">
        <v>423</v>
      </c>
      <c r="G286" t="s">
        <v>548</v>
      </c>
      <c r="H286" t="s">
        <v>206</v>
      </c>
      <c r="I286" t="s">
        <v>560</v>
      </c>
    </row>
    <row r="287" spans="1:9" x14ac:dyDescent="0.3">
      <c r="A287">
        <v>75</v>
      </c>
      <c r="B287" t="s">
        <v>96</v>
      </c>
      <c r="C287">
        <v>7</v>
      </c>
      <c r="D287">
        <v>17</v>
      </c>
      <c r="E287">
        <v>118</v>
      </c>
      <c r="F287" t="s">
        <v>507</v>
      </c>
      <c r="G287" t="s">
        <v>542</v>
      </c>
      <c r="H287" t="s">
        <v>206</v>
      </c>
      <c r="I287" t="s">
        <v>556</v>
      </c>
    </row>
    <row r="288" spans="1:9" x14ac:dyDescent="0.3">
      <c r="A288">
        <v>70</v>
      </c>
      <c r="B288" t="s">
        <v>126</v>
      </c>
      <c r="C288">
        <v>1</v>
      </c>
      <c r="D288">
        <v>22</v>
      </c>
      <c r="E288">
        <v>115</v>
      </c>
      <c r="F288" t="s">
        <v>200</v>
      </c>
      <c r="G288" t="s">
        <v>202</v>
      </c>
      <c r="H288" t="s">
        <v>201</v>
      </c>
      <c r="I288" t="s">
        <v>539</v>
      </c>
    </row>
    <row r="289" spans="1:9" x14ac:dyDescent="0.3">
      <c r="A289">
        <v>48</v>
      </c>
      <c r="B289" t="s">
        <v>120</v>
      </c>
      <c r="C289">
        <v>10</v>
      </c>
      <c r="D289">
        <v>16</v>
      </c>
      <c r="E289">
        <v>112</v>
      </c>
      <c r="F289" t="s">
        <v>244</v>
      </c>
      <c r="G289" t="s">
        <v>551</v>
      </c>
      <c r="H289" t="s">
        <v>206</v>
      </c>
      <c r="I289" t="s">
        <v>562</v>
      </c>
    </row>
    <row r="290" spans="1:9" x14ac:dyDescent="0.3">
      <c r="A290">
        <v>25</v>
      </c>
      <c r="B290" t="s">
        <v>122</v>
      </c>
      <c r="C290">
        <v>2</v>
      </c>
      <c r="D290">
        <v>37</v>
      </c>
      <c r="E290">
        <v>99</v>
      </c>
      <c r="F290" t="s">
        <v>475</v>
      </c>
      <c r="G290" t="s">
        <v>542</v>
      </c>
      <c r="H290" t="s">
        <v>206</v>
      </c>
      <c r="I290" t="s">
        <v>543</v>
      </c>
    </row>
    <row r="291" spans="1:9" x14ac:dyDescent="0.3">
      <c r="A291">
        <v>62</v>
      </c>
      <c r="B291" t="s">
        <v>96</v>
      </c>
      <c r="C291">
        <v>1</v>
      </c>
      <c r="D291">
        <v>29</v>
      </c>
      <c r="E291">
        <v>120</v>
      </c>
      <c r="F291" t="s">
        <v>200</v>
      </c>
      <c r="G291" t="s">
        <v>202</v>
      </c>
      <c r="H291" t="s">
        <v>201</v>
      </c>
      <c r="I291" t="s">
        <v>539</v>
      </c>
    </row>
    <row r="292" spans="1:9" x14ac:dyDescent="0.3">
      <c r="A292">
        <v>89</v>
      </c>
      <c r="B292" t="s">
        <v>111</v>
      </c>
      <c r="C292">
        <v>3</v>
      </c>
      <c r="D292">
        <v>26</v>
      </c>
      <c r="E292">
        <v>105</v>
      </c>
      <c r="F292" t="s">
        <v>494</v>
      </c>
      <c r="G292" t="s">
        <v>545</v>
      </c>
      <c r="H292" t="s">
        <v>206</v>
      </c>
      <c r="I292" t="s">
        <v>546</v>
      </c>
    </row>
    <row r="293" spans="1:9" x14ac:dyDescent="0.3">
      <c r="A293">
        <v>16</v>
      </c>
      <c r="B293" t="s">
        <v>86</v>
      </c>
      <c r="C293">
        <v>14</v>
      </c>
      <c r="D293">
        <v>36</v>
      </c>
      <c r="E293">
        <v>119</v>
      </c>
      <c r="F293" t="s">
        <v>483</v>
      </c>
      <c r="G293" t="s">
        <v>548</v>
      </c>
      <c r="H293" t="s">
        <v>201</v>
      </c>
      <c r="I293" t="s">
        <v>570</v>
      </c>
    </row>
    <row r="294" spans="1:9" x14ac:dyDescent="0.3">
      <c r="A294">
        <v>85</v>
      </c>
      <c r="B294" t="s">
        <v>117</v>
      </c>
      <c r="C294">
        <v>6</v>
      </c>
      <c r="D294">
        <v>46</v>
      </c>
      <c r="E294">
        <v>117</v>
      </c>
      <c r="F294" t="s">
        <v>272</v>
      </c>
      <c r="G294" t="s">
        <v>202</v>
      </c>
      <c r="H294" t="s">
        <v>201</v>
      </c>
      <c r="I294" t="s">
        <v>554</v>
      </c>
    </row>
    <row r="295" spans="1:9" x14ac:dyDescent="0.3">
      <c r="A295">
        <v>90</v>
      </c>
      <c r="B295" t="s">
        <v>119</v>
      </c>
      <c r="C295">
        <v>11</v>
      </c>
      <c r="D295">
        <v>29</v>
      </c>
      <c r="E295">
        <v>101</v>
      </c>
      <c r="F295" t="s">
        <v>458</v>
      </c>
      <c r="G295" t="s">
        <v>202</v>
      </c>
      <c r="H295" t="s">
        <v>201</v>
      </c>
      <c r="I295" t="s">
        <v>564</v>
      </c>
    </row>
    <row r="296" spans="1:9" x14ac:dyDescent="0.3">
      <c r="A296">
        <v>36</v>
      </c>
      <c r="B296" t="s">
        <v>129</v>
      </c>
      <c r="C296">
        <v>15</v>
      </c>
      <c r="D296">
        <v>18</v>
      </c>
      <c r="E296">
        <v>95</v>
      </c>
      <c r="F296" t="s">
        <v>295</v>
      </c>
      <c r="G296" t="s">
        <v>551</v>
      </c>
      <c r="H296" t="s">
        <v>206</v>
      </c>
      <c r="I296" t="s">
        <v>572</v>
      </c>
    </row>
    <row r="297" spans="1:9" x14ac:dyDescent="0.3">
      <c r="A297">
        <v>79</v>
      </c>
      <c r="B297" t="s">
        <v>91</v>
      </c>
      <c r="C297">
        <v>14</v>
      </c>
      <c r="D297">
        <v>41</v>
      </c>
      <c r="E297">
        <v>112</v>
      </c>
      <c r="F297" t="s">
        <v>483</v>
      </c>
      <c r="G297" t="s">
        <v>548</v>
      </c>
      <c r="H297" t="s">
        <v>201</v>
      </c>
      <c r="I297" t="s">
        <v>570</v>
      </c>
    </row>
    <row r="298" spans="1:9" x14ac:dyDescent="0.3">
      <c r="A298">
        <v>95</v>
      </c>
      <c r="B298" t="s">
        <v>96</v>
      </c>
      <c r="C298">
        <v>5</v>
      </c>
      <c r="D298">
        <v>37</v>
      </c>
      <c r="E298">
        <v>96</v>
      </c>
      <c r="F298" t="s">
        <v>315</v>
      </c>
      <c r="G298" t="s">
        <v>551</v>
      </c>
      <c r="H298" t="s">
        <v>206</v>
      </c>
      <c r="I298" t="s">
        <v>552</v>
      </c>
    </row>
    <row r="299" spans="1:9" x14ac:dyDescent="0.3">
      <c r="A299">
        <v>7</v>
      </c>
      <c r="B299" t="s">
        <v>161</v>
      </c>
      <c r="C299">
        <v>6</v>
      </c>
      <c r="D299">
        <v>12</v>
      </c>
      <c r="E299">
        <v>110</v>
      </c>
      <c r="F299" t="s">
        <v>272</v>
      </c>
      <c r="G299" t="s">
        <v>202</v>
      </c>
      <c r="H299" t="s">
        <v>201</v>
      </c>
      <c r="I299" t="s">
        <v>554</v>
      </c>
    </row>
    <row r="300" spans="1:9" x14ac:dyDescent="0.3">
      <c r="A300">
        <v>30</v>
      </c>
      <c r="B300" t="s">
        <v>155</v>
      </c>
      <c r="C300">
        <v>12</v>
      </c>
      <c r="D300">
        <v>17</v>
      </c>
      <c r="E300">
        <v>104</v>
      </c>
      <c r="F300" t="s">
        <v>333</v>
      </c>
      <c r="G300" t="s">
        <v>542</v>
      </c>
      <c r="H300" t="s">
        <v>201</v>
      </c>
      <c r="I300" t="s">
        <v>566</v>
      </c>
    </row>
    <row r="301" spans="1:9" x14ac:dyDescent="0.3">
      <c r="A301">
        <v>51</v>
      </c>
      <c r="B301" t="s">
        <v>114</v>
      </c>
      <c r="C301">
        <v>13</v>
      </c>
      <c r="D301">
        <v>45</v>
      </c>
      <c r="E301">
        <v>109</v>
      </c>
      <c r="F301" t="s">
        <v>411</v>
      </c>
      <c r="G301" t="s">
        <v>545</v>
      </c>
      <c r="H301" t="s">
        <v>201</v>
      </c>
      <c r="I301" t="s">
        <v>568</v>
      </c>
    </row>
    <row r="302" spans="1:9" x14ac:dyDescent="0.3">
      <c r="A302">
        <v>78</v>
      </c>
      <c r="B302" t="s">
        <v>94</v>
      </c>
      <c r="C302">
        <v>5</v>
      </c>
      <c r="D302">
        <v>37</v>
      </c>
      <c r="E302">
        <v>101</v>
      </c>
      <c r="F302" t="s">
        <v>315</v>
      </c>
      <c r="G302" t="s">
        <v>551</v>
      </c>
      <c r="H302" t="s">
        <v>206</v>
      </c>
      <c r="I302" t="s">
        <v>552</v>
      </c>
    </row>
    <row r="303" spans="1:9" x14ac:dyDescent="0.3">
      <c r="A303">
        <v>5</v>
      </c>
      <c r="B303" t="s">
        <v>96</v>
      </c>
      <c r="C303">
        <v>2</v>
      </c>
      <c r="D303">
        <v>48</v>
      </c>
      <c r="E303">
        <v>107</v>
      </c>
      <c r="F303" t="s">
        <v>475</v>
      </c>
      <c r="G303" t="s">
        <v>542</v>
      </c>
      <c r="H303" t="s">
        <v>206</v>
      </c>
      <c r="I303" t="s">
        <v>543</v>
      </c>
    </row>
    <row r="304" spans="1:9" x14ac:dyDescent="0.3">
      <c r="A304">
        <v>33</v>
      </c>
      <c r="B304" t="s">
        <v>135</v>
      </c>
      <c r="C304">
        <v>3</v>
      </c>
      <c r="D304">
        <v>28</v>
      </c>
      <c r="E304">
        <v>104</v>
      </c>
      <c r="F304" t="s">
        <v>494</v>
      </c>
      <c r="G304" t="s">
        <v>545</v>
      </c>
      <c r="H304" t="s">
        <v>206</v>
      </c>
      <c r="I304" t="s">
        <v>546</v>
      </c>
    </row>
    <row r="305" spans="1:9" x14ac:dyDescent="0.3">
      <c r="A305">
        <v>6</v>
      </c>
      <c r="B305" t="s">
        <v>147</v>
      </c>
      <c r="C305">
        <v>4</v>
      </c>
      <c r="D305">
        <v>45</v>
      </c>
      <c r="E305">
        <v>107</v>
      </c>
      <c r="F305" t="s">
        <v>472</v>
      </c>
      <c r="G305" t="s">
        <v>548</v>
      </c>
      <c r="H305" t="s">
        <v>206</v>
      </c>
      <c r="I305" t="s">
        <v>549</v>
      </c>
    </row>
    <row r="306" spans="1:9" x14ac:dyDescent="0.3">
      <c r="A306">
        <v>4</v>
      </c>
      <c r="B306" t="s">
        <v>145</v>
      </c>
      <c r="C306">
        <v>14</v>
      </c>
      <c r="D306">
        <v>15</v>
      </c>
      <c r="E306">
        <v>110</v>
      </c>
      <c r="F306" t="s">
        <v>483</v>
      </c>
      <c r="G306" t="s">
        <v>548</v>
      </c>
      <c r="H306" t="s">
        <v>201</v>
      </c>
      <c r="I306" t="s">
        <v>570</v>
      </c>
    </row>
    <row r="307" spans="1:9" x14ac:dyDescent="0.3">
      <c r="A307">
        <v>11</v>
      </c>
      <c r="B307" t="s">
        <v>119</v>
      </c>
      <c r="C307">
        <v>11</v>
      </c>
      <c r="D307">
        <v>18</v>
      </c>
      <c r="E307">
        <v>111</v>
      </c>
      <c r="F307" t="s">
        <v>458</v>
      </c>
      <c r="G307" t="s">
        <v>202</v>
      </c>
      <c r="H307" t="s">
        <v>201</v>
      </c>
      <c r="I307" t="s">
        <v>564</v>
      </c>
    </row>
    <row r="308" spans="1:9" x14ac:dyDescent="0.3">
      <c r="A308">
        <v>72</v>
      </c>
      <c r="B308" t="s">
        <v>96</v>
      </c>
      <c r="C308">
        <v>7</v>
      </c>
      <c r="D308">
        <v>30</v>
      </c>
      <c r="E308">
        <v>96</v>
      </c>
      <c r="F308" t="s">
        <v>507</v>
      </c>
      <c r="G308" t="s">
        <v>542</v>
      </c>
      <c r="H308" t="s">
        <v>206</v>
      </c>
      <c r="I308" t="s">
        <v>556</v>
      </c>
    </row>
    <row r="309" spans="1:9" x14ac:dyDescent="0.3">
      <c r="A309">
        <v>86</v>
      </c>
      <c r="B309" t="s">
        <v>149</v>
      </c>
      <c r="C309">
        <v>11</v>
      </c>
      <c r="D309">
        <v>28</v>
      </c>
      <c r="E309">
        <v>110</v>
      </c>
      <c r="F309" t="s">
        <v>458</v>
      </c>
      <c r="G309" t="s">
        <v>202</v>
      </c>
      <c r="H309" t="s">
        <v>201</v>
      </c>
      <c r="I309" t="s">
        <v>564</v>
      </c>
    </row>
    <row r="310" spans="1:9" x14ac:dyDescent="0.3">
      <c r="A310">
        <v>46</v>
      </c>
      <c r="B310" t="s">
        <v>153</v>
      </c>
      <c r="C310">
        <v>12</v>
      </c>
      <c r="D310">
        <v>26</v>
      </c>
      <c r="E310">
        <v>101</v>
      </c>
      <c r="F310" t="s">
        <v>333</v>
      </c>
      <c r="G310" t="s">
        <v>542</v>
      </c>
      <c r="H310" t="s">
        <v>201</v>
      </c>
      <c r="I310" t="s">
        <v>566</v>
      </c>
    </row>
    <row r="311" spans="1:9" x14ac:dyDescent="0.3">
      <c r="A311">
        <v>52</v>
      </c>
      <c r="B311" t="s">
        <v>81</v>
      </c>
      <c r="C311">
        <v>1</v>
      </c>
      <c r="D311">
        <v>41</v>
      </c>
      <c r="E311">
        <v>98</v>
      </c>
      <c r="F311" t="s">
        <v>200</v>
      </c>
      <c r="G311" t="s">
        <v>202</v>
      </c>
      <c r="H311" t="s">
        <v>201</v>
      </c>
      <c r="I311" t="s">
        <v>539</v>
      </c>
    </row>
    <row r="312" spans="1:9" x14ac:dyDescent="0.3">
      <c r="A312">
        <v>31</v>
      </c>
      <c r="B312" t="s">
        <v>144</v>
      </c>
      <c r="C312">
        <v>4</v>
      </c>
      <c r="D312">
        <v>32</v>
      </c>
      <c r="E312">
        <v>109</v>
      </c>
      <c r="F312" t="s">
        <v>472</v>
      </c>
      <c r="G312" t="s">
        <v>548</v>
      </c>
      <c r="H312" t="s">
        <v>206</v>
      </c>
      <c r="I312" t="s">
        <v>549</v>
      </c>
    </row>
    <row r="313" spans="1:9" x14ac:dyDescent="0.3">
      <c r="A313">
        <v>57</v>
      </c>
      <c r="B313" t="s">
        <v>148</v>
      </c>
      <c r="C313">
        <v>7</v>
      </c>
      <c r="D313">
        <v>16</v>
      </c>
      <c r="E313">
        <v>103</v>
      </c>
      <c r="F313" t="s">
        <v>507</v>
      </c>
      <c r="G313" t="s">
        <v>542</v>
      </c>
      <c r="H313" t="s">
        <v>206</v>
      </c>
      <c r="I313" t="s">
        <v>556</v>
      </c>
    </row>
    <row r="314" spans="1:9" x14ac:dyDescent="0.3">
      <c r="A314">
        <v>18</v>
      </c>
      <c r="B314" t="s">
        <v>142</v>
      </c>
      <c r="C314">
        <v>6</v>
      </c>
      <c r="D314">
        <v>50</v>
      </c>
      <c r="E314">
        <v>97</v>
      </c>
      <c r="F314" t="s">
        <v>272</v>
      </c>
      <c r="G314" t="s">
        <v>202</v>
      </c>
      <c r="H314" t="s">
        <v>201</v>
      </c>
      <c r="I314" t="s">
        <v>554</v>
      </c>
    </row>
    <row r="315" spans="1:9" x14ac:dyDescent="0.3">
      <c r="A315">
        <v>18</v>
      </c>
      <c r="B315" t="s">
        <v>142</v>
      </c>
      <c r="C315">
        <v>2</v>
      </c>
      <c r="D315">
        <v>18</v>
      </c>
      <c r="E315">
        <v>100</v>
      </c>
      <c r="F315" t="s">
        <v>475</v>
      </c>
      <c r="G315" t="s">
        <v>542</v>
      </c>
      <c r="H315" t="s">
        <v>206</v>
      </c>
      <c r="I315" t="s">
        <v>543</v>
      </c>
    </row>
    <row r="316" spans="1:9" x14ac:dyDescent="0.3">
      <c r="A316">
        <v>6</v>
      </c>
      <c r="B316" t="s">
        <v>147</v>
      </c>
      <c r="C316">
        <v>2</v>
      </c>
      <c r="D316">
        <v>47</v>
      </c>
      <c r="E316">
        <v>108</v>
      </c>
      <c r="F316" t="s">
        <v>475</v>
      </c>
      <c r="G316" t="s">
        <v>542</v>
      </c>
      <c r="H316" t="s">
        <v>206</v>
      </c>
      <c r="I316" t="s">
        <v>543</v>
      </c>
    </row>
    <row r="317" spans="1:9" x14ac:dyDescent="0.3">
      <c r="A317">
        <v>74</v>
      </c>
      <c r="B317" t="s">
        <v>96</v>
      </c>
      <c r="C317">
        <v>1</v>
      </c>
      <c r="D317">
        <v>34</v>
      </c>
      <c r="E317">
        <v>98</v>
      </c>
      <c r="F317" t="s">
        <v>200</v>
      </c>
      <c r="G317" t="s">
        <v>202</v>
      </c>
      <c r="H317" t="s">
        <v>201</v>
      </c>
      <c r="I317" t="s">
        <v>539</v>
      </c>
    </row>
    <row r="318" spans="1:9" x14ac:dyDescent="0.3">
      <c r="A318">
        <v>32</v>
      </c>
      <c r="B318" t="s">
        <v>136</v>
      </c>
      <c r="C318">
        <v>7</v>
      </c>
      <c r="D318">
        <v>26</v>
      </c>
      <c r="E318">
        <v>112</v>
      </c>
      <c r="F318" t="s">
        <v>507</v>
      </c>
      <c r="G318" t="s">
        <v>542</v>
      </c>
      <c r="H318" t="s">
        <v>206</v>
      </c>
      <c r="I318" t="s">
        <v>556</v>
      </c>
    </row>
    <row r="319" spans="1:9" x14ac:dyDescent="0.3">
      <c r="A319">
        <v>84</v>
      </c>
      <c r="B319" t="s">
        <v>106</v>
      </c>
      <c r="C319">
        <v>1</v>
      </c>
      <c r="D319">
        <v>46</v>
      </c>
      <c r="E319">
        <v>107</v>
      </c>
      <c r="F319" t="s">
        <v>200</v>
      </c>
      <c r="G319" t="s">
        <v>202</v>
      </c>
      <c r="H319" t="s">
        <v>201</v>
      </c>
      <c r="I319" t="s">
        <v>539</v>
      </c>
    </row>
    <row r="320" spans="1:9" x14ac:dyDescent="0.3">
      <c r="A320">
        <v>41</v>
      </c>
      <c r="B320" t="s">
        <v>127</v>
      </c>
      <c r="C320">
        <v>2</v>
      </c>
      <c r="D320">
        <v>25</v>
      </c>
      <c r="E320">
        <v>94</v>
      </c>
      <c r="F320" t="s">
        <v>475</v>
      </c>
      <c r="G320" t="s">
        <v>542</v>
      </c>
      <c r="H320" t="s">
        <v>206</v>
      </c>
      <c r="I320" t="s">
        <v>543</v>
      </c>
    </row>
    <row r="321" spans="1:9" x14ac:dyDescent="0.3">
      <c r="A321">
        <v>7</v>
      </c>
      <c r="B321" t="s">
        <v>161</v>
      </c>
      <c r="C321">
        <v>3</v>
      </c>
      <c r="D321">
        <v>34</v>
      </c>
      <c r="E321">
        <v>114</v>
      </c>
      <c r="F321" t="s">
        <v>494</v>
      </c>
      <c r="G321" t="s">
        <v>545</v>
      </c>
      <c r="H321" t="s">
        <v>206</v>
      </c>
      <c r="I321" t="s">
        <v>546</v>
      </c>
    </row>
    <row r="322" spans="1:9" x14ac:dyDescent="0.3">
      <c r="A322">
        <v>16</v>
      </c>
      <c r="B322" t="s">
        <v>86</v>
      </c>
      <c r="C322">
        <v>7</v>
      </c>
      <c r="D322">
        <v>22</v>
      </c>
      <c r="E322">
        <v>115</v>
      </c>
      <c r="F322" t="s">
        <v>507</v>
      </c>
      <c r="G322" t="s">
        <v>542</v>
      </c>
      <c r="H322" t="s">
        <v>206</v>
      </c>
      <c r="I322" t="s">
        <v>556</v>
      </c>
    </row>
    <row r="323" spans="1:9" x14ac:dyDescent="0.3">
      <c r="A323">
        <v>31</v>
      </c>
      <c r="B323" t="s">
        <v>144</v>
      </c>
      <c r="C323">
        <v>3</v>
      </c>
      <c r="D323">
        <v>22</v>
      </c>
      <c r="E323">
        <v>92</v>
      </c>
      <c r="F323" t="s">
        <v>494</v>
      </c>
      <c r="G323" t="s">
        <v>545</v>
      </c>
      <c r="H323" t="s">
        <v>206</v>
      </c>
      <c r="I323" t="s">
        <v>546</v>
      </c>
    </row>
    <row r="324" spans="1:9" x14ac:dyDescent="0.3">
      <c r="A324">
        <v>32</v>
      </c>
      <c r="B324" t="s">
        <v>136</v>
      </c>
      <c r="C324">
        <v>7</v>
      </c>
      <c r="D324">
        <v>14</v>
      </c>
      <c r="E324">
        <v>94</v>
      </c>
      <c r="F324" t="s">
        <v>507</v>
      </c>
      <c r="G324" t="s">
        <v>542</v>
      </c>
      <c r="H324" t="s">
        <v>206</v>
      </c>
      <c r="I324" t="s">
        <v>556</v>
      </c>
    </row>
    <row r="325" spans="1:9" x14ac:dyDescent="0.3">
      <c r="A325">
        <v>98</v>
      </c>
      <c r="B325" t="s">
        <v>84</v>
      </c>
      <c r="C325">
        <v>6</v>
      </c>
      <c r="D325">
        <v>34</v>
      </c>
      <c r="E325">
        <v>108</v>
      </c>
      <c r="F325" t="s">
        <v>272</v>
      </c>
      <c r="G325" t="s">
        <v>202</v>
      </c>
      <c r="H325" t="s">
        <v>201</v>
      </c>
      <c r="I325" t="s">
        <v>554</v>
      </c>
    </row>
    <row r="326" spans="1:9" x14ac:dyDescent="0.3">
      <c r="A326">
        <v>60</v>
      </c>
      <c r="B326" t="s">
        <v>141</v>
      </c>
      <c r="C326">
        <v>5</v>
      </c>
      <c r="D326">
        <v>21</v>
      </c>
      <c r="E326">
        <v>110</v>
      </c>
      <c r="F326" t="s">
        <v>315</v>
      </c>
      <c r="G326" t="s">
        <v>551</v>
      </c>
      <c r="H326" t="s">
        <v>206</v>
      </c>
      <c r="I326" t="s">
        <v>552</v>
      </c>
    </row>
    <row r="327" spans="1:9" x14ac:dyDescent="0.3">
      <c r="A327">
        <v>43</v>
      </c>
      <c r="B327" t="s">
        <v>158</v>
      </c>
      <c r="C327">
        <v>10</v>
      </c>
      <c r="D327">
        <v>43</v>
      </c>
      <c r="E327">
        <v>109</v>
      </c>
      <c r="F327" t="s">
        <v>244</v>
      </c>
      <c r="G327" t="s">
        <v>551</v>
      </c>
      <c r="H327" t="s">
        <v>206</v>
      </c>
      <c r="I327" t="s">
        <v>562</v>
      </c>
    </row>
    <row r="328" spans="1:9" x14ac:dyDescent="0.3">
      <c r="A328">
        <v>3</v>
      </c>
      <c r="B328" t="s">
        <v>150</v>
      </c>
      <c r="C328">
        <v>9</v>
      </c>
      <c r="D328">
        <v>47</v>
      </c>
      <c r="E328">
        <v>92</v>
      </c>
      <c r="F328" t="s">
        <v>423</v>
      </c>
      <c r="G328" t="s">
        <v>548</v>
      </c>
      <c r="H328" t="s">
        <v>206</v>
      </c>
      <c r="I328" t="s">
        <v>560</v>
      </c>
    </row>
    <row r="329" spans="1:9" x14ac:dyDescent="0.3">
      <c r="A329">
        <v>77</v>
      </c>
      <c r="B329" t="s">
        <v>124</v>
      </c>
      <c r="C329">
        <v>6</v>
      </c>
      <c r="D329">
        <v>48</v>
      </c>
      <c r="E329">
        <v>99</v>
      </c>
      <c r="F329" t="s">
        <v>272</v>
      </c>
      <c r="G329" t="s">
        <v>202</v>
      </c>
      <c r="H329" t="s">
        <v>201</v>
      </c>
      <c r="I329" t="s">
        <v>554</v>
      </c>
    </row>
    <row r="330" spans="1:9" x14ac:dyDescent="0.3">
      <c r="A330">
        <v>30</v>
      </c>
      <c r="B330" t="s">
        <v>155</v>
      </c>
      <c r="C330">
        <v>11</v>
      </c>
      <c r="D330">
        <v>42</v>
      </c>
      <c r="E330">
        <v>116</v>
      </c>
      <c r="F330" t="s">
        <v>458</v>
      </c>
      <c r="G330" t="s">
        <v>202</v>
      </c>
      <c r="H330" t="s">
        <v>201</v>
      </c>
      <c r="I330" t="s">
        <v>564</v>
      </c>
    </row>
    <row r="331" spans="1:9" x14ac:dyDescent="0.3">
      <c r="A331">
        <v>2</v>
      </c>
      <c r="B331" t="s">
        <v>93</v>
      </c>
      <c r="C331">
        <v>7</v>
      </c>
      <c r="D331">
        <v>20</v>
      </c>
      <c r="E331">
        <v>91</v>
      </c>
      <c r="F331" t="s">
        <v>507</v>
      </c>
      <c r="G331" t="s">
        <v>542</v>
      </c>
      <c r="H331" t="s">
        <v>206</v>
      </c>
      <c r="I331" t="s">
        <v>556</v>
      </c>
    </row>
    <row r="332" spans="1:9" x14ac:dyDescent="0.3">
      <c r="A332">
        <v>28</v>
      </c>
      <c r="B332" t="s">
        <v>145</v>
      </c>
      <c r="C332">
        <v>14</v>
      </c>
      <c r="D332">
        <v>10</v>
      </c>
      <c r="E332">
        <v>91</v>
      </c>
      <c r="F332" t="s">
        <v>483</v>
      </c>
      <c r="G332" t="s">
        <v>548</v>
      </c>
      <c r="H332" t="s">
        <v>201</v>
      </c>
      <c r="I332" t="s">
        <v>570</v>
      </c>
    </row>
    <row r="333" spans="1:9" x14ac:dyDescent="0.3">
      <c r="A333">
        <v>69</v>
      </c>
      <c r="B333" t="s">
        <v>126</v>
      </c>
      <c r="C333">
        <v>5</v>
      </c>
      <c r="D333">
        <v>13</v>
      </c>
      <c r="E333">
        <v>107</v>
      </c>
      <c r="F333" t="s">
        <v>315</v>
      </c>
      <c r="G333" t="s">
        <v>551</v>
      </c>
      <c r="H333" t="s">
        <v>206</v>
      </c>
      <c r="I333" t="s">
        <v>552</v>
      </c>
    </row>
    <row r="334" spans="1:9" x14ac:dyDescent="0.3">
      <c r="A334">
        <v>20</v>
      </c>
      <c r="B334" t="s">
        <v>99</v>
      </c>
      <c r="C334">
        <v>2</v>
      </c>
      <c r="D334">
        <v>32</v>
      </c>
      <c r="E334">
        <v>98</v>
      </c>
      <c r="F334" t="s">
        <v>475</v>
      </c>
      <c r="G334" t="s">
        <v>542</v>
      </c>
      <c r="H334" t="s">
        <v>206</v>
      </c>
      <c r="I334" t="s">
        <v>543</v>
      </c>
    </row>
    <row r="335" spans="1:9" x14ac:dyDescent="0.3">
      <c r="A335">
        <v>13</v>
      </c>
      <c r="B335" t="s">
        <v>134</v>
      </c>
      <c r="C335">
        <v>3</v>
      </c>
      <c r="D335">
        <v>16</v>
      </c>
      <c r="E335">
        <v>98</v>
      </c>
      <c r="F335" t="s">
        <v>494</v>
      </c>
      <c r="G335" t="s">
        <v>545</v>
      </c>
      <c r="H335" t="s">
        <v>206</v>
      </c>
      <c r="I335" t="s">
        <v>546</v>
      </c>
    </row>
    <row r="336" spans="1:9" x14ac:dyDescent="0.3">
      <c r="A336">
        <v>22</v>
      </c>
      <c r="B336" t="s">
        <v>112</v>
      </c>
      <c r="C336">
        <v>11</v>
      </c>
      <c r="D336">
        <v>45</v>
      </c>
      <c r="E336">
        <v>94</v>
      </c>
      <c r="F336" t="s">
        <v>458</v>
      </c>
      <c r="G336" t="s">
        <v>202</v>
      </c>
      <c r="H336" t="s">
        <v>201</v>
      </c>
      <c r="I336" t="s">
        <v>564</v>
      </c>
    </row>
    <row r="337" spans="1:9" x14ac:dyDescent="0.3">
      <c r="A337">
        <v>53</v>
      </c>
      <c r="B337" t="s">
        <v>147</v>
      </c>
      <c r="C337">
        <v>9</v>
      </c>
      <c r="D337">
        <v>42</v>
      </c>
      <c r="E337">
        <v>98</v>
      </c>
      <c r="F337" t="s">
        <v>423</v>
      </c>
      <c r="G337" t="s">
        <v>548</v>
      </c>
      <c r="H337" t="s">
        <v>206</v>
      </c>
      <c r="I337" t="s">
        <v>560</v>
      </c>
    </row>
    <row r="338" spans="1:9" x14ac:dyDescent="0.3">
      <c r="A338">
        <v>47</v>
      </c>
      <c r="B338" t="s">
        <v>101</v>
      </c>
      <c r="C338">
        <v>2</v>
      </c>
      <c r="D338">
        <v>26</v>
      </c>
      <c r="E338">
        <v>117</v>
      </c>
      <c r="F338" t="s">
        <v>475</v>
      </c>
      <c r="G338" t="s">
        <v>542</v>
      </c>
      <c r="H338" t="s">
        <v>206</v>
      </c>
      <c r="I338" t="s">
        <v>543</v>
      </c>
    </row>
    <row r="339" spans="1:9" x14ac:dyDescent="0.3">
      <c r="A339">
        <v>2</v>
      </c>
      <c r="B339" t="s">
        <v>93</v>
      </c>
      <c r="C339">
        <v>10</v>
      </c>
      <c r="D339">
        <v>43</v>
      </c>
      <c r="E339">
        <v>101</v>
      </c>
      <c r="F339" t="s">
        <v>244</v>
      </c>
      <c r="G339" t="s">
        <v>551</v>
      </c>
      <c r="H339" t="s">
        <v>206</v>
      </c>
      <c r="I339" t="s">
        <v>562</v>
      </c>
    </row>
    <row r="340" spans="1:9" x14ac:dyDescent="0.3">
      <c r="A340">
        <v>80</v>
      </c>
      <c r="B340" t="s">
        <v>96</v>
      </c>
      <c r="C340">
        <v>1</v>
      </c>
      <c r="D340">
        <v>37</v>
      </c>
      <c r="E340">
        <v>92</v>
      </c>
      <c r="F340" t="s">
        <v>200</v>
      </c>
      <c r="G340" t="s">
        <v>202</v>
      </c>
      <c r="H340" t="s">
        <v>201</v>
      </c>
      <c r="I340" t="s">
        <v>539</v>
      </c>
    </row>
    <row r="341" spans="1:9" x14ac:dyDescent="0.3">
      <c r="A341">
        <v>77</v>
      </c>
      <c r="B341" t="s">
        <v>124</v>
      </c>
      <c r="C341">
        <v>9</v>
      </c>
      <c r="D341">
        <v>43</v>
      </c>
      <c r="E341">
        <v>110</v>
      </c>
      <c r="F341" t="s">
        <v>423</v>
      </c>
      <c r="G341" t="s">
        <v>548</v>
      </c>
      <c r="H341" t="s">
        <v>206</v>
      </c>
      <c r="I341" t="s">
        <v>560</v>
      </c>
    </row>
    <row r="342" spans="1:9" x14ac:dyDescent="0.3">
      <c r="A342">
        <v>13</v>
      </c>
      <c r="B342" t="s">
        <v>134</v>
      </c>
      <c r="C342">
        <v>15</v>
      </c>
      <c r="D342">
        <v>37</v>
      </c>
      <c r="E342">
        <v>92</v>
      </c>
      <c r="F342" t="s">
        <v>295</v>
      </c>
      <c r="G342" t="s">
        <v>551</v>
      </c>
      <c r="H342" t="s">
        <v>206</v>
      </c>
      <c r="I342" t="s">
        <v>572</v>
      </c>
    </row>
    <row r="343" spans="1:9" x14ac:dyDescent="0.3">
      <c r="A343">
        <v>16</v>
      </c>
      <c r="B343" t="s">
        <v>86</v>
      </c>
      <c r="C343">
        <v>13</v>
      </c>
      <c r="D343">
        <v>27</v>
      </c>
      <c r="E343">
        <v>104</v>
      </c>
      <c r="F343" t="s">
        <v>411</v>
      </c>
      <c r="G343" t="s">
        <v>545</v>
      </c>
      <c r="H343" t="s">
        <v>201</v>
      </c>
      <c r="I343" t="s">
        <v>568</v>
      </c>
    </row>
    <row r="344" spans="1:9" x14ac:dyDescent="0.3">
      <c r="A344">
        <v>68</v>
      </c>
      <c r="B344" t="s">
        <v>111</v>
      </c>
      <c r="C344">
        <v>10</v>
      </c>
      <c r="D344">
        <v>18</v>
      </c>
      <c r="E344">
        <v>90</v>
      </c>
      <c r="F344" t="s">
        <v>244</v>
      </c>
      <c r="G344" t="s">
        <v>551</v>
      </c>
      <c r="H344" t="s">
        <v>206</v>
      </c>
      <c r="I344" t="s">
        <v>562</v>
      </c>
    </row>
    <row r="345" spans="1:9" x14ac:dyDescent="0.3">
      <c r="A345">
        <v>16</v>
      </c>
      <c r="B345" t="s">
        <v>86</v>
      </c>
      <c r="C345">
        <v>2</v>
      </c>
      <c r="D345">
        <v>38</v>
      </c>
      <c r="E345">
        <v>107</v>
      </c>
      <c r="F345" t="s">
        <v>475</v>
      </c>
      <c r="G345" t="s">
        <v>542</v>
      </c>
      <c r="H345" t="s">
        <v>206</v>
      </c>
      <c r="I345" t="s">
        <v>543</v>
      </c>
    </row>
    <row r="346" spans="1:9" x14ac:dyDescent="0.3">
      <c r="A346">
        <v>30</v>
      </c>
      <c r="B346" t="s">
        <v>155</v>
      </c>
      <c r="C346">
        <v>9</v>
      </c>
      <c r="D346">
        <v>48</v>
      </c>
      <c r="E346">
        <v>98</v>
      </c>
      <c r="F346" t="s">
        <v>423</v>
      </c>
      <c r="G346" t="s">
        <v>548</v>
      </c>
      <c r="H346" t="s">
        <v>206</v>
      </c>
      <c r="I346" t="s">
        <v>560</v>
      </c>
    </row>
    <row r="347" spans="1:9" x14ac:dyDescent="0.3">
      <c r="A347">
        <v>51</v>
      </c>
      <c r="B347" t="s">
        <v>114</v>
      </c>
      <c r="C347">
        <v>4</v>
      </c>
      <c r="D347">
        <v>22</v>
      </c>
      <c r="E347">
        <v>115</v>
      </c>
      <c r="F347" t="s">
        <v>472</v>
      </c>
      <c r="G347" t="s">
        <v>548</v>
      </c>
      <c r="H347" t="s">
        <v>206</v>
      </c>
      <c r="I347" t="s">
        <v>549</v>
      </c>
    </row>
    <row r="348" spans="1:9" x14ac:dyDescent="0.3">
      <c r="A348">
        <v>31</v>
      </c>
      <c r="B348" t="s">
        <v>144</v>
      </c>
      <c r="C348">
        <v>14</v>
      </c>
      <c r="D348">
        <v>12</v>
      </c>
      <c r="E348">
        <v>119</v>
      </c>
      <c r="F348" t="s">
        <v>483</v>
      </c>
      <c r="G348" t="s">
        <v>548</v>
      </c>
      <c r="H348" t="s">
        <v>201</v>
      </c>
      <c r="I348" t="s">
        <v>570</v>
      </c>
    </row>
    <row r="349" spans="1:9" x14ac:dyDescent="0.3">
      <c r="A349">
        <v>8</v>
      </c>
      <c r="B349" t="s">
        <v>96</v>
      </c>
      <c r="C349">
        <v>5</v>
      </c>
      <c r="D349">
        <v>29</v>
      </c>
      <c r="E349">
        <v>107</v>
      </c>
      <c r="F349" t="s">
        <v>315</v>
      </c>
      <c r="G349" t="s">
        <v>551</v>
      </c>
      <c r="H349" t="s">
        <v>206</v>
      </c>
      <c r="I349" t="s">
        <v>552</v>
      </c>
    </row>
    <row r="350" spans="1:9" x14ac:dyDescent="0.3">
      <c r="A350">
        <v>20</v>
      </c>
      <c r="B350" t="s">
        <v>99</v>
      </c>
      <c r="C350">
        <v>12</v>
      </c>
      <c r="D350">
        <v>48</v>
      </c>
      <c r="E350">
        <v>109</v>
      </c>
      <c r="F350" t="s">
        <v>333</v>
      </c>
      <c r="G350" t="s">
        <v>542</v>
      </c>
      <c r="H350" t="s">
        <v>201</v>
      </c>
      <c r="I350" t="s">
        <v>566</v>
      </c>
    </row>
    <row r="351" spans="1:9" x14ac:dyDescent="0.3">
      <c r="A351">
        <v>37</v>
      </c>
      <c r="B351" t="s">
        <v>110</v>
      </c>
      <c r="C351">
        <v>2</v>
      </c>
      <c r="D351">
        <v>23</v>
      </c>
      <c r="E351">
        <v>97</v>
      </c>
      <c r="F351" t="s">
        <v>475</v>
      </c>
      <c r="G351" t="s">
        <v>542</v>
      </c>
      <c r="H351" t="s">
        <v>206</v>
      </c>
      <c r="I351" t="s">
        <v>543</v>
      </c>
    </row>
    <row r="352" spans="1:9" x14ac:dyDescent="0.3">
      <c r="A352">
        <v>20</v>
      </c>
      <c r="B352" t="s">
        <v>99</v>
      </c>
      <c r="C352">
        <v>13</v>
      </c>
      <c r="D352">
        <v>42</v>
      </c>
      <c r="E352">
        <v>94</v>
      </c>
      <c r="F352" t="s">
        <v>411</v>
      </c>
      <c r="G352" t="s">
        <v>545</v>
      </c>
      <c r="H352" t="s">
        <v>201</v>
      </c>
      <c r="I352" t="s">
        <v>568</v>
      </c>
    </row>
    <row r="353" spans="1:9" x14ac:dyDescent="0.3">
      <c r="A353">
        <v>6</v>
      </c>
      <c r="B353" t="s">
        <v>147</v>
      </c>
      <c r="C353">
        <v>1</v>
      </c>
      <c r="D353">
        <v>40</v>
      </c>
      <c r="E353">
        <v>103</v>
      </c>
      <c r="F353" t="s">
        <v>200</v>
      </c>
      <c r="G353" t="s">
        <v>202</v>
      </c>
      <c r="H353" t="s">
        <v>201</v>
      </c>
      <c r="I353" t="s">
        <v>539</v>
      </c>
    </row>
    <row r="354" spans="1:9" x14ac:dyDescent="0.3">
      <c r="A354">
        <v>44</v>
      </c>
      <c r="B354" t="s">
        <v>130</v>
      </c>
      <c r="C354">
        <v>5</v>
      </c>
      <c r="D354">
        <v>48</v>
      </c>
      <c r="E354">
        <v>115</v>
      </c>
      <c r="F354" t="s">
        <v>315</v>
      </c>
      <c r="G354" t="s">
        <v>551</v>
      </c>
      <c r="H354" t="s">
        <v>206</v>
      </c>
      <c r="I354" t="s">
        <v>552</v>
      </c>
    </row>
    <row r="355" spans="1:9" x14ac:dyDescent="0.3">
      <c r="A355">
        <v>32</v>
      </c>
      <c r="B355" t="s">
        <v>136</v>
      </c>
      <c r="C355">
        <v>15</v>
      </c>
      <c r="D355">
        <v>48</v>
      </c>
      <c r="E355">
        <v>112</v>
      </c>
      <c r="F355" t="s">
        <v>295</v>
      </c>
      <c r="G355" t="s">
        <v>551</v>
      </c>
      <c r="H355" t="s">
        <v>206</v>
      </c>
      <c r="I355" t="s">
        <v>572</v>
      </c>
    </row>
    <row r="356" spans="1:9" x14ac:dyDescent="0.3">
      <c r="A356">
        <v>73</v>
      </c>
      <c r="B356" t="s">
        <v>96</v>
      </c>
      <c r="C356">
        <v>12</v>
      </c>
      <c r="D356">
        <v>17</v>
      </c>
      <c r="E356">
        <v>93</v>
      </c>
      <c r="F356" t="s">
        <v>333</v>
      </c>
      <c r="G356" t="s">
        <v>542</v>
      </c>
      <c r="H356" t="s">
        <v>201</v>
      </c>
      <c r="I356" t="s">
        <v>566</v>
      </c>
    </row>
    <row r="357" spans="1:9" x14ac:dyDescent="0.3">
      <c r="A357">
        <v>14</v>
      </c>
      <c r="B357" t="s">
        <v>86</v>
      </c>
      <c r="C357">
        <v>3</v>
      </c>
      <c r="D357">
        <v>11</v>
      </c>
      <c r="E357">
        <v>114</v>
      </c>
      <c r="F357" t="s">
        <v>494</v>
      </c>
      <c r="G357" t="s">
        <v>545</v>
      </c>
      <c r="H357" t="s">
        <v>206</v>
      </c>
      <c r="I357" t="s">
        <v>546</v>
      </c>
    </row>
    <row r="358" spans="1:9" x14ac:dyDescent="0.3">
      <c r="A358">
        <v>30</v>
      </c>
      <c r="B358" t="s">
        <v>155</v>
      </c>
      <c r="C358">
        <v>12</v>
      </c>
      <c r="D358">
        <v>43</v>
      </c>
      <c r="E358">
        <v>120</v>
      </c>
      <c r="F358" t="s">
        <v>333</v>
      </c>
      <c r="G358" t="s">
        <v>542</v>
      </c>
      <c r="H358" t="s">
        <v>201</v>
      </c>
      <c r="I358" t="s">
        <v>566</v>
      </c>
    </row>
    <row r="359" spans="1:9" x14ac:dyDescent="0.3">
      <c r="A359">
        <v>42</v>
      </c>
      <c r="B359" t="s">
        <v>151</v>
      </c>
      <c r="C359">
        <v>3</v>
      </c>
      <c r="D359">
        <v>36</v>
      </c>
      <c r="E359">
        <v>94</v>
      </c>
      <c r="F359" t="s">
        <v>494</v>
      </c>
      <c r="G359" t="s">
        <v>545</v>
      </c>
      <c r="H359" t="s">
        <v>206</v>
      </c>
      <c r="I359" t="s">
        <v>546</v>
      </c>
    </row>
    <row r="360" spans="1:9" x14ac:dyDescent="0.3">
      <c r="A360">
        <v>4</v>
      </c>
      <c r="B360" t="s">
        <v>145</v>
      </c>
      <c r="C360">
        <v>15</v>
      </c>
      <c r="D360">
        <v>11</v>
      </c>
      <c r="E360">
        <v>103</v>
      </c>
      <c r="F360" t="s">
        <v>295</v>
      </c>
      <c r="G360" t="s">
        <v>551</v>
      </c>
      <c r="H360" t="s">
        <v>206</v>
      </c>
      <c r="I360" t="s">
        <v>572</v>
      </c>
    </row>
    <row r="361" spans="1:9" x14ac:dyDescent="0.3">
      <c r="A361">
        <v>82</v>
      </c>
      <c r="B361" t="s">
        <v>126</v>
      </c>
      <c r="C361">
        <v>5</v>
      </c>
      <c r="D361">
        <v>11</v>
      </c>
      <c r="E361">
        <v>100</v>
      </c>
      <c r="F361" t="s">
        <v>315</v>
      </c>
      <c r="G361" t="s">
        <v>551</v>
      </c>
      <c r="H361" t="s">
        <v>206</v>
      </c>
      <c r="I361" t="s">
        <v>552</v>
      </c>
    </row>
    <row r="362" spans="1:9" x14ac:dyDescent="0.3">
      <c r="A362">
        <v>70</v>
      </c>
      <c r="B362" t="s">
        <v>126</v>
      </c>
      <c r="C362">
        <v>8</v>
      </c>
      <c r="D362">
        <v>16</v>
      </c>
      <c r="E362">
        <v>112</v>
      </c>
      <c r="F362" t="s">
        <v>373</v>
      </c>
      <c r="G362" t="s">
        <v>545</v>
      </c>
      <c r="H362" t="s">
        <v>206</v>
      </c>
      <c r="I362" t="s">
        <v>558</v>
      </c>
    </row>
    <row r="363" spans="1:9" x14ac:dyDescent="0.3">
      <c r="A363">
        <v>78</v>
      </c>
      <c r="B363" t="s">
        <v>94</v>
      </c>
      <c r="C363">
        <v>8</v>
      </c>
      <c r="D363">
        <v>10</v>
      </c>
      <c r="E363">
        <v>103</v>
      </c>
      <c r="F363" t="s">
        <v>373</v>
      </c>
      <c r="G363" t="s">
        <v>545</v>
      </c>
      <c r="H363" t="s">
        <v>206</v>
      </c>
      <c r="I363" t="s">
        <v>558</v>
      </c>
    </row>
    <row r="364" spans="1:9" x14ac:dyDescent="0.3">
      <c r="A364">
        <v>14</v>
      </c>
      <c r="B364" t="s">
        <v>86</v>
      </c>
      <c r="C364">
        <v>14</v>
      </c>
      <c r="D364">
        <v>39</v>
      </c>
      <c r="E364">
        <v>105</v>
      </c>
      <c r="F364" t="s">
        <v>483</v>
      </c>
      <c r="G364" t="s">
        <v>548</v>
      </c>
      <c r="H364" t="s">
        <v>201</v>
      </c>
      <c r="I364" t="s">
        <v>570</v>
      </c>
    </row>
    <row r="365" spans="1:9" x14ac:dyDescent="0.3">
      <c r="A365">
        <v>17</v>
      </c>
      <c r="B365" t="s">
        <v>126</v>
      </c>
      <c r="C365">
        <v>3</v>
      </c>
      <c r="D365">
        <v>40</v>
      </c>
      <c r="E365">
        <v>112</v>
      </c>
      <c r="F365" t="s">
        <v>494</v>
      </c>
      <c r="G365" t="s">
        <v>545</v>
      </c>
      <c r="H365" t="s">
        <v>206</v>
      </c>
      <c r="I365" t="s">
        <v>546</v>
      </c>
    </row>
    <row r="366" spans="1:9" x14ac:dyDescent="0.3">
      <c r="A366">
        <v>22</v>
      </c>
      <c r="B366" t="s">
        <v>112</v>
      </c>
      <c r="C366">
        <v>5</v>
      </c>
      <c r="D366">
        <v>22</v>
      </c>
      <c r="E366">
        <v>111</v>
      </c>
      <c r="F366" t="s">
        <v>315</v>
      </c>
      <c r="G366" t="s">
        <v>551</v>
      </c>
      <c r="H366" t="s">
        <v>206</v>
      </c>
      <c r="I366" t="s">
        <v>552</v>
      </c>
    </row>
    <row r="367" spans="1:9" x14ac:dyDescent="0.3">
      <c r="A367">
        <v>56</v>
      </c>
      <c r="B367" t="s">
        <v>126</v>
      </c>
      <c r="C367">
        <v>5</v>
      </c>
      <c r="D367">
        <v>26</v>
      </c>
      <c r="E367">
        <v>96</v>
      </c>
      <c r="F367" t="s">
        <v>315</v>
      </c>
      <c r="G367" t="s">
        <v>551</v>
      </c>
      <c r="H367" t="s">
        <v>206</v>
      </c>
      <c r="I367" t="s">
        <v>552</v>
      </c>
    </row>
    <row r="368" spans="1:9" x14ac:dyDescent="0.3">
      <c r="A368">
        <v>16</v>
      </c>
      <c r="B368" t="s">
        <v>86</v>
      </c>
      <c r="C368">
        <v>9</v>
      </c>
      <c r="D368">
        <v>26</v>
      </c>
      <c r="E368">
        <v>118</v>
      </c>
      <c r="F368" t="s">
        <v>423</v>
      </c>
      <c r="G368" t="s">
        <v>548</v>
      </c>
      <c r="H368" t="s">
        <v>206</v>
      </c>
      <c r="I368" t="s">
        <v>560</v>
      </c>
    </row>
    <row r="369" spans="1:9" x14ac:dyDescent="0.3">
      <c r="A369">
        <v>72</v>
      </c>
      <c r="B369" t="s">
        <v>96</v>
      </c>
      <c r="C369">
        <v>2</v>
      </c>
      <c r="D369">
        <v>38</v>
      </c>
      <c r="E369">
        <v>104</v>
      </c>
      <c r="F369" t="s">
        <v>475</v>
      </c>
      <c r="G369" t="s">
        <v>542</v>
      </c>
      <c r="H369" t="s">
        <v>206</v>
      </c>
      <c r="I369" t="s">
        <v>543</v>
      </c>
    </row>
    <row r="370" spans="1:9" x14ac:dyDescent="0.3">
      <c r="A370">
        <v>8</v>
      </c>
      <c r="B370" t="s">
        <v>96</v>
      </c>
      <c r="C370">
        <v>11</v>
      </c>
      <c r="D370">
        <v>43</v>
      </c>
      <c r="E370">
        <v>94</v>
      </c>
      <c r="F370" t="s">
        <v>458</v>
      </c>
      <c r="G370" t="s">
        <v>202</v>
      </c>
      <c r="H370" t="s">
        <v>201</v>
      </c>
      <c r="I370" t="s">
        <v>564</v>
      </c>
    </row>
    <row r="371" spans="1:9" x14ac:dyDescent="0.3">
      <c r="A371">
        <v>66</v>
      </c>
      <c r="B371" t="s">
        <v>89</v>
      </c>
      <c r="C371">
        <v>1</v>
      </c>
      <c r="D371">
        <v>50</v>
      </c>
      <c r="E371">
        <v>112</v>
      </c>
      <c r="F371" t="s">
        <v>200</v>
      </c>
      <c r="G371" t="s">
        <v>202</v>
      </c>
      <c r="H371" t="s">
        <v>201</v>
      </c>
      <c r="I371" t="s">
        <v>539</v>
      </c>
    </row>
    <row r="372" spans="1:9" x14ac:dyDescent="0.3">
      <c r="A372">
        <v>17</v>
      </c>
      <c r="B372" t="s">
        <v>126</v>
      </c>
      <c r="C372">
        <v>10</v>
      </c>
      <c r="D372">
        <v>39</v>
      </c>
      <c r="E372">
        <v>116</v>
      </c>
      <c r="F372" t="s">
        <v>244</v>
      </c>
      <c r="G372" t="s">
        <v>551</v>
      </c>
      <c r="H372" t="s">
        <v>206</v>
      </c>
      <c r="I372" t="s">
        <v>562</v>
      </c>
    </row>
    <row r="373" spans="1:9" x14ac:dyDescent="0.3">
      <c r="A373">
        <v>57</v>
      </c>
      <c r="B373" t="s">
        <v>148</v>
      </c>
      <c r="C373">
        <v>8</v>
      </c>
      <c r="D373">
        <v>24</v>
      </c>
      <c r="E373">
        <v>102</v>
      </c>
      <c r="F373" t="s">
        <v>373</v>
      </c>
      <c r="G373" t="s">
        <v>545</v>
      </c>
      <c r="H373" t="s">
        <v>206</v>
      </c>
      <c r="I373" t="s">
        <v>558</v>
      </c>
    </row>
    <row r="374" spans="1:9" x14ac:dyDescent="0.3">
      <c r="A374">
        <v>32</v>
      </c>
      <c r="B374" t="s">
        <v>136</v>
      </c>
      <c r="C374">
        <v>13</v>
      </c>
      <c r="D374">
        <v>22</v>
      </c>
      <c r="E374">
        <v>99</v>
      </c>
      <c r="F374" t="s">
        <v>411</v>
      </c>
      <c r="G374" t="s">
        <v>545</v>
      </c>
      <c r="H374" t="s">
        <v>201</v>
      </c>
      <c r="I374" t="s">
        <v>568</v>
      </c>
    </row>
    <row r="375" spans="1:9" x14ac:dyDescent="0.3">
      <c r="A375">
        <v>97</v>
      </c>
      <c r="B375" t="s">
        <v>125</v>
      </c>
      <c r="C375">
        <v>8</v>
      </c>
      <c r="D375">
        <v>41</v>
      </c>
      <c r="E375">
        <v>105</v>
      </c>
      <c r="F375" t="s">
        <v>373</v>
      </c>
      <c r="G375" t="s">
        <v>545</v>
      </c>
      <c r="H375" t="s">
        <v>206</v>
      </c>
      <c r="I375" t="s">
        <v>558</v>
      </c>
    </row>
    <row r="376" spans="1:9" x14ac:dyDescent="0.3">
      <c r="A376">
        <v>53</v>
      </c>
      <c r="B376" t="s">
        <v>147</v>
      </c>
      <c r="C376">
        <v>12</v>
      </c>
      <c r="D376">
        <v>33</v>
      </c>
      <c r="E376">
        <v>99</v>
      </c>
      <c r="F376" t="s">
        <v>333</v>
      </c>
      <c r="G376" t="s">
        <v>542</v>
      </c>
      <c r="H376" t="s">
        <v>201</v>
      </c>
      <c r="I376" t="s">
        <v>566</v>
      </c>
    </row>
    <row r="377" spans="1:9" x14ac:dyDescent="0.3">
      <c r="A377">
        <v>75</v>
      </c>
      <c r="B377" t="s">
        <v>96</v>
      </c>
      <c r="C377">
        <v>7</v>
      </c>
      <c r="D377">
        <v>38</v>
      </c>
      <c r="E377">
        <v>120</v>
      </c>
      <c r="F377" t="s">
        <v>507</v>
      </c>
      <c r="G377" t="s">
        <v>542</v>
      </c>
      <c r="H377" t="s">
        <v>206</v>
      </c>
      <c r="I377" t="s">
        <v>556</v>
      </c>
    </row>
    <row r="378" spans="1:9" x14ac:dyDescent="0.3">
      <c r="A378">
        <v>93</v>
      </c>
      <c r="B378" t="s">
        <v>91</v>
      </c>
      <c r="C378">
        <v>2</v>
      </c>
      <c r="D378">
        <v>10</v>
      </c>
      <c r="E378">
        <v>93</v>
      </c>
      <c r="F378" t="s">
        <v>475</v>
      </c>
      <c r="G378" t="s">
        <v>542</v>
      </c>
      <c r="H378" t="s">
        <v>206</v>
      </c>
      <c r="I378" t="s">
        <v>543</v>
      </c>
    </row>
    <row r="379" spans="1:9" x14ac:dyDescent="0.3">
      <c r="A379">
        <v>33</v>
      </c>
      <c r="B379" t="s">
        <v>135</v>
      </c>
      <c r="C379">
        <v>13</v>
      </c>
      <c r="D379">
        <v>13</v>
      </c>
      <c r="E379">
        <v>105</v>
      </c>
      <c r="F379" t="s">
        <v>411</v>
      </c>
      <c r="G379" t="s">
        <v>545</v>
      </c>
      <c r="H379" t="s">
        <v>201</v>
      </c>
      <c r="I379" t="s">
        <v>568</v>
      </c>
    </row>
    <row r="380" spans="1:9" x14ac:dyDescent="0.3">
      <c r="A380">
        <v>63</v>
      </c>
      <c r="B380" t="s">
        <v>139</v>
      </c>
      <c r="C380">
        <v>2</v>
      </c>
      <c r="D380">
        <v>27</v>
      </c>
      <c r="E380">
        <v>107</v>
      </c>
      <c r="F380" t="s">
        <v>475</v>
      </c>
      <c r="G380" t="s">
        <v>542</v>
      </c>
      <c r="H380" t="s">
        <v>206</v>
      </c>
      <c r="I380" t="s">
        <v>543</v>
      </c>
    </row>
    <row r="381" spans="1:9" x14ac:dyDescent="0.3">
      <c r="A381">
        <v>59</v>
      </c>
      <c r="B381" t="s">
        <v>156</v>
      </c>
      <c r="C381">
        <v>12</v>
      </c>
      <c r="D381">
        <v>25</v>
      </c>
      <c r="E381">
        <v>92</v>
      </c>
      <c r="F381" t="s">
        <v>333</v>
      </c>
      <c r="G381" t="s">
        <v>542</v>
      </c>
      <c r="H381" t="s">
        <v>201</v>
      </c>
      <c r="I381" t="s">
        <v>566</v>
      </c>
    </row>
    <row r="382" spans="1:9" x14ac:dyDescent="0.3">
      <c r="A382">
        <v>82</v>
      </c>
      <c r="B382" t="s">
        <v>126</v>
      </c>
      <c r="C382">
        <v>11</v>
      </c>
      <c r="D382">
        <v>43</v>
      </c>
      <c r="E382">
        <v>119</v>
      </c>
      <c r="F382" t="s">
        <v>458</v>
      </c>
      <c r="G382" t="s">
        <v>202</v>
      </c>
      <c r="H382" t="s">
        <v>201</v>
      </c>
      <c r="I382" t="s">
        <v>564</v>
      </c>
    </row>
    <row r="383" spans="1:9" x14ac:dyDescent="0.3">
      <c r="A383">
        <v>46</v>
      </c>
      <c r="B383" t="s">
        <v>153</v>
      </c>
      <c r="C383">
        <v>14</v>
      </c>
      <c r="D383">
        <v>47</v>
      </c>
      <c r="E383">
        <v>107</v>
      </c>
      <c r="F383" t="s">
        <v>483</v>
      </c>
      <c r="G383" t="s">
        <v>548</v>
      </c>
      <c r="H383" t="s">
        <v>201</v>
      </c>
      <c r="I383" t="s">
        <v>570</v>
      </c>
    </row>
    <row r="384" spans="1:9" x14ac:dyDescent="0.3">
      <c r="A384">
        <v>98</v>
      </c>
      <c r="B384" t="s">
        <v>84</v>
      </c>
      <c r="C384">
        <v>10</v>
      </c>
      <c r="D384">
        <v>11</v>
      </c>
      <c r="E384">
        <v>95</v>
      </c>
      <c r="F384" t="s">
        <v>244</v>
      </c>
      <c r="G384" t="s">
        <v>551</v>
      </c>
      <c r="H384" t="s">
        <v>206</v>
      </c>
      <c r="I384" t="s">
        <v>562</v>
      </c>
    </row>
    <row r="385" spans="1:9" x14ac:dyDescent="0.3">
      <c r="A385">
        <v>12</v>
      </c>
      <c r="B385" t="s">
        <v>107</v>
      </c>
      <c r="C385">
        <v>7</v>
      </c>
      <c r="D385">
        <v>41</v>
      </c>
      <c r="E385">
        <v>105</v>
      </c>
      <c r="F385" t="s">
        <v>507</v>
      </c>
      <c r="G385" t="s">
        <v>542</v>
      </c>
      <c r="H385" t="s">
        <v>206</v>
      </c>
      <c r="I385" t="s">
        <v>556</v>
      </c>
    </row>
    <row r="386" spans="1:9" x14ac:dyDescent="0.3">
      <c r="A386">
        <v>80</v>
      </c>
      <c r="B386" t="s">
        <v>96</v>
      </c>
      <c r="C386">
        <v>1</v>
      </c>
      <c r="D386">
        <v>49</v>
      </c>
      <c r="E386">
        <v>109</v>
      </c>
      <c r="F386" t="s">
        <v>200</v>
      </c>
      <c r="G386" t="s">
        <v>202</v>
      </c>
      <c r="H386" t="s">
        <v>201</v>
      </c>
      <c r="I386" t="s">
        <v>539</v>
      </c>
    </row>
    <row r="387" spans="1:9" x14ac:dyDescent="0.3">
      <c r="A387">
        <v>49</v>
      </c>
      <c r="B387" t="s">
        <v>96</v>
      </c>
      <c r="C387">
        <v>6</v>
      </c>
      <c r="D387">
        <v>18</v>
      </c>
      <c r="E387">
        <v>102</v>
      </c>
      <c r="F387" t="s">
        <v>272</v>
      </c>
      <c r="G387" t="s">
        <v>202</v>
      </c>
      <c r="H387" t="s">
        <v>201</v>
      </c>
      <c r="I387" t="s">
        <v>554</v>
      </c>
    </row>
    <row r="388" spans="1:9" x14ac:dyDescent="0.3">
      <c r="A388">
        <v>89</v>
      </c>
      <c r="B388" t="s">
        <v>111</v>
      </c>
      <c r="C388">
        <v>2</v>
      </c>
      <c r="D388">
        <v>43</v>
      </c>
      <c r="E388">
        <v>91</v>
      </c>
      <c r="F388" t="s">
        <v>475</v>
      </c>
      <c r="G388" t="s">
        <v>542</v>
      </c>
      <c r="H388" t="s">
        <v>206</v>
      </c>
      <c r="I388" t="s">
        <v>543</v>
      </c>
    </row>
    <row r="389" spans="1:9" x14ac:dyDescent="0.3">
      <c r="A389">
        <v>79</v>
      </c>
      <c r="B389" t="s">
        <v>91</v>
      </c>
      <c r="C389">
        <v>7</v>
      </c>
      <c r="D389">
        <v>40</v>
      </c>
      <c r="E389">
        <v>104</v>
      </c>
      <c r="F389" t="s">
        <v>507</v>
      </c>
      <c r="G389" t="s">
        <v>542</v>
      </c>
      <c r="H389" t="s">
        <v>206</v>
      </c>
      <c r="I389" t="s">
        <v>556</v>
      </c>
    </row>
    <row r="390" spans="1:9" x14ac:dyDescent="0.3">
      <c r="A390">
        <v>58</v>
      </c>
      <c r="B390" t="s">
        <v>131</v>
      </c>
      <c r="C390">
        <v>8</v>
      </c>
      <c r="D390">
        <v>31</v>
      </c>
      <c r="E390">
        <v>90</v>
      </c>
      <c r="F390" t="s">
        <v>373</v>
      </c>
      <c r="G390" t="s">
        <v>545</v>
      </c>
      <c r="H390" t="s">
        <v>206</v>
      </c>
      <c r="I390" t="s">
        <v>558</v>
      </c>
    </row>
    <row r="391" spans="1:9" x14ac:dyDescent="0.3">
      <c r="A391">
        <v>22</v>
      </c>
      <c r="B391" t="s">
        <v>112</v>
      </c>
      <c r="C391">
        <v>7</v>
      </c>
      <c r="D391">
        <v>41</v>
      </c>
      <c r="E391">
        <v>112</v>
      </c>
      <c r="F391" t="s">
        <v>507</v>
      </c>
      <c r="G391" t="s">
        <v>542</v>
      </c>
      <c r="H391" t="s">
        <v>206</v>
      </c>
      <c r="I391" t="s">
        <v>556</v>
      </c>
    </row>
    <row r="392" spans="1:9" x14ac:dyDescent="0.3">
      <c r="A392">
        <v>15</v>
      </c>
      <c r="B392" t="s">
        <v>136</v>
      </c>
      <c r="C392">
        <v>12</v>
      </c>
      <c r="D392">
        <v>48</v>
      </c>
      <c r="E392">
        <v>102</v>
      </c>
      <c r="F392" t="s">
        <v>333</v>
      </c>
      <c r="G392" t="s">
        <v>542</v>
      </c>
      <c r="H392" t="s">
        <v>201</v>
      </c>
      <c r="I392" t="s">
        <v>566</v>
      </c>
    </row>
    <row r="393" spans="1:9" x14ac:dyDescent="0.3">
      <c r="A393">
        <v>6</v>
      </c>
      <c r="B393" t="s">
        <v>147</v>
      </c>
      <c r="C393">
        <v>10</v>
      </c>
      <c r="D393">
        <v>15</v>
      </c>
      <c r="E393">
        <v>96</v>
      </c>
      <c r="F393" t="s">
        <v>244</v>
      </c>
      <c r="G393" t="s">
        <v>551</v>
      </c>
      <c r="H393" t="s">
        <v>206</v>
      </c>
      <c r="I393" t="s">
        <v>562</v>
      </c>
    </row>
    <row r="394" spans="1:9" x14ac:dyDescent="0.3">
      <c r="A394">
        <v>77</v>
      </c>
      <c r="B394" t="s">
        <v>124</v>
      </c>
      <c r="C394">
        <v>5</v>
      </c>
      <c r="D394">
        <v>36</v>
      </c>
      <c r="E394">
        <v>119</v>
      </c>
      <c r="F394" t="s">
        <v>315</v>
      </c>
      <c r="G394" t="s">
        <v>551</v>
      </c>
      <c r="H394" t="s">
        <v>206</v>
      </c>
      <c r="I394" t="s">
        <v>552</v>
      </c>
    </row>
    <row r="395" spans="1:9" x14ac:dyDescent="0.3">
      <c r="A395">
        <v>17</v>
      </c>
      <c r="B395" t="s">
        <v>126</v>
      </c>
      <c r="C395">
        <v>8</v>
      </c>
      <c r="D395">
        <v>22</v>
      </c>
      <c r="E395">
        <v>95</v>
      </c>
      <c r="F395" t="s">
        <v>373</v>
      </c>
      <c r="G395" t="s">
        <v>545</v>
      </c>
      <c r="H395" t="s">
        <v>206</v>
      </c>
      <c r="I395" t="s">
        <v>558</v>
      </c>
    </row>
    <row r="396" spans="1:9" x14ac:dyDescent="0.3">
      <c r="A396">
        <v>18</v>
      </c>
      <c r="B396" t="s">
        <v>142</v>
      </c>
      <c r="C396">
        <v>1</v>
      </c>
      <c r="D396">
        <v>13</v>
      </c>
      <c r="E396">
        <v>107</v>
      </c>
      <c r="F396" t="s">
        <v>200</v>
      </c>
      <c r="G396" t="s">
        <v>202</v>
      </c>
      <c r="H396" t="s">
        <v>201</v>
      </c>
      <c r="I396" t="s">
        <v>539</v>
      </c>
    </row>
    <row r="397" spans="1:9" x14ac:dyDescent="0.3">
      <c r="A397">
        <v>28</v>
      </c>
      <c r="B397" t="s">
        <v>145</v>
      </c>
      <c r="C397">
        <v>7</v>
      </c>
      <c r="D397">
        <v>40</v>
      </c>
      <c r="E397">
        <v>90</v>
      </c>
      <c r="F397" t="s">
        <v>507</v>
      </c>
      <c r="G397" t="s">
        <v>542</v>
      </c>
      <c r="H397" t="s">
        <v>206</v>
      </c>
      <c r="I397" t="s">
        <v>556</v>
      </c>
    </row>
    <row r="398" spans="1:9" x14ac:dyDescent="0.3">
      <c r="A398">
        <v>81</v>
      </c>
      <c r="B398" t="s">
        <v>162</v>
      </c>
      <c r="C398">
        <v>8</v>
      </c>
      <c r="D398">
        <v>12</v>
      </c>
      <c r="E398">
        <v>104</v>
      </c>
      <c r="F398" t="s">
        <v>373</v>
      </c>
      <c r="G398" t="s">
        <v>545</v>
      </c>
      <c r="H398" t="s">
        <v>206</v>
      </c>
      <c r="I398" t="s">
        <v>558</v>
      </c>
    </row>
    <row r="399" spans="1:9" x14ac:dyDescent="0.3">
      <c r="A399">
        <v>35</v>
      </c>
      <c r="B399" t="s">
        <v>96</v>
      </c>
      <c r="C399">
        <v>7</v>
      </c>
      <c r="D399">
        <v>18</v>
      </c>
      <c r="E399">
        <v>109</v>
      </c>
      <c r="F399" t="s">
        <v>507</v>
      </c>
      <c r="G399" t="s">
        <v>542</v>
      </c>
      <c r="H399" t="s">
        <v>206</v>
      </c>
      <c r="I399" t="s">
        <v>556</v>
      </c>
    </row>
    <row r="400" spans="1:9" x14ac:dyDescent="0.3">
      <c r="A400">
        <v>49</v>
      </c>
      <c r="B400" t="s">
        <v>96</v>
      </c>
      <c r="C400">
        <v>2</v>
      </c>
      <c r="D400">
        <v>25</v>
      </c>
      <c r="E400">
        <v>104</v>
      </c>
      <c r="F400" t="s">
        <v>475</v>
      </c>
      <c r="G400" t="s">
        <v>542</v>
      </c>
      <c r="H400" t="s">
        <v>206</v>
      </c>
      <c r="I400" t="s">
        <v>543</v>
      </c>
    </row>
    <row r="401" spans="1:9" x14ac:dyDescent="0.3">
      <c r="A401">
        <v>43</v>
      </c>
      <c r="B401" t="s">
        <v>158</v>
      </c>
      <c r="C401">
        <v>5</v>
      </c>
      <c r="D401">
        <v>10</v>
      </c>
      <c r="E401">
        <v>106</v>
      </c>
      <c r="F401" t="s">
        <v>315</v>
      </c>
      <c r="G401" t="s">
        <v>551</v>
      </c>
      <c r="H401" t="s">
        <v>206</v>
      </c>
      <c r="I401" t="s">
        <v>552</v>
      </c>
    </row>
    <row r="402" spans="1:9" x14ac:dyDescent="0.3">
      <c r="A402">
        <v>27</v>
      </c>
      <c r="B402" t="s">
        <v>160</v>
      </c>
      <c r="C402">
        <v>10</v>
      </c>
      <c r="D402">
        <v>47</v>
      </c>
      <c r="E402">
        <v>119</v>
      </c>
      <c r="F402" t="s">
        <v>244</v>
      </c>
      <c r="G402" t="s">
        <v>551</v>
      </c>
      <c r="H402" t="s">
        <v>206</v>
      </c>
      <c r="I402" t="s">
        <v>562</v>
      </c>
    </row>
    <row r="403" spans="1:9" x14ac:dyDescent="0.3">
      <c r="A403">
        <v>52</v>
      </c>
      <c r="B403" t="s">
        <v>81</v>
      </c>
      <c r="C403">
        <v>6</v>
      </c>
      <c r="D403">
        <v>21</v>
      </c>
      <c r="E403">
        <v>92</v>
      </c>
      <c r="F403" t="s">
        <v>272</v>
      </c>
      <c r="G403" t="s">
        <v>202</v>
      </c>
      <c r="H403" t="s">
        <v>201</v>
      </c>
      <c r="I403" t="s">
        <v>554</v>
      </c>
    </row>
    <row r="404" spans="1:9" x14ac:dyDescent="0.3">
      <c r="A404">
        <v>78</v>
      </c>
      <c r="B404" t="s">
        <v>94</v>
      </c>
      <c r="C404">
        <v>11</v>
      </c>
      <c r="D404">
        <v>18</v>
      </c>
      <c r="E404">
        <v>104</v>
      </c>
      <c r="F404" t="s">
        <v>458</v>
      </c>
      <c r="G404" t="s">
        <v>202</v>
      </c>
      <c r="H404" t="s">
        <v>201</v>
      </c>
      <c r="I404" t="s">
        <v>564</v>
      </c>
    </row>
    <row r="405" spans="1:9" x14ac:dyDescent="0.3">
      <c r="A405">
        <v>29</v>
      </c>
      <c r="B405" t="s">
        <v>157</v>
      </c>
      <c r="C405">
        <v>1</v>
      </c>
      <c r="D405">
        <v>25</v>
      </c>
      <c r="E405">
        <v>118</v>
      </c>
      <c r="F405" t="s">
        <v>200</v>
      </c>
      <c r="G405" t="s">
        <v>202</v>
      </c>
      <c r="H405" t="s">
        <v>201</v>
      </c>
      <c r="I405" t="s">
        <v>539</v>
      </c>
    </row>
    <row r="406" spans="1:9" x14ac:dyDescent="0.3">
      <c r="A406">
        <v>88</v>
      </c>
      <c r="B406" t="s">
        <v>96</v>
      </c>
      <c r="C406">
        <v>7</v>
      </c>
      <c r="D406">
        <v>27</v>
      </c>
      <c r="E406">
        <v>120</v>
      </c>
      <c r="F406" t="s">
        <v>507</v>
      </c>
      <c r="G406" t="s">
        <v>542</v>
      </c>
      <c r="H406" t="s">
        <v>206</v>
      </c>
      <c r="I406" t="s">
        <v>556</v>
      </c>
    </row>
    <row r="407" spans="1:9" x14ac:dyDescent="0.3">
      <c r="A407">
        <v>69</v>
      </c>
      <c r="B407" t="s">
        <v>126</v>
      </c>
      <c r="C407">
        <v>13</v>
      </c>
      <c r="D407">
        <v>49</v>
      </c>
      <c r="E407">
        <v>93</v>
      </c>
      <c r="F407" t="s">
        <v>411</v>
      </c>
      <c r="G407" t="s">
        <v>545</v>
      </c>
      <c r="H407" t="s">
        <v>201</v>
      </c>
      <c r="I407" t="s">
        <v>568</v>
      </c>
    </row>
    <row r="408" spans="1:9" x14ac:dyDescent="0.3">
      <c r="A408">
        <v>60</v>
      </c>
      <c r="B408" t="s">
        <v>141</v>
      </c>
      <c r="C408">
        <v>10</v>
      </c>
      <c r="D408">
        <v>15</v>
      </c>
      <c r="E408">
        <v>109</v>
      </c>
      <c r="F408" t="s">
        <v>244</v>
      </c>
      <c r="G408" t="s">
        <v>551</v>
      </c>
      <c r="H408" t="s">
        <v>206</v>
      </c>
      <c r="I408" t="s">
        <v>562</v>
      </c>
    </row>
    <row r="409" spans="1:9" x14ac:dyDescent="0.3">
      <c r="A409">
        <v>62</v>
      </c>
      <c r="B409" t="s">
        <v>96</v>
      </c>
      <c r="C409">
        <v>1</v>
      </c>
      <c r="D409">
        <v>30</v>
      </c>
      <c r="E409">
        <v>109</v>
      </c>
      <c r="F409" t="s">
        <v>200</v>
      </c>
      <c r="G409" t="s">
        <v>202</v>
      </c>
      <c r="H409" t="s">
        <v>201</v>
      </c>
      <c r="I409" t="s">
        <v>539</v>
      </c>
    </row>
    <row r="410" spans="1:9" x14ac:dyDescent="0.3">
      <c r="A410">
        <v>41</v>
      </c>
      <c r="B410" t="s">
        <v>127</v>
      </c>
      <c r="C410">
        <v>7</v>
      </c>
      <c r="D410">
        <v>21</v>
      </c>
      <c r="E410">
        <v>101</v>
      </c>
      <c r="F410" t="s">
        <v>507</v>
      </c>
      <c r="G410" t="s">
        <v>542</v>
      </c>
      <c r="H410" t="s">
        <v>206</v>
      </c>
      <c r="I410" t="s">
        <v>556</v>
      </c>
    </row>
    <row r="411" spans="1:9" x14ac:dyDescent="0.3">
      <c r="A411">
        <v>1</v>
      </c>
      <c r="B411" t="s">
        <v>152</v>
      </c>
      <c r="C411">
        <v>11</v>
      </c>
      <c r="D411">
        <v>15</v>
      </c>
      <c r="E411">
        <v>107</v>
      </c>
      <c r="F411" t="s">
        <v>458</v>
      </c>
      <c r="G411" t="s">
        <v>202</v>
      </c>
      <c r="H411" t="s">
        <v>201</v>
      </c>
      <c r="I411" t="s">
        <v>564</v>
      </c>
    </row>
    <row r="412" spans="1:9" x14ac:dyDescent="0.3">
      <c r="A412">
        <v>8</v>
      </c>
      <c r="B412" t="s">
        <v>96</v>
      </c>
      <c r="C412">
        <v>6</v>
      </c>
      <c r="D412">
        <v>21</v>
      </c>
      <c r="E412">
        <v>92</v>
      </c>
      <c r="F412" t="s">
        <v>272</v>
      </c>
      <c r="G412" t="s">
        <v>202</v>
      </c>
      <c r="H412" t="s">
        <v>201</v>
      </c>
      <c r="I412" t="s">
        <v>554</v>
      </c>
    </row>
    <row r="413" spans="1:9" x14ac:dyDescent="0.3">
      <c r="A413">
        <v>52</v>
      </c>
      <c r="B413" t="s">
        <v>81</v>
      </c>
      <c r="C413">
        <v>6</v>
      </c>
      <c r="D413">
        <v>39</v>
      </c>
      <c r="E413">
        <v>105</v>
      </c>
      <c r="F413" t="s">
        <v>272</v>
      </c>
      <c r="G413" t="s">
        <v>202</v>
      </c>
      <c r="H413" t="s">
        <v>201</v>
      </c>
      <c r="I413" t="s">
        <v>554</v>
      </c>
    </row>
    <row r="414" spans="1:9" x14ac:dyDescent="0.3">
      <c r="A414">
        <v>39</v>
      </c>
      <c r="B414" t="s">
        <v>96</v>
      </c>
      <c r="C414">
        <v>6</v>
      </c>
      <c r="D414">
        <v>45</v>
      </c>
      <c r="E414">
        <v>113</v>
      </c>
      <c r="F414" t="s">
        <v>272</v>
      </c>
      <c r="G414" t="s">
        <v>202</v>
      </c>
      <c r="H414" t="s">
        <v>201</v>
      </c>
      <c r="I414" t="s">
        <v>554</v>
      </c>
    </row>
    <row r="415" spans="1:9" x14ac:dyDescent="0.3">
      <c r="A415">
        <v>87</v>
      </c>
      <c r="B415" t="s">
        <v>101</v>
      </c>
      <c r="C415">
        <v>11</v>
      </c>
      <c r="D415">
        <v>15</v>
      </c>
      <c r="E415">
        <v>91</v>
      </c>
      <c r="F415" t="s">
        <v>458</v>
      </c>
      <c r="G415" t="s">
        <v>202</v>
      </c>
      <c r="H415" t="s">
        <v>201</v>
      </c>
      <c r="I415" t="s">
        <v>564</v>
      </c>
    </row>
    <row r="416" spans="1:9" x14ac:dyDescent="0.3">
      <c r="A416">
        <v>24</v>
      </c>
      <c r="B416" t="s">
        <v>133</v>
      </c>
      <c r="C416">
        <v>15</v>
      </c>
      <c r="D416">
        <v>15</v>
      </c>
      <c r="E416">
        <v>110</v>
      </c>
      <c r="F416" t="s">
        <v>295</v>
      </c>
      <c r="G416" t="s">
        <v>551</v>
      </c>
      <c r="H416" t="s">
        <v>206</v>
      </c>
      <c r="I416" t="s">
        <v>572</v>
      </c>
    </row>
    <row r="417" spans="1:9" x14ac:dyDescent="0.3">
      <c r="A417">
        <v>13</v>
      </c>
      <c r="B417" t="s">
        <v>134</v>
      </c>
      <c r="C417">
        <v>13</v>
      </c>
      <c r="D417">
        <v>38</v>
      </c>
      <c r="E417">
        <v>111</v>
      </c>
      <c r="F417" t="s">
        <v>411</v>
      </c>
      <c r="G417" t="s">
        <v>545</v>
      </c>
      <c r="H417" t="s">
        <v>201</v>
      </c>
      <c r="I417" t="s">
        <v>568</v>
      </c>
    </row>
    <row r="418" spans="1:9" x14ac:dyDescent="0.3">
      <c r="A418">
        <v>25</v>
      </c>
      <c r="B418" t="s">
        <v>122</v>
      </c>
      <c r="C418">
        <v>14</v>
      </c>
      <c r="D418">
        <v>13</v>
      </c>
      <c r="E418">
        <v>115</v>
      </c>
      <c r="F418" t="s">
        <v>483</v>
      </c>
      <c r="G418" t="s">
        <v>548</v>
      </c>
      <c r="H418" t="s">
        <v>201</v>
      </c>
      <c r="I418" t="s">
        <v>570</v>
      </c>
    </row>
    <row r="419" spans="1:9" x14ac:dyDescent="0.3">
      <c r="A419">
        <v>88</v>
      </c>
      <c r="B419" t="s">
        <v>96</v>
      </c>
      <c r="C419">
        <v>7</v>
      </c>
      <c r="D419">
        <v>39</v>
      </c>
      <c r="E419">
        <v>112</v>
      </c>
      <c r="F419" t="s">
        <v>507</v>
      </c>
      <c r="G419" t="s">
        <v>542</v>
      </c>
      <c r="H419" t="s">
        <v>206</v>
      </c>
      <c r="I419" t="s">
        <v>556</v>
      </c>
    </row>
    <row r="420" spans="1:9" x14ac:dyDescent="0.3">
      <c r="A420">
        <v>78</v>
      </c>
      <c r="B420" t="s">
        <v>94</v>
      </c>
      <c r="C420">
        <v>4</v>
      </c>
      <c r="D420">
        <v>19</v>
      </c>
      <c r="E420">
        <v>103</v>
      </c>
      <c r="F420" t="s">
        <v>472</v>
      </c>
      <c r="G420" t="s">
        <v>548</v>
      </c>
      <c r="H420" t="s">
        <v>206</v>
      </c>
      <c r="I420" t="s">
        <v>549</v>
      </c>
    </row>
    <row r="421" spans="1:9" x14ac:dyDescent="0.3">
      <c r="A421">
        <v>32</v>
      </c>
      <c r="B421" t="s">
        <v>136</v>
      </c>
      <c r="C421">
        <v>7</v>
      </c>
      <c r="D421">
        <v>46</v>
      </c>
      <c r="E421">
        <v>95</v>
      </c>
      <c r="F421" t="s">
        <v>507</v>
      </c>
      <c r="G421" t="s">
        <v>542</v>
      </c>
      <c r="H421" t="s">
        <v>206</v>
      </c>
      <c r="I421" t="s">
        <v>556</v>
      </c>
    </row>
    <row r="422" spans="1:9" x14ac:dyDescent="0.3">
      <c r="A422">
        <v>39</v>
      </c>
      <c r="B422" t="s">
        <v>96</v>
      </c>
      <c r="C422">
        <v>12</v>
      </c>
      <c r="D422">
        <v>47</v>
      </c>
      <c r="E422">
        <v>110</v>
      </c>
      <c r="F422" t="s">
        <v>333</v>
      </c>
      <c r="G422" t="s">
        <v>542</v>
      </c>
      <c r="H422" t="s">
        <v>201</v>
      </c>
      <c r="I422" t="s">
        <v>566</v>
      </c>
    </row>
    <row r="423" spans="1:9" x14ac:dyDescent="0.3">
      <c r="A423">
        <v>77</v>
      </c>
      <c r="B423" t="s">
        <v>124</v>
      </c>
      <c r="C423">
        <v>9</v>
      </c>
      <c r="D423">
        <v>21</v>
      </c>
      <c r="E423">
        <v>103</v>
      </c>
      <c r="F423" t="s">
        <v>423</v>
      </c>
      <c r="G423" t="s">
        <v>548</v>
      </c>
      <c r="H423" t="s">
        <v>206</v>
      </c>
      <c r="I423" t="s">
        <v>560</v>
      </c>
    </row>
    <row r="424" spans="1:9" x14ac:dyDescent="0.3">
      <c r="A424">
        <v>94</v>
      </c>
      <c r="B424" t="s">
        <v>111</v>
      </c>
      <c r="C424">
        <v>14</v>
      </c>
      <c r="D424">
        <v>22</v>
      </c>
      <c r="E424">
        <v>113</v>
      </c>
      <c r="F424" t="s">
        <v>483</v>
      </c>
      <c r="G424" t="s">
        <v>548</v>
      </c>
      <c r="H424" t="s">
        <v>201</v>
      </c>
      <c r="I424" t="s">
        <v>570</v>
      </c>
    </row>
    <row r="425" spans="1:9" x14ac:dyDescent="0.3">
      <c r="A425">
        <v>93</v>
      </c>
      <c r="B425" t="s">
        <v>91</v>
      </c>
      <c r="C425">
        <v>13</v>
      </c>
      <c r="D425">
        <v>36</v>
      </c>
      <c r="E425">
        <v>109</v>
      </c>
      <c r="F425" t="s">
        <v>411</v>
      </c>
      <c r="G425" t="s">
        <v>545</v>
      </c>
      <c r="H425" t="s">
        <v>201</v>
      </c>
      <c r="I425" t="s">
        <v>568</v>
      </c>
    </row>
    <row r="426" spans="1:9" x14ac:dyDescent="0.3">
      <c r="A426">
        <v>32</v>
      </c>
      <c r="B426" t="s">
        <v>136</v>
      </c>
      <c r="C426">
        <v>10</v>
      </c>
      <c r="D426">
        <v>17</v>
      </c>
      <c r="E426">
        <v>116</v>
      </c>
      <c r="F426" t="s">
        <v>244</v>
      </c>
      <c r="G426" t="s">
        <v>551</v>
      </c>
      <c r="H426" t="s">
        <v>206</v>
      </c>
      <c r="I426" t="s">
        <v>562</v>
      </c>
    </row>
    <row r="427" spans="1:9" x14ac:dyDescent="0.3">
      <c r="A427">
        <v>14</v>
      </c>
      <c r="B427" t="s">
        <v>86</v>
      </c>
      <c r="C427">
        <v>9</v>
      </c>
      <c r="D427">
        <v>46</v>
      </c>
      <c r="E427">
        <v>100</v>
      </c>
      <c r="F427" t="s">
        <v>423</v>
      </c>
      <c r="G427" t="s">
        <v>548</v>
      </c>
      <c r="H427" t="s">
        <v>206</v>
      </c>
      <c r="I427" t="s">
        <v>560</v>
      </c>
    </row>
    <row r="428" spans="1:9" x14ac:dyDescent="0.3">
      <c r="A428">
        <v>79</v>
      </c>
      <c r="B428" t="s">
        <v>91</v>
      </c>
      <c r="C428">
        <v>14</v>
      </c>
      <c r="D428">
        <v>20</v>
      </c>
      <c r="E428">
        <v>103</v>
      </c>
      <c r="F428" t="s">
        <v>483</v>
      </c>
      <c r="G428" t="s">
        <v>548</v>
      </c>
      <c r="H428" t="s">
        <v>201</v>
      </c>
      <c r="I428" t="s">
        <v>570</v>
      </c>
    </row>
    <row r="429" spans="1:9" x14ac:dyDescent="0.3">
      <c r="A429">
        <v>31</v>
      </c>
      <c r="B429" t="s">
        <v>144</v>
      </c>
      <c r="C429">
        <v>2</v>
      </c>
      <c r="D429">
        <v>10</v>
      </c>
      <c r="E429">
        <v>94</v>
      </c>
      <c r="F429" t="s">
        <v>475</v>
      </c>
      <c r="G429" t="s">
        <v>542</v>
      </c>
      <c r="H429" t="s">
        <v>206</v>
      </c>
      <c r="I429" t="s">
        <v>543</v>
      </c>
    </row>
    <row r="430" spans="1:9" x14ac:dyDescent="0.3">
      <c r="A430">
        <v>76</v>
      </c>
      <c r="B430" t="s">
        <v>163</v>
      </c>
      <c r="C430">
        <v>14</v>
      </c>
      <c r="D430">
        <v>37</v>
      </c>
      <c r="E430">
        <v>93</v>
      </c>
      <c r="F430" t="s">
        <v>483</v>
      </c>
      <c r="G430" t="s">
        <v>548</v>
      </c>
      <c r="H430" t="s">
        <v>201</v>
      </c>
      <c r="I430" t="s">
        <v>570</v>
      </c>
    </row>
    <row r="431" spans="1:9" x14ac:dyDescent="0.3">
      <c r="A431">
        <v>32</v>
      </c>
      <c r="B431" t="s">
        <v>136</v>
      </c>
      <c r="C431">
        <v>2</v>
      </c>
      <c r="D431">
        <v>25</v>
      </c>
      <c r="E431">
        <v>111</v>
      </c>
      <c r="F431" t="s">
        <v>475</v>
      </c>
      <c r="G431" t="s">
        <v>542</v>
      </c>
      <c r="H431" t="s">
        <v>206</v>
      </c>
      <c r="I431" t="s">
        <v>543</v>
      </c>
    </row>
    <row r="432" spans="1:9" x14ac:dyDescent="0.3">
      <c r="A432">
        <v>38</v>
      </c>
      <c r="B432" t="s">
        <v>132</v>
      </c>
      <c r="C432">
        <v>8</v>
      </c>
      <c r="D432">
        <v>25</v>
      </c>
      <c r="E432">
        <v>93</v>
      </c>
      <c r="F432" t="s">
        <v>373</v>
      </c>
      <c r="G432" t="s">
        <v>545</v>
      </c>
      <c r="H432" t="s">
        <v>206</v>
      </c>
      <c r="I432" t="s">
        <v>558</v>
      </c>
    </row>
    <row r="433" spans="1:9" x14ac:dyDescent="0.3">
      <c r="A433">
        <v>72</v>
      </c>
      <c r="B433" t="s">
        <v>96</v>
      </c>
      <c r="C433">
        <v>6</v>
      </c>
      <c r="D433">
        <v>28</v>
      </c>
      <c r="E433">
        <v>111</v>
      </c>
      <c r="F433" t="s">
        <v>272</v>
      </c>
      <c r="G433" t="s">
        <v>202</v>
      </c>
      <c r="H433" t="s">
        <v>201</v>
      </c>
      <c r="I433" t="s">
        <v>554</v>
      </c>
    </row>
    <row r="434" spans="1:9" x14ac:dyDescent="0.3">
      <c r="A434">
        <v>38</v>
      </c>
      <c r="B434" t="s">
        <v>132</v>
      </c>
      <c r="C434">
        <v>10</v>
      </c>
      <c r="D434">
        <v>32</v>
      </c>
      <c r="E434">
        <v>90</v>
      </c>
      <c r="F434" t="s">
        <v>244</v>
      </c>
      <c r="G434" t="s">
        <v>551</v>
      </c>
      <c r="H434" t="s">
        <v>206</v>
      </c>
      <c r="I434" t="s">
        <v>562</v>
      </c>
    </row>
    <row r="435" spans="1:9" x14ac:dyDescent="0.3">
      <c r="A435">
        <v>84</v>
      </c>
      <c r="B435" t="s">
        <v>106</v>
      </c>
      <c r="C435">
        <v>10</v>
      </c>
      <c r="D435">
        <v>15</v>
      </c>
      <c r="E435">
        <v>112</v>
      </c>
      <c r="F435" t="s">
        <v>244</v>
      </c>
      <c r="G435" t="s">
        <v>551</v>
      </c>
      <c r="H435" t="s">
        <v>206</v>
      </c>
      <c r="I435" t="s">
        <v>562</v>
      </c>
    </row>
    <row r="436" spans="1:9" x14ac:dyDescent="0.3">
      <c r="A436">
        <v>95</v>
      </c>
      <c r="B436" t="s">
        <v>96</v>
      </c>
      <c r="C436">
        <v>14</v>
      </c>
      <c r="D436">
        <v>40</v>
      </c>
      <c r="E436">
        <v>120</v>
      </c>
      <c r="F436" t="s">
        <v>483</v>
      </c>
      <c r="G436" t="s">
        <v>548</v>
      </c>
      <c r="H436" t="s">
        <v>201</v>
      </c>
      <c r="I436" t="s">
        <v>570</v>
      </c>
    </row>
    <row r="437" spans="1:9" x14ac:dyDescent="0.3">
      <c r="A437">
        <v>71</v>
      </c>
      <c r="B437" t="s">
        <v>78</v>
      </c>
      <c r="C437">
        <v>6</v>
      </c>
      <c r="D437">
        <v>28</v>
      </c>
      <c r="E437">
        <v>91</v>
      </c>
      <c r="F437" t="s">
        <v>272</v>
      </c>
      <c r="G437" t="s">
        <v>202</v>
      </c>
      <c r="H437" t="s">
        <v>201</v>
      </c>
      <c r="I437" t="s">
        <v>554</v>
      </c>
    </row>
    <row r="438" spans="1:9" x14ac:dyDescent="0.3">
      <c r="A438">
        <v>31</v>
      </c>
      <c r="B438" t="s">
        <v>144</v>
      </c>
      <c r="C438">
        <v>5</v>
      </c>
      <c r="D438">
        <v>13</v>
      </c>
      <c r="E438">
        <v>114</v>
      </c>
      <c r="F438" t="s">
        <v>315</v>
      </c>
      <c r="G438" t="s">
        <v>551</v>
      </c>
      <c r="H438" t="s">
        <v>206</v>
      </c>
      <c r="I438" t="s">
        <v>552</v>
      </c>
    </row>
    <row r="439" spans="1:9" x14ac:dyDescent="0.3">
      <c r="A439">
        <v>44</v>
      </c>
      <c r="B439" t="s">
        <v>130</v>
      </c>
      <c r="C439">
        <v>6</v>
      </c>
      <c r="D439">
        <v>28</v>
      </c>
      <c r="E439">
        <v>104</v>
      </c>
      <c r="F439" t="s">
        <v>272</v>
      </c>
      <c r="G439" t="s">
        <v>202</v>
      </c>
      <c r="H439" t="s">
        <v>201</v>
      </c>
      <c r="I439" t="s">
        <v>554</v>
      </c>
    </row>
    <row r="440" spans="1:9" x14ac:dyDescent="0.3">
      <c r="A440">
        <v>54</v>
      </c>
      <c r="B440" t="s">
        <v>138</v>
      </c>
      <c r="C440">
        <v>9</v>
      </c>
      <c r="D440">
        <v>16</v>
      </c>
      <c r="E440">
        <v>104</v>
      </c>
      <c r="F440" t="s">
        <v>423</v>
      </c>
      <c r="G440" t="s">
        <v>548</v>
      </c>
      <c r="H440" t="s">
        <v>206</v>
      </c>
      <c r="I440" t="s">
        <v>560</v>
      </c>
    </row>
    <row r="441" spans="1:9" x14ac:dyDescent="0.3">
      <c r="A441">
        <v>24</v>
      </c>
      <c r="B441" t="s">
        <v>133</v>
      </c>
      <c r="C441">
        <v>13</v>
      </c>
      <c r="D441">
        <v>35</v>
      </c>
      <c r="E441">
        <v>90</v>
      </c>
      <c r="F441" t="s">
        <v>411</v>
      </c>
      <c r="G441" t="s">
        <v>545</v>
      </c>
      <c r="H441" t="s">
        <v>201</v>
      </c>
      <c r="I441" t="s">
        <v>568</v>
      </c>
    </row>
    <row r="442" spans="1:9" x14ac:dyDescent="0.3">
      <c r="A442">
        <v>71</v>
      </c>
      <c r="B442" t="s">
        <v>78</v>
      </c>
      <c r="C442">
        <v>7</v>
      </c>
      <c r="D442">
        <v>21</v>
      </c>
      <c r="E442">
        <v>92</v>
      </c>
      <c r="F442" t="s">
        <v>507</v>
      </c>
      <c r="G442" t="s">
        <v>542</v>
      </c>
      <c r="H442" t="s">
        <v>206</v>
      </c>
      <c r="I442" t="s">
        <v>556</v>
      </c>
    </row>
    <row r="443" spans="1:9" x14ac:dyDescent="0.3">
      <c r="A443">
        <v>30</v>
      </c>
      <c r="B443" t="s">
        <v>155</v>
      </c>
      <c r="C443">
        <v>15</v>
      </c>
      <c r="D443">
        <v>29</v>
      </c>
      <c r="E443">
        <v>95</v>
      </c>
      <c r="F443" t="s">
        <v>295</v>
      </c>
      <c r="G443" t="s">
        <v>551</v>
      </c>
      <c r="H443" t="s">
        <v>206</v>
      </c>
      <c r="I443" t="s">
        <v>572</v>
      </c>
    </row>
    <row r="444" spans="1:9" x14ac:dyDescent="0.3">
      <c r="A444">
        <v>62</v>
      </c>
      <c r="B444" t="s">
        <v>96</v>
      </c>
      <c r="C444">
        <v>15</v>
      </c>
      <c r="D444">
        <v>32</v>
      </c>
      <c r="E444">
        <v>113</v>
      </c>
      <c r="F444" t="s">
        <v>295</v>
      </c>
      <c r="G444" t="s">
        <v>551</v>
      </c>
      <c r="H444" t="s">
        <v>206</v>
      </c>
      <c r="I444" t="s">
        <v>572</v>
      </c>
    </row>
    <row r="445" spans="1:9" x14ac:dyDescent="0.3">
      <c r="A445">
        <v>100</v>
      </c>
      <c r="B445" t="s">
        <v>96</v>
      </c>
      <c r="C445">
        <v>15</v>
      </c>
      <c r="D445">
        <v>14</v>
      </c>
      <c r="E445">
        <v>102</v>
      </c>
      <c r="F445" t="s">
        <v>295</v>
      </c>
      <c r="G445" t="s">
        <v>551</v>
      </c>
      <c r="H445" t="s">
        <v>206</v>
      </c>
      <c r="I445" t="s">
        <v>572</v>
      </c>
    </row>
    <row r="446" spans="1:9" x14ac:dyDescent="0.3">
      <c r="A446">
        <v>84</v>
      </c>
      <c r="B446" t="s">
        <v>106</v>
      </c>
      <c r="C446">
        <v>12</v>
      </c>
      <c r="D446">
        <v>15</v>
      </c>
      <c r="E446">
        <v>111</v>
      </c>
      <c r="F446" t="s">
        <v>333</v>
      </c>
      <c r="G446" t="s">
        <v>542</v>
      </c>
      <c r="H446" t="s">
        <v>201</v>
      </c>
      <c r="I446" t="s">
        <v>566</v>
      </c>
    </row>
    <row r="447" spans="1:9" x14ac:dyDescent="0.3">
      <c r="A447">
        <v>63</v>
      </c>
      <c r="B447" t="s">
        <v>139</v>
      </c>
      <c r="C447">
        <v>9</v>
      </c>
      <c r="D447">
        <v>39</v>
      </c>
      <c r="E447">
        <v>102</v>
      </c>
      <c r="F447" t="s">
        <v>423</v>
      </c>
      <c r="G447" t="s">
        <v>548</v>
      </c>
      <c r="H447" t="s">
        <v>206</v>
      </c>
      <c r="I447" t="s">
        <v>560</v>
      </c>
    </row>
    <row r="448" spans="1:9" x14ac:dyDescent="0.3">
      <c r="A448">
        <v>81</v>
      </c>
      <c r="B448" t="s">
        <v>162</v>
      </c>
      <c r="C448">
        <v>12</v>
      </c>
      <c r="D448">
        <v>20</v>
      </c>
      <c r="E448">
        <v>112</v>
      </c>
      <c r="F448" t="s">
        <v>333</v>
      </c>
      <c r="G448" t="s">
        <v>542</v>
      </c>
      <c r="H448" t="s">
        <v>201</v>
      </c>
      <c r="I448" t="s">
        <v>566</v>
      </c>
    </row>
    <row r="449" spans="1:9" x14ac:dyDescent="0.3">
      <c r="A449">
        <v>43</v>
      </c>
      <c r="B449" t="s">
        <v>158</v>
      </c>
      <c r="C449">
        <v>15</v>
      </c>
      <c r="D449">
        <v>37</v>
      </c>
      <c r="E449">
        <v>107</v>
      </c>
      <c r="F449" t="s">
        <v>295</v>
      </c>
      <c r="G449" t="s">
        <v>551</v>
      </c>
      <c r="H449" t="s">
        <v>206</v>
      </c>
      <c r="I449" t="s">
        <v>572</v>
      </c>
    </row>
    <row r="450" spans="1:9" x14ac:dyDescent="0.3">
      <c r="A450">
        <v>7</v>
      </c>
      <c r="B450" t="s">
        <v>161</v>
      </c>
      <c r="C450">
        <v>5</v>
      </c>
      <c r="D450">
        <v>42</v>
      </c>
      <c r="E450">
        <v>113</v>
      </c>
      <c r="F450" t="s">
        <v>315</v>
      </c>
      <c r="G450" t="s">
        <v>551</v>
      </c>
      <c r="H450" t="s">
        <v>206</v>
      </c>
      <c r="I450" t="s">
        <v>552</v>
      </c>
    </row>
    <row r="451" spans="1:9" x14ac:dyDescent="0.3">
      <c r="A451">
        <v>66</v>
      </c>
      <c r="B451" t="s">
        <v>89</v>
      </c>
      <c r="C451">
        <v>2</v>
      </c>
      <c r="D451">
        <v>44</v>
      </c>
      <c r="E451">
        <v>109</v>
      </c>
      <c r="F451" t="s">
        <v>475</v>
      </c>
      <c r="G451" t="s">
        <v>542</v>
      </c>
      <c r="H451" t="s">
        <v>206</v>
      </c>
      <c r="I451" t="s">
        <v>543</v>
      </c>
    </row>
    <row r="452" spans="1:9" x14ac:dyDescent="0.3">
      <c r="A452">
        <v>76</v>
      </c>
      <c r="B452" t="s">
        <v>163</v>
      </c>
      <c r="C452">
        <v>8</v>
      </c>
      <c r="D452">
        <v>33</v>
      </c>
      <c r="E452">
        <v>97</v>
      </c>
      <c r="F452" t="s">
        <v>373</v>
      </c>
      <c r="G452" t="s">
        <v>545</v>
      </c>
      <c r="H452" t="s">
        <v>206</v>
      </c>
      <c r="I452" t="s">
        <v>558</v>
      </c>
    </row>
    <row r="453" spans="1:9" x14ac:dyDescent="0.3">
      <c r="A453">
        <v>37</v>
      </c>
      <c r="B453" t="s">
        <v>110</v>
      </c>
      <c r="C453">
        <v>10</v>
      </c>
      <c r="D453">
        <v>29</v>
      </c>
      <c r="E453">
        <v>116</v>
      </c>
      <c r="F453" t="s">
        <v>244</v>
      </c>
      <c r="G453" t="s">
        <v>551</v>
      </c>
      <c r="H453" t="s">
        <v>206</v>
      </c>
      <c r="I453" t="s">
        <v>562</v>
      </c>
    </row>
    <row r="454" spans="1:9" x14ac:dyDescent="0.3">
      <c r="A454">
        <v>13</v>
      </c>
      <c r="B454" t="s">
        <v>134</v>
      </c>
      <c r="C454">
        <v>4</v>
      </c>
      <c r="D454">
        <v>32</v>
      </c>
      <c r="E454">
        <v>108</v>
      </c>
      <c r="F454" t="s">
        <v>472</v>
      </c>
      <c r="G454" t="s">
        <v>548</v>
      </c>
      <c r="H454" t="s">
        <v>206</v>
      </c>
      <c r="I454" t="s">
        <v>549</v>
      </c>
    </row>
    <row r="455" spans="1:9" x14ac:dyDescent="0.3">
      <c r="A455">
        <v>30</v>
      </c>
      <c r="B455" t="s">
        <v>155</v>
      </c>
      <c r="C455">
        <v>1</v>
      </c>
      <c r="D455">
        <v>40</v>
      </c>
      <c r="E455">
        <v>106</v>
      </c>
      <c r="F455" t="s">
        <v>200</v>
      </c>
      <c r="G455" t="s">
        <v>202</v>
      </c>
      <c r="H455" t="s">
        <v>201</v>
      </c>
      <c r="I455" t="s">
        <v>539</v>
      </c>
    </row>
    <row r="456" spans="1:9" x14ac:dyDescent="0.3">
      <c r="A456">
        <v>52</v>
      </c>
      <c r="B456" t="s">
        <v>81</v>
      </c>
      <c r="C456">
        <v>5</v>
      </c>
      <c r="D456">
        <v>49</v>
      </c>
      <c r="E456">
        <v>92</v>
      </c>
      <c r="F456" t="s">
        <v>315</v>
      </c>
      <c r="G456" t="s">
        <v>551</v>
      </c>
      <c r="H456" t="s">
        <v>206</v>
      </c>
      <c r="I456" t="s">
        <v>552</v>
      </c>
    </row>
    <row r="457" spans="1:9" x14ac:dyDescent="0.3">
      <c r="A457">
        <v>3</v>
      </c>
      <c r="B457" t="s">
        <v>150</v>
      </c>
      <c r="C457">
        <v>9</v>
      </c>
      <c r="D457">
        <v>26</v>
      </c>
      <c r="E457">
        <v>93</v>
      </c>
      <c r="F457" t="s">
        <v>423</v>
      </c>
      <c r="G457" t="s">
        <v>548</v>
      </c>
      <c r="H457" t="s">
        <v>206</v>
      </c>
      <c r="I457" t="s">
        <v>560</v>
      </c>
    </row>
    <row r="458" spans="1:9" x14ac:dyDescent="0.3">
      <c r="A458">
        <v>37</v>
      </c>
      <c r="B458" t="s">
        <v>110</v>
      </c>
      <c r="C458">
        <v>9</v>
      </c>
      <c r="D458">
        <v>39</v>
      </c>
      <c r="E458">
        <v>96</v>
      </c>
      <c r="F458" t="s">
        <v>423</v>
      </c>
      <c r="G458" t="s">
        <v>548</v>
      </c>
      <c r="H458" t="s">
        <v>206</v>
      </c>
      <c r="I458" t="s">
        <v>560</v>
      </c>
    </row>
    <row r="459" spans="1:9" x14ac:dyDescent="0.3">
      <c r="A459">
        <v>23</v>
      </c>
      <c r="B459" t="s">
        <v>164</v>
      </c>
      <c r="C459">
        <v>7</v>
      </c>
      <c r="D459">
        <v>45</v>
      </c>
      <c r="E459">
        <v>114</v>
      </c>
      <c r="F459" t="s">
        <v>507</v>
      </c>
      <c r="G459" t="s">
        <v>542</v>
      </c>
      <c r="H459" t="s">
        <v>206</v>
      </c>
      <c r="I459" t="s">
        <v>556</v>
      </c>
    </row>
    <row r="460" spans="1:9" x14ac:dyDescent="0.3">
      <c r="A460">
        <v>7</v>
      </c>
      <c r="B460" t="s">
        <v>161</v>
      </c>
      <c r="C460">
        <v>1</v>
      </c>
      <c r="D460">
        <v>48</v>
      </c>
      <c r="E460">
        <v>100</v>
      </c>
      <c r="F460" t="s">
        <v>200</v>
      </c>
      <c r="G460" t="s">
        <v>202</v>
      </c>
      <c r="H460" t="s">
        <v>201</v>
      </c>
      <c r="I460" t="s">
        <v>539</v>
      </c>
    </row>
    <row r="461" spans="1:9" x14ac:dyDescent="0.3">
      <c r="A461">
        <v>87</v>
      </c>
      <c r="B461" t="s">
        <v>101</v>
      </c>
      <c r="C461">
        <v>12</v>
      </c>
      <c r="D461">
        <v>45</v>
      </c>
      <c r="E461">
        <v>109</v>
      </c>
      <c r="F461" t="s">
        <v>333</v>
      </c>
      <c r="G461" t="s">
        <v>542</v>
      </c>
      <c r="H461" t="s">
        <v>201</v>
      </c>
      <c r="I461" t="s">
        <v>566</v>
      </c>
    </row>
    <row r="462" spans="1:9" x14ac:dyDescent="0.3">
      <c r="A462">
        <v>98</v>
      </c>
      <c r="B462" t="s">
        <v>84</v>
      </c>
      <c r="C462">
        <v>11</v>
      </c>
      <c r="D462">
        <v>31</v>
      </c>
      <c r="E462">
        <v>99</v>
      </c>
      <c r="F462" t="s">
        <v>458</v>
      </c>
      <c r="G462" t="s">
        <v>202</v>
      </c>
      <c r="H462" t="s">
        <v>201</v>
      </c>
      <c r="I462" t="s">
        <v>564</v>
      </c>
    </row>
    <row r="463" spans="1:9" x14ac:dyDescent="0.3">
      <c r="A463">
        <v>41</v>
      </c>
      <c r="B463" t="s">
        <v>127</v>
      </c>
      <c r="C463">
        <v>4</v>
      </c>
      <c r="D463">
        <v>36</v>
      </c>
      <c r="E463">
        <v>108</v>
      </c>
      <c r="F463" t="s">
        <v>472</v>
      </c>
      <c r="G463" t="s">
        <v>548</v>
      </c>
      <c r="H463" t="s">
        <v>206</v>
      </c>
      <c r="I463" t="s">
        <v>549</v>
      </c>
    </row>
    <row r="464" spans="1:9" x14ac:dyDescent="0.3">
      <c r="A464">
        <v>51</v>
      </c>
      <c r="B464" t="s">
        <v>114</v>
      </c>
      <c r="C464">
        <v>7</v>
      </c>
      <c r="D464">
        <v>17</v>
      </c>
      <c r="E464">
        <v>99</v>
      </c>
      <c r="F464" t="s">
        <v>507</v>
      </c>
      <c r="G464" t="s">
        <v>542</v>
      </c>
      <c r="H464" t="s">
        <v>206</v>
      </c>
      <c r="I464" t="s">
        <v>556</v>
      </c>
    </row>
    <row r="465" spans="1:9" x14ac:dyDescent="0.3">
      <c r="A465">
        <v>10</v>
      </c>
      <c r="B465" t="s">
        <v>148</v>
      </c>
      <c r="C465">
        <v>10</v>
      </c>
      <c r="D465">
        <v>16</v>
      </c>
      <c r="E465">
        <v>114</v>
      </c>
      <c r="F465" t="s">
        <v>244</v>
      </c>
      <c r="G465" t="s">
        <v>551</v>
      </c>
      <c r="H465" t="s">
        <v>206</v>
      </c>
      <c r="I465" t="s">
        <v>562</v>
      </c>
    </row>
    <row r="466" spans="1:9" x14ac:dyDescent="0.3">
      <c r="A466">
        <v>96</v>
      </c>
      <c r="B466" t="s">
        <v>104</v>
      </c>
      <c r="C466">
        <v>1</v>
      </c>
      <c r="D466">
        <v>12</v>
      </c>
      <c r="E466">
        <v>91</v>
      </c>
      <c r="F466" t="s">
        <v>200</v>
      </c>
      <c r="G466" t="s">
        <v>202</v>
      </c>
      <c r="H466" t="s">
        <v>201</v>
      </c>
      <c r="I466" t="s">
        <v>539</v>
      </c>
    </row>
    <row r="467" spans="1:9" x14ac:dyDescent="0.3">
      <c r="A467">
        <v>100</v>
      </c>
      <c r="B467" t="s">
        <v>96</v>
      </c>
      <c r="C467">
        <v>5</v>
      </c>
      <c r="D467">
        <v>28</v>
      </c>
      <c r="E467">
        <v>95</v>
      </c>
      <c r="F467" t="s">
        <v>315</v>
      </c>
      <c r="G467" t="s">
        <v>551</v>
      </c>
      <c r="H467" t="s">
        <v>206</v>
      </c>
      <c r="I467" t="s">
        <v>552</v>
      </c>
    </row>
    <row r="468" spans="1:9" x14ac:dyDescent="0.3">
      <c r="A468">
        <v>52</v>
      </c>
      <c r="B468" t="s">
        <v>81</v>
      </c>
      <c r="C468">
        <v>9</v>
      </c>
      <c r="D468">
        <v>34</v>
      </c>
      <c r="E468">
        <v>99</v>
      </c>
      <c r="F468" t="s">
        <v>423</v>
      </c>
      <c r="G468" t="s">
        <v>548</v>
      </c>
      <c r="H468" t="s">
        <v>206</v>
      </c>
      <c r="I468" t="s">
        <v>560</v>
      </c>
    </row>
    <row r="469" spans="1:9" x14ac:dyDescent="0.3">
      <c r="A469">
        <v>40</v>
      </c>
      <c r="B469" t="s">
        <v>111</v>
      </c>
      <c r="C469">
        <v>1</v>
      </c>
      <c r="D469">
        <v>48</v>
      </c>
      <c r="E469">
        <v>112</v>
      </c>
      <c r="F469" t="s">
        <v>200</v>
      </c>
      <c r="G469" t="s">
        <v>202</v>
      </c>
      <c r="H469" t="s">
        <v>201</v>
      </c>
      <c r="I469" t="s">
        <v>539</v>
      </c>
    </row>
    <row r="470" spans="1:9" x14ac:dyDescent="0.3">
      <c r="A470">
        <v>6</v>
      </c>
      <c r="B470" t="s">
        <v>147</v>
      </c>
      <c r="C470">
        <v>9</v>
      </c>
      <c r="D470">
        <v>45</v>
      </c>
      <c r="E470">
        <v>118</v>
      </c>
      <c r="F470" t="s">
        <v>423</v>
      </c>
      <c r="G470" t="s">
        <v>548</v>
      </c>
      <c r="H470" t="s">
        <v>206</v>
      </c>
      <c r="I470" t="s">
        <v>560</v>
      </c>
    </row>
    <row r="471" spans="1:9" x14ac:dyDescent="0.3">
      <c r="A471">
        <v>59</v>
      </c>
      <c r="B471" t="s">
        <v>156</v>
      </c>
      <c r="C471">
        <v>12</v>
      </c>
      <c r="D471">
        <v>19</v>
      </c>
      <c r="E471">
        <v>108</v>
      </c>
      <c r="F471" t="s">
        <v>333</v>
      </c>
      <c r="G471" t="s">
        <v>542</v>
      </c>
      <c r="H471" t="s">
        <v>201</v>
      </c>
      <c r="I471" t="s">
        <v>566</v>
      </c>
    </row>
    <row r="472" spans="1:9" x14ac:dyDescent="0.3">
      <c r="A472">
        <v>20</v>
      </c>
      <c r="B472" t="s">
        <v>99</v>
      </c>
      <c r="C472">
        <v>8</v>
      </c>
      <c r="D472">
        <v>47</v>
      </c>
      <c r="E472">
        <v>91</v>
      </c>
      <c r="F472" t="s">
        <v>373</v>
      </c>
      <c r="G472" t="s">
        <v>545</v>
      </c>
      <c r="H472" t="s">
        <v>206</v>
      </c>
      <c r="I472" t="s">
        <v>558</v>
      </c>
    </row>
    <row r="473" spans="1:9" x14ac:dyDescent="0.3">
      <c r="A473">
        <v>49</v>
      </c>
      <c r="B473" t="s">
        <v>96</v>
      </c>
      <c r="C473">
        <v>5</v>
      </c>
      <c r="D473">
        <v>20</v>
      </c>
      <c r="E473">
        <v>100</v>
      </c>
      <c r="F473" t="s">
        <v>315</v>
      </c>
      <c r="G473" t="s">
        <v>551</v>
      </c>
      <c r="H473" t="s">
        <v>206</v>
      </c>
      <c r="I473" t="s">
        <v>552</v>
      </c>
    </row>
    <row r="474" spans="1:9" x14ac:dyDescent="0.3">
      <c r="A474">
        <v>29</v>
      </c>
      <c r="B474" t="s">
        <v>157</v>
      </c>
      <c r="C474">
        <v>14</v>
      </c>
      <c r="D474">
        <v>37</v>
      </c>
      <c r="E474">
        <v>117</v>
      </c>
      <c r="F474" t="s">
        <v>483</v>
      </c>
      <c r="G474" t="s">
        <v>548</v>
      </c>
      <c r="H474" t="s">
        <v>201</v>
      </c>
      <c r="I474" t="s">
        <v>570</v>
      </c>
    </row>
    <row r="475" spans="1:9" x14ac:dyDescent="0.3">
      <c r="A475">
        <v>45</v>
      </c>
      <c r="B475" t="s">
        <v>96</v>
      </c>
      <c r="C475">
        <v>15</v>
      </c>
      <c r="D475">
        <v>49</v>
      </c>
      <c r="E475">
        <v>93</v>
      </c>
      <c r="F475" t="s">
        <v>295</v>
      </c>
      <c r="G475" t="s">
        <v>551</v>
      </c>
      <c r="H475" t="s">
        <v>206</v>
      </c>
      <c r="I475" t="s">
        <v>572</v>
      </c>
    </row>
    <row r="476" spans="1:9" x14ac:dyDescent="0.3">
      <c r="A476">
        <v>8</v>
      </c>
      <c r="B476" t="s">
        <v>96</v>
      </c>
      <c r="C476">
        <v>15</v>
      </c>
      <c r="D476">
        <v>21</v>
      </c>
      <c r="E476">
        <v>117</v>
      </c>
      <c r="F476" t="s">
        <v>295</v>
      </c>
      <c r="G476" t="s">
        <v>551</v>
      </c>
      <c r="H476" t="s">
        <v>206</v>
      </c>
      <c r="I476" t="s">
        <v>572</v>
      </c>
    </row>
    <row r="477" spans="1:9" x14ac:dyDescent="0.3">
      <c r="A477">
        <v>71</v>
      </c>
      <c r="B477" t="s">
        <v>78</v>
      </c>
      <c r="C477">
        <v>14</v>
      </c>
      <c r="D477">
        <v>27</v>
      </c>
      <c r="E477">
        <v>111</v>
      </c>
      <c r="F477" t="s">
        <v>483</v>
      </c>
      <c r="G477" t="s">
        <v>548</v>
      </c>
      <c r="H477" t="s">
        <v>201</v>
      </c>
      <c r="I477" t="s">
        <v>570</v>
      </c>
    </row>
    <row r="478" spans="1:9" x14ac:dyDescent="0.3">
      <c r="A478">
        <v>17</v>
      </c>
      <c r="B478" t="s">
        <v>126</v>
      </c>
      <c r="C478">
        <v>12</v>
      </c>
      <c r="D478">
        <v>34</v>
      </c>
      <c r="E478">
        <v>98</v>
      </c>
      <c r="F478" t="s">
        <v>333</v>
      </c>
      <c r="G478" t="s">
        <v>542</v>
      </c>
      <c r="H478" t="s">
        <v>201</v>
      </c>
      <c r="I478" t="s">
        <v>566</v>
      </c>
    </row>
    <row r="479" spans="1:9" x14ac:dyDescent="0.3">
      <c r="A479">
        <v>22</v>
      </c>
      <c r="B479" t="s">
        <v>112</v>
      </c>
      <c r="C479">
        <v>11</v>
      </c>
      <c r="D479">
        <v>35</v>
      </c>
      <c r="E479">
        <v>118</v>
      </c>
      <c r="F479" t="s">
        <v>458</v>
      </c>
      <c r="G479" t="s">
        <v>202</v>
      </c>
      <c r="H479" t="s">
        <v>201</v>
      </c>
      <c r="I479" t="s">
        <v>564</v>
      </c>
    </row>
    <row r="480" spans="1:9" x14ac:dyDescent="0.3">
      <c r="A480">
        <v>3</v>
      </c>
      <c r="B480" t="s">
        <v>150</v>
      </c>
      <c r="C480">
        <v>7</v>
      </c>
      <c r="D480">
        <v>34</v>
      </c>
      <c r="E480">
        <v>96</v>
      </c>
      <c r="F480" t="s">
        <v>507</v>
      </c>
      <c r="G480" t="s">
        <v>542</v>
      </c>
      <c r="H480" t="s">
        <v>206</v>
      </c>
      <c r="I480" t="s">
        <v>556</v>
      </c>
    </row>
    <row r="481" spans="1:9" x14ac:dyDescent="0.3">
      <c r="A481">
        <v>19</v>
      </c>
      <c r="B481" t="s">
        <v>96</v>
      </c>
      <c r="C481">
        <v>9</v>
      </c>
      <c r="D481">
        <v>12</v>
      </c>
      <c r="E481">
        <v>106</v>
      </c>
      <c r="F481" t="s">
        <v>423</v>
      </c>
      <c r="G481" t="s">
        <v>548</v>
      </c>
      <c r="H481" t="s">
        <v>206</v>
      </c>
      <c r="I481" t="s">
        <v>560</v>
      </c>
    </row>
    <row r="482" spans="1:9" x14ac:dyDescent="0.3">
      <c r="A482">
        <v>18</v>
      </c>
      <c r="B482" t="s">
        <v>142</v>
      </c>
      <c r="C482">
        <v>6</v>
      </c>
      <c r="D482">
        <v>46</v>
      </c>
      <c r="E482">
        <v>105</v>
      </c>
      <c r="F482" t="s">
        <v>272</v>
      </c>
      <c r="G482" t="s">
        <v>202</v>
      </c>
      <c r="H482" t="s">
        <v>201</v>
      </c>
      <c r="I482" t="s">
        <v>554</v>
      </c>
    </row>
    <row r="483" spans="1:9" x14ac:dyDescent="0.3">
      <c r="A483">
        <v>27</v>
      </c>
      <c r="B483" t="s">
        <v>160</v>
      </c>
      <c r="C483">
        <v>3</v>
      </c>
      <c r="D483">
        <v>42</v>
      </c>
      <c r="E483">
        <v>95</v>
      </c>
      <c r="F483" t="s">
        <v>494</v>
      </c>
      <c r="G483" t="s">
        <v>545</v>
      </c>
      <c r="H483" t="s">
        <v>206</v>
      </c>
      <c r="I483" t="s">
        <v>546</v>
      </c>
    </row>
    <row r="484" spans="1:9" x14ac:dyDescent="0.3">
      <c r="A484">
        <v>61</v>
      </c>
      <c r="B484" t="s">
        <v>116</v>
      </c>
      <c r="C484">
        <v>8</v>
      </c>
      <c r="D484">
        <v>36</v>
      </c>
      <c r="E484">
        <v>104</v>
      </c>
      <c r="F484" t="s">
        <v>373</v>
      </c>
      <c r="G484" t="s">
        <v>545</v>
      </c>
      <c r="H484" t="s">
        <v>206</v>
      </c>
      <c r="I484" t="s">
        <v>558</v>
      </c>
    </row>
    <row r="485" spans="1:9" x14ac:dyDescent="0.3">
      <c r="A485">
        <v>72</v>
      </c>
      <c r="B485" t="s">
        <v>96</v>
      </c>
      <c r="C485">
        <v>11</v>
      </c>
      <c r="D485">
        <v>24</v>
      </c>
      <c r="E485">
        <v>112</v>
      </c>
      <c r="F485" t="s">
        <v>458</v>
      </c>
      <c r="G485" t="s">
        <v>202</v>
      </c>
      <c r="H485" t="s">
        <v>201</v>
      </c>
      <c r="I485" t="s">
        <v>564</v>
      </c>
    </row>
    <row r="486" spans="1:9" x14ac:dyDescent="0.3">
      <c r="A486">
        <v>77</v>
      </c>
      <c r="B486" t="s">
        <v>124</v>
      </c>
      <c r="C486">
        <v>8</v>
      </c>
      <c r="D486">
        <v>11</v>
      </c>
      <c r="E486">
        <v>90</v>
      </c>
      <c r="F486" t="s">
        <v>373</v>
      </c>
      <c r="G486" t="s">
        <v>545</v>
      </c>
      <c r="H486" t="s">
        <v>206</v>
      </c>
      <c r="I486" t="s">
        <v>558</v>
      </c>
    </row>
    <row r="487" spans="1:9" x14ac:dyDescent="0.3">
      <c r="A487">
        <v>77</v>
      </c>
      <c r="B487" t="s">
        <v>124</v>
      </c>
      <c r="C487">
        <v>15</v>
      </c>
      <c r="D487">
        <v>44</v>
      </c>
      <c r="E487">
        <v>98</v>
      </c>
      <c r="F487" t="s">
        <v>295</v>
      </c>
      <c r="G487" t="s">
        <v>551</v>
      </c>
      <c r="H487" t="s">
        <v>206</v>
      </c>
      <c r="I487" t="s">
        <v>572</v>
      </c>
    </row>
    <row r="488" spans="1:9" x14ac:dyDescent="0.3">
      <c r="A488">
        <v>70</v>
      </c>
      <c r="B488" t="s">
        <v>126</v>
      </c>
      <c r="C488">
        <v>9</v>
      </c>
      <c r="D488">
        <v>41</v>
      </c>
      <c r="E488">
        <v>99</v>
      </c>
      <c r="F488" t="s">
        <v>423</v>
      </c>
      <c r="G488" t="s">
        <v>548</v>
      </c>
      <c r="H488" t="s">
        <v>206</v>
      </c>
      <c r="I488" t="s">
        <v>560</v>
      </c>
    </row>
    <row r="489" spans="1:9" x14ac:dyDescent="0.3">
      <c r="A489">
        <v>35</v>
      </c>
      <c r="B489" t="s">
        <v>96</v>
      </c>
      <c r="C489">
        <v>5</v>
      </c>
      <c r="D489">
        <v>45</v>
      </c>
      <c r="E489">
        <v>117</v>
      </c>
      <c r="F489" t="s">
        <v>315</v>
      </c>
      <c r="G489" t="s">
        <v>551</v>
      </c>
      <c r="H489" t="s">
        <v>206</v>
      </c>
      <c r="I489" t="s">
        <v>552</v>
      </c>
    </row>
    <row r="490" spans="1:9" x14ac:dyDescent="0.3">
      <c r="A490">
        <v>89</v>
      </c>
      <c r="B490" t="s">
        <v>111</v>
      </c>
      <c r="C490">
        <v>11</v>
      </c>
      <c r="D490">
        <v>21</v>
      </c>
      <c r="E490">
        <v>95</v>
      </c>
      <c r="F490" t="s">
        <v>458</v>
      </c>
      <c r="G490" t="s">
        <v>202</v>
      </c>
      <c r="H490" t="s">
        <v>201</v>
      </c>
      <c r="I490" t="s">
        <v>564</v>
      </c>
    </row>
    <row r="491" spans="1:9" x14ac:dyDescent="0.3">
      <c r="A491">
        <v>85</v>
      </c>
      <c r="B491" t="s">
        <v>117</v>
      </c>
      <c r="C491">
        <v>8</v>
      </c>
      <c r="D491">
        <v>17</v>
      </c>
      <c r="E491">
        <v>114</v>
      </c>
      <c r="F491" t="s">
        <v>373</v>
      </c>
      <c r="G491" t="s">
        <v>545</v>
      </c>
      <c r="H491" t="s">
        <v>206</v>
      </c>
      <c r="I491" t="s">
        <v>558</v>
      </c>
    </row>
    <row r="492" spans="1:9" x14ac:dyDescent="0.3">
      <c r="A492">
        <v>84</v>
      </c>
      <c r="B492" t="s">
        <v>106</v>
      </c>
      <c r="C492">
        <v>8</v>
      </c>
      <c r="D492">
        <v>44</v>
      </c>
      <c r="E492">
        <v>93</v>
      </c>
      <c r="F492" t="s">
        <v>373</v>
      </c>
      <c r="G492" t="s">
        <v>545</v>
      </c>
      <c r="H492" t="s">
        <v>206</v>
      </c>
      <c r="I492" t="s">
        <v>558</v>
      </c>
    </row>
    <row r="493" spans="1:9" x14ac:dyDescent="0.3">
      <c r="A493">
        <v>83</v>
      </c>
      <c r="B493" t="s">
        <v>159</v>
      </c>
      <c r="C493">
        <v>4</v>
      </c>
      <c r="D493">
        <v>16</v>
      </c>
      <c r="E493">
        <v>119</v>
      </c>
      <c r="F493" t="s">
        <v>472</v>
      </c>
      <c r="G493" t="s">
        <v>548</v>
      </c>
      <c r="H493" t="s">
        <v>206</v>
      </c>
      <c r="I493" t="s">
        <v>549</v>
      </c>
    </row>
    <row r="494" spans="1:9" x14ac:dyDescent="0.3">
      <c r="A494">
        <v>6</v>
      </c>
      <c r="B494" t="s">
        <v>147</v>
      </c>
      <c r="C494">
        <v>6</v>
      </c>
      <c r="D494">
        <v>49</v>
      </c>
      <c r="E494">
        <v>112</v>
      </c>
      <c r="F494" t="s">
        <v>272</v>
      </c>
      <c r="G494" t="s">
        <v>202</v>
      </c>
      <c r="H494" t="s">
        <v>201</v>
      </c>
      <c r="I494" t="s">
        <v>554</v>
      </c>
    </row>
    <row r="495" spans="1:9" x14ac:dyDescent="0.3">
      <c r="A495">
        <v>94</v>
      </c>
      <c r="B495" t="s">
        <v>111</v>
      </c>
      <c r="C495">
        <v>3</v>
      </c>
      <c r="D495">
        <v>33</v>
      </c>
      <c r="E495">
        <v>115</v>
      </c>
      <c r="F495" t="s">
        <v>494</v>
      </c>
      <c r="G495" t="s">
        <v>545</v>
      </c>
      <c r="H495" t="s">
        <v>206</v>
      </c>
      <c r="I495" t="s">
        <v>546</v>
      </c>
    </row>
    <row r="496" spans="1:9" x14ac:dyDescent="0.3">
      <c r="A496">
        <v>97</v>
      </c>
      <c r="B496" t="s">
        <v>125</v>
      </c>
      <c r="C496">
        <v>4</v>
      </c>
      <c r="D496">
        <v>33</v>
      </c>
      <c r="E496">
        <v>102</v>
      </c>
      <c r="F496" t="s">
        <v>472</v>
      </c>
      <c r="G496" t="s">
        <v>548</v>
      </c>
      <c r="H496" t="s">
        <v>206</v>
      </c>
      <c r="I496" t="s">
        <v>549</v>
      </c>
    </row>
    <row r="497" spans="1:9" x14ac:dyDescent="0.3">
      <c r="A497">
        <v>74</v>
      </c>
      <c r="B497" t="s">
        <v>96</v>
      </c>
      <c r="C497">
        <v>2</v>
      </c>
      <c r="D497">
        <v>15</v>
      </c>
      <c r="E497">
        <v>116</v>
      </c>
      <c r="F497" t="s">
        <v>475</v>
      </c>
      <c r="G497" t="s">
        <v>542</v>
      </c>
      <c r="H497" t="s">
        <v>206</v>
      </c>
      <c r="I497" t="s">
        <v>543</v>
      </c>
    </row>
    <row r="498" spans="1:9" x14ac:dyDescent="0.3">
      <c r="A498">
        <v>89</v>
      </c>
      <c r="B498" t="s">
        <v>111</v>
      </c>
      <c r="C498">
        <v>11</v>
      </c>
      <c r="D498">
        <v>14</v>
      </c>
      <c r="E498">
        <v>113</v>
      </c>
      <c r="F498" t="s">
        <v>458</v>
      </c>
      <c r="G498" t="s">
        <v>202</v>
      </c>
      <c r="H498" t="s">
        <v>201</v>
      </c>
      <c r="I498" t="s">
        <v>564</v>
      </c>
    </row>
    <row r="499" spans="1:9" x14ac:dyDescent="0.3">
      <c r="A499">
        <v>55</v>
      </c>
      <c r="B499" t="s">
        <v>106</v>
      </c>
      <c r="C499">
        <v>9</v>
      </c>
      <c r="D499">
        <v>23</v>
      </c>
      <c r="E499">
        <v>100</v>
      </c>
      <c r="F499" t="s">
        <v>423</v>
      </c>
      <c r="G499" t="s">
        <v>548</v>
      </c>
      <c r="H499" t="s">
        <v>206</v>
      </c>
      <c r="I499" t="s">
        <v>560</v>
      </c>
    </row>
    <row r="500" spans="1:9" x14ac:dyDescent="0.3">
      <c r="A500">
        <v>2</v>
      </c>
      <c r="B500" t="s">
        <v>93</v>
      </c>
      <c r="C500">
        <v>8</v>
      </c>
      <c r="D500">
        <v>40</v>
      </c>
      <c r="E500">
        <v>93</v>
      </c>
      <c r="F500" t="s">
        <v>373</v>
      </c>
      <c r="G500" t="s">
        <v>545</v>
      </c>
      <c r="H500" t="s">
        <v>206</v>
      </c>
      <c r="I500" t="s">
        <v>558</v>
      </c>
    </row>
    <row r="501" spans="1:9" x14ac:dyDescent="0.3">
      <c r="A501">
        <v>67</v>
      </c>
      <c r="B501" t="s">
        <v>165</v>
      </c>
      <c r="C501">
        <v>3</v>
      </c>
      <c r="D501">
        <v>34</v>
      </c>
      <c r="E501">
        <v>114</v>
      </c>
      <c r="F501" t="s">
        <v>494</v>
      </c>
      <c r="G501" t="s">
        <v>545</v>
      </c>
      <c r="H501" t="s">
        <v>206</v>
      </c>
      <c r="I501" t="s">
        <v>546</v>
      </c>
    </row>
    <row r="502" spans="1:9" x14ac:dyDescent="0.3">
      <c r="A502">
        <v>6</v>
      </c>
      <c r="B502" t="s">
        <v>147</v>
      </c>
      <c r="C502">
        <v>11</v>
      </c>
      <c r="D502">
        <v>44</v>
      </c>
      <c r="E502">
        <v>96</v>
      </c>
      <c r="F502" t="s">
        <v>458</v>
      </c>
      <c r="G502" t="s">
        <v>202</v>
      </c>
      <c r="H502" t="s">
        <v>201</v>
      </c>
      <c r="I502" t="s">
        <v>564</v>
      </c>
    </row>
    <row r="503" spans="1:9" x14ac:dyDescent="0.3">
      <c r="A503">
        <v>97</v>
      </c>
      <c r="B503" t="s">
        <v>125</v>
      </c>
      <c r="C503">
        <v>9</v>
      </c>
      <c r="D503">
        <v>36</v>
      </c>
      <c r="E503">
        <v>98</v>
      </c>
      <c r="F503" t="s">
        <v>423</v>
      </c>
      <c r="G503" t="s">
        <v>548</v>
      </c>
      <c r="H503" t="s">
        <v>206</v>
      </c>
      <c r="I503" t="s">
        <v>560</v>
      </c>
    </row>
    <row r="504" spans="1:9" x14ac:dyDescent="0.3">
      <c r="A504">
        <v>27</v>
      </c>
      <c r="B504" t="s">
        <v>160</v>
      </c>
      <c r="C504">
        <v>2</v>
      </c>
      <c r="D504">
        <v>34</v>
      </c>
      <c r="E504">
        <v>116</v>
      </c>
      <c r="F504" t="s">
        <v>475</v>
      </c>
      <c r="G504" t="s">
        <v>542</v>
      </c>
      <c r="H504" t="s">
        <v>206</v>
      </c>
      <c r="I504" t="s">
        <v>543</v>
      </c>
    </row>
    <row r="505" spans="1:9" x14ac:dyDescent="0.3">
      <c r="A505">
        <v>27</v>
      </c>
      <c r="B505" t="s">
        <v>160</v>
      </c>
      <c r="C505">
        <v>7</v>
      </c>
      <c r="D505">
        <v>44</v>
      </c>
      <c r="E505">
        <v>95</v>
      </c>
      <c r="F505" t="s">
        <v>507</v>
      </c>
      <c r="G505" t="s">
        <v>542</v>
      </c>
      <c r="H505" t="s">
        <v>206</v>
      </c>
      <c r="I505" t="s">
        <v>556</v>
      </c>
    </row>
    <row r="506" spans="1:9" x14ac:dyDescent="0.3">
      <c r="A506">
        <v>22</v>
      </c>
      <c r="B506" t="s">
        <v>112</v>
      </c>
      <c r="C506">
        <v>9</v>
      </c>
      <c r="D506">
        <v>35</v>
      </c>
      <c r="E506">
        <v>98</v>
      </c>
      <c r="F506" t="s">
        <v>423</v>
      </c>
      <c r="G506" t="s">
        <v>548</v>
      </c>
      <c r="H506" t="s">
        <v>206</v>
      </c>
      <c r="I506" t="s">
        <v>560</v>
      </c>
    </row>
    <row r="507" spans="1:9" x14ac:dyDescent="0.3">
      <c r="A507">
        <v>47</v>
      </c>
      <c r="B507" t="s">
        <v>101</v>
      </c>
      <c r="C507">
        <v>14</v>
      </c>
      <c r="D507">
        <v>44</v>
      </c>
      <c r="E507">
        <v>107</v>
      </c>
      <c r="F507" t="s">
        <v>483</v>
      </c>
      <c r="G507" t="s">
        <v>548</v>
      </c>
      <c r="H507" t="s">
        <v>201</v>
      </c>
      <c r="I507" t="s">
        <v>570</v>
      </c>
    </row>
    <row r="508" spans="1:9" x14ac:dyDescent="0.3">
      <c r="A508">
        <v>99</v>
      </c>
      <c r="B508" t="s">
        <v>143</v>
      </c>
      <c r="C508">
        <v>7</v>
      </c>
      <c r="D508">
        <v>19</v>
      </c>
      <c r="E508">
        <v>120</v>
      </c>
      <c r="F508" t="s">
        <v>507</v>
      </c>
      <c r="G508" t="s">
        <v>542</v>
      </c>
      <c r="H508" t="s">
        <v>206</v>
      </c>
      <c r="I508" t="s">
        <v>556</v>
      </c>
    </row>
    <row r="509" spans="1:9" x14ac:dyDescent="0.3">
      <c r="A509">
        <v>96</v>
      </c>
      <c r="B509" t="s">
        <v>104</v>
      </c>
      <c r="C509">
        <v>9</v>
      </c>
      <c r="D509">
        <v>10</v>
      </c>
      <c r="E509">
        <v>111</v>
      </c>
      <c r="F509" t="s">
        <v>423</v>
      </c>
      <c r="G509" t="s">
        <v>548</v>
      </c>
      <c r="H509" t="s">
        <v>206</v>
      </c>
      <c r="I509" t="s">
        <v>560</v>
      </c>
    </row>
    <row r="510" spans="1:9" x14ac:dyDescent="0.3">
      <c r="A510">
        <v>50</v>
      </c>
      <c r="B510" t="s">
        <v>140</v>
      </c>
      <c r="C510">
        <v>7</v>
      </c>
      <c r="D510">
        <v>37</v>
      </c>
      <c r="E510">
        <v>110</v>
      </c>
      <c r="F510" t="s">
        <v>507</v>
      </c>
      <c r="G510" t="s">
        <v>542</v>
      </c>
      <c r="H510" t="s">
        <v>206</v>
      </c>
      <c r="I510" t="s">
        <v>556</v>
      </c>
    </row>
    <row r="511" spans="1:9" x14ac:dyDescent="0.3">
      <c r="A511">
        <v>20</v>
      </c>
      <c r="B511" t="s">
        <v>99</v>
      </c>
      <c r="C511">
        <v>5</v>
      </c>
      <c r="D511">
        <v>22</v>
      </c>
      <c r="E511">
        <v>110</v>
      </c>
      <c r="F511" t="s">
        <v>315</v>
      </c>
      <c r="G511" t="s">
        <v>551</v>
      </c>
      <c r="H511" t="s">
        <v>206</v>
      </c>
      <c r="I511" t="s">
        <v>552</v>
      </c>
    </row>
    <row r="512" spans="1:9" x14ac:dyDescent="0.3">
      <c r="A512">
        <v>73</v>
      </c>
      <c r="B512" t="s">
        <v>96</v>
      </c>
      <c r="C512">
        <v>2</v>
      </c>
      <c r="D512">
        <v>43</v>
      </c>
      <c r="E512">
        <v>108</v>
      </c>
      <c r="F512" t="s">
        <v>475</v>
      </c>
      <c r="G512" t="s">
        <v>542</v>
      </c>
      <c r="H512" t="s">
        <v>206</v>
      </c>
      <c r="I512" t="s">
        <v>543</v>
      </c>
    </row>
    <row r="513" spans="1:9" x14ac:dyDescent="0.3">
      <c r="A513">
        <v>12</v>
      </c>
      <c r="B513" t="s">
        <v>107</v>
      </c>
      <c r="C513">
        <v>13</v>
      </c>
      <c r="D513">
        <v>40</v>
      </c>
      <c r="E513">
        <v>107</v>
      </c>
      <c r="F513" t="s">
        <v>411</v>
      </c>
      <c r="G513" t="s">
        <v>545</v>
      </c>
      <c r="H513" t="s">
        <v>201</v>
      </c>
      <c r="I513" t="s">
        <v>568</v>
      </c>
    </row>
    <row r="514" spans="1:9" x14ac:dyDescent="0.3">
      <c r="A514">
        <v>99</v>
      </c>
      <c r="B514" t="s">
        <v>143</v>
      </c>
      <c r="C514">
        <v>1</v>
      </c>
      <c r="D514">
        <v>13</v>
      </c>
      <c r="E514">
        <v>120</v>
      </c>
      <c r="F514" t="s">
        <v>200</v>
      </c>
      <c r="G514" t="s">
        <v>202</v>
      </c>
      <c r="H514" t="s">
        <v>201</v>
      </c>
      <c r="I514" t="s">
        <v>539</v>
      </c>
    </row>
    <row r="515" spans="1:9" x14ac:dyDescent="0.3">
      <c r="A515">
        <v>91</v>
      </c>
      <c r="B515" t="s">
        <v>121</v>
      </c>
      <c r="C515">
        <v>14</v>
      </c>
      <c r="D515">
        <v>46</v>
      </c>
      <c r="E515">
        <v>111</v>
      </c>
      <c r="F515" t="s">
        <v>483</v>
      </c>
      <c r="G515" t="s">
        <v>548</v>
      </c>
      <c r="H515" t="s">
        <v>201</v>
      </c>
      <c r="I515" t="s">
        <v>570</v>
      </c>
    </row>
    <row r="516" spans="1:9" x14ac:dyDescent="0.3">
      <c r="A516">
        <v>13</v>
      </c>
      <c r="B516" t="s">
        <v>134</v>
      </c>
      <c r="C516">
        <v>6</v>
      </c>
      <c r="D516">
        <v>48</v>
      </c>
      <c r="E516">
        <v>118</v>
      </c>
      <c r="F516" t="s">
        <v>272</v>
      </c>
      <c r="G516" t="s">
        <v>202</v>
      </c>
      <c r="H516" t="s">
        <v>201</v>
      </c>
      <c r="I516" t="s">
        <v>554</v>
      </c>
    </row>
    <row r="517" spans="1:9" x14ac:dyDescent="0.3">
      <c r="A517">
        <v>56</v>
      </c>
      <c r="B517" t="s">
        <v>126</v>
      </c>
      <c r="C517">
        <v>2</v>
      </c>
      <c r="D517">
        <v>25</v>
      </c>
      <c r="E517">
        <v>99</v>
      </c>
      <c r="F517" t="s">
        <v>475</v>
      </c>
      <c r="G517" t="s">
        <v>542</v>
      </c>
      <c r="H517" t="s">
        <v>206</v>
      </c>
      <c r="I517" t="s">
        <v>543</v>
      </c>
    </row>
    <row r="518" spans="1:9" x14ac:dyDescent="0.3">
      <c r="A518">
        <v>58</v>
      </c>
      <c r="B518" t="s">
        <v>131</v>
      </c>
      <c r="C518">
        <v>11</v>
      </c>
      <c r="D518">
        <v>49</v>
      </c>
      <c r="E518">
        <v>102</v>
      </c>
      <c r="F518" t="s">
        <v>458</v>
      </c>
      <c r="G518" t="s">
        <v>202</v>
      </c>
      <c r="H518" t="s">
        <v>201</v>
      </c>
      <c r="I518" t="s">
        <v>564</v>
      </c>
    </row>
    <row r="519" spans="1:9" x14ac:dyDescent="0.3">
      <c r="A519">
        <v>55</v>
      </c>
      <c r="B519" t="s">
        <v>106</v>
      </c>
      <c r="C519">
        <v>1</v>
      </c>
      <c r="D519">
        <v>20</v>
      </c>
      <c r="E519">
        <v>98</v>
      </c>
      <c r="F519" t="s">
        <v>200</v>
      </c>
      <c r="G519" t="s">
        <v>202</v>
      </c>
      <c r="H519" t="s">
        <v>201</v>
      </c>
      <c r="I519" t="s">
        <v>539</v>
      </c>
    </row>
    <row r="520" spans="1:9" x14ac:dyDescent="0.3">
      <c r="A520">
        <v>51</v>
      </c>
      <c r="B520" t="s">
        <v>114</v>
      </c>
      <c r="C520">
        <v>8</v>
      </c>
      <c r="D520">
        <v>36</v>
      </c>
      <c r="E520">
        <v>113</v>
      </c>
      <c r="F520" t="s">
        <v>373</v>
      </c>
      <c r="G520" t="s">
        <v>545</v>
      </c>
      <c r="H520" t="s">
        <v>206</v>
      </c>
      <c r="I520" t="s">
        <v>558</v>
      </c>
    </row>
    <row r="521" spans="1:9" x14ac:dyDescent="0.3">
      <c r="A521">
        <v>82</v>
      </c>
      <c r="B521" t="s">
        <v>126</v>
      </c>
      <c r="C521">
        <v>11</v>
      </c>
      <c r="D521">
        <v>26</v>
      </c>
      <c r="E521">
        <v>107</v>
      </c>
      <c r="F521" t="s">
        <v>458</v>
      </c>
      <c r="G521" t="s">
        <v>202</v>
      </c>
      <c r="H521" t="s">
        <v>201</v>
      </c>
      <c r="I521" t="s">
        <v>564</v>
      </c>
    </row>
    <row r="522" spans="1:9" x14ac:dyDescent="0.3">
      <c r="A522">
        <v>69</v>
      </c>
      <c r="B522" t="s">
        <v>126</v>
      </c>
      <c r="C522">
        <v>14</v>
      </c>
      <c r="D522">
        <v>50</v>
      </c>
      <c r="E522">
        <v>117</v>
      </c>
      <c r="F522" t="s">
        <v>483</v>
      </c>
      <c r="G522" t="s">
        <v>548</v>
      </c>
      <c r="H522" t="s">
        <v>201</v>
      </c>
      <c r="I522" t="s">
        <v>570</v>
      </c>
    </row>
    <row r="523" spans="1:9" x14ac:dyDescent="0.3">
      <c r="A523">
        <v>66</v>
      </c>
      <c r="B523" t="s">
        <v>89</v>
      </c>
      <c r="C523">
        <v>9</v>
      </c>
      <c r="D523">
        <v>16</v>
      </c>
      <c r="E523">
        <v>90</v>
      </c>
      <c r="F523" t="s">
        <v>423</v>
      </c>
      <c r="G523" t="s">
        <v>548</v>
      </c>
      <c r="H523" t="s">
        <v>206</v>
      </c>
      <c r="I523" t="s">
        <v>560</v>
      </c>
    </row>
    <row r="524" spans="1:9" x14ac:dyDescent="0.3">
      <c r="A524">
        <v>61</v>
      </c>
      <c r="B524" t="s">
        <v>116</v>
      </c>
      <c r="C524">
        <v>8</v>
      </c>
      <c r="D524">
        <v>40</v>
      </c>
      <c r="E524">
        <v>116</v>
      </c>
      <c r="F524" t="s">
        <v>373</v>
      </c>
      <c r="G524" t="s">
        <v>545</v>
      </c>
      <c r="H524" t="s">
        <v>206</v>
      </c>
      <c r="I524" t="s">
        <v>558</v>
      </c>
    </row>
    <row r="525" spans="1:9" x14ac:dyDescent="0.3">
      <c r="A525">
        <v>63</v>
      </c>
      <c r="B525" t="s">
        <v>139</v>
      </c>
      <c r="C525">
        <v>13</v>
      </c>
      <c r="D525">
        <v>40</v>
      </c>
      <c r="E525">
        <v>108</v>
      </c>
      <c r="F525" t="s">
        <v>411</v>
      </c>
      <c r="G525" t="s">
        <v>545</v>
      </c>
      <c r="H525" t="s">
        <v>201</v>
      </c>
      <c r="I525" t="s">
        <v>568</v>
      </c>
    </row>
    <row r="526" spans="1:9" x14ac:dyDescent="0.3">
      <c r="A526">
        <v>8</v>
      </c>
      <c r="B526" t="s">
        <v>96</v>
      </c>
      <c r="C526">
        <v>15</v>
      </c>
      <c r="D526">
        <v>42</v>
      </c>
      <c r="E526">
        <v>103</v>
      </c>
      <c r="F526" t="s">
        <v>295</v>
      </c>
      <c r="G526" t="s">
        <v>551</v>
      </c>
      <c r="H526" t="s">
        <v>206</v>
      </c>
      <c r="I526" t="s">
        <v>572</v>
      </c>
    </row>
    <row r="527" spans="1:9" x14ac:dyDescent="0.3">
      <c r="A527">
        <v>33</v>
      </c>
      <c r="B527" t="s">
        <v>135</v>
      </c>
      <c r="C527">
        <v>14</v>
      </c>
      <c r="D527">
        <v>39</v>
      </c>
      <c r="E527">
        <v>120</v>
      </c>
      <c r="F527" t="s">
        <v>483</v>
      </c>
      <c r="G527" t="s">
        <v>548</v>
      </c>
      <c r="H527" t="s">
        <v>201</v>
      </c>
      <c r="I527" t="s">
        <v>570</v>
      </c>
    </row>
    <row r="528" spans="1:9" x14ac:dyDescent="0.3">
      <c r="A528">
        <v>24</v>
      </c>
      <c r="B528" t="s">
        <v>133</v>
      </c>
      <c r="C528">
        <v>3</v>
      </c>
      <c r="D528">
        <v>38</v>
      </c>
      <c r="E528">
        <v>96</v>
      </c>
      <c r="F528" t="s">
        <v>494</v>
      </c>
      <c r="G528" t="s">
        <v>545</v>
      </c>
      <c r="H528" t="s">
        <v>206</v>
      </c>
      <c r="I528" t="s">
        <v>546</v>
      </c>
    </row>
    <row r="529" spans="1:9" x14ac:dyDescent="0.3">
      <c r="A529">
        <v>5</v>
      </c>
      <c r="B529" t="s">
        <v>96</v>
      </c>
      <c r="C529">
        <v>3</v>
      </c>
      <c r="D529">
        <v>32</v>
      </c>
      <c r="E529">
        <v>112</v>
      </c>
      <c r="F529" t="s">
        <v>494</v>
      </c>
      <c r="G529" t="s">
        <v>545</v>
      </c>
      <c r="H529" t="s">
        <v>206</v>
      </c>
      <c r="I529" t="s">
        <v>546</v>
      </c>
    </row>
    <row r="530" spans="1:9" x14ac:dyDescent="0.3">
      <c r="A530">
        <v>29</v>
      </c>
      <c r="B530" t="s">
        <v>157</v>
      </c>
      <c r="C530">
        <v>10</v>
      </c>
      <c r="D530">
        <v>20</v>
      </c>
      <c r="E530">
        <v>108</v>
      </c>
      <c r="F530" t="s">
        <v>244</v>
      </c>
      <c r="G530" t="s">
        <v>551</v>
      </c>
      <c r="H530" t="s">
        <v>206</v>
      </c>
      <c r="I530" t="s">
        <v>562</v>
      </c>
    </row>
    <row r="531" spans="1:9" x14ac:dyDescent="0.3">
      <c r="A531">
        <v>56</v>
      </c>
      <c r="B531" t="s">
        <v>126</v>
      </c>
      <c r="C531">
        <v>3</v>
      </c>
      <c r="D531">
        <v>22</v>
      </c>
      <c r="E531">
        <v>101</v>
      </c>
      <c r="F531" t="s">
        <v>494</v>
      </c>
      <c r="G531" t="s">
        <v>545</v>
      </c>
      <c r="H531" t="s">
        <v>206</v>
      </c>
      <c r="I531" t="s">
        <v>546</v>
      </c>
    </row>
    <row r="532" spans="1:9" x14ac:dyDescent="0.3">
      <c r="A532">
        <v>22</v>
      </c>
      <c r="B532" t="s">
        <v>112</v>
      </c>
      <c r="C532">
        <v>7</v>
      </c>
      <c r="D532">
        <v>42</v>
      </c>
      <c r="E532">
        <v>91</v>
      </c>
      <c r="F532" t="s">
        <v>507</v>
      </c>
      <c r="G532" t="s">
        <v>542</v>
      </c>
      <c r="H532" t="s">
        <v>206</v>
      </c>
      <c r="I532" t="s">
        <v>556</v>
      </c>
    </row>
    <row r="533" spans="1:9" x14ac:dyDescent="0.3">
      <c r="A533">
        <v>89</v>
      </c>
      <c r="B533" t="s">
        <v>111</v>
      </c>
      <c r="C533">
        <v>7</v>
      </c>
      <c r="D533">
        <v>48</v>
      </c>
      <c r="E533">
        <v>98</v>
      </c>
      <c r="F533" t="s">
        <v>507</v>
      </c>
      <c r="G533" t="s">
        <v>542</v>
      </c>
      <c r="H533" t="s">
        <v>206</v>
      </c>
      <c r="I533" t="s">
        <v>556</v>
      </c>
    </row>
    <row r="534" spans="1:9" x14ac:dyDescent="0.3">
      <c r="A534">
        <v>90</v>
      </c>
      <c r="B534" t="s">
        <v>119</v>
      </c>
      <c r="C534">
        <v>7</v>
      </c>
      <c r="D534">
        <v>42</v>
      </c>
      <c r="E534">
        <v>116</v>
      </c>
      <c r="F534" t="s">
        <v>507</v>
      </c>
      <c r="G534" t="s">
        <v>542</v>
      </c>
      <c r="H534" t="s">
        <v>206</v>
      </c>
      <c r="I534" t="s">
        <v>556</v>
      </c>
    </row>
    <row r="535" spans="1:9" x14ac:dyDescent="0.3">
      <c r="A535">
        <v>77</v>
      </c>
      <c r="B535" t="s">
        <v>124</v>
      </c>
      <c r="C535">
        <v>12</v>
      </c>
      <c r="D535">
        <v>17</v>
      </c>
      <c r="E535">
        <v>113</v>
      </c>
      <c r="F535" t="s">
        <v>333</v>
      </c>
      <c r="G535" t="s">
        <v>542</v>
      </c>
      <c r="H535" t="s">
        <v>201</v>
      </c>
      <c r="I535" t="s">
        <v>566</v>
      </c>
    </row>
    <row r="536" spans="1:9" x14ac:dyDescent="0.3">
      <c r="A536">
        <v>13</v>
      </c>
      <c r="B536" t="s">
        <v>134</v>
      </c>
      <c r="C536">
        <v>4</v>
      </c>
      <c r="D536">
        <v>19</v>
      </c>
      <c r="E536">
        <v>109</v>
      </c>
      <c r="F536" t="s">
        <v>472</v>
      </c>
      <c r="G536" t="s">
        <v>548</v>
      </c>
      <c r="H536" t="s">
        <v>206</v>
      </c>
      <c r="I536" t="s">
        <v>549</v>
      </c>
    </row>
    <row r="537" spans="1:9" x14ac:dyDescent="0.3">
      <c r="A537">
        <v>40</v>
      </c>
      <c r="B537" t="s">
        <v>111</v>
      </c>
      <c r="C537">
        <v>10</v>
      </c>
      <c r="D537">
        <v>12</v>
      </c>
      <c r="E537">
        <v>103</v>
      </c>
      <c r="F537" t="s">
        <v>244</v>
      </c>
      <c r="G537" t="s">
        <v>551</v>
      </c>
      <c r="H537" t="s">
        <v>206</v>
      </c>
      <c r="I537" t="s">
        <v>562</v>
      </c>
    </row>
    <row r="538" spans="1:9" x14ac:dyDescent="0.3">
      <c r="A538">
        <v>62</v>
      </c>
      <c r="B538" t="s">
        <v>96</v>
      </c>
      <c r="C538">
        <v>10</v>
      </c>
      <c r="D538">
        <v>15</v>
      </c>
      <c r="E538">
        <v>92</v>
      </c>
      <c r="F538" t="s">
        <v>244</v>
      </c>
      <c r="G538" t="s">
        <v>551</v>
      </c>
      <c r="H538" t="s">
        <v>206</v>
      </c>
      <c r="I538" t="s">
        <v>562</v>
      </c>
    </row>
    <row r="539" spans="1:9" x14ac:dyDescent="0.3">
      <c r="A539">
        <v>39</v>
      </c>
      <c r="B539" t="s">
        <v>96</v>
      </c>
      <c r="C539">
        <v>2</v>
      </c>
      <c r="D539">
        <v>49</v>
      </c>
      <c r="E539">
        <v>113</v>
      </c>
      <c r="F539" t="s">
        <v>475</v>
      </c>
      <c r="G539" t="s">
        <v>542</v>
      </c>
      <c r="H539" t="s">
        <v>206</v>
      </c>
      <c r="I539" t="s">
        <v>543</v>
      </c>
    </row>
    <row r="540" spans="1:9" x14ac:dyDescent="0.3">
      <c r="A540">
        <v>76</v>
      </c>
      <c r="B540" t="s">
        <v>163</v>
      </c>
      <c r="C540">
        <v>8</v>
      </c>
      <c r="D540">
        <v>15</v>
      </c>
      <c r="E540">
        <v>102</v>
      </c>
      <c r="F540" t="s">
        <v>373</v>
      </c>
      <c r="G540" t="s">
        <v>545</v>
      </c>
      <c r="H540" t="s">
        <v>206</v>
      </c>
      <c r="I540" t="s">
        <v>558</v>
      </c>
    </row>
    <row r="541" spans="1:9" x14ac:dyDescent="0.3">
      <c r="A541">
        <v>54</v>
      </c>
      <c r="B541" t="s">
        <v>138</v>
      </c>
      <c r="C541">
        <v>3</v>
      </c>
      <c r="D541">
        <v>18</v>
      </c>
      <c r="E541">
        <v>94</v>
      </c>
      <c r="F541" t="s">
        <v>494</v>
      </c>
      <c r="G541" t="s">
        <v>545</v>
      </c>
      <c r="H541" t="s">
        <v>206</v>
      </c>
      <c r="I541" t="s">
        <v>546</v>
      </c>
    </row>
    <row r="542" spans="1:9" x14ac:dyDescent="0.3">
      <c r="A542">
        <v>6</v>
      </c>
      <c r="B542" t="s">
        <v>147</v>
      </c>
      <c r="C542">
        <v>6</v>
      </c>
      <c r="D542">
        <v>28</v>
      </c>
      <c r="E542">
        <v>102</v>
      </c>
      <c r="F542" t="s">
        <v>272</v>
      </c>
      <c r="G542" t="s">
        <v>202</v>
      </c>
      <c r="H542" t="s">
        <v>201</v>
      </c>
      <c r="I542" t="s">
        <v>554</v>
      </c>
    </row>
    <row r="543" spans="1:9" x14ac:dyDescent="0.3">
      <c r="A543">
        <v>52</v>
      </c>
      <c r="B543" t="s">
        <v>81</v>
      </c>
      <c r="C543">
        <v>6</v>
      </c>
      <c r="D543">
        <v>32</v>
      </c>
      <c r="E543">
        <v>97</v>
      </c>
      <c r="F543" t="s">
        <v>272</v>
      </c>
      <c r="G543" t="s">
        <v>202</v>
      </c>
      <c r="H543" t="s">
        <v>201</v>
      </c>
      <c r="I543" t="s">
        <v>554</v>
      </c>
    </row>
    <row r="544" spans="1:9" x14ac:dyDescent="0.3">
      <c r="A544">
        <v>99</v>
      </c>
      <c r="B544" t="s">
        <v>143</v>
      </c>
      <c r="C544">
        <v>8</v>
      </c>
      <c r="D544">
        <v>29</v>
      </c>
      <c r="E544">
        <v>102</v>
      </c>
      <c r="F544" t="s">
        <v>373</v>
      </c>
      <c r="G544" t="s">
        <v>545</v>
      </c>
      <c r="H544" t="s">
        <v>206</v>
      </c>
      <c r="I544" t="s">
        <v>558</v>
      </c>
    </row>
    <row r="545" spans="1:9" x14ac:dyDescent="0.3">
      <c r="A545">
        <v>18</v>
      </c>
      <c r="B545" t="s">
        <v>142</v>
      </c>
      <c r="C545">
        <v>9</v>
      </c>
      <c r="D545">
        <v>29</v>
      </c>
      <c r="E545">
        <v>119</v>
      </c>
      <c r="F545" t="s">
        <v>423</v>
      </c>
      <c r="G545" t="s">
        <v>548</v>
      </c>
      <c r="H545" t="s">
        <v>206</v>
      </c>
      <c r="I545" t="s">
        <v>560</v>
      </c>
    </row>
    <row r="546" spans="1:9" x14ac:dyDescent="0.3">
      <c r="A546">
        <v>22</v>
      </c>
      <c r="B546" t="s">
        <v>112</v>
      </c>
      <c r="C546">
        <v>14</v>
      </c>
      <c r="D546">
        <v>24</v>
      </c>
      <c r="E546">
        <v>103</v>
      </c>
      <c r="F546" t="s">
        <v>483</v>
      </c>
      <c r="G546" t="s">
        <v>548</v>
      </c>
      <c r="H546" t="s">
        <v>201</v>
      </c>
      <c r="I546" t="s">
        <v>570</v>
      </c>
    </row>
    <row r="547" spans="1:9" x14ac:dyDescent="0.3">
      <c r="A547">
        <v>62</v>
      </c>
      <c r="B547" t="s">
        <v>96</v>
      </c>
      <c r="C547">
        <v>12</v>
      </c>
      <c r="D547">
        <v>28</v>
      </c>
      <c r="E547">
        <v>107</v>
      </c>
      <c r="F547" t="s">
        <v>333</v>
      </c>
      <c r="G547" t="s">
        <v>542</v>
      </c>
      <c r="H547" t="s">
        <v>201</v>
      </c>
      <c r="I547" t="s">
        <v>566</v>
      </c>
    </row>
    <row r="548" spans="1:9" x14ac:dyDescent="0.3">
      <c r="A548">
        <v>39</v>
      </c>
      <c r="B548" t="s">
        <v>96</v>
      </c>
      <c r="C548">
        <v>5</v>
      </c>
      <c r="D548">
        <v>33</v>
      </c>
      <c r="E548">
        <v>90</v>
      </c>
      <c r="F548" t="s">
        <v>315</v>
      </c>
      <c r="G548" t="s">
        <v>551</v>
      </c>
      <c r="H548" t="s">
        <v>206</v>
      </c>
      <c r="I548" t="s">
        <v>552</v>
      </c>
    </row>
    <row r="549" spans="1:9" x14ac:dyDescent="0.3">
      <c r="A549">
        <v>66</v>
      </c>
      <c r="B549" t="s">
        <v>89</v>
      </c>
      <c r="C549">
        <v>15</v>
      </c>
      <c r="D549">
        <v>11</v>
      </c>
      <c r="E549">
        <v>113</v>
      </c>
      <c r="F549" t="s">
        <v>295</v>
      </c>
      <c r="G549" t="s">
        <v>551</v>
      </c>
      <c r="H549" t="s">
        <v>206</v>
      </c>
      <c r="I549" t="s">
        <v>572</v>
      </c>
    </row>
    <row r="550" spans="1:9" x14ac:dyDescent="0.3">
      <c r="A550">
        <v>42</v>
      </c>
      <c r="B550" t="s">
        <v>151</v>
      </c>
      <c r="C550">
        <v>5</v>
      </c>
      <c r="D550">
        <v>36</v>
      </c>
      <c r="E550">
        <v>117</v>
      </c>
      <c r="F550" t="s">
        <v>315</v>
      </c>
      <c r="G550" t="s">
        <v>551</v>
      </c>
      <c r="H550" t="s">
        <v>206</v>
      </c>
      <c r="I550" t="s">
        <v>552</v>
      </c>
    </row>
    <row r="551" spans="1:9" x14ac:dyDescent="0.3">
      <c r="A551">
        <v>81</v>
      </c>
      <c r="B551" t="s">
        <v>162</v>
      </c>
      <c r="C551">
        <v>4</v>
      </c>
      <c r="D551">
        <v>26</v>
      </c>
      <c r="E551">
        <v>98</v>
      </c>
      <c r="F551" t="s">
        <v>472</v>
      </c>
      <c r="G551" t="s">
        <v>548</v>
      </c>
      <c r="H551" t="s">
        <v>206</v>
      </c>
      <c r="I551" t="s">
        <v>549</v>
      </c>
    </row>
    <row r="552" spans="1:9" x14ac:dyDescent="0.3">
      <c r="A552">
        <v>42</v>
      </c>
      <c r="B552" t="s">
        <v>151</v>
      </c>
      <c r="C552">
        <v>6</v>
      </c>
      <c r="D552">
        <v>24</v>
      </c>
      <c r="E552">
        <v>104</v>
      </c>
      <c r="F552" t="s">
        <v>272</v>
      </c>
      <c r="G552" t="s">
        <v>202</v>
      </c>
      <c r="H552" t="s">
        <v>201</v>
      </c>
      <c r="I552" t="s">
        <v>554</v>
      </c>
    </row>
    <row r="553" spans="1:9" x14ac:dyDescent="0.3">
      <c r="A553">
        <v>35</v>
      </c>
      <c r="B553" t="s">
        <v>96</v>
      </c>
      <c r="C553">
        <v>7</v>
      </c>
      <c r="D553">
        <v>41</v>
      </c>
      <c r="E553">
        <v>120</v>
      </c>
      <c r="F553" t="s">
        <v>507</v>
      </c>
      <c r="G553" t="s">
        <v>542</v>
      </c>
      <c r="H553" t="s">
        <v>206</v>
      </c>
      <c r="I553" t="s">
        <v>556</v>
      </c>
    </row>
    <row r="554" spans="1:9" x14ac:dyDescent="0.3">
      <c r="A554">
        <v>32</v>
      </c>
      <c r="B554" t="s">
        <v>136</v>
      </c>
      <c r="C554">
        <v>6</v>
      </c>
      <c r="D554">
        <v>15</v>
      </c>
      <c r="E554">
        <v>114</v>
      </c>
      <c r="F554" t="s">
        <v>272</v>
      </c>
      <c r="G554" t="s">
        <v>202</v>
      </c>
      <c r="H554" t="s">
        <v>201</v>
      </c>
      <c r="I554" t="s">
        <v>554</v>
      </c>
    </row>
    <row r="555" spans="1:9" x14ac:dyDescent="0.3">
      <c r="A555">
        <v>73</v>
      </c>
      <c r="B555" t="s">
        <v>96</v>
      </c>
      <c r="C555">
        <v>15</v>
      </c>
      <c r="D555">
        <v>14</v>
      </c>
      <c r="E555">
        <v>94</v>
      </c>
      <c r="F555" t="s">
        <v>295</v>
      </c>
      <c r="G555" t="s">
        <v>551</v>
      </c>
      <c r="H555" t="s">
        <v>206</v>
      </c>
      <c r="I555" t="s">
        <v>572</v>
      </c>
    </row>
    <row r="556" spans="1:9" x14ac:dyDescent="0.3">
      <c r="A556">
        <v>18</v>
      </c>
      <c r="B556" t="s">
        <v>142</v>
      </c>
      <c r="C556">
        <v>6</v>
      </c>
      <c r="D556">
        <v>25</v>
      </c>
      <c r="E556">
        <v>98</v>
      </c>
      <c r="F556" t="s">
        <v>272</v>
      </c>
      <c r="G556" t="s">
        <v>202</v>
      </c>
      <c r="H556" t="s">
        <v>201</v>
      </c>
      <c r="I556" t="s">
        <v>554</v>
      </c>
    </row>
    <row r="557" spans="1:9" x14ac:dyDescent="0.3">
      <c r="A557">
        <v>27</v>
      </c>
      <c r="B557" t="s">
        <v>160</v>
      </c>
      <c r="C557">
        <v>14</v>
      </c>
      <c r="D557">
        <v>43</v>
      </c>
      <c r="E557">
        <v>101</v>
      </c>
      <c r="F557" t="s">
        <v>483</v>
      </c>
      <c r="G557" t="s">
        <v>548</v>
      </c>
      <c r="H557" t="s">
        <v>201</v>
      </c>
      <c r="I557" t="s">
        <v>570</v>
      </c>
    </row>
    <row r="558" spans="1:9" x14ac:dyDescent="0.3">
      <c r="A558">
        <v>86</v>
      </c>
      <c r="B558" t="s">
        <v>149</v>
      </c>
      <c r="C558">
        <v>1</v>
      </c>
      <c r="D558">
        <v>45</v>
      </c>
      <c r="E558">
        <v>108</v>
      </c>
      <c r="F558" t="s">
        <v>200</v>
      </c>
      <c r="G558" t="s">
        <v>202</v>
      </c>
      <c r="H558" t="s">
        <v>201</v>
      </c>
      <c r="I558" t="s">
        <v>539</v>
      </c>
    </row>
    <row r="559" spans="1:9" x14ac:dyDescent="0.3">
      <c r="A559">
        <v>18</v>
      </c>
      <c r="B559" t="s">
        <v>142</v>
      </c>
      <c r="C559">
        <v>6</v>
      </c>
      <c r="D559">
        <v>38</v>
      </c>
      <c r="E559">
        <v>97</v>
      </c>
      <c r="F559" t="s">
        <v>272</v>
      </c>
      <c r="G559" t="s">
        <v>202</v>
      </c>
      <c r="H559" t="s">
        <v>201</v>
      </c>
      <c r="I559" t="s">
        <v>554</v>
      </c>
    </row>
    <row r="560" spans="1:9" x14ac:dyDescent="0.3">
      <c r="A560">
        <v>73</v>
      </c>
      <c r="B560" t="s">
        <v>96</v>
      </c>
      <c r="C560">
        <v>2</v>
      </c>
      <c r="D560">
        <v>31</v>
      </c>
      <c r="E560">
        <v>113</v>
      </c>
      <c r="F560" t="s">
        <v>475</v>
      </c>
      <c r="G560" t="s">
        <v>542</v>
      </c>
      <c r="H560" t="s">
        <v>206</v>
      </c>
      <c r="I560" t="s">
        <v>543</v>
      </c>
    </row>
    <row r="561" spans="1:9" x14ac:dyDescent="0.3">
      <c r="A561">
        <v>83</v>
      </c>
      <c r="B561" t="s">
        <v>159</v>
      </c>
      <c r="C561">
        <v>1</v>
      </c>
      <c r="D561">
        <v>12</v>
      </c>
      <c r="E561">
        <v>114</v>
      </c>
      <c r="F561" t="s">
        <v>200</v>
      </c>
      <c r="G561" t="s">
        <v>202</v>
      </c>
      <c r="H561" t="s">
        <v>201</v>
      </c>
      <c r="I561" t="s">
        <v>539</v>
      </c>
    </row>
    <row r="562" spans="1:9" x14ac:dyDescent="0.3">
      <c r="A562">
        <v>93</v>
      </c>
      <c r="B562" t="s">
        <v>91</v>
      </c>
      <c r="C562">
        <v>10</v>
      </c>
      <c r="D562">
        <v>40</v>
      </c>
      <c r="E562">
        <v>92</v>
      </c>
      <c r="F562" t="s">
        <v>244</v>
      </c>
      <c r="G562" t="s">
        <v>551</v>
      </c>
      <c r="H562" t="s">
        <v>206</v>
      </c>
      <c r="I562" t="s">
        <v>562</v>
      </c>
    </row>
    <row r="563" spans="1:9" x14ac:dyDescent="0.3">
      <c r="A563">
        <v>97</v>
      </c>
      <c r="B563" t="s">
        <v>125</v>
      </c>
      <c r="C563">
        <v>15</v>
      </c>
      <c r="D563">
        <v>26</v>
      </c>
      <c r="E563">
        <v>115</v>
      </c>
      <c r="F563" t="s">
        <v>295</v>
      </c>
      <c r="G563" t="s">
        <v>551</v>
      </c>
      <c r="H563" t="s">
        <v>206</v>
      </c>
      <c r="I563" t="s">
        <v>572</v>
      </c>
    </row>
    <row r="564" spans="1:9" x14ac:dyDescent="0.3">
      <c r="A564">
        <v>57</v>
      </c>
      <c r="B564" t="s">
        <v>148</v>
      </c>
      <c r="C564">
        <v>7</v>
      </c>
      <c r="D564">
        <v>20</v>
      </c>
      <c r="E564">
        <v>94</v>
      </c>
      <c r="F564" t="s">
        <v>507</v>
      </c>
      <c r="G564" t="s">
        <v>542</v>
      </c>
      <c r="H564" t="s">
        <v>206</v>
      </c>
      <c r="I564" t="s">
        <v>556</v>
      </c>
    </row>
    <row r="565" spans="1:9" x14ac:dyDescent="0.3">
      <c r="A565">
        <v>24</v>
      </c>
      <c r="B565" t="s">
        <v>133</v>
      </c>
      <c r="C565">
        <v>12</v>
      </c>
      <c r="D565">
        <v>42</v>
      </c>
      <c r="E565">
        <v>101</v>
      </c>
      <c r="F565" t="s">
        <v>333</v>
      </c>
      <c r="G565" t="s">
        <v>542</v>
      </c>
      <c r="H565" t="s">
        <v>201</v>
      </c>
      <c r="I565" t="s">
        <v>566</v>
      </c>
    </row>
    <row r="566" spans="1:9" x14ac:dyDescent="0.3">
      <c r="A566">
        <v>34</v>
      </c>
      <c r="B566" t="s">
        <v>118</v>
      </c>
      <c r="C566">
        <v>13</v>
      </c>
      <c r="D566">
        <v>24</v>
      </c>
      <c r="E566">
        <v>117</v>
      </c>
      <c r="F566" t="s">
        <v>411</v>
      </c>
      <c r="G566" t="s">
        <v>545</v>
      </c>
      <c r="H566" t="s">
        <v>201</v>
      </c>
      <c r="I566" t="s">
        <v>568</v>
      </c>
    </row>
    <row r="567" spans="1:9" x14ac:dyDescent="0.3">
      <c r="A567">
        <v>92</v>
      </c>
      <c r="B567" t="s">
        <v>84</v>
      </c>
      <c r="C567">
        <v>13</v>
      </c>
      <c r="D567">
        <v>15</v>
      </c>
      <c r="E567">
        <v>116</v>
      </c>
      <c r="F567" t="s">
        <v>411</v>
      </c>
      <c r="G567" t="s">
        <v>545</v>
      </c>
      <c r="H567" t="s">
        <v>201</v>
      </c>
      <c r="I567" t="s">
        <v>568</v>
      </c>
    </row>
    <row r="568" spans="1:9" x14ac:dyDescent="0.3">
      <c r="A568">
        <v>25</v>
      </c>
      <c r="B568" t="s">
        <v>122</v>
      </c>
      <c r="C568">
        <v>12</v>
      </c>
      <c r="D568">
        <v>37</v>
      </c>
      <c r="E568">
        <v>95</v>
      </c>
      <c r="F568" t="s">
        <v>333</v>
      </c>
      <c r="G568" t="s">
        <v>542</v>
      </c>
      <c r="H568" t="s">
        <v>201</v>
      </c>
      <c r="I568" t="s">
        <v>566</v>
      </c>
    </row>
    <row r="569" spans="1:9" x14ac:dyDescent="0.3">
      <c r="A569">
        <v>87</v>
      </c>
      <c r="B569" t="s">
        <v>101</v>
      </c>
      <c r="C569">
        <v>3</v>
      </c>
      <c r="D569">
        <v>19</v>
      </c>
      <c r="E569">
        <v>103</v>
      </c>
      <c r="F569" t="s">
        <v>494</v>
      </c>
      <c r="G569" t="s">
        <v>545</v>
      </c>
      <c r="H569" t="s">
        <v>206</v>
      </c>
      <c r="I569" t="s">
        <v>546</v>
      </c>
    </row>
    <row r="570" spans="1:9" x14ac:dyDescent="0.3">
      <c r="A570">
        <v>68</v>
      </c>
      <c r="B570" t="s">
        <v>111</v>
      </c>
      <c r="C570">
        <v>6</v>
      </c>
      <c r="D570">
        <v>46</v>
      </c>
      <c r="E570">
        <v>102</v>
      </c>
      <c r="F570" t="s">
        <v>272</v>
      </c>
      <c r="G570" t="s">
        <v>202</v>
      </c>
      <c r="H570" t="s">
        <v>201</v>
      </c>
      <c r="I570" t="s">
        <v>554</v>
      </c>
    </row>
    <row r="571" spans="1:9" x14ac:dyDescent="0.3">
      <c r="A571">
        <v>59</v>
      </c>
      <c r="B571" t="s">
        <v>156</v>
      </c>
      <c r="C571">
        <v>5</v>
      </c>
      <c r="D571">
        <v>45</v>
      </c>
      <c r="E571">
        <v>98</v>
      </c>
      <c r="F571" t="s">
        <v>315</v>
      </c>
      <c r="G571" t="s">
        <v>551</v>
      </c>
      <c r="H571" t="s">
        <v>206</v>
      </c>
      <c r="I571" t="s">
        <v>552</v>
      </c>
    </row>
    <row r="572" spans="1:9" x14ac:dyDescent="0.3">
      <c r="A572">
        <v>38</v>
      </c>
      <c r="B572" t="s">
        <v>132</v>
      </c>
      <c r="C572">
        <v>2</v>
      </c>
      <c r="D572">
        <v>40</v>
      </c>
      <c r="E572">
        <v>112</v>
      </c>
      <c r="F572" t="s">
        <v>475</v>
      </c>
      <c r="G572" t="s">
        <v>542</v>
      </c>
      <c r="H572" t="s">
        <v>206</v>
      </c>
      <c r="I572" t="s">
        <v>543</v>
      </c>
    </row>
    <row r="573" spans="1:9" x14ac:dyDescent="0.3">
      <c r="A573">
        <v>94</v>
      </c>
      <c r="B573" t="s">
        <v>111</v>
      </c>
      <c r="C573">
        <v>6</v>
      </c>
      <c r="D573">
        <v>38</v>
      </c>
      <c r="E573">
        <v>99</v>
      </c>
      <c r="F573" t="s">
        <v>272</v>
      </c>
      <c r="G573" t="s">
        <v>202</v>
      </c>
      <c r="H573" t="s">
        <v>201</v>
      </c>
      <c r="I573" t="s">
        <v>554</v>
      </c>
    </row>
    <row r="574" spans="1:9" x14ac:dyDescent="0.3">
      <c r="A574">
        <v>17</v>
      </c>
      <c r="B574" t="s">
        <v>126</v>
      </c>
      <c r="C574">
        <v>15</v>
      </c>
      <c r="D574">
        <v>32</v>
      </c>
      <c r="E574">
        <v>99</v>
      </c>
      <c r="F574" t="s">
        <v>295</v>
      </c>
      <c r="G574" t="s">
        <v>551</v>
      </c>
      <c r="H574" t="s">
        <v>206</v>
      </c>
      <c r="I574" t="s">
        <v>572</v>
      </c>
    </row>
    <row r="575" spans="1:9" x14ac:dyDescent="0.3">
      <c r="A575">
        <v>85</v>
      </c>
      <c r="B575" t="s">
        <v>117</v>
      </c>
      <c r="C575">
        <v>5</v>
      </c>
      <c r="D575">
        <v>31</v>
      </c>
      <c r="E575">
        <v>96</v>
      </c>
      <c r="F575" t="s">
        <v>315</v>
      </c>
      <c r="G575" t="s">
        <v>551</v>
      </c>
      <c r="H575" t="s">
        <v>206</v>
      </c>
      <c r="I575" t="s">
        <v>552</v>
      </c>
    </row>
    <row r="576" spans="1:9" x14ac:dyDescent="0.3">
      <c r="A576">
        <v>68</v>
      </c>
      <c r="B576" t="s">
        <v>111</v>
      </c>
      <c r="C576">
        <v>6</v>
      </c>
      <c r="D576">
        <v>47</v>
      </c>
      <c r="E576">
        <v>103</v>
      </c>
      <c r="F576" t="s">
        <v>272</v>
      </c>
      <c r="G576" t="s">
        <v>202</v>
      </c>
      <c r="H576" t="s">
        <v>201</v>
      </c>
      <c r="I576" t="s">
        <v>554</v>
      </c>
    </row>
    <row r="577" spans="1:9" x14ac:dyDescent="0.3">
      <c r="A577">
        <v>31</v>
      </c>
      <c r="B577" t="s">
        <v>144</v>
      </c>
      <c r="C577">
        <v>8</v>
      </c>
      <c r="D577">
        <v>45</v>
      </c>
      <c r="E577">
        <v>90</v>
      </c>
      <c r="F577" t="s">
        <v>373</v>
      </c>
      <c r="G577" t="s">
        <v>545</v>
      </c>
      <c r="H577" t="s">
        <v>206</v>
      </c>
      <c r="I577" t="s">
        <v>558</v>
      </c>
    </row>
    <row r="578" spans="1:9" x14ac:dyDescent="0.3">
      <c r="A578">
        <v>4</v>
      </c>
      <c r="B578" t="s">
        <v>145</v>
      </c>
      <c r="C578">
        <v>9</v>
      </c>
      <c r="D578">
        <v>14</v>
      </c>
      <c r="E578">
        <v>101</v>
      </c>
      <c r="F578" t="s">
        <v>423</v>
      </c>
      <c r="G578" t="s">
        <v>548</v>
      </c>
      <c r="H578" t="s">
        <v>206</v>
      </c>
      <c r="I578" t="s">
        <v>560</v>
      </c>
    </row>
    <row r="579" spans="1:9" x14ac:dyDescent="0.3">
      <c r="A579">
        <v>82</v>
      </c>
      <c r="B579" t="s">
        <v>126</v>
      </c>
      <c r="C579">
        <v>1</v>
      </c>
      <c r="D579">
        <v>25</v>
      </c>
      <c r="E579">
        <v>106</v>
      </c>
      <c r="F579" t="s">
        <v>200</v>
      </c>
      <c r="G579" t="s">
        <v>202</v>
      </c>
      <c r="H579" t="s">
        <v>201</v>
      </c>
      <c r="I579" t="s">
        <v>539</v>
      </c>
    </row>
    <row r="580" spans="1:9" x14ac:dyDescent="0.3">
      <c r="A580">
        <v>83</v>
      </c>
      <c r="B580" t="s">
        <v>159</v>
      </c>
      <c r="C580">
        <v>13</v>
      </c>
      <c r="D580">
        <v>46</v>
      </c>
      <c r="E580">
        <v>105</v>
      </c>
      <c r="F580" t="s">
        <v>411</v>
      </c>
      <c r="G580" t="s">
        <v>545</v>
      </c>
      <c r="H580" t="s">
        <v>201</v>
      </c>
      <c r="I580" t="s">
        <v>568</v>
      </c>
    </row>
    <row r="581" spans="1:9" x14ac:dyDescent="0.3">
      <c r="A581">
        <v>83</v>
      </c>
      <c r="B581" t="s">
        <v>159</v>
      </c>
      <c r="C581">
        <v>7</v>
      </c>
      <c r="D581">
        <v>14</v>
      </c>
      <c r="E581">
        <v>117</v>
      </c>
      <c r="F581" t="s">
        <v>507</v>
      </c>
      <c r="G581" t="s">
        <v>542</v>
      </c>
      <c r="H581" t="s">
        <v>206</v>
      </c>
      <c r="I581" t="s">
        <v>556</v>
      </c>
    </row>
    <row r="582" spans="1:9" x14ac:dyDescent="0.3">
      <c r="A582">
        <v>64</v>
      </c>
      <c r="B582" t="s">
        <v>137</v>
      </c>
      <c r="C582">
        <v>5</v>
      </c>
      <c r="D582">
        <v>23</v>
      </c>
      <c r="E582">
        <v>90</v>
      </c>
      <c r="F582" t="s">
        <v>315</v>
      </c>
      <c r="G582" t="s">
        <v>551</v>
      </c>
      <c r="H582" t="s">
        <v>206</v>
      </c>
      <c r="I582" t="s">
        <v>552</v>
      </c>
    </row>
    <row r="583" spans="1:9" x14ac:dyDescent="0.3">
      <c r="A583">
        <v>76</v>
      </c>
      <c r="B583" t="s">
        <v>163</v>
      </c>
      <c r="C583">
        <v>7</v>
      </c>
      <c r="D583">
        <v>24</v>
      </c>
      <c r="E583">
        <v>94</v>
      </c>
      <c r="F583" t="s">
        <v>507</v>
      </c>
      <c r="G583" t="s">
        <v>542</v>
      </c>
      <c r="H583" t="s">
        <v>206</v>
      </c>
      <c r="I583" t="s">
        <v>556</v>
      </c>
    </row>
    <row r="584" spans="1:9" x14ac:dyDescent="0.3">
      <c r="A584">
        <v>57</v>
      </c>
      <c r="B584" t="s">
        <v>148</v>
      </c>
      <c r="C584">
        <v>1</v>
      </c>
      <c r="D584">
        <v>45</v>
      </c>
      <c r="E584">
        <v>92</v>
      </c>
      <c r="F584" t="s">
        <v>200</v>
      </c>
      <c r="G584" t="s">
        <v>202</v>
      </c>
      <c r="H584" t="s">
        <v>201</v>
      </c>
      <c r="I584" t="s">
        <v>539</v>
      </c>
    </row>
    <row r="585" spans="1:9" x14ac:dyDescent="0.3">
      <c r="A585">
        <v>62</v>
      </c>
      <c r="B585" t="s">
        <v>96</v>
      </c>
      <c r="C585">
        <v>12</v>
      </c>
      <c r="D585">
        <v>31</v>
      </c>
      <c r="E585">
        <v>100</v>
      </c>
      <c r="F585" t="s">
        <v>333</v>
      </c>
      <c r="G585" t="s">
        <v>542</v>
      </c>
      <c r="H585" t="s">
        <v>201</v>
      </c>
      <c r="I585" t="s">
        <v>566</v>
      </c>
    </row>
    <row r="586" spans="1:9" x14ac:dyDescent="0.3">
      <c r="A586">
        <v>73</v>
      </c>
      <c r="B586" t="s">
        <v>96</v>
      </c>
      <c r="C586">
        <v>11</v>
      </c>
      <c r="D586">
        <v>40</v>
      </c>
      <c r="E586">
        <v>116</v>
      </c>
      <c r="F586" t="s">
        <v>458</v>
      </c>
      <c r="G586" t="s">
        <v>202</v>
      </c>
      <c r="H586" t="s">
        <v>201</v>
      </c>
      <c r="I586" t="s">
        <v>564</v>
      </c>
    </row>
    <row r="587" spans="1:9" x14ac:dyDescent="0.3">
      <c r="A587">
        <v>27</v>
      </c>
      <c r="B587" t="s">
        <v>160</v>
      </c>
      <c r="C587">
        <v>15</v>
      </c>
      <c r="D587">
        <v>10</v>
      </c>
      <c r="E587">
        <v>114</v>
      </c>
      <c r="F587" t="s">
        <v>295</v>
      </c>
      <c r="G587" t="s">
        <v>551</v>
      </c>
      <c r="H587" t="s">
        <v>206</v>
      </c>
      <c r="I587" t="s">
        <v>572</v>
      </c>
    </row>
    <row r="588" spans="1:9" x14ac:dyDescent="0.3">
      <c r="A588">
        <v>70</v>
      </c>
      <c r="B588" t="s">
        <v>126</v>
      </c>
      <c r="C588">
        <v>10</v>
      </c>
      <c r="D588">
        <v>22</v>
      </c>
      <c r="E588">
        <v>112</v>
      </c>
      <c r="F588" t="s">
        <v>244</v>
      </c>
      <c r="G588" t="s">
        <v>551</v>
      </c>
      <c r="H588" t="s">
        <v>206</v>
      </c>
      <c r="I588" t="s">
        <v>562</v>
      </c>
    </row>
    <row r="589" spans="1:9" x14ac:dyDescent="0.3">
      <c r="A589">
        <v>39</v>
      </c>
      <c r="B589" t="s">
        <v>96</v>
      </c>
      <c r="C589">
        <v>2</v>
      </c>
      <c r="D589">
        <v>37</v>
      </c>
      <c r="E589">
        <v>116</v>
      </c>
      <c r="F589" t="s">
        <v>475</v>
      </c>
      <c r="G589" t="s">
        <v>542</v>
      </c>
      <c r="H589" t="s">
        <v>206</v>
      </c>
      <c r="I589" t="s">
        <v>543</v>
      </c>
    </row>
    <row r="590" spans="1:9" x14ac:dyDescent="0.3">
      <c r="A590">
        <v>90</v>
      </c>
      <c r="B590" t="s">
        <v>119</v>
      </c>
      <c r="C590">
        <v>9</v>
      </c>
      <c r="D590">
        <v>34</v>
      </c>
      <c r="E590">
        <v>116</v>
      </c>
      <c r="F590" t="s">
        <v>423</v>
      </c>
      <c r="G590" t="s">
        <v>548</v>
      </c>
      <c r="H590" t="s">
        <v>206</v>
      </c>
      <c r="I590" t="s">
        <v>560</v>
      </c>
    </row>
    <row r="591" spans="1:9" x14ac:dyDescent="0.3">
      <c r="A591">
        <v>40</v>
      </c>
      <c r="B591" t="s">
        <v>111</v>
      </c>
      <c r="C591">
        <v>8</v>
      </c>
      <c r="D591">
        <v>40</v>
      </c>
      <c r="E591">
        <v>115</v>
      </c>
      <c r="F591" t="s">
        <v>373</v>
      </c>
      <c r="G591" t="s">
        <v>545</v>
      </c>
      <c r="H591" t="s">
        <v>206</v>
      </c>
      <c r="I591" t="s">
        <v>558</v>
      </c>
    </row>
    <row r="592" spans="1:9" x14ac:dyDescent="0.3">
      <c r="A592">
        <v>88</v>
      </c>
      <c r="B592" t="s">
        <v>96</v>
      </c>
      <c r="C592">
        <v>4</v>
      </c>
      <c r="D592">
        <v>42</v>
      </c>
      <c r="E592">
        <v>96</v>
      </c>
      <c r="F592" t="s">
        <v>472</v>
      </c>
      <c r="G592" t="s">
        <v>548</v>
      </c>
      <c r="H592" t="s">
        <v>206</v>
      </c>
      <c r="I592" t="s">
        <v>549</v>
      </c>
    </row>
    <row r="593" spans="1:9" x14ac:dyDescent="0.3">
      <c r="A593">
        <v>41</v>
      </c>
      <c r="B593" t="s">
        <v>127</v>
      </c>
      <c r="C593">
        <v>13</v>
      </c>
      <c r="D593">
        <v>47</v>
      </c>
      <c r="E593">
        <v>92</v>
      </c>
      <c r="F593" t="s">
        <v>411</v>
      </c>
      <c r="G593" t="s">
        <v>545</v>
      </c>
      <c r="H593" t="s">
        <v>201</v>
      </c>
      <c r="I593" t="s">
        <v>568</v>
      </c>
    </row>
    <row r="594" spans="1:9" x14ac:dyDescent="0.3">
      <c r="A594">
        <v>92</v>
      </c>
      <c r="B594" t="s">
        <v>84</v>
      </c>
      <c r="C594">
        <v>13</v>
      </c>
      <c r="D594">
        <v>30</v>
      </c>
      <c r="E594">
        <v>116</v>
      </c>
      <c r="F594" t="s">
        <v>411</v>
      </c>
      <c r="G594" t="s">
        <v>545</v>
      </c>
      <c r="H594" t="s">
        <v>201</v>
      </c>
      <c r="I594" t="s">
        <v>568</v>
      </c>
    </row>
    <row r="595" spans="1:9" x14ac:dyDescent="0.3">
      <c r="A595">
        <v>84</v>
      </c>
      <c r="B595" t="s">
        <v>106</v>
      </c>
      <c r="C595">
        <v>14</v>
      </c>
      <c r="D595">
        <v>42</v>
      </c>
      <c r="E595">
        <v>100</v>
      </c>
      <c r="F595" t="s">
        <v>483</v>
      </c>
      <c r="G595" t="s">
        <v>548</v>
      </c>
      <c r="H595" t="s">
        <v>201</v>
      </c>
      <c r="I595" t="s">
        <v>570</v>
      </c>
    </row>
    <row r="596" spans="1:9" x14ac:dyDescent="0.3">
      <c r="A596">
        <v>8</v>
      </c>
      <c r="B596" t="s">
        <v>96</v>
      </c>
      <c r="C596">
        <v>2</v>
      </c>
      <c r="D596">
        <v>11</v>
      </c>
      <c r="E596">
        <v>118</v>
      </c>
      <c r="F596" t="s">
        <v>475</v>
      </c>
      <c r="G596" t="s">
        <v>542</v>
      </c>
      <c r="H596" t="s">
        <v>206</v>
      </c>
      <c r="I596" t="s">
        <v>543</v>
      </c>
    </row>
    <row r="597" spans="1:9" x14ac:dyDescent="0.3">
      <c r="A597">
        <v>76</v>
      </c>
      <c r="B597" t="s">
        <v>163</v>
      </c>
      <c r="C597">
        <v>14</v>
      </c>
      <c r="D597">
        <v>35</v>
      </c>
      <c r="E597">
        <v>105</v>
      </c>
      <c r="F597" t="s">
        <v>483</v>
      </c>
      <c r="G597" t="s">
        <v>548</v>
      </c>
      <c r="H597" t="s">
        <v>201</v>
      </c>
      <c r="I597" t="s">
        <v>570</v>
      </c>
    </row>
    <row r="598" spans="1:9" x14ac:dyDescent="0.3">
      <c r="A598">
        <v>29</v>
      </c>
      <c r="B598" t="s">
        <v>157</v>
      </c>
      <c r="C598">
        <v>9</v>
      </c>
      <c r="D598">
        <v>14</v>
      </c>
      <c r="E598">
        <v>120</v>
      </c>
      <c r="F598" t="s">
        <v>423</v>
      </c>
      <c r="G598" t="s">
        <v>548</v>
      </c>
      <c r="H598" t="s">
        <v>206</v>
      </c>
      <c r="I598" t="s">
        <v>560</v>
      </c>
    </row>
    <row r="599" spans="1:9" x14ac:dyDescent="0.3">
      <c r="A599">
        <v>57</v>
      </c>
      <c r="B599" t="s">
        <v>148</v>
      </c>
      <c r="C599">
        <v>15</v>
      </c>
      <c r="D599">
        <v>33</v>
      </c>
      <c r="E599">
        <v>95</v>
      </c>
      <c r="F599" t="s">
        <v>295</v>
      </c>
      <c r="G599" t="s">
        <v>551</v>
      </c>
      <c r="H599" t="s">
        <v>206</v>
      </c>
      <c r="I599" t="s">
        <v>572</v>
      </c>
    </row>
    <row r="600" spans="1:9" x14ac:dyDescent="0.3">
      <c r="A600">
        <v>88</v>
      </c>
      <c r="B600" t="s">
        <v>96</v>
      </c>
      <c r="C600">
        <v>5</v>
      </c>
      <c r="D600">
        <v>10</v>
      </c>
      <c r="E600">
        <v>113</v>
      </c>
      <c r="F600" t="s">
        <v>315</v>
      </c>
      <c r="G600" t="s">
        <v>551</v>
      </c>
      <c r="H600" t="s">
        <v>206</v>
      </c>
      <c r="I600" t="s">
        <v>552</v>
      </c>
    </row>
    <row r="601" spans="1:9" x14ac:dyDescent="0.3">
      <c r="A601">
        <v>12</v>
      </c>
      <c r="B601" t="s">
        <v>107</v>
      </c>
      <c r="C601">
        <v>9</v>
      </c>
      <c r="D601">
        <v>46</v>
      </c>
      <c r="E601">
        <v>113</v>
      </c>
      <c r="F601" t="s">
        <v>423</v>
      </c>
      <c r="G601" t="s">
        <v>548</v>
      </c>
      <c r="H601" t="s">
        <v>206</v>
      </c>
      <c r="I601" t="s">
        <v>560</v>
      </c>
    </row>
    <row r="602" spans="1:9" x14ac:dyDescent="0.3">
      <c r="A602">
        <v>30</v>
      </c>
      <c r="B602" t="s">
        <v>155</v>
      </c>
      <c r="C602">
        <v>10</v>
      </c>
      <c r="D602">
        <v>15</v>
      </c>
      <c r="E602">
        <v>104</v>
      </c>
      <c r="F602" t="s">
        <v>244</v>
      </c>
      <c r="G602" t="s">
        <v>551</v>
      </c>
      <c r="H602" t="s">
        <v>206</v>
      </c>
      <c r="I602" t="s">
        <v>562</v>
      </c>
    </row>
    <row r="603" spans="1:9" x14ac:dyDescent="0.3">
      <c r="A603">
        <v>92</v>
      </c>
      <c r="B603" t="s">
        <v>84</v>
      </c>
      <c r="C603">
        <v>14</v>
      </c>
      <c r="D603">
        <v>26</v>
      </c>
      <c r="E603">
        <v>120</v>
      </c>
      <c r="F603" t="s">
        <v>483</v>
      </c>
      <c r="G603" t="s">
        <v>548</v>
      </c>
      <c r="H603" t="s">
        <v>201</v>
      </c>
      <c r="I603" t="s">
        <v>570</v>
      </c>
    </row>
    <row r="604" spans="1:9" x14ac:dyDescent="0.3">
      <c r="A604">
        <v>100</v>
      </c>
      <c r="B604" t="s">
        <v>96</v>
      </c>
      <c r="C604">
        <v>14</v>
      </c>
      <c r="D604">
        <v>23</v>
      </c>
      <c r="E604">
        <v>101</v>
      </c>
      <c r="F604" t="s">
        <v>483</v>
      </c>
      <c r="G604" t="s">
        <v>548</v>
      </c>
      <c r="H604" t="s">
        <v>201</v>
      </c>
      <c r="I604" t="s">
        <v>570</v>
      </c>
    </row>
    <row r="605" spans="1:9" x14ac:dyDescent="0.3">
      <c r="A605">
        <v>1</v>
      </c>
      <c r="B605" t="s">
        <v>152</v>
      </c>
      <c r="C605">
        <v>5</v>
      </c>
      <c r="D605">
        <v>45</v>
      </c>
      <c r="E605">
        <v>104</v>
      </c>
      <c r="F605" t="s">
        <v>315</v>
      </c>
      <c r="G605" t="s">
        <v>551</v>
      </c>
      <c r="H605" t="s">
        <v>206</v>
      </c>
      <c r="I605" t="s">
        <v>552</v>
      </c>
    </row>
    <row r="606" spans="1:9" x14ac:dyDescent="0.3">
      <c r="A606">
        <v>82</v>
      </c>
      <c r="B606" t="s">
        <v>126</v>
      </c>
      <c r="C606">
        <v>1</v>
      </c>
      <c r="D606">
        <v>13</v>
      </c>
      <c r="E606">
        <v>90</v>
      </c>
      <c r="F606" t="s">
        <v>200</v>
      </c>
      <c r="G606" t="s">
        <v>202</v>
      </c>
      <c r="H606" t="s">
        <v>201</v>
      </c>
      <c r="I606" t="s">
        <v>539</v>
      </c>
    </row>
    <row r="607" spans="1:9" x14ac:dyDescent="0.3">
      <c r="A607">
        <v>80</v>
      </c>
      <c r="B607" t="s">
        <v>96</v>
      </c>
      <c r="C607">
        <v>1</v>
      </c>
      <c r="D607">
        <v>28</v>
      </c>
      <c r="E607">
        <v>117</v>
      </c>
      <c r="F607" t="s">
        <v>200</v>
      </c>
      <c r="G607" t="s">
        <v>202</v>
      </c>
      <c r="H607" t="s">
        <v>201</v>
      </c>
      <c r="I607" t="s">
        <v>539</v>
      </c>
    </row>
    <row r="608" spans="1:9" x14ac:dyDescent="0.3">
      <c r="A608">
        <v>39</v>
      </c>
      <c r="B608" t="s">
        <v>96</v>
      </c>
      <c r="C608">
        <v>6</v>
      </c>
      <c r="D608">
        <v>21</v>
      </c>
      <c r="E608">
        <v>104</v>
      </c>
      <c r="F608" t="s">
        <v>272</v>
      </c>
      <c r="G608" t="s">
        <v>202</v>
      </c>
      <c r="H608" t="s">
        <v>201</v>
      </c>
      <c r="I608" t="s">
        <v>554</v>
      </c>
    </row>
    <row r="609" spans="1:9" x14ac:dyDescent="0.3">
      <c r="A609">
        <v>63</v>
      </c>
      <c r="B609" t="s">
        <v>139</v>
      </c>
      <c r="C609">
        <v>9</v>
      </c>
      <c r="D609">
        <v>18</v>
      </c>
      <c r="E609">
        <v>110</v>
      </c>
      <c r="F609" t="s">
        <v>423</v>
      </c>
      <c r="G609" t="s">
        <v>548</v>
      </c>
      <c r="H609" t="s">
        <v>206</v>
      </c>
      <c r="I609" t="s">
        <v>560</v>
      </c>
    </row>
    <row r="610" spans="1:9" x14ac:dyDescent="0.3">
      <c r="A610">
        <v>34</v>
      </c>
      <c r="B610" t="s">
        <v>118</v>
      </c>
      <c r="C610">
        <v>15</v>
      </c>
      <c r="D610">
        <v>29</v>
      </c>
      <c r="E610">
        <v>103</v>
      </c>
      <c r="F610" t="s">
        <v>295</v>
      </c>
      <c r="G610" t="s">
        <v>551</v>
      </c>
      <c r="H610" t="s">
        <v>206</v>
      </c>
      <c r="I610" t="s">
        <v>572</v>
      </c>
    </row>
    <row r="611" spans="1:9" x14ac:dyDescent="0.3">
      <c r="A611">
        <v>50</v>
      </c>
      <c r="B611" t="s">
        <v>140</v>
      </c>
      <c r="C611">
        <v>5</v>
      </c>
      <c r="D611">
        <v>41</v>
      </c>
      <c r="E611">
        <v>118</v>
      </c>
      <c r="F611" t="s">
        <v>315</v>
      </c>
      <c r="G611" t="s">
        <v>551</v>
      </c>
      <c r="H611" t="s">
        <v>206</v>
      </c>
      <c r="I611" t="s">
        <v>552</v>
      </c>
    </row>
    <row r="612" spans="1:9" x14ac:dyDescent="0.3">
      <c r="A612">
        <v>56</v>
      </c>
      <c r="B612" t="s">
        <v>126</v>
      </c>
      <c r="C612">
        <v>4</v>
      </c>
      <c r="D612">
        <v>36</v>
      </c>
      <c r="E612">
        <v>109</v>
      </c>
      <c r="F612" t="s">
        <v>472</v>
      </c>
      <c r="G612" t="s">
        <v>548</v>
      </c>
      <c r="H612" t="s">
        <v>206</v>
      </c>
      <c r="I612" t="s">
        <v>549</v>
      </c>
    </row>
    <row r="613" spans="1:9" x14ac:dyDescent="0.3">
      <c r="A613">
        <v>72</v>
      </c>
      <c r="B613" t="s">
        <v>96</v>
      </c>
      <c r="C613">
        <v>12</v>
      </c>
      <c r="D613">
        <v>18</v>
      </c>
      <c r="E613">
        <v>99</v>
      </c>
      <c r="F613" t="s">
        <v>333</v>
      </c>
      <c r="G613" t="s">
        <v>542</v>
      </c>
      <c r="H613" t="s">
        <v>201</v>
      </c>
      <c r="I613" t="s">
        <v>566</v>
      </c>
    </row>
    <row r="614" spans="1:9" x14ac:dyDescent="0.3">
      <c r="A614">
        <v>11</v>
      </c>
      <c r="B614" t="s">
        <v>119</v>
      </c>
      <c r="C614">
        <v>9</v>
      </c>
      <c r="D614">
        <v>38</v>
      </c>
      <c r="E614">
        <v>115</v>
      </c>
      <c r="F614" t="s">
        <v>423</v>
      </c>
      <c r="G614" t="s">
        <v>548</v>
      </c>
      <c r="H614" t="s">
        <v>206</v>
      </c>
      <c r="I614" t="s">
        <v>560</v>
      </c>
    </row>
    <row r="615" spans="1:9" x14ac:dyDescent="0.3">
      <c r="A615">
        <v>21</v>
      </c>
      <c r="B615" t="s">
        <v>146</v>
      </c>
      <c r="C615">
        <v>7</v>
      </c>
      <c r="D615">
        <v>21</v>
      </c>
      <c r="E615">
        <v>95</v>
      </c>
      <c r="F615" t="s">
        <v>507</v>
      </c>
      <c r="G615" t="s">
        <v>542</v>
      </c>
      <c r="H615" t="s">
        <v>206</v>
      </c>
      <c r="I615" t="s">
        <v>556</v>
      </c>
    </row>
    <row r="616" spans="1:9" x14ac:dyDescent="0.3">
      <c r="A616">
        <v>15</v>
      </c>
      <c r="B616" t="s">
        <v>136</v>
      </c>
      <c r="C616">
        <v>10</v>
      </c>
      <c r="D616">
        <v>36</v>
      </c>
      <c r="E616">
        <v>113</v>
      </c>
      <c r="F616" t="s">
        <v>244</v>
      </c>
      <c r="G616" t="s">
        <v>551</v>
      </c>
      <c r="H616" t="s">
        <v>206</v>
      </c>
      <c r="I616" t="s">
        <v>562</v>
      </c>
    </row>
    <row r="617" spans="1:9" x14ac:dyDescent="0.3">
      <c r="A617">
        <v>64</v>
      </c>
      <c r="B617" t="s">
        <v>137</v>
      </c>
      <c r="C617">
        <v>11</v>
      </c>
      <c r="D617">
        <v>16</v>
      </c>
      <c r="E617">
        <v>103</v>
      </c>
      <c r="F617" t="s">
        <v>458</v>
      </c>
      <c r="G617" t="s">
        <v>202</v>
      </c>
      <c r="H617" t="s">
        <v>201</v>
      </c>
      <c r="I617" t="s">
        <v>564</v>
      </c>
    </row>
    <row r="618" spans="1:9" x14ac:dyDescent="0.3">
      <c r="A618">
        <v>95</v>
      </c>
      <c r="B618" t="s">
        <v>96</v>
      </c>
      <c r="C618">
        <v>1</v>
      </c>
      <c r="D618">
        <v>35</v>
      </c>
      <c r="E618">
        <v>110</v>
      </c>
      <c r="F618" t="s">
        <v>200</v>
      </c>
      <c r="G618" t="s">
        <v>202</v>
      </c>
      <c r="H618" t="s">
        <v>201</v>
      </c>
      <c r="I618" t="s">
        <v>539</v>
      </c>
    </row>
    <row r="619" spans="1:9" x14ac:dyDescent="0.3">
      <c r="A619">
        <v>33</v>
      </c>
      <c r="B619" t="s">
        <v>135</v>
      </c>
      <c r="C619">
        <v>6</v>
      </c>
      <c r="D619">
        <v>16</v>
      </c>
      <c r="E619">
        <v>100</v>
      </c>
      <c r="F619" t="s">
        <v>272</v>
      </c>
      <c r="G619" t="s">
        <v>202</v>
      </c>
      <c r="H619" t="s">
        <v>201</v>
      </c>
      <c r="I619" t="s">
        <v>554</v>
      </c>
    </row>
    <row r="620" spans="1:9" x14ac:dyDescent="0.3">
      <c r="A620">
        <v>18</v>
      </c>
      <c r="B620" t="s">
        <v>142</v>
      </c>
      <c r="C620">
        <v>7</v>
      </c>
      <c r="D620">
        <v>28</v>
      </c>
      <c r="E620">
        <v>96</v>
      </c>
      <c r="F620" t="s">
        <v>507</v>
      </c>
      <c r="G620" t="s">
        <v>542</v>
      </c>
      <c r="H620" t="s">
        <v>206</v>
      </c>
      <c r="I620" t="s">
        <v>556</v>
      </c>
    </row>
    <row r="621" spans="1:9" x14ac:dyDescent="0.3">
      <c r="A621">
        <v>29</v>
      </c>
      <c r="B621" t="s">
        <v>157</v>
      </c>
      <c r="C621">
        <v>2</v>
      </c>
      <c r="D621">
        <v>22</v>
      </c>
      <c r="E621">
        <v>92</v>
      </c>
      <c r="F621" t="s">
        <v>475</v>
      </c>
      <c r="G621" t="s">
        <v>542</v>
      </c>
      <c r="H621" t="s">
        <v>206</v>
      </c>
      <c r="I621" t="s">
        <v>543</v>
      </c>
    </row>
    <row r="622" spans="1:9" x14ac:dyDescent="0.3">
      <c r="A622">
        <v>75</v>
      </c>
      <c r="B622" t="s">
        <v>96</v>
      </c>
      <c r="C622">
        <v>3</v>
      </c>
      <c r="D622">
        <v>19</v>
      </c>
      <c r="E622">
        <v>112</v>
      </c>
      <c r="F622" t="s">
        <v>494</v>
      </c>
      <c r="G622" t="s">
        <v>545</v>
      </c>
      <c r="H622" t="s">
        <v>206</v>
      </c>
      <c r="I622" t="s">
        <v>546</v>
      </c>
    </row>
    <row r="623" spans="1:9" x14ac:dyDescent="0.3">
      <c r="A623">
        <v>26</v>
      </c>
      <c r="B623" t="s">
        <v>154</v>
      </c>
      <c r="C623">
        <v>14</v>
      </c>
      <c r="D623">
        <v>38</v>
      </c>
      <c r="E623">
        <v>90</v>
      </c>
      <c r="F623" t="s">
        <v>483</v>
      </c>
      <c r="G623" t="s">
        <v>548</v>
      </c>
      <c r="H623" t="s">
        <v>201</v>
      </c>
      <c r="I623" t="s">
        <v>570</v>
      </c>
    </row>
    <row r="624" spans="1:9" x14ac:dyDescent="0.3">
      <c r="A624">
        <v>49</v>
      </c>
      <c r="B624" t="s">
        <v>96</v>
      </c>
      <c r="C624">
        <v>1</v>
      </c>
      <c r="D624">
        <v>32</v>
      </c>
      <c r="E624">
        <v>96</v>
      </c>
      <c r="F624" t="s">
        <v>200</v>
      </c>
      <c r="G624" t="s">
        <v>202</v>
      </c>
      <c r="H624" t="s">
        <v>201</v>
      </c>
      <c r="I624" t="s">
        <v>539</v>
      </c>
    </row>
    <row r="625" spans="1:9" x14ac:dyDescent="0.3">
      <c r="A625">
        <v>83</v>
      </c>
      <c r="B625" t="s">
        <v>159</v>
      </c>
      <c r="C625">
        <v>4</v>
      </c>
      <c r="D625">
        <v>19</v>
      </c>
      <c r="E625">
        <v>106</v>
      </c>
      <c r="F625" t="s">
        <v>472</v>
      </c>
      <c r="G625" t="s">
        <v>548</v>
      </c>
      <c r="H625" t="s">
        <v>206</v>
      </c>
      <c r="I625" t="s">
        <v>549</v>
      </c>
    </row>
    <row r="626" spans="1:9" x14ac:dyDescent="0.3">
      <c r="A626">
        <v>21</v>
      </c>
      <c r="B626" t="s">
        <v>146</v>
      </c>
      <c r="C626">
        <v>8</v>
      </c>
      <c r="D626">
        <v>27</v>
      </c>
      <c r="E626">
        <v>104</v>
      </c>
      <c r="F626" t="s">
        <v>373</v>
      </c>
      <c r="G626" t="s">
        <v>545</v>
      </c>
      <c r="H626" t="s">
        <v>206</v>
      </c>
      <c r="I626" t="s">
        <v>558</v>
      </c>
    </row>
    <row r="627" spans="1:9" x14ac:dyDescent="0.3">
      <c r="A627">
        <v>59</v>
      </c>
      <c r="B627" t="s">
        <v>156</v>
      </c>
      <c r="C627">
        <v>12</v>
      </c>
      <c r="D627">
        <v>42</v>
      </c>
      <c r="E627">
        <v>110</v>
      </c>
      <c r="F627" t="s">
        <v>333</v>
      </c>
      <c r="G627" t="s">
        <v>542</v>
      </c>
      <c r="H627" t="s">
        <v>201</v>
      </c>
      <c r="I627" t="s">
        <v>566</v>
      </c>
    </row>
    <row r="628" spans="1:9" x14ac:dyDescent="0.3">
      <c r="A628">
        <v>6</v>
      </c>
      <c r="B628" t="s">
        <v>147</v>
      </c>
      <c r="C628">
        <v>10</v>
      </c>
      <c r="D628">
        <v>48</v>
      </c>
      <c r="E628">
        <v>99</v>
      </c>
      <c r="F628" t="s">
        <v>244</v>
      </c>
      <c r="G628" t="s">
        <v>551</v>
      </c>
      <c r="H628" t="s">
        <v>206</v>
      </c>
      <c r="I628" t="s">
        <v>562</v>
      </c>
    </row>
    <row r="629" spans="1:9" x14ac:dyDescent="0.3">
      <c r="A629">
        <v>90</v>
      </c>
      <c r="B629" t="s">
        <v>119</v>
      </c>
      <c r="C629">
        <v>4</v>
      </c>
      <c r="D629">
        <v>24</v>
      </c>
      <c r="E629">
        <v>96</v>
      </c>
      <c r="F629" t="s">
        <v>472</v>
      </c>
      <c r="G629" t="s">
        <v>548</v>
      </c>
      <c r="H629" t="s">
        <v>206</v>
      </c>
      <c r="I629" t="s">
        <v>549</v>
      </c>
    </row>
    <row r="630" spans="1:9" x14ac:dyDescent="0.3">
      <c r="A630">
        <v>44</v>
      </c>
      <c r="B630" t="s">
        <v>130</v>
      </c>
      <c r="C630">
        <v>1</v>
      </c>
      <c r="D630">
        <v>47</v>
      </c>
      <c r="E630">
        <v>109</v>
      </c>
      <c r="F630" t="s">
        <v>200</v>
      </c>
      <c r="G630" t="s">
        <v>202</v>
      </c>
      <c r="H630" t="s">
        <v>201</v>
      </c>
      <c r="I630" t="s">
        <v>539</v>
      </c>
    </row>
    <row r="631" spans="1:9" x14ac:dyDescent="0.3">
      <c r="A631">
        <v>77</v>
      </c>
      <c r="B631" t="s">
        <v>124</v>
      </c>
      <c r="C631">
        <v>2</v>
      </c>
      <c r="D631">
        <v>42</v>
      </c>
      <c r="E631">
        <v>102</v>
      </c>
      <c r="F631" t="s">
        <v>475</v>
      </c>
      <c r="G631" t="s">
        <v>542</v>
      </c>
      <c r="H631" t="s">
        <v>206</v>
      </c>
      <c r="I631" t="s">
        <v>543</v>
      </c>
    </row>
    <row r="632" spans="1:9" x14ac:dyDescent="0.3">
      <c r="A632">
        <v>4</v>
      </c>
      <c r="B632" t="s">
        <v>145</v>
      </c>
      <c r="C632">
        <v>3</v>
      </c>
      <c r="D632">
        <v>35</v>
      </c>
      <c r="E632">
        <v>115</v>
      </c>
      <c r="F632" t="s">
        <v>494</v>
      </c>
      <c r="G632" t="s">
        <v>545</v>
      </c>
      <c r="H632" t="s">
        <v>206</v>
      </c>
      <c r="I632" t="s">
        <v>546</v>
      </c>
    </row>
    <row r="633" spans="1:9" x14ac:dyDescent="0.3">
      <c r="A633">
        <v>43</v>
      </c>
      <c r="B633" t="s">
        <v>158</v>
      </c>
      <c r="C633">
        <v>9</v>
      </c>
      <c r="D633">
        <v>39</v>
      </c>
      <c r="E633">
        <v>118</v>
      </c>
      <c r="F633" t="s">
        <v>423</v>
      </c>
      <c r="G633" t="s">
        <v>548</v>
      </c>
      <c r="H633" t="s">
        <v>206</v>
      </c>
      <c r="I633" t="s">
        <v>560</v>
      </c>
    </row>
    <row r="634" spans="1:9" x14ac:dyDescent="0.3">
      <c r="A634">
        <v>63</v>
      </c>
      <c r="B634" t="s">
        <v>139</v>
      </c>
      <c r="C634">
        <v>3</v>
      </c>
      <c r="D634">
        <v>32</v>
      </c>
      <c r="E634">
        <v>108</v>
      </c>
      <c r="F634" t="s">
        <v>494</v>
      </c>
      <c r="G634" t="s">
        <v>545</v>
      </c>
      <c r="H634" t="s">
        <v>206</v>
      </c>
      <c r="I634" t="s">
        <v>546</v>
      </c>
    </row>
    <row r="635" spans="1:9" x14ac:dyDescent="0.3">
      <c r="A635">
        <v>2</v>
      </c>
      <c r="B635" t="s">
        <v>93</v>
      </c>
      <c r="C635">
        <v>11</v>
      </c>
      <c r="D635">
        <v>15</v>
      </c>
      <c r="E635">
        <v>117</v>
      </c>
      <c r="F635" t="s">
        <v>458</v>
      </c>
      <c r="G635" t="s">
        <v>202</v>
      </c>
      <c r="H635" t="s">
        <v>201</v>
      </c>
      <c r="I635" t="s">
        <v>564</v>
      </c>
    </row>
    <row r="636" spans="1:9" x14ac:dyDescent="0.3">
      <c r="A636">
        <v>93</v>
      </c>
      <c r="B636" t="s">
        <v>91</v>
      </c>
      <c r="C636">
        <v>9</v>
      </c>
      <c r="D636">
        <v>45</v>
      </c>
      <c r="E636">
        <v>100</v>
      </c>
      <c r="F636" t="s">
        <v>423</v>
      </c>
      <c r="G636" t="s">
        <v>548</v>
      </c>
      <c r="H636" t="s">
        <v>206</v>
      </c>
      <c r="I636" t="s">
        <v>560</v>
      </c>
    </row>
    <row r="637" spans="1:9" x14ac:dyDescent="0.3">
      <c r="A637">
        <v>11</v>
      </c>
      <c r="B637" t="s">
        <v>119</v>
      </c>
      <c r="C637">
        <v>2</v>
      </c>
      <c r="D637">
        <v>34</v>
      </c>
      <c r="E637">
        <v>103</v>
      </c>
      <c r="F637" t="s">
        <v>475</v>
      </c>
      <c r="G637" t="s">
        <v>542</v>
      </c>
      <c r="H637" t="s">
        <v>206</v>
      </c>
      <c r="I637" t="s">
        <v>543</v>
      </c>
    </row>
    <row r="638" spans="1:9" x14ac:dyDescent="0.3">
      <c r="A638">
        <v>64</v>
      </c>
      <c r="B638" t="s">
        <v>137</v>
      </c>
      <c r="C638">
        <v>7</v>
      </c>
      <c r="D638">
        <v>13</v>
      </c>
      <c r="E638">
        <v>101</v>
      </c>
      <c r="F638" t="s">
        <v>507</v>
      </c>
      <c r="G638" t="s">
        <v>542</v>
      </c>
      <c r="H638" t="s">
        <v>206</v>
      </c>
      <c r="I638" t="s">
        <v>556</v>
      </c>
    </row>
    <row r="639" spans="1:9" x14ac:dyDescent="0.3">
      <c r="A639">
        <v>85</v>
      </c>
      <c r="B639" t="s">
        <v>117</v>
      </c>
      <c r="C639">
        <v>1</v>
      </c>
      <c r="D639">
        <v>47</v>
      </c>
      <c r="E639">
        <v>115</v>
      </c>
      <c r="F639" t="s">
        <v>200</v>
      </c>
      <c r="G639" t="s">
        <v>202</v>
      </c>
      <c r="H639" t="s">
        <v>201</v>
      </c>
      <c r="I639" t="s">
        <v>539</v>
      </c>
    </row>
    <row r="640" spans="1:9" x14ac:dyDescent="0.3">
      <c r="A640">
        <v>1</v>
      </c>
      <c r="B640" t="s">
        <v>152</v>
      </c>
      <c r="C640">
        <v>4</v>
      </c>
      <c r="D640">
        <v>29</v>
      </c>
      <c r="E640">
        <v>103</v>
      </c>
      <c r="F640" t="s">
        <v>472</v>
      </c>
      <c r="G640" t="s">
        <v>548</v>
      </c>
      <c r="H640" t="s">
        <v>206</v>
      </c>
      <c r="I640" t="s">
        <v>549</v>
      </c>
    </row>
    <row r="641" spans="1:9" x14ac:dyDescent="0.3">
      <c r="A641">
        <v>40</v>
      </c>
      <c r="B641" t="s">
        <v>111</v>
      </c>
      <c r="C641">
        <v>11</v>
      </c>
      <c r="D641">
        <v>40</v>
      </c>
      <c r="E641">
        <v>115</v>
      </c>
      <c r="F641" t="s">
        <v>458</v>
      </c>
      <c r="G641" t="s">
        <v>202</v>
      </c>
      <c r="H641" t="s">
        <v>201</v>
      </c>
      <c r="I641" t="s">
        <v>564</v>
      </c>
    </row>
    <row r="642" spans="1:9" x14ac:dyDescent="0.3">
      <c r="A642">
        <v>36</v>
      </c>
      <c r="B642" t="s">
        <v>129</v>
      </c>
      <c r="C642">
        <v>15</v>
      </c>
      <c r="D642">
        <v>23</v>
      </c>
      <c r="E642">
        <v>90</v>
      </c>
      <c r="F642" t="s">
        <v>295</v>
      </c>
      <c r="G642" t="s">
        <v>551</v>
      </c>
      <c r="H642" t="s">
        <v>206</v>
      </c>
      <c r="I642" t="s">
        <v>572</v>
      </c>
    </row>
    <row r="643" spans="1:9" x14ac:dyDescent="0.3">
      <c r="A643">
        <v>21</v>
      </c>
      <c r="B643" t="s">
        <v>146</v>
      </c>
      <c r="C643">
        <v>15</v>
      </c>
      <c r="D643">
        <v>31</v>
      </c>
      <c r="E643">
        <v>100</v>
      </c>
      <c r="F643" t="s">
        <v>295</v>
      </c>
      <c r="G643" t="s">
        <v>551</v>
      </c>
      <c r="H643" t="s">
        <v>206</v>
      </c>
      <c r="I643" t="s">
        <v>572</v>
      </c>
    </row>
    <row r="644" spans="1:9" x14ac:dyDescent="0.3">
      <c r="A644">
        <v>55</v>
      </c>
      <c r="B644" t="s">
        <v>106</v>
      </c>
      <c r="C644">
        <v>14</v>
      </c>
      <c r="D644">
        <v>25</v>
      </c>
      <c r="E644">
        <v>96</v>
      </c>
      <c r="F644" t="s">
        <v>483</v>
      </c>
      <c r="G644" t="s">
        <v>548</v>
      </c>
      <c r="H644" t="s">
        <v>201</v>
      </c>
      <c r="I644" t="s">
        <v>570</v>
      </c>
    </row>
    <row r="645" spans="1:9" x14ac:dyDescent="0.3">
      <c r="A645">
        <v>84</v>
      </c>
      <c r="B645" t="s">
        <v>106</v>
      </c>
      <c r="C645">
        <v>14</v>
      </c>
      <c r="D645">
        <v>12</v>
      </c>
      <c r="E645">
        <v>94</v>
      </c>
      <c r="F645" t="s">
        <v>483</v>
      </c>
      <c r="G645" t="s">
        <v>548</v>
      </c>
      <c r="H645" t="s">
        <v>201</v>
      </c>
      <c r="I645" t="s">
        <v>570</v>
      </c>
    </row>
    <row r="646" spans="1:9" x14ac:dyDescent="0.3">
      <c r="A646">
        <v>18</v>
      </c>
      <c r="B646" t="s">
        <v>142</v>
      </c>
      <c r="C646">
        <v>1</v>
      </c>
      <c r="D646">
        <v>48</v>
      </c>
      <c r="E646">
        <v>96</v>
      </c>
      <c r="F646" t="s">
        <v>200</v>
      </c>
      <c r="G646" t="s">
        <v>202</v>
      </c>
      <c r="H646" t="s">
        <v>201</v>
      </c>
      <c r="I646" t="s">
        <v>539</v>
      </c>
    </row>
    <row r="647" spans="1:9" x14ac:dyDescent="0.3">
      <c r="A647">
        <v>46</v>
      </c>
      <c r="B647" t="s">
        <v>153</v>
      </c>
      <c r="C647">
        <v>9</v>
      </c>
      <c r="D647">
        <v>35</v>
      </c>
      <c r="E647">
        <v>93</v>
      </c>
      <c r="F647" t="s">
        <v>423</v>
      </c>
      <c r="G647" t="s">
        <v>548</v>
      </c>
      <c r="H647" t="s">
        <v>206</v>
      </c>
      <c r="I647" t="s">
        <v>560</v>
      </c>
    </row>
    <row r="648" spans="1:9" x14ac:dyDescent="0.3">
      <c r="A648">
        <v>15</v>
      </c>
      <c r="B648" t="s">
        <v>136</v>
      </c>
      <c r="C648">
        <v>9</v>
      </c>
      <c r="D648">
        <v>46</v>
      </c>
      <c r="E648">
        <v>96</v>
      </c>
      <c r="F648" t="s">
        <v>423</v>
      </c>
      <c r="G648" t="s">
        <v>548</v>
      </c>
      <c r="H648" t="s">
        <v>206</v>
      </c>
      <c r="I648" t="s">
        <v>560</v>
      </c>
    </row>
    <row r="649" spans="1:9" x14ac:dyDescent="0.3">
      <c r="A649">
        <v>18</v>
      </c>
      <c r="B649" t="s">
        <v>142</v>
      </c>
      <c r="C649">
        <v>14</v>
      </c>
      <c r="D649">
        <v>42</v>
      </c>
      <c r="E649">
        <v>100</v>
      </c>
      <c r="F649" t="s">
        <v>483</v>
      </c>
      <c r="G649" t="s">
        <v>548</v>
      </c>
      <c r="H649" t="s">
        <v>201</v>
      </c>
      <c r="I649" t="s">
        <v>570</v>
      </c>
    </row>
    <row r="650" spans="1:9" x14ac:dyDescent="0.3">
      <c r="A650">
        <v>56</v>
      </c>
      <c r="B650" t="s">
        <v>126</v>
      </c>
      <c r="C650">
        <v>11</v>
      </c>
      <c r="D650">
        <v>22</v>
      </c>
      <c r="E650">
        <v>92</v>
      </c>
      <c r="F650" t="s">
        <v>458</v>
      </c>
      <c r="G650" t="s">
        <v>202</v>
      </c>
      <c r="H650" t="s">
        <v>201</v>
      </c>
      <c r="I650" t="s">
        <v>564</v>
      </c>
    </row>
    <row r="651" spans="1:9" x14ac:dyDescent="0.3">
      <c r="A651">
        <v>52</v>
      </c>
      <c r="B651" t="s">
        <v>81</v>
      </c>
      <c r="C651">
        <v>6</v>
      </c>
      <c r="D651">
        <v>21</v>
      </c>
      <c r="E651">
        <v>119</v>
      </c>
      <c r="F651" t="s">
        <v>272</v>
      </c>
      <c r="G651" t="s">
        <v>202</v>
      </c>
      <c r="H651" t="s">
        <v>201</v>
      </c>
      <c r="I651" t="s">
        <v>554</v>
      </c>
    </row>
    <row r="652" spans="1:9" x14ac:dyDescent="0.3">
      <c r="A652">
        <v>6</v>
      </c>
      <c r="B652" t="s">
        <v>147</v>
      </c>
      <c r="C652">
        <v>8</v>
      </c>
      <c r="D652">
        <v>29</v>
      </c>
      <c r="E652">
        <v>97</v>
      </c>
      <c r="F652" t="s">
        <v>373</v>
      </c>
      <c r="G652" t="s">
        <v>545</v>
      </c>
      <c r="H652" t="s">
        <v>206</v>
      </c>
      <c r="I652" t="s">
        <v>558</v>
      </c>
    </row>
    <row r="653" spans="1:9" x14ac:dyDescent="0.3">
      <c r="A653">
        <v>49</v>
      </c>
      <c r="B653" t="s">
        <v>96</v>
      </c>
      <c r="C653">
        <v>6</v>
      </c>
      <c r="D653">
        <v>45</v>
      </c>
      <c r="E653">
        <v>103</v>
      </c>
      <c r="F653" t="s">
        <v>272</v>
      </c>
      <c r="G653" t="s">
        <v>202</v>
      </c>
      <c r="H653" t="s">
        <v>201</v>
      </c>
      <c r="I653" t="s">
        <v>554</v>
      </c>
    </row>
    <row r="654" spans="1:9" x14ac:dyDescent="0.3">
      <c r="A654">
        <v>99</v>
      </c>
      <c r="B654" t="s">
        <v>143</v>
      </c>
      <c r="C654">
        <v>5</v>
      </c>
      <c r="D654">
        <v>27</v>
      </c>
      <c r="E654">
        <v>91</v>
      </c>
      <c r="F654" t="s">
        <v>315</v>
      </c>
      <c r="G654" t="s">
        <v>551</v>
      </c>
      <c r="H654" t="s">
        <v>206</v>
      </c>
      <c r="I654" t="s">
        <v>552</v>
      </c>
    </row>
    <row r="655" spans="1:9" x14ac:dyDescent="0.3">
      <c r="A655">
        <v>71</v>
      </c>
      <c r="B655" t="s">
        <v>78</v>
      </c>
      <c r="C655">
        <v>2</v>
      </c>
      <c r="D655">
        <v>30</v>
      </c>
      <c r="E655">
        <v>108</v>
      </c>
      <c r="F655" t="s">
        <v>475</v>
      </c>
      <c r="G655" t="s">
        <v>542</v>
      </c>
      <c r="H655" t="s">
        <v>206</v>
      </c>
      <c r="I655" t="s">
        <v>543</v>
      </c>
    </row>
    <row r="656" spans="1:9" x14ac:dyDescent="0.3">
      <c r="A656">
        <v>73</v>
      </c>
      <c r="B656" t="s">
        <v>96</v>
      </c>
      <c r="C656">
        <v>2</v>
      </c>
      <c r="D656">
        <v>40</v>
      </c>
      <c r="E656">
        <v>92</v>
      </c>
      <c r="F656" t="s">
        <v>475</v>
      </c>
      <c r="G656" t="s">
        <v>542</v>
      </c>
      <c r="H656" t="s">
        <v>206</v>
      </c>
      <c r="I656" t="s">
        <v>543</v>
      </c>
    </row>
    <row r="657" spans="1:9" x14ac:dyDescent="0.3">
      <c r="A657">
        <v>6</v>
      </c>
      <c r="B657" t="s">
        <v>147</v>
      </c>
      <c r="C657">
        <v>7</v>
      </c>
      <c r="D657">
        <v>37</v>
      </c>
      <c r="E657">
        <v>92</v>
      </c>
      <c r="F657" t="s">
        <v>507</v>
      </c>
      <c r="G657" t="s">
        <v>542</v>
      </c>
      <c r="H657" t="s">
        <v>206</v>
      </c>
      <c r="I657" t="s">
        <v>556</v>
      </c>
    </row>
    <row r="658" spans="1:9" x14ac:dyDescent="0.3">
      <c r="A658">
        <v>13</v>
      </c>
      <c r="B658" t="s">
        <v>134</v>
      </c>
      <c r="C658">
        <v>3</v>
      </c>
      <c r="D658">
        <v>40</v>
      </c>
      <c r="E658">
        <v>111</v>
      </c>
      <c r="F658" t="s">
        <v>494</v>
      </c>
      <c r="G658" t="s">
        <v>545</v>
      </c>
      <c r="H658" t="s">
        <v>206</v>
      </c>
      <c r="I658" t="s">
        <v>546</v>
      </c>
    </row>
    <row r="659" spans="1:9" x14ac:dyDescent="0.3">
      <c r="A659">
        <v>72</v>
      </c>
      <c r="B659" t="s">
        <v>96</v>
      </c>
      <c r="C659">
        <v>1</v>
      </c>
      <c r="D659">
        <v>31</v>
      </c>
      <c r="E659">
        <v>104</v>
      </c>
      <c r="F659" t="s">
        <v>200</v>
      </c>
      <c r="G659" t="s">
        <v>202</v>
      </c>
      <c r="H659" t="s">
        <v>201</v>
      </c>
      <c r="I659" t="s">
        <v>539</v>
      </c>
    </row>
    <row r="660" spans="1:9" x14ac:dyDescent="0.3">
      <c r="A660">
        <v>9</v>
      </c>
      <c r="B660" t="s">
        <v>94</v>
      </c>
      <c r="C660">
        <v>7</v>
      </c>
      <c r="D660">
        <v>36</v>
      </c>
      <c r="E660">
        <v>98</v>
      </c>
      <c r="F660" t="s">
        <v>507</v>
      </c>
      <c r="G660" t="s">
        <v>542</v>
      </c>
      <c r="H660" t="s">
        <v>206</v>
      </c>
      <c r="I660" t="s">
        <v>556</v>
      </c>
    </row>
    <row r="661" spans="1:9" x14ac:dyDescent="0.3">
      <c r="A661">
        <v>57</v>
      </c>
      <c r="B661" t="s">
        <v>148</v>
      </c>
      <c r="C661">
        <v>14</v>
      </c>
      <c r="D661">
        <v>25</v>
      </c>
      <c r="E661">
        <v>106</v>
      </c>
      <c r="F661" t="s">
        <v>483</v>
      </c>
      <c r="G661" t="s">
        <v>548</v>
      </c>
      <c r="H661" t="s">
        <v>201</v>
      </c>
      <c r="I661" t="s">
        <v>570</v>
      </c>
    </row>
    <row r="662" spans="1:9" x14ac:dyDescent="0.3">
      <c r="A662">
        <v>6</v>
      </c>
      <c r="B662" t="s">
        <v>147</v>
      </c>
      <c r="C662">
        <v>8</v>
      </c>
      <c r="D662">
        <v>15</v>
      </c>
      <c r="E662">
        <v>118</v>
      </c>
      <c r="F662" t="s">
        <v>373</v>
      </c>
      <c r="G662" t="s">
        <v>545</v>
      </c>
      <c r="H662" t="s">
        <v>206</v>
      </c>
      <c r="I662" t="s">
        <v>558</v>
      </c>
    </row>
    <row r="663" spans="1:9" x14ac:dyDescent="0.3">
      <c r="A663">
        <v>48</v>
      </c>
      <c r="B663" t="s">
        <v>120</v>
      </c>
      <c r="C663">
        <v>7</v>
      </c>
      <c r="D663">
        <v>32</v>
      </c>
      <c r="E663">
        <v>93</v>
      </c>
      <c r="F663" t="s">
        <v>507</v>
      </c>
      <c r="G663" t="s">
        <v>542</v>
      </c>
      <c r="H663" t="s">
        <v>206</v>
      </c>
      <c r="I663" t="s">
        <v>556</v>
      </c>
    </row>
    <row r="664" spans="1:9" x14ac:dyDescent="0.3">
      <c r="A664">
        <v>38</v>
      </c>
      <c r="B664" t="s">
        <v>132</v>
      </c>
      <c r="C664">
        <v>4</v>
      </c>
      <c r="D664">
        <v>28</v>
      </c>
      <c r="E664">
        <v>90</v>
      </c>
      <c r="F664" t="s">
        <v>472</v>
      </c>
      <c r="G664" t="s">
        <v>548</v>
      </c>
      <c r="H664" t="s">
        <v>206</v>
      </c>
      <c r="I664" t="s">
        <v>549</v>
      </c>
    </row>
    <row r="665" spans="1:9" x14ac:dyDescent="0.3">
      <c r="A665">
        <v>93</v>
      </c>
      <c r="B665" t="s">
        <v>91</v>
      </c>
      <c r="C665">
        <v>1</v>
      </c>
      <c r="D665">
        <v>29</v>
      </c>
      <c r="E665">
        <v>92</v>
      </c>
      <c r="F665" t="s">
        <v>200</v>
      </c>
      <c r="G665" t="s">
        <v>202</v>
      </c>
      <c r="H665" t="s">
        <v>201</v>
      </c>
      <c r="I665" t="s">
        <v>539</v>
      </c>
    </row>
    <row r="666" spans="1:9" x14ac:dyDescent="0.3">
      <c r="A666">
        <v>58</v>
      </c>
      <c r="B666" t="s">
        <v>131</v>
      </c>
      <c r="C666">
        <v>8</v>
      </c>
      <c r="D666">
        <v>11</v>
      </c>
      <c r="E666">
        <v>117</v>
      </c>
      <c r="F666" t="s">
        <v>373</v>
      </c>
      <c r="G666" t="s">
        <v>545</v>
      </c>
      <c r="H666" t="s">
        <v>206</v>
      </c>
      <c r="I666" t="s">
        <v>558</v>
      </c>
    </row>
    <row r="667" spans="1:9" x14ac:dyDescent="0.3">
      <c r="A667">
        <v>76</v>
      </c>
      <c r="B667" t="s">
        <v>163</v>
      </c>
      <c r="C667">
        <v>4</v>
      </c>
      <c r="D667">
        <v>13</v>
      </c>
      <c r="E667">
        <v>93</v>
      </c>
      <c r="F667" t="s">
        <v>472</v>
      </c>
      <c r="G667" t="s">
        <v>548</v>
      </c>
      <c r="H667" t="s">
        <v>206</v>
      </c>
      <c r="I667" t="s">
        <v>549</v>
      </c>
    </row>
    <row r="668" spans="1:9" x14ac:dyDescent="0.3">
      <c r="A668">
        <v>66</v>
      </c>
      <c r="B668" t="s">
        <v>89</v>
      </c>
      <c r="C668">
        <v>5</v>
      </c>
      <c r="D668">
        <v>17</v>
      </c>
      <c r="E668">
        <v>118</v>
      </c>
      <c r="F668" t="s">
        <v>315</v>
      </c>
      <c r="G668" t="s">
        <v>551</v>
      </c>
      <c r="H668" t="s">
        <v>206</v>
      </c>
      <c r="I668" t="s">
        <v>552</v>
      </c>
    </row>
    <row r="669" spans="1:9" x14ac:dyDescent="0.3">
      <c r="A669">
        <v>18</v>
      </c>
      <c r="B669" t="s">
        <v>142</v>
      </c>
      <c r="C669">
        <v>14</v>
      </c>
      <c r="D669">
        <v>10</v>
      </c>
      <c r="E669">
        <v>112</v>
      </c>
      <c r="F669" t="s">
        <v>483</v>
      </c>
      <c r="G669" t="s">
        <v>548</v>
      </c>
      <c r="H669" t="s">
        <v>201</v>
      </c>
      <c r="I669" t="s">
        <v>570</v>
      </c>
    </row>
    <row r="670" spans="1:9" x14ac:dyDescent="0.3">
      <c r="A670">
        <v>11</v>
      </c>
      <c r="B670" t="s">
        <v>119</v>
      </c>
      <c r="C670">
        <v>2</v>
      </c>
      <c r="D670">
        <v>31</v>
      </c>
      <c r="E670">
        <v>115</v>
      </c>
      <c r="F670" t="s">
        <v>475</v>
      </c>
      <c r="G670" t="s">
        <v>542</v>
      </c>
      <c r="H670" t="s">
        <v>206</v>
      </c>
      <c r="I670" t="s">
        <v>543</v>
      </c>
    </row>
    <row r="671" spans="1:9" x14ac:dyDescent="0.3">
      <c r="A671">
        <v>22</v>
      </c>
      <c r="B671" t="s">
        <v>112</v>
      </c>
      <c r="C671">
        <v>15</v>
      </c>
      <c r="D671">
        <v>37</v>
      </c>
      <c r="E671">
        <v>110</v>
      </c>
      <c r="F671" t="s">
        <v>295</v>
      </c>
      <c r="G671" t="s">
        <v>551</v>
      </c>
      <c r="H671" t="s">
        <v>206</v>
      </c>
      <c r="I671" t="s">
        <v>572</v>
      </c>
    </row>
    <row r="672" spans="1:9" x14ac:dyDescent="0.3">
      <c r="A672">
        <v>79</v>
      </c>
      <c r="B672" t="s">
        <v>91</v>
      </c>
      <c r="C672">
        <v>3</v>
      </c>
      <c r="D672">
        <v>21</v>
      </c>
      <c r="E672">
        <v>103</v>
      </c>
      <c r="F672" t="s">
        <v>494</v>
      </c>
      <c r="G672" t="s">
        <v>545</v>
      </c>
      <c r="H672" t="s">
        <v>206</v>
      </c>
      <c r="I672" t="s">
        <v>546</v>
      </c>
    </row>
    <row r="673" spans="1:9" x14ac:dyDescent="0.3">
      <c r="A673">
        <v>72</v>
      </c>
      <c r="B673" t="s">
        <v>96</v>
      </c>
      <c r="C673">
        <v>2</v>
      </c>
      <c r="D673">
        <v>44</v>
      </c>
      <c r="E673">
        <v>116</v>
      </c>
      <c r="F673" t="s">
        <v>475</v>
      </c>
      <c r="G673" t="s">
        <v>542</v>
      </c>
      <c r="H673" t="s">
        <v>206</v>
      </c>
      <c r="I673" t="s">
        <v>543</v>
      </c>
    </row>
    <row r="674" spans="1:9" x14ac:dyDescent="0.3">
      <c r="A674">
        <v>86</v>
      </c>
      <c r="B674" t="s">
        <v>149</v>
      </c>
      <c r="C674">
        <v>11</v>
      </c>
      <c r="D674">
        <v>28</v>
      </c>
      <c r="E674">
        <v>110</v>
      </c>
      <c r="F674" t="s">
        <v>458</v>
      </c>
      <c r="G674" t="s">
        <v>202</v>
      </c>
      <c r="H674" t="s">
        <v>201</v>
      </c>
      <c r="I674" t="s">
        <v>564</v>
      </c>
    </row>
    <row r="675" spans="1:9" x14ac:dyDescent="0.3">
      <c r="A675">
        <v>13</v>
      </c>
      <c r="B675" t="s">
        <v>134</v>
      </c>
      <c r="C675">
        <v>7</v>
      </c>
      <c r="D675">
        <v>19</v>
      </c>
      <c r="E675">
        <v>115</v>
      </c>
      <c r="F675" t="s">
        <v>507</v>
      </c>
      <c r="G675" t="s">
        <v>542</v>
      </c>
      <c r="H675" t="s">
        <v>206</v>
      </c>
      <c r="I675" t="s">
        <v>556</v>
      </c>
    </row>
    <row r="676" spans="1:9" x14ac:dyDescent="0.3">
      <c r="A676">
        <v>64</v>
      </c>
      <c r="B676" t="s">
        <v>137</v>
      </c>
      <c r="C676">
        <v>7</v>
      </c>
      <c r="D676">
        <v>27</v>
      </c>
      <c r="E676">
        <v>99</v>
      </c>
      <c r="F676" t="s">
        <v>507</v>
      </c>
      <c r="G676" t="s">
        <v>542</v>
      </c>
      <c r="H676" t="s">
        <v>206</v>
      </c>
      <c r="I676" t="s">
        <v>556</v>
      </c>
    </row>
    <row r="677" spans="1:9" x14ac:dyDescent="0.3">
      <c r="A677">
        <v>20</v>
      </c>
      <c r="B677" t="s">
        <v>99</v>
      </c>
      <c r="C677">
        <v>4</v>
      </c>
      <c r="D677">
        <v>47</v>
      </c>
      <c r="E677">
        <v>94</v>
      </c>
      <c r="F677" t="s">
        <v>472</v>
      </c>
      <c r="G677" t="s">
        <v>548</v>
      </c>
      <c r="H677" t="s">
        <v>206</v>
      </c>
      <c r="I677" t="s">
        <v>549</v>
      </c>
    </row>
    <row r="678" spans="1:9" x14ac:dyDescent="0.3">
      <c r="A678">
        <v>47</v>
      </c>
      <c r="B678" t="s">
        <v>101</v>
      </c>
      <c r="C678">
        <v>10</v>
      </c>
      <c r="D678">
        <v>34</v>
      </c>
      <c r="E678">
        <v>108</v>
      </c>
      <c r="F678" t="s">
        <v>244</v>
      </c>
      <c r="G678" t="s">
        <v>551</v>
      </c>
      <c r="H678" t="s">
        <v>206</v>
      </c>
      <c r="I678" t="s">
        <v>562</v>
      </c>
    </row>
    <row r="679" spans="1:9" x14ac:dyDescent="0.3">
      <c r="A679">
        <v>92</v>
      </c>
      <c r="B679" t="s">
        <v>84</v>
      </c>
      <c r="C679">
        <v>8</v>
      </c>
      <c r="D679">
        <v>30</v>
      </c>
      <c r="E679">
        <v>95</v>
      </c>
      <c r="F679" t="s">
        <v>373</v>
      </c>
      <c r="G679" t="s">
        <v>545</v>
      </c>
      <c r="H679" t="s">
        <v>206</v>
      </c>
      <c r="I679" t="s">
        <v>558</v>
      </c>
    </row>
    <row r="680" spans="1:9" x14ac:dyDescent="0.3">
      <c r="A680">
        <v>70</v>
      </c>
      <c r="B680" t="s">
        <v>126</v>
      </c>
      <c r="C680">
        <v>13</v>
      </c>
      <c r="D680">
        <v>30</v>
      </c>
      <c r="E680">
        <v>91</v>
      </c>
      <c r="F680" t="s">
        <v>411</v>
      </c>
      <c r="G680" t="s">
        <v>545</v>
      </c>
      <c r="H680" t="s">
        <v>201</v>
      </c>
      <c r="I680" t="s">
        <v>568</v>
      </c>
    </row>
    <row r="681" spans="1:9" x14ac:dyDescent="0.3">
      <c r="A681">
        <v>33</v>
      </c>
      <c r="B681" t="s">
        <v>135</v>
      </c>
      <c r="C681">
        <v>13</v>
      </c>
      <c r="D681">
        <v>29</v>
      </c>
      <c r="E681">
        <v>92</v>
      </c>
      <c r="F681" t="s">
        <v>411</v>
      </c>
      <c r="G681" t="s">
        <v>545</v>
      </c>
      <c r="H681" t="s">
        <v>201</v>
      </c>
      <c r="I681" t="s">
        <v>568</v>
      </c>
    </row>
    <row r="682" spans="1:9" x14ac:dyDescent="0.3">
      <c r="A682">
        <v>50</v>
      </c>
      <c r="B682" t="s">
        <v>140</v>
      </c>
      <c r="C682">
        <v>11</v>
      </c>
      <c r="D682">
        <v>19</v>
      </c>
      <c r="E682">
        <v>111</v>
      </c>
      <c r="F682" t="s">
        <v>458</v>
      </c>
      <c r="G682" t="s">
        <v>202</v>
      </c>
      <c r="H682" t="s">
        <v>201</v>
      </c>
      <c r="I682" t="s">
        <v>564</v>
      </c>
    </row>
    <row r="683" spans="1:9" x14ac:dyDescent="0.3">
      <c r="A683">
        <v>57</v>
      </c>
      <c r="B683" t="s">
        <v>148</v>
      </c>
      <c r="C683">
        <v>5</v>
      </c>
      <c r="D683">
        <v>27</v>
      </c>
      <c r="E683">
        <v>111</v>
      </c>
      <c r="F683" t="s">
        <v>315</v>
      </c>
      <c r="G683" t="s">
        <v>551</v>
      </c>
      <c r="H683" t="s">
        <v>206</v>
      </c>
      <c r="I683" t="s">
        <v>552</v>
      </c>
    </row>
    <row r="684" spans="1:9" x14ac:dyDescent="0.3">
      <c r="A684">
        <v>7</v>
      </c>
      <c r="B684" t="s">
        <v>161</v>
      </c>
      <c r="C684">
        <v>10</v>
      </c>
      <c r="D684">
        <v>43</v>
      </c>
      <c r="E684">
        <v>118</v>
      </c>
      <c r="F684" t="s">
        <v>244</v>
      </c>
      <c r="G684" t="s">
        <v>551</v>
      </c>
      <c r="H684" t="s">
        <v>206</v>
      </c>
      <c r="I684" t="s">
        <v>562</v>
      </c>
    </row>
    <row r="685" spans="1:9" x14ac:dyDescent="0.3">
      <c r="A685">
        <v>62</v>
      </c>
      <c r="B685" t="s">
        <v>96</v>
      </c>
      <c r="C685">
        <v>10</v>
      </c>
      <c r="D685">
        <v>13</v>
      </c>
      <c r="E685">
        <v>101</v>
      </c>
      <c r="F685" t="s">
        <v>244</v>
      </c>
      <c r="G685" t="s">
        <v>551</v>
      </c>
      <c r="H685" t="s">
        <v>206</v>
      </c>
      <c r="I685" t="s">
        <v>562</v>
      </c>
    </row>
    <row r="686" spans="1:9" x14ac:dyDescent="0.3">
      <c r="A686">
        <v>32</v>
      </c>
      <c r="B686" t="s">
        <v>136</v>
      </c>
      <c r="C686">
        <v>10</v>
      </c>
      <c r="D686">
        <v>32</v>
      </c>
      <c r="E686">
        <v>112</v>
      </c>
      <c r="F686" t="s">
        <v>244</v>
      </c>
      <c r="G686" t="s">
        <v>551</v>
      </c>
      <c r="H686" t="s">
        <v>206</v>
      </c>
      <c r="I686" t="s">
        <v>562</v>
      </c>
    </row>
    <row r="687" spans="1:9" x14ac:dyDescent="0.3">
      <c r="A687">
        <v>40</v>
      </c>
      <c r="B687" t="s">
        <v>111</v>
      </c>
      <c r="C687">
        <v>7</v>
      </c>
      <c r="D687">
        <v>23</v>
      </c>
      <c r="E687">
        <v>119</v>
      </c>
      <c r="F687" t="s">
        <v>507</v>
      </c>
      <c r="G687" t="s">
        <v>542</v>
      </c>
      <c r="H687" t="s">
        <v>206</v>
      </c>
      <c r="I687" t="s">
        <v>556</v>
      </c>
    </row>
    <row r="688" spans="1:9" x14ac:dyDescent="0.3">
      <c r="A688">
        <v>5</v>
      </c>
      <c r="B688" t="s">
        <v>96</v>
      </c>
      <c r="C688">
        <v>13</v>
      </c>
      <c r="D688">
        <v>36</v>
      </c>
      <c r="E688">
        <v>101</v>
      </c>
      <c r="F688" t="s">
        <v>411</v>
      </c>
      <c r="G688" t="s">
        <v>545</v>
      </c>
      <c r="H688" t="s">
        <v>201</v>
      </c>
      <c r="I688" t="s">
        <v>568</v>
      </c>
    </row>
    <row r="689" spans="1:9" x14ac:dyDescent="0.3">
      <c r="A689">
        <v>97</v>
      </c>
      <c r="B689" t="s">
        <v>125</v>
      </c>
      <c r="C689">
        <v>2</v>
      </c>
      <c r="D689">
        <v>20</v>
      </c>
      <c r="E689">
        <v>103</v>
      </c>
      <c r="F689" t="s">
        <v>475</v>
      </c>
      <c r="G689" t="s">
        <v>542</v>
      </c>
      <c r="H689" t="s">
        <v>206</v>
      </c>
      <c r="I689" t="s">
        <v>543</v>
      </c>
    </row>
    <row r="690" spans="1:9" x14ac:dyDescent="0.3">
      <c r="A690">
        <v>69</v>
      </c>
      <c r="B690" t="s">
        <v>126</v>
      </c>
      <c r="C690">
        <v>15</v>
      </c>
      <c r="D690">
        <v>14</v>
      </c>
      <c r="E690">
        <v>109</v>
      </c>
      <c r="F690" t="s">
        <v>295</v>
      </c>
      <c r="G690" t="s">
        <v>551</v>
      </c>
      <c r="H690" t="s">
        <v>206</v>
      </c>
      <c r="I690" t="s">
        <v>572</v>
      </c>
    </row>
    <row r="691" spans="1:9" x14ac:dyDescent="0.3">
      <c r="A691">
        <v>75</v>
      </c>
      <c r="B691" t="s">
        <v>96</v>
      </c>
      <c r="C691">
        <v>4</v>
      </c>
      <c r="D691">
        <v>30</v>
      </c>
      <c r="E691">
        <v>113</v>
      </c>
      <c r="F691" t="s">
        <v>472</v>
      </c>
      <c r="G691" t="s">
        <v>548</v>
      </c>
      <c r="H691" t="s">
        <v>206</v>
      </c>
      <c r="I691" t="s">
        <v>549</v>
      </c>
    </row>
    <row r="692" spans="1:9" x14ac:dyDescent="0.3">
      <c r="A692">
        <v>4</v>
      </c>
      <c r="B692" t="s">
        <v>145</v>
      </c>
      <c r="C692">
        <v>6</v>
      </c>
      <c r="D692">
        <v>39</v>
      </c>
      <c r="E692">
        <v>105</v>
      </c>
      <c r="F692" t="s">
        <v>272</v>
      </c>
      <c r="G692" t="s">
        <v>202</v>
      </c>
      <c r="H692" t="s">
        <v>201</v>
      </c>
      <c r="I692" t="s">
        <v>554</v>
      </c>
    </row>
    <row r="693" spans="1:9" x14ac:dyDescent="0.3">
      <c r="A693">
        <v>82</v>
      </c>
      <c r="B693" t="s">
        <v>126</v>
      </c>
      <c r="C693">
        <v>4</v>
      </c>
      <c r="D693">
        <v>20</v>
      </c>
      <c r="E693">
        <v>119</v>
      </c>
      <c r="F693" t="s">
        <v>472</v>
      </c>
      <c r="G693" t="s">
        <v>548</v>
      </c>
      <c r="H693" t="s">
        <v>206</v>
      </c>
      <c r="I693" t="s">
        <v>549</v>
      </c>
    </row>
    <row r="694" spans="1:9" x14ac:dyDescent="0.3">
      <c r="A694">
        <v>54</v>
      </c>
      <c r="B694" t="s">
        <v>138</v>
      </c>
      <c r="C694">
        <v>13</v>
      </c>
      <c r="D694">
        <v>36</v>
      </c>
      <c r="E694">
        <v>112</v>
      </c>
      <c r="F694" t="s">
        <v>411</v>
      </c>
      <c r="G694" t="s">
        <v>545</v>
      </c>
      <c r="H694" t="s">
        <v>201</v>
      </c>
      <c r="I694" t="s">
        <v>568</v>
      </c>
    </row>
    <row r="695" spans="1:9" x14ac:dyDescent="0.3">
      <c r="A695">
        <v>29</v>
      </c>
      <c r="B695" t="s">
        <v>157</v>
      </c>
      <c r="C695">
        <v>7</v>
      </c>
      <c r="D695">
        <v>47</v>
      </c>
      <c r="E695">
        <v>97</v>
      </c>
      <c r="F695" t="s">
        <v>507</v>
      </c>
      <c r="G695" t="s">
        <v>542</v>
      </c>
      <c r="H695" t="s">
        <v>206</v>
      </c>
      <c r="I695" t="s">
        <v>556</v>
      </c>
    </row>
    <row r="696" spans="1:9" x14ac:dyDescent="0.3">
      <c r="A696">
        <v>8</v>
      </c>
      <c r="B696" t="s">
        <v>96</v>
      </c>
      <c r="C696">
        <v>3</v>
      </c>
      <c r="D696">
        <v>37</v>
      </c>
      <c r="E696">
        <v>120</v>
      </c>
      <c r="F696" t="s">
        <v>494</v>
      </c>
      <c r="G696" t="s">
        <v>545</v>
      </c>
      <c r="H696" t="s">
        <v>206</v>
      </c>
      <c r="I696" t="s">
        <v>546</v>
      </c>
    </row>
    <row r="697" spans="1:9" x14ac:dyDescent="0.3">
      <c r="A697">
        <v>40</v>
      </c>
      <c r="B697" t="s">
        <v>111</v>
      </c>
      <c r="C697">
        <v>7</v>
      </c>
      <c r="D697">
        <v>29</v>
      </c>
      <c r="E697">
        <v>108</v>
      </c>
      <c r="F697" t="s">
        <v>507</v>
      </c>
      <c r="G697" t="s">
        <v>542</v>
      </c>
      <c r="H697" t="s">
        <v>206</v>
      </c>
      <c r="I697" t="s">
        <v>556</v>
      </c>
    </row>
    <row r="698" spans="1:9" x14ac:dyDescent="0.3">
      <c r="A698">
        <v>13</v>
      </c>
      <c r="B698" t="s">
        <v>134</v>
      </c>
      <c r="C698">
        <v>3</v>
      </c>
      <c r="D698">
        <v>24</v>
      </c>
      <c r="E698">
        <v>93</v>
      </c>
      <c r="F698" t="s">
        <v>494</v>
      </c>
      <c r="G698" t="s">
        <v>545</v>
      </c>
      <c r="H698" t="s">
        <v>206</v>
      </c>
      <c r="I698" t="s">
        <v>546</v>
      </c>
    </row>
    <row r="699" spans="1:9" x14ac:dyDescent="0.3">
      <c r="A699">
        <v>69</v>
      </c>
      <c r="B699" t="s">
        <v>126</v>
      </c>
      <c r="C699">
        <v>3</v>
      </c>
      <c r="D699">
        <v>18</v>
      </c>
      <c r="E699">
        <v>106</v>
      </c>
      <c r="F699" t="s">
        <v>494</v>
      </c>
      <c r="G699" t="s">
        <v>545</v>
      </c>
      <c r="H699" t="s">
        <v>206</v>
      </c>
      <c r="I699" t="s">
        <v>546</v>
      </c>
    </row>
    <row r="700" spans="1:9" x14ac:dyDescent="0.3">
      <c r="A700">
        <v>63</v>
      </c>
      <c r="B700" t="s">
        <v>139</v>
      </c>
      <c r="C700">
        <v>1</v>
      </c>
      <c r="D700">
        <v>26</v>
      </c>
      <c r="E700">
        <v>107</v>
      </c>
      <c r="F700" t="s">
        <v>200</v>
      </c>
      <c r="G700" t="s">
        <v>202</v>
      </c>
      <c r="H700" t="s">
        <v>201</v>
      </c>
      <c r="I700" t="s">
        <v>539</v>
      </c>
    </row>
    <row r="701" spans="1:9" x14ac:dyDescent="0.3">
      <c r="A701">
        <v>6</v>
      </c>
      <c r="B701" t="s">
        <v>147</v>
      </c>
      <c r="C701">
        <v>15</v>
      </c>
      <c r="D701">
        <v>49</v>
      </c>
      <c r="E701">
        <v>103</v>
      </c>
      <c r="F701" t="s">
        <v>295</v>
      </c>
      <c r="G701" t="s">
        <v>551</v>
      </c>
      <c r="H701" t="s">
        <v>206</v>
      </c>
      <c r="I701" t="s">
        <v>572</v>
      </c>
    </row>
    <row r="702" spans="1:9" x14ac:dyDescent="0.3">
      <c r="A702">
        <v>31</v>
      </c>
      <c r="B702" t="s">
        <v>144</v>
      </c>
      <c r="C702">
        <v>10</v>
      </c>
      <c r="D702">
        <v>25</v>
      </c>
      <c r="E702">
        <v>92</v>
      </c>
      <c r="F702" t="s">
        <v>244</v>
      </c>
      <c r="G702" t="s">
        <v>551</v>
      </c>
      <c r="H702" t="s">
        <v>206</v>
      </c>
      <c r="I702" t="s">
        <v>562</v>
      </c>
    </row>
    <row r="703" spans="1:9" x14ac:dyDescent="0.3">
      <c r="A703">
        <v>96</v>
      </c>
      <c r="B703" t="s">
        <v>104</v>
      </c>
      <c r="C703">
        <v>7</v>
      </c>
      <c r="D703">
        <v>16</v>
      </c>
      <c r="E703">
        <v>98</v>
      </c>
      <c r="F703" t="s">
        <v>507</v>
      </c>
      <c r="G703" t="s">
        <v>542</v>
      </c>
      <c r="H703" t="s">
        <v>206</v>
      </c>
      <c r="I703" t="s">
        <v>556</v>
      </c>
    </row>
    <row r="704" spans="1:9" x14ac:dyDescent="0.3">
      <c r="A704">
        <v>62</v>
      </c>
      <c r="B704" t="s">
        <v>96</v>
      </c>
      <c r="C704">
        <v>4</v>
      </c>
      <c r="D704">
        <v>29</v>
      </c>
      <c r="E704">
        <v>112</v>
      </c>
      <c r="F704" t="s">
        <v>472</v>
      </c>
      <c r="G704" t="s">
        <v>548</v>
      </c>
      <c r="H704" t="s">
        <v>206</v>
      </c>
      <c r="I704" t="s">
        <v>549</v>
      </c>
    </row>
    <row r="705" spans="1:9" x14ac:dyDescent="0.3">
      <c r="A705">
        <v>85</v>
      </c>
      <c r="B705" t="s">
        <v>117</v>
      </c>
      <c r="C705">
        <v>2</v>
      </c>
      <c r="D705">
        <v>32</v>
      </c>
      <c r="E705">
        <v>97</v>
      </c>
      <c r="F705" t="s">
        <v>475</v>
      </c>
      <c r="G705" t="s">
        <v>542</v>
      </c>
      <c r="H705" t="s">
        <v>206</v>
      </c>
      <c r="I705" t="s">
        <v>543</v>
      </c>
    </row>
    <row r="706" spans="1:9" x14ac:dyDescent="0.3">
      <c r="A706">
        <v>38</v>
      </c>
      <c r="B706" t="s">
        <v>132</v>
      </c>
      <c r="C706">
        <v>10</v>
      </c>
      <c r="D706">
        <v>46</v>
      </c>
      <c r="E706">
        <v>102</v>
      </c>
      <c r="F706" t="s">
        <v>244</v>
      </c>
      <c r="G706" t="s">
        <v>551</v>
      </c>
      <c r="H706" t="s">
        <v>206</v>
      </c>
      <c r="I706" t="s">
        <v>562</v>
      </c>
    </row>
    <row r="707" spans="1:9" x14ac:dyDescent="0.3">
      <c r="A707">
        <v>27</v>
      </c>
      <c r="B707" t="s">
        <v>160</v>
      </c>
      <c r="C707">
        <v>4</v>
      </c>
      <c r="D707">
        <v>14</v>
      </c>
      <c r="E707">
        <v>110</v>
      </c>
      <c r="F707" t="s">
        <v>472</v>
      </c>
      <c r="G707" t="s">
        <v>548</v>
      </c>
      <c r="H707" t="s">
        <v>206</v>
      </c>
      <c r="I707" t="s">
        <v>549</v>
      </c>
    </row>
    <row r="708" spans="1:9" x14ac:dyDescent="0.3">
      <c r="A708">
        <v>31</v>
      </c>
      <c r="B708" t="s">
        <v>144</v>
      </c>
      <c r="C708">
        <v>14</v>
      </c>
      <c r="D708">
        <v>14</v>
      </c>
      <c r="E708">
        <v>116</v>
      </c>
      <c r="F708" t="s">
        <v>483</v>
      </c>
      <c r="G708" t="s">
        <v>548</v>
      </c>
      <c r="H708" t="s">
        <v>201</v>
      </c>
      <c r="I708" t="s">
        <v>570</v>
      </c>
    </row>
    <row r="709" spans="1:9" x14ac:dyDescent="0.3">
      <c r="A709">
        <v>84</v>
      </c>
      <c r="B709" t="s">
        <v>106</v>
      </c>
      <c r="C709">
        <v>13</v>
      </c>
      <c r="D709">
        <v>39</v>
      </c>
      <c r="E709">
        <v>117</v>
      </c>
      <c r="F709" t="s">
        <v>411</v>
      </c>
      <c r="G709" t="s">
        <v>545</v>
      </c>
      <c r="H709" t="s">
        <v>201</v>
      </c>
      <c r="I709" t="s">
        <v>568</v>
      </c>
    </row>
    <row r="710" spans="1:9" x14ac:dyDescent="0.3">
      <c r="A710">
        <v>2</v>
      </c>
      <c r="B710" t="s">
        <v>93</v>
      </c>
      <c r="C710">
        <v>11</v>
      </c>
      <c r="D710">
        <v>13</v>
      </c>
      <c r="E710">
        <v>97</v>
      </c>
      <c r="F710" t="s">
        <v>458</v>
      </c>
      <c r="G710" t="s">
        <v>202</v>
      </c>
      <c r="H710" t="s">
        <v>201</v>
      </c>
      <c r="I710" t="s">
        <v>564</v>
      </c>
    </row>
    <row r="711" spans="1:9" x14ac:dyDescent="0.3">
      <c r="A711">
        <v>59</v>
      </c>
      <c r="B711" t="s">
        <v>156</v>
      </c>
      <c r="C711">
        <v>12</v>
      </c>
      <c r="D711">
        <v>21</v>
      </c>
      <c r="E711">
        <v>114</v>
      </c>
      <c r="F711" t="s">
        <v>333</v>
      </c>
      <c r="G711" t="s">
        <v>542</v>
      </c>
      <c r="H711" t="s">
        <v>201</v>
      </c>
      <c r="I711" t="s">
        <v>566</v>
      </c>
    </row>
    <row r="712" spans="1:9" x14ac:dyDescent="0.3">
      <c r="A712">
        <v>47</v>
      </c>
      <c r="B712" t="s">
        <v>101</v>
      </c>
      <c r="C712">
        <v>11</v>
      </c>
      <c r="D712">
        <v>32</v>
      </c>
      <c r="E712">
        <v>119</v>
      </c>
      <c r="F712" t="s">
        <v>458</v>
      </c>
      <c r="G712" t="s">
        <v>202</v>
      </c>
      <c r="H712" t="s">
        <v>201</v>
      </c>
      <c r="I712" t="s">
        <v>564</v>
      </c>
    </row>
    <row r="713" spans="1:9" x14ac:dyDescent="0.3">
      <c r="A713">
        <v>44</v>
      </c>
      <c r="B713" t="s">
        <v>130</v>
      </c>
      <c r="C713">
        <v>2</v>
      </c>
      <c r="D713">
        <v>28</v>
      </c>
      <c r="E713">
        <v>108</v>
      </c>
      <c r="F713" t="s">
        <v>475</v>
      </c>
      <c r="G713" t="s">
        <v>542</v>
      </c>
      <c r="H713" t="s">
        <v>206</v>
      </c>
      <c r="I713" t="s">
        <v>543</v>
      </c>
    </row>
    <row r="714" spans="1:9" x14ac:dyDescent="0.3">
      <c r="A714">
        <v>34</v>
      </c>
      <c r="B714" t="s">
        <v>118</v>
      </c>
      <c r="C714">
        <v>3</v>
      </c>
      <c r="D714">
        <v>31</v>
      </c>
      <c r="E714">
        <v>119</v>
      </c>
      <c r="F714" t="s">
        <v>494</v>
      </c>
      <c r="G714" t="s">
        <v>545</v>
      </c>
      <c r="H714" t="s">
        <v>206</v>
      </c>
      <c r="I714" t="s">
        <v>546</v>
      </c>
    </row>
    <row r="715" spans="1:9" x14ac:dyDescent="0.3">
      <c r="A715">
        <v>51</v>
      </c>
      <c r="B715" t="s">
        <v>114</v>
      </c>
      <c r="C715">
        <v>13</v>
      </c>
      <c r="D715">
        <v>15</v>
      </c>
      <c r="E715">
        <v>116</v>
      </c>
      <c r="F715" t="s">
        <v>411</v>
      </c>
      <c r="G715" t="s">
        <v>545</v>
      </c>
      <c r="H715" t="s">
        <v>201</v>
      </c>
      <c r="I715" t="s">
        <v>568</v>
      </c>
    </row>
    <row r="716" spans="1:9" x14ac:dyDescent="0.3">
      <c r="A716">
        <v>41</v>
      </c>
      <c r="B716" t="s">
        <v>127</v>
      </c>
      <c r="C716">
        <v>8</v>
      </c>
      <c r="D716">
        <v>11</v>
      </c>
      <c r="E716">
        <v>90</v>
      </c>
      <c r="F716" t="s">
        <v>373</v>
      </c>
      <c r="G716" t="s">
        <v>545</v>
      </c>
      <c r="H716" t="s">
        <v>206</v>
      </c>
      <c r="I716" t="s">
        <v>558</v>
      </c>
    </row>
    <row r="717" spans="1:9" x14ac:dyDescent="0.3">
      <c r="A717">
        <v>89</v>
      </c>
      <c r="B717" t="s">
        <v>111</v>
      </c>
      <c r="C717">
        <v>2</v>
      </c>
      <c r="D717">
        <v>26</v>
      </c>
      <c r="E717">
        <v>116</v>
      </c>
      <c r="F717" t="s">
        <v>475</v>
      </c>
      <c r="G717" t="s">
        <v>542</v>
      </c>
      <c r="H717" t="s">
        <v>206</v>
      </c>
      <c r="I717" t="s">
        <v>543</v>
      </c>
    </row>
    <row r="718" spans="1:9" x14ac:dyDescent="0.3">
      <c r="A718">
        <v>61</v>
      </c>
      <c r="B718" t="s">
        <v>116</v>
      </c>
      <c r="C718">
        <v>9</v>
      </c>
      <c r="D718">
        <v>29</v>
      </c>
      <c r="E718">
        <v>97</v>
      </c>
      <c r="F718" t="s">
        <v>423</v>
      </c>
      <c r="G718" t="s">
        <v>548</v>
      </c>
      <c r="H718" t="s">
        <v>206</v>
      </c>
      <c r="I718" t="s">
        <v>560</v>
      </c>
    </row>
    <row r="719" spans="1:9" x14ac:dyDescent="0.3">
      <c r="A719">
        <v>83</v>
      </c>
      <c r="B719" t="s">
        <v>159</v>
      </c>
      <c r="C719">
        <v>1</v>
      </c>
      <c r="D719">
        <v>16</v>
      </c>
      <c r="E719">
        <v>92</v>
      </c>
      <c r="F719" t="s">
        <v>200</v>
      </c>
      <c r="G719" t="s">
        <v>202</v>
      </c>
      <c r="H719" t="s">
        <v>201</v>
      </c>
      <c r="I719" t="s">
        <v>539</v>
      </c>
    </row>
    <row r="720" spans="1:9" x14ac:dyDescent="0.3">
      <c r="A720">
        <v>30</v>
      </c>
      <c r="B720" t="s">
        <v>155</v>
      </c>
      <c r="C720">
        <v>15</v>
      </c>
      <c r="D720">
        <v>23</v>
      </c>
      <c r="E720">
        <v>109</v>
      </c>
      <c r="F720" t="s">
        <v>295</v>
      </c>
      <c r="G720" t="s">
        <v>551</v>
      </c>
      <c r="H720" t="s">
        <v>206</v>
      </c>
      <c r="I720" t="s">
        <v>572</v>
      </c>
    </row>
    <row r="721" spans="1:9" x14ac:dyDescent="0.3">
      <c r="A721">
        <v>93</v>
      </c>
      <c r="B721" t="s">
        <v>91</v>
      </c>
      <c r="C721">
        <v>9</v>
      </c>
      <c r="D721">
        <v>50</v>
      </c>
      <c r="E721">
        <v>120</v>
      </c>
      <c r="F721" t="s">
        <v>423</v>
      </c>
      <c r="G721" t="s">
        <v>548</v>
      </c>
      <c r="H721" t="s">
        <v>206</v>
      </c>
      <c r="I721" t="s">
        <v>560</v>
      </c>
    </row>
    <row r="722" spans="1:9" x14ac:dyDescent="0.3">
      <c r="A722">
        <v>38</v>
      </c>
      <c r="B722" t="s">
        <v>132</v>
      </c>
      <c r="C722">
        <v>2</v>
      </c>
      <c r="D722">
        <v>37</v>
      </c>
      <c r="E722">
        <v>109</v>
      </c>
      <c r="F722" t="s">
        <v>475</v>
      </c>
      <c r="G722" t="s">
        <v>542</v>
      </c>
      <c r="H722" t="s">
        <v>206</v>
      </c>
      <c r="I722" t="s">
        <v>543</v>
      </c>
    </row>
    <row r="723" spans="1:9" x14ac:dyDescent="0.3">
      <c r="A723">
        <v>95</v>
      </c>
      <c r="B723" t="s">
        <v>96</v>
      </c>
      <c r="C723">
        <v>1</v>
      </c>
      <c r="D723">
        <v>23</v>
      </c>
      <c r="E723">
        <v>108</v>
      </c>
      <c r="F723" t="s">
        <v>200</v>
      </c>
      <c r="G723" t="s">
        <v>202</v>
      </c>
      <c r="H723" t="s">
        <v>201</v>
      </c>
      <c r="I723" t="s">
        <v>539</v>
      </c>
    </row>
    <row r="724" spans="1:9" x14ac:dyDescent="0.3">
      <c r="A724">
        <v>81</v>
      </c>
      <c r="B724" t="s">
        <v>162</v>
      </c>
      <c r="C724">
        <v>12</v>
      </c>
      <c r="D724">
        <v>11</v>
      </c>
      <c r="E724">
        <v>91</v>
      </c>
      <c r="F724" t="s">
        <v>333</v>
      </c>
      <c r="G724" t="s">
        <v>542</v>
      </c>
      <c r="H724" t="s">
        <v>201</v>
      </c>
      <c r="I724" t="s">
        <v>566</v>
      </c>
    </row>
    <row r="725" spans="1:9" x14ac:dyDescent="0.3">
      <c r="A725">
        <v>84</v>
      </c>
      <c r="B725" t="s">
        <v>106</v>
      </c>
      <c r="C725">
        <v>7</v>
      </c>
      <c r="D725">
        <v>16</v>
      </c>
      <c r="E725">
        <v>119</v>
      </c>
      <c r="F725" t="s">
        <v>507</v>
      </c>
      <c r="G725" t="s">
        <v>542</v>
      </c>
      <c r="H725" t="s">
        <v>206</v>
      </c>
      <c r="I725" t="s">
        <v>556</v>
      </c>
    </row>
    <row r="726" spans="1:9" x14ac:dyDescent="0.3">
      <c r="A726">
        <v>96</v>
      </c>
      <c r="B726" t="s">
        <v>104</v>
      </c>
      <c r="C726">
        <v>1</v>
      </c>
      <c r="D726">
        <v>13</v>
      </c>
      <c r="E726">
        <v>107</v>
      </c>
      <c r="F726" t="s">
        <v>200</v>
      </c>
      <c r="G726" t="s">
        <v>202</v>
      </c>
      <c r="H726" t="s">
        <v>201</v>
      </c>
      <c r="I726" t="s">
        <v>539</v>
      </c>
    </row>
    <row r="727" spans="1:9" x14ac:dyDescent="0.3">
      <c r="A727">
        <v>18</v>
      </c>
      <c r="B727" t="s">
        <v>142</v>
      </c>
      <c r="C727">
        <v>1</v>
      </c>
      <c r="D727">
        <v>43</v>
      </c>
      <c r="E727">
        <v>90</v>
      </c>
      <c r="F727" t="s">
        <v>200</v>
      </c>
      <c r="G727" t="s">
        <v>202</v>
      </c>
      <c r="H727" t="s">
        <v>201</v>
      </c>
      <c r="I727" t="s">
        <v>539</v>
      </c>
    </row>
    <row r="728" spans="1:9" x14ac:dyDescent="0.3">
      <c r="A728">
        <v>6</v>
      </c>
      <c r="B728" t="s">
        <v>147</v>
      </c>
      <c r="C728">
        <v>3</v>
      </c>
      <c r="D728">
        <v>27</v>
      </c>
      <c r="E728">
        <v>97</v>
      </c>
      <c r="F728" t="s">
        <v>494</v>
      </c>
      <c r="G728" t="s">
        <v>545</v>
      </c>
      <c r="H728" t="s">
        <v>206</v>
      </c>
      <c r="I728" t="s">
        <v>546</v>
      </c>
    </row>
    <row r="729" spans="1:9" x14ac:dyDescent="0.3">
      <c r="A729">
        <v>76</v>
      </c>
      <c r="B729" t="s">
        <v>163</v>
      </c>
      <c r="C729">
        <v>13</v>
      </c>
      <c r="D729">
        <v>34</v>
      </c>
      <c r="E729">
        <v>120</v>
      </c>
      <c r="F729" t="s">
        <v>411</v>
      </c>
      <c r="G729" t="s">
        <v>545</v>
      </c>
      <c r="H729" t="s">
        <v>201</v>
      </c>
      <c r="I729" t="s">
        <v>568</v>
      </c>
    </row>
    <row r="730" spans="1:9" x14ac:dyDescent="0.3">
      <c r="A730">
        <v>32</v>
      </c>
      <c r="B730" t="s">
        <v>136</v>
      </c>
      <c r="C730">
        <v>9</v>
      </c>
      <c r="D730">
        <v>46</v>
      </c>
      <c r="E730">
        <v>93</v>
      </c>
      <c r="F730" t="s">
        <v>423</v>
      </c>
      <c r="G730" t="s">
        <v>548</v>
      </c>
      <c r="H730" t="s">
        <v>206</v>
      </c>
      <c r="I730" t="s">
        <v>560</v>
      </c>
    </row>
    <row r="731" spans="1:9" x14ac:dyDescent="0.3">
      <c r="A731">
        <v>5</v>
      </c>
      <c r="B731" t="s">
        <v>96</v>
      </c>
      <c r="C731">
        <v>13</v>
      </c>
      <c r="D731">
        <v>45</v>
      </c>
      <c r="E731">
        <v>91</v>
      </c>
      <c r="F731" t="s">
        <v>411</v>
      </c>
      <c r="G731" t="s">
        <v>545</v>
      </c>
      <c r="H731" t="s">
        <v>201</v>
      </c>
      <c r="I731" t="s">
        <v>568</v>
      </c>
    </row>
    <row r="732" spans="1:9" x14ac:dyDescent="0.3">
      <c r="A732">
        <v>31</v>
      </c>
      <c r="B732" t="s">
        <v>144</v>
      </c>
      <c r="C732">
        <v>5</v>
      </c>
      <c r="D732">
        <v>50</v>
      </c>
      <c r="E732">
        <v>104</v>
      </c>
      <c r="F732" t="s">
        <v>315</v>
      </c>
      <c r="G732" t="s">
        <v>551</v>
      </c>
      <c r="H732" t="s">
        <v>206</v>
      </c>
      <c r="I732" t="s">
        <v>552</v>
      </c>
    </row>
    <row r="733" spans="1:9" x14ac:dyDescent="0.3">
      <c r="A733">
        <v>72</v>
      </c>
      <c r="B733" t="s">
        <v>96</v>
      </c>
      <c r="C733">
        <v>1</v>
      </c>
      <c r="D733">
        <v>32</v>
      </c>
      <c r="E733">
        <v>99</v>
      </c>
      <c r="F733" t="s">
        <v>200</v>
      </c>
      <c r="G733" t="s">
        <v>202</v>
      </c>
      <c r="H733" t="s">
        <v>201</v>
      </c>
      <c r="I733" t="s">
        <v>539</v>
      </c>
    </row>
    <row r="734" spans="1:9" x14ac:dyDescent="0.3">
      <c r="A734">
        <v>55</v>
      </c>
      <c r="B734" t="s">
        <v>106</v>
      </c>
      <c r="C734">
        <v>6</v>
      </c>
      <c r="D734">
        <v>19</v>
      </c>
      <c r="E734">
        <v>111</v>
      </c>
      <c r="F734" t="s">
        <v>272</v>
      </c>
      <c r="G734" t="s">
        <v>202</v>
      </c>
      <c r="H734" t="s">
        <v>201</v>
      </c>
      <c r="I734" t="s">
        <v>554</v>
      </c>
    </row>
    <row r="735" spans="1:9" x14ac:dyDescent="0.3">
      <c r="A735">
        <v>7</v>
      </c>
      <c r="B735" t="s">
        <v>161</v>
      </c>
      <c r="C735">
        <v>6</v>
      </c>
      <c r="D735">
        <v>25</v>
      </c>
      <c r="E735">
        <v>107</v>
      </c>
      <c r="F735" t="s">
        <v>272</v>
      </c>
      <c r="G735" t="s">
        <v>202</v>
      </c>
      <c r="H735" t="s">
        <v>201</v>
      </c>
      <c r="I735" t="s">
        <v>554</v>
      </c>
    </row>
    <row r="736" spans="1:9" x14ac:dyDescent="0.3">
      <c r="A736">
        <v>19</v>
      </c>
      <c r="B736" t="s">
        <v>96</v>
      </c>
      <c r="C736">
        <v>6</v>
      </c>
      <c r="D736">
        <v>20</v>
      </c>
      <c r="E736">
        <v>107</v>
      </c>
      <c r="F736" t="s">
        <v>272</v>
      </c>
      <c r="G736" t="s">
        <v>202</v>
      </c>
      <c r="H736" t="s">
        <v>201</v>
      </c>
      <c r="I736" t="s">
        <v>554</v>
      </c>
    </row>
    <row r="737" spans="1:9" x14ac:dyDescent="0.3">
      <c r="A737">
        <v>7</v>
      </c>
      <c r="B737" t="s">
        <v>161</v>
      </c>
      <c r="C737">
        <v>15</v>
      </c>
      <c r="D737">
        <v>27</v>
      </c>
      <c r="E737">
        <v>112</v>
      </c>
      <c r="F737" t="s">
        <v>295</v>
      </c>
      <c r="G737" t="s">
        <v>551</v>
      </c>
      <c r="H737" t="s">
        <v>206</v>
      </c>
      <c r="I737" t="s">
        <v>572</v>
      </c>
    </row>
    <row r="738" spans="1:9" x14ac:dyDescent="0.3">
      <c r="A738">
        <v>47</v>
      </c>
      <c r="B738" t="s">
        <v>101</v>
      </c>
      <c r="C738">
        <v>4</v>
      </c>
      <c r="D738">
        <v>28</v>
      </c>
      <c r="E738">
        <v>113</v>
      </c>
      <c r="F738" t="s">
        <v>472</v>
      </c>
      <c r="G738" t="s">
        <v>548</v>
      </c>
      <c r="H738" t="s">
        <v>206</v>
      </c>
      <c r="I738" t="s">
        <v>549</v>
      </c>
    </row>
    <row r="739" spans="1:9" x14ac:dyDescent="0.3">
      <c r="A739">
        <v>48</v>
      </c>
      <c r="B739" t="s">
        <v>120</v>
      </c>
      <c r="C739">
        <v>4</v>
      </c>
      <c r="D739">
        <v>33</v>
      </c>
      <c r="E739">
        <v>110</v>
      </c>
      <c r="F739" t="s">
        <v>472</v>
      </c>
      <c r="G739" t="s">
        <v>548</v>
      </c>
      <c r="H739" t="s">
        <v>206</v>
      </c>
      <c r="I739" t="s">
        <v>549</v>
      </c>
    </row>
    <row r="740" spans="1:9" x14ac:dyDescent="0.3">
      <c r="A740">
        <v>37</v>
      </c>
      <c r="B740" t="s">
        <v>110</v>
      </c>
      <c r="C740">
        <v>15</v>
      </c>
      <c r="D740">
        <v>16</v>
      </c>
      <c r="E740">
        <v>92</v>
      </c>
      <c r="F740" t="s">
        <v>295</v>
      </c>
      <c r="G740" t="s">
        <v>551</v>
      </c>
      <c r="H740" t="s">
        <v>206</v>
      </c>
      <c r="I740" t="s">
        <v>572</v>
      </c>
    </row>
    <row r="741" spans="1:9" x14ac:dyDescent="0.3">
      <c r="A741">
        <v>65</v>
      </c>
      <c r="B741" t="s">
        <v>123</v>
      </c>
      <c r="C741">
        <v>11</v>
      </c>
      <c r="D741">
        <v>15</v>
      </c>
      <c r="E741">
        <v>99</v>
      </c>
      <c r="F741" t="s">
        <v>458</v>
      </c>
      <c r="G741" t="s">
        <v>202</v>
      </c>
      <c r="H741" t="s">
        <v>201</v>
      </c>
      <c r="I741" t="s">
        <v>564</v>
      </c>
    </row>
    <row r="742" spans="1:9" x14ac:dyDescent="0.3">
      <c r="A742">
        <v>7</v>
      </c>
      <c r="B742" t="s">
        <v>161</v>
      </c>
      <c r="C742">
        <v>8</v>
      </c>
      <c r="D742">
        <v>44</v>
      </c>
      <c r="E742">
        <v>101</v>
      </c>
      <c r="F742" t="s">
        <v>373</v>
      </c>
      <c r="G742" t="s">
        <v>545</v>
      </c>
      <c r="H742" t="s">
        <v>206</v>
      </c>
      <c r="I742" t="s">
        <v>558</v>
      </c>
    </row>
    <row r="743" spans="1:9" x14ac:dyDescent="0.3">
      <c r="A743">
        <v>28</v>
      </c>
      <c r="B743" t="s">
        <v>145</v>
      </c>
      <c r="C743">
        <v>9</v>
      </c>
      <c r="D743">
        <v>30</v>
      </c>
      <c r="E743">
        <v>119</v>
      </c>
      <c r="F743" t="s">
        <v>423</v>
      </c>
      <c r="G743" t="s">
        <v>548</v>
      </c>
      <c r="H743" t="s">
        <v>206</v>
      </c>
      <c r="I743" t="s">
        <v>560</v>
      </c>
    </row>
    <row r="744" spans="1:9" x14ac:dyDescent="0.3">
      <c r="A744">
        <v>23</v>
      </c>
      <c r="B744" t="s">
        <v>164</v>
      </c>
      <c r="C744">
        <v>13</v>
      </c>
      <c r="D744">
        <v>19</v>
      </c>
      <c r="E744">
        <v>98</v>
      </c>
      <c r="F744" t="s">
        <v>411</v>
      </c>
      <c r="G744" t="s">
        <v>545</v>
      </c>
      <c r="H744" t="s">
        <v>201</v>
      </c>
      <c r="I744" t="s">
        <v>568</v>
      </c>
    </row>
    <row r="745" spans="1:9" x14ac:dyDescent="0.3">
      <c r="A745">
        <v>29</v>
      </c>
      <c r="B745" t="s">
        <v>157</v>
      </c>
      <c r="C745">
        <v>11</v>
      </c>
      <c r="D745">
        <v>49</v>
      </c>
      <c r="E745">
        <v>92</v>
      </c>
      <c r="F745" t="s">
        <v>458</v>
      </c>
      <c r="G745" t="s">
        <v>202</v>
      </c>
      <c r="H745" t="s">
        <v>201</v>
      </c>
      <c r="I745" t="s">
        <v>564</v>
      </c>
    </row>
    <row r="746" spans="1:9" x14ac:dyDescent="0.3">
      <c r="A746">
        <v>42</v>
      </c>
      <c r="B746" t="s">
        <v>151</v>
      </c>
      <c r="C746">
        <v>7</v>
      </c>
      <c r="D746">
        <v>19</v>
      </c>
      <c r="E746">
        <v>92</v>
      </c>
      <c r="F746" t="s">
        <v>507</v>
      </c>
      <c r="G746" t="s">
        <v>542</v>
      </c>
      <c r="H746" t="s">
        <v>206</v>
      </c>
      <c r="I746" t="s">
        <v>556</v>
      </c>
    </row>
    <row r="747" spans="1:9" x14ac:dyDescent="0.3">
      <c r="A747">
        <v>16</v>
      </c>
      <c r="B747" t="s">
        <v>86</v>
      </c>
      <c r="C747">
        <v>12</v>
      </c>
      <c r="D747">
        <v>29</v>
      </c>
      <c r="E747">
        <v>96</v>
      </c>
      <c r="F747" t="s">
        <v>333</v>
      </c>
      <c r="G747" t="s">
        <v>542</v>
      </c>
      <c r="H747" t="s">
        <v>201</v>
      </c>
      <c r="I747" t="s">
        <v>566</v>
      </c>
    </row>
    <row r="748" spans="1:9" x14ac:dyDescent="0.3">
      <c r="A748">
        <v>74</v>
      </c>
      <c r="B748" t="s">
        <v>96</v>
      </c>
      <c r="C748">
        <v>3</v>
      </c>
      <c r="D748">
        <v>32</v>
      </c>
      <c r="E748">
        <v>103</v>
      </c>
      <c r="F748" t="s">
        <v>494</v>
      </c>
      <c r="G748" t="s">
        <v>545</v>
      </c>
      <c r="H748" t="s">
        <v>206</v>
      </c>
      <c r="I748" t="s">
        <v>546</v>
      </c>
    </row>
    <row r="749" spans="1:9" x14ac:dyDescent="0.3">
      <c r="A749">
        <v>30</v>
      </c>
      <c r="B749" t="s">
        <v>155</v>
      </c>
      <c r="C749">
        <v>12</v>
      </c>
      <c r="D749">
        <v>38</v>
      </c>
      <c r="E749">
        <v>117</v>
      </c>
      <c r="F749" t="s">
        <v>333</v>
      </c>
      <c r="G749" t="s">
        <v>542</v>
      </c>
      <c r="H749" t="s">
        <v>201</v>
      </c>
      <c r="I749" t="s">
        <v>566</v>
      </c>
    </row>
    <row r="750" spans="1:9" x14ac:dyDescent="0.3">
      <c r="A750">
        <v>94</v>
      </c>
      <c r="B750" t="s">
        <v>111</v>
      </c>
      <c r="C750">
        <v>8</v>
      </c>
      <c r="D750">
        <v>18</v>
      </c>
      <c r="E750">
        <v>97</v>
      </c>
      <c r="F750" t="s">
        <v>373</v>
      </c>
      <c r="G750" t="s">
        <v>545</v>
      </c>
      <c r="H750" t="s">
        <v>206</v>
      </c>
      <c r="I750" t="s">
        <v>558</v>
      </c>
    </row>
    <row r="751" spans="1:9" x14ac:dyDescent="0.3">
      <c r="A751">
        <v>62</v>
      </c>
      <c r="B751" t="s">
        <v>96</v>
      </c>
      <c r="C751">
        <v>2</v>
      </c>
      <c r="D751">
        <v>47</v>
      </c>
      <c r="E751">
        <v>90</v>
      </c>
      <c r="F751" t="s">
        <v>475</v>
      </c>
      <c r="G751" t="s">
        <v>542</v>
      </c>
      <c r="H751" t="s">
        <v>206</v>
      </c>
      <c r="I751" t="s">
        <v>543</v>
      </c>
    </row>
    <row r="752" spans="1:9" x14ac:dyDescent="0.3">
      <c r="A752">
        <v>12</v>
      </c>
      <c r="B752" t="s">
        <v>107</v>
      </c>
      <c r="C752">
        <v>4</v>
      </c>
      <c r="D752">
        <v>49</v>
      </c>
      <c r="E752">
        <v>117</v>
      </c>
      <c r="F752" t="s">
        <v>472</v>
      </c>
      <c r="G752" t="s">
        <v>548</v>
      </c>
      <c r="H752" t="s">
        <v>206</v>
      </c>
      <c r="I752" t="s">
        <v>549</v>
      </c>
    </row>
    <row r="753" spans="1:9" x14ac:dyDescent="0.3">
      <c r="A753">
        <v>54</v>
      </c>
      <c r="B753" t="s">
        <v>138</v>
      </c>
      <c r="C753">
        <v>4</v>
      </c>
      <c r="D753">
        <v>49</v>
      </c>
      <c r="E753">
        <v>115</v>
      </c>
      <c r="F753" t="s">
        <v>472</v>
      </c>
      <c r="G753" t="s">
        <v>548</v>
      </c>
      <c r="H753" t="s">
        <v>206</v>
      </c>
      <c r="I753" t="s">
        <v>549</v>
      </c>
    </row>
    <row r="754" spans="1:9" x14ac:dyDescent="0.3">
      <c r="A754">
        <v>84</v>
      </c>
      <c r="B754" t="s">
        <v>106</v>
      </c>
      <c r="C754">
        <v>4</v>
      </c>
      <c r="D754">
        <v>11</v>
      </c>
      <c r="E754">
        <v>113</v>
      </c>
      <c r="F754" t="s">
        <v>472</v>
      </c>
      <c r="G754" t="s">
        <v>548</v>
      </c>
      <c r="H754" t="s">
        <v>206</v>
      </c>
      <c r="I754" t="s">
        <v>549</v>
      </c>
    </row>
    <row r="755" spans="1:9" x14ac:dyDescent="0.3">
      <c r="A755">
        <v>79</v>
      </c>
      <c r="B755" t="s">
        <v>91</v>
      </c>
      <c r="C755">
        <v>15</v>
      </c>
      <c r="D755">
        <v>19</v>
      </c>
      <c r="E755">
        <v>115</v>
      </c>
      <c r="F755" t="s">
        <v>295</v>
      </c>
      <c r="G755" t="s">
        <v>551</v>
      </c>
      <c r="H755" t="s">
        <v>206</v>
      </c>
      <c r="I755" t="s">
        <v>572</v>
      </c>
    </row>
    <row r="756" spans="1:9" x14ac:dyDescent="0.3">
      <c r="A756">
        <v>93</v>
      </c>
      <c r="B756" t="s">
        <v>91</v>
      </c>
      <c r="C756">
        <v>6</v>
      </c>
      <c r="D756">
        <v>44</v>
      </c>
      <c r="E756">
        <v>105</v>
      </c>
      <c r="F756" t="s">
        <v>272</v>
      </c>
      <c r="G756" t="s">
        <v>202</v>
      </c>
      <c r="H756" t="s">
        <v>201</v>
      </c>
      <c r="I756" t="s">
        <v>554</v>
      </c>
    </row>
    <row r="757" spans="1:9" x14ac:dyDescent="0.3">
      <c r="A757">
        <v>83</v>
      </c>
      <c r="B757" t="s">
        <v>159</v>
      </c>
      <c r="C757">
        <v>13</v>
      </c>
      <c r="D757">
        <v>20</v>
      </c>
      <c r="E757">
        <v>90</v>
      </c>
      <c r="F757" t="s">
        <v>411</v>
      </c>
      <c r="G757" t="s">
        <v>545</v>
      </c>
      <c r="H757" t="s">
        <v>201</v>
      </c>
      <c r="I757" t="s">
        <v>568</v>
      </c>
    </row>
    <row r="758" spans="1:9" x14ac:dyDescent="0.3">
      <c r="A758">
        <v>87</v>
      </c>
      <c r="B758" t="s">
        <v>101</v>
      </c>
      <c r="C758">
        <v>6</v>
      </c>
      <c r="D758">
        <v>39</v>
      </c>
      <c r="E758">
        <v>105</v>
      </c>
      <c r="F758" t="s">
        <v>272</v>
      </c>
      <c r="G758" t="s">
        <v>202</v>
      </c>
      <c r="H758" t="s">
        <v>201</v>
      </c>
      <c r="I758" t="s">
        <v>554</v>
      </c>
    </row>
    <row r="759" spans="1:9" x14ac:dyDescent="0.3">
      <c r="A759">
        <v>34</v>
      </c>
      <c r="B759" t="s">
        <v>118</v>
      </c>
      <c r="C759">
        <v>7</v>
      </c>
      <c r="D759">
        <v>14</v>
      </c>
      <c r="E759">
        <v>106</v>
      </c>
      <c r="F759" t="s">
        <v>507</v>
      </c>
      <c r="G759" t="s">
        <v>542</v>
      </c>
      <c r="H759" t="s">
        <v>206</v>
      </c>
      <c r="I759" t="s">
        <v>556</v>
      </c>
    </row>
    <row r="760" spans="1:9" x14ac:dyDescent="0.3">
      <c r="A760">
        <v>94</v>
      </c>
      <c r="B760" t="s">
        <v>111</v>
      </c>
      <c r="C760">
        <v>10</v>
      </c>
      <c r="D760">
        <v>12</v>
      </c>
      <c r="E760">
        <v>90</v>
      </c>
      <c r="F760" t="s">
        <v>244</v>
      </c>
      <c r="G760" t="s">
        <v>551</v>
      </c>
      <c r="H760" t="s">
        <v>206</v>
      </c>
      <c r="I760" t="s">
        <v>562</v>
      </c>
    </row>
    <row r="761" spans="1:9" x14ac:dyDescent="0.3">
      <c r="A761">
        <v>84</v>
      </c>
      <c r="B761" t="s">
        <v>106</v>
      </c>
      <c r="C761">
        <v>12</v>
      </c>
      <c r="D761">
        <v>27</v>
      </c>
      <c r="E761">
        <v>100</v>
      </c>
      <c r="F761" t="s">
        <v>333</v>
      </c>
      <c r="G761" t="s">
        <v>542</v>
      </c>
      <c r="H761" t="s">
        <v>201</v>
      </c>
      <c r="I761" t="s">
        <v>566</v>
      </c>
    </row>
    <row r="762" spans="1:9" x14ac:dyDescent="0.3">
      <c r="A762">
        <v>74</v>
      </c>
      <c r="B762" t="s">
        <v>96</v>
      </c>
      <c r="C762">
        <v>13</v>
      </c>
      <c r="D762">
        <v>27</v>
      </c>
      <c r="E762">
        <v>90</v>
      </c>
      <c r="F762" t="s">
        <v>411</v>
      </c>
      <c r="G762" t="s">
        <v>545</v>
      </c>
      <c r="H762" t="s">
        <v>201</v>
      </c>
      <c r="I762" t="s">
        <v>568</v>
      </c>
    </row>
    <row r="763" spans="1:9" x14ac:dyDescent="0.3">
      <c r="A763">
        <v>26</v>
      </c>
      <c r="B763" t="s">
        <v>154</v>
      </c>
      <c r="C763">
        <v>9</v>
      </c>
      <c r="D763">
        <v>48</v>
      </c>
      <c r="E763">
        <v>96</v>
      </c>
      <c r="F763" t="s">
        <v>423</v>
      </c>
      <c r="G763" t="s">
        <v>548</v>
      </c>
      <c r="H763" t="s">
        <v>206</v>
      </c>
      <c r="I763" t="s">
        <v>560</v>
      </c>
    </row>
    <row r="764" spans="1:9" x14ac:dyDescent="0.3">
      <c r="A764">
        <v>53</v>
      </c>
      <c r="B764" t="s">
        <v>147</v>
      </c>
      <c r="C764">
        <v>11</v>
      </c>
      <c r="D764">
        <v>41</v>
      </c>
      <c r="E764">
        <v>100</v>
      </c>
      <c r="F764" t="s">
        <v>458</v>
      </c>
      <c r="G764" t="s">
        <v>202</v>
      </c>
      <c r="H764" t="s">
        <v>201</v>
      </c>
      <c r="I764" t="s">
        <v>564</v>
      </c>
    </row>
    <row r="765" spans="1:9" x14ac:dyDescent="0.3">
      <c r="A765">
        <v>65</v>
      </c>
      <c r="B765" t="s">
        <v>123</v>
      </c>
      <c r="C765">
        <v>15</v>
      </c>
      <c r="D765">
        <v>45</v>
      </c>
      <c r="E765">
        <v>112</v>
      </c>
      <c r="F765" t="s">
        <v>295</v>
      </c>
      <c r="G765" t="s">
        <v>551</v>
      </c>
      <c r="H765" t="s">
        <v>206</v>
      </c>
      <c r="I765" t="s">
        <v>572</v>
      </c>
    </row>
    <row r="766" spans="1:9" x14ac:dyDescent="0.3">
      <c r="A766">
        <v>18</v>
      </c>
      <c r="B766" t="s">
        <v>142</v>
      </c>
      <c r="C766">
        <v>10</v>
      </c>
      <c r="D766">
        <v>20</v>
      </c>
      <c r="E766">
        <v>92</v>
      </c>
      <c r="F766" t="s">
        <v>244</v>
      </c>
      <c r="G766" t="s">
        <v>551</v>
      </c>
      <c r="H766" t="s">
        <v>206</v>
      </c>
      <c r="I766" t="s">
        <v>562</v>
      </c>
    </row>
    <row r="767" spans="1:9" x14ac:dyDescent="0.3">
      <c r="A767">
        <v>94</v>
      </c>
      <c r="B767" t="s">
        <v>111</v>
      </c>
      <c r="C767">
        <v>10</v>
      </c>
      <c r="D767">
        <v>28</v>
      </c>
      <c r="E767">
        <v>105</v>
      </c>
      <c r="F767" t="s">
        <v>244</v>
      </c>
      <c r="G767" t="s">
        <v>551</v>
      </c>
      <c r="H767" t="s">
        <v>206</v>
      </c>
      <c r="I767" t="s">
        <v>562</v>
      </c>
    </row>
    <row r="768" spans="1:9" x14ac:dyDescent="0.3">
      <c r="A768">
        <v>38</v>
      </c>
      <c r="B768" t="s">
        <v>132</v>
      </c>
      <c r="C768">
        <v>8</v>
      </c>
      <c r="D768">
        <v>38</v>
      </c>
      <c r="E768">
        <v>119</v>
      </c>
      <c r="F768" t="s">
        <v>373</v>
      </c>
      <c r="G768" t="s">
        <v>545</v>
      </c>
      <c r="H768" t="s">
        <v>206</v>
      </c>
      <c r="I768" t="s">
        <v>558</v>
      </c>
    </row>
    <row r="769" spans="1:9" x14ac:dyDescent="0.3">
      <c r="A769">
        <v>23</v>
      </c>
      <c r="B769" t="s">
        <v>164</v>
      </c>
      <c r="C769">
        <v>8</v>
      </c>
      <c r="D769">
        <v>29</v>
      </c>
      <c r="E769">
        <v>109</v>
      </c>
      <c r="F769" t="s">
        <v>373</v>
      </c>
      <c r="G769" t="s">
        <v>545</v>
      </c>
      <c r="H769" t="s">
        <v>206</v>
      </c>
      <c r="I769" t="s">
        <v>558</v>
      </c>
    </row>
    <row r="770" spans="1:9" x14ac:dyDescent="0.3">
      <c r="A770">
        <v>89</v>
      </c>
      <c r="B770" t="s">
        <v>111</v>
      </c>
      <c r="C770">
        <v>15</v>
      </c>
      <c r="D770">
        <v>11</v>
      </c>
      <c r="E770">
        <v>106</v>
      </c>
      <c r="F770" t="s">
        <v>295</v>
      </c>
      <c r="G770" t="s">
        <v>551</v>
      </c>
      <c r="H770" t="s">
        <v>206</v>
      </c>
      <c r="I770" t="s">
        <v>572</v>
      </c>
    </row>
    <row r="771" spans="1:9" x14ac:dyDescent="0.3">
      <c r="A771">
        <v>96</v>
      </c>
      <c r="B771" t="s">
        <v>104</v>
      </c>
      <c r="C771">
        <v>3</v>
      </c>
      <c r="D771">
        <v>20</v>
      </c>
      <c r="E771">
        <v>102</v>
      </c>
      <c r="F771" t="s">
        <v>494</v>
      </c>
      <c r="G771" t="s">
        <v>545</v>
      </c>
      <c r="H771" t="s">
        <v>206</v>
      </c>
      <c r="I771" t="s">
        <v>546</v>
      </c>
    </row>
    <row r="772" spans="1:9" x14ac:dyDescent="0.3">
      <c r="A772">
        <v>86</v>
      </c>
      <c r="B772" t="s">
        <v>149</v>
      </c>
      <c r="C772">
        <v>9</v>
      </c>
      <c r="D772">
        <v>33</v>
      </c>
      <c r="E772">
        <v>118</v>
      </c>
      <c r="F772" t="s">
        <v>423</v>
      </c>
      <c r="G772" t="s">
        <v>548</v>
      </c>
      <c r="H772" t="s">
        <v>206</v>
      </c>
      <c r="I772" t="s">
        <v>560</v>
      </c>
    </row>
    <row r="773" spans="1:9" x14ac:dyDescent="0.3">
      <c r="A773">
        <v>51</v>
      </c>
      <c r="B773" t="s">
        <v>114</v>
      </c>
      <c r="C773">
        <v>14</v>
      </c>
      <c r="D773">
        <v>19</v>
      </c>
      <c r="E773">
        <v>99</v>
      </c>
      <c r="F773" t="s">
        <v>483</v>
      </c>
      <c r="G773" t="s">
        <v>548</v>
      </c>
      <c r="H773" t="s">
        <v>201</v>
      </c>
      <c r="I773" t="s">
        <v>570</v>
      </c>
    </row>
    <row r="774" spans="1:9" x14ac:dyDescent="0.3">
      <c r="A774">
        <v>33</v>
      </c>
      <c r="B774" t="s">
        <v>135</v>
      </c>
      <c r="C774">
        <v>6</v>
      </c>
      <c r="D774">
        <v>36</v>
      </c>
      <c r="E774">
        <v>98</v>
      </c>
      <c r="F774" t="s">
        <v>272</v>
      </c>
      <c r="G774" t="s">
        <v>202</v>
      </c>
      <c r="H774" t="s">
        <v>201</v>
      </c>
      <c r="I774" t="s">
        <v>554</v>
      </c>
    </row>
    <row r="775" spans="1:9" x14ac:dyDescent="0.3">
      <c r="A775">
        <v>60</v>
      </c>
      <c r="B775" t="s">
        <v>141</v>
      </c>
      <c r="C775">
        <v>15</v>
      </c>
      <c r="D775">
        <v>28</v>
      </c>
      <c r="E775">
        <v>97</v>
      </c>
      <c r="F775" t="s">
        <v>295</v>
      </c>
      <c r="G775" t="s">
        <v>551</v>
      </c>
      <c r="H775" t="s">
        <v>206</v>
      </c>
      <c r="I775" t="s">
        <v>572</v>
      </c>
    </row>
    <row r="776" spans="1:9" x14ac:dyDescent="0.3">
      <c r="A776">
        <v>75</v>
      </c>
      <c r="B776" t="s">
        <v>96</v>
      </c>
      <c r="C776">
        <v>12</v>
      </c>
      <c r="D776">
        <v>39</v>
      </c>
      <c r="E776">
        <v>113</v>
      </c>
      <c r="F776" t="s">
        <v>333</v>
      </c>
      <c r="G776" t="s">
        <v>542</v>
      </c>
      <c r="H776" t="s">
        <v>201</v>
      </c>
      <c r="I776" t="s">
        <v>566</v>
      </c>
    </row>
    <row r="777" spans="1:9" x14ac:dyDescent="0.3">
      <c r="A777">
        <v>62</v>
      </c>
      <c r="B777" t="s">
        <v>96</v>
      </c>
      <c r="C777">
        <v>11</v>
      </c>
      <c r="D777">
        <v>35</v>
      </c>
      <c r="E777">
        <v>98</v>
      </c>
      <c r="F777" t="s">
        <v>458</v>
      </c>
      <c r="G777" t="s">
        <v>202</v>
      </c>
      <c r="H777" t="s">
        <v>201</v>
      </c>
      <c r="I777" t="s">
        <v>564</v>
      </c>
    </row>
    <row r="778" spans="1:9" x14ac:dyDescent="0.3">
      <c r="A778">
        <v>21</v>
      </c>
      <c r="B778" t="s">
        <v>146</v>
      </c>
      <c r="C778">
        <v>14</v>
      </c>
      <c r="D778">
        <v>13</v>
      </c>
      <c r="E778">
        <v>106</v>
      </c>
      <c r="F778" t="s">
        <v>483</v>
      </c>
      <c r="G778" t="s">
        <v>548</v>
      </c>
      <c r="H778" t="s">
        <v>201</v>
      </c>
      <c r="I778" t="s">
        <v>570</v>
      </c>
    </row>
    <row r="779" spans="1:9" x14ac:dyDescent="0.3">
      <c r="A779">
        <v>17</v>
      </c>
      <c r="B779" t="s">
        <v>126</v>
      </c>
      <c r="C779">
        <v>13</v>
      </c>
      <c r="D779">
        <v>10</v>
      </c>
      <c r="E779">
        <v>104</v>
      </c>
      <c r="F779" t="s">
        <v>411</v>
      </c>
      <c r="G779" t="s">
        <v>545</v>
      </c>
      <c r="H779" t="s">
        <v>201</v>
      </c>
      <c r="I779" t="s">
        <v>568</v>
      </c>
    </row>
    <row r="780" spans="1:9" x14ac:dyDescent="0.3">
      <c r="A780">
        <v>49</v>
      </c>
      <c r="B780" t="s">
        <v>96</v>
      </c>
      <c r="C780">
        <v>4</v>
      </c>
      <c r="D780">
        <v>37</v>
      </c>
      <c r="E780">
        <v>112</v>
      </c>
      <c r="F780" t="s">
        <v>472</v>
      </c>
      <c r="G780" t="s">
        <v>548</v>
      </c>
      <c r="H780" t="s">
        <v>206</v>
      </c>
      <c r="I780" t="s">
        <v>549</v>
      </c>
    </row>
    <row r="781" spans="1:9" x14ac:dyDescent="0.3">
      <c r="A781">
        <v>24</v>
      </c>
      <c r="B781" t="s">
        <v>133</v>
      </c>
      <c r="C781">
        <v>4</v>
      </c>
      <c r="D781">
        <v>30</v>
      </c>
      <c r="E781">
        <v>110</v>
      </c>
      <c r="F781" t="s">
        <v>472</v>
      </c>
      <c r="G781" t="s">
        <v>548</v>
      </c>
      <c r="H781" t="s">
        <v>206</v>
      </c>
      <c r="I781" t="s">
        <v>549</v>
      </c>
    </row>
    <row r="782" spans="1:9" x14ac:dyDescent="0.3">
      <c r="A782">
        <v>14</v>
      </c>
      <c r="B782" t="s">
        <v>86</v>
      </c>
      <c r="C782">
        <v>11</v>
      </c>
      <c r="D782">
        <v>45</v>
      </c>
      <c r="E782">
        <v>104</v>
      </c>
      <c r="F782" t="s">
        <v>458</v>
      </c>
      <c r="G782" t="s">
        <v>202</v>
      </c>
      <c r="H782" t="s">
        <v>201</v>
      </c>
      <c r="I782" t="s">
        <v>564</v>
      </c>
    </row>
    <row r="783" spans="1:9" x14ac:dyDescent="0.3">
      <c r="A783">
        <v>21</v>
      </c>
      <c r="B783" t="s">
        <v>146</v>
      </c>
      <c r="C783">
        <v>9</v>
      </c>
      <c r="D783">
        <v>50</v>
      </c>
      <c r="E783">
        <v>114</v>
      </c>
      <c r="F783" t="s">
        <v>423</v>
      </c>
      <c r="G783" t="s">
        <v>548</v>
      </c>
      <c r="H783" t="s">
        <v>206</v>
      </c>
      <c r="I783" t="s">
        <v>560</v>
      </c>
    </row>
    <row r="784" spans="1:9" x14ac:dyDescent="0.3">
      <c r="A784">
        <v>15</v>
      </c>
      <c r="B784" t="s">
        <v>136</v>
      </c>
      <c r="C784">
        <v>9</v>
      </c>
      <c r="D784">
        <v>15</v>
      </c>
      <c r="E784">
        <v>112</v>
      </c>
      <c r="F784" t="s">
        <v>423</v>
      </c>
      <c r="G784" t="s">
        <v>548</v>
      </c>
      <c r="H784" t="s">
        <v>206</v>
      </c>
      <c r="I784" t="s">
        <v>560</v>
      </c>
    </row>
    <row r="785" spans="1:9" x14ac:dyDescent="0.3">
      <c r="A785">
        <v>38</v>
      </c>
      <c r="B785" t="s">
        <v>132</v>
      </c>
      <c r="C785">
        <v>6</v>
      </c>
      <c r="D785">
        <v>47</v>
      </c>
      <c r="E785">
        <v>105</v>
      </c>
      <c r="F785" t="s">
        <v>272</v>
      </c>
      <c r="G785" t="s">
        <v>202</v>
      </c>
      <c r="H785" t="s">
        <v>201</v>
      </c>
      <c r="I785" t="s">
        <v>554</v>
      </c>
    </row>
    <row r="786" spans="1:9" x14ac:dyDescent="0.3">
      <c r="A786">
        <v>85</v>
      </c>
      <c r="B786" t="s">
        <v>117</v>
      </c>
      <c r="C786">
        <v>14</v>
      </c>
      <c r="D786">
        <v>13</v>
      </c>
      <c r="E786">
        <v>94</v>
      </c>
      <c r="F786" t="s">
        <v>483</v>
      </c>
      <c r="G786" t="s">
        <v>548</v>
      </c>
      <c r="H786" t="s">
        <v>201</v>
      </c>
      <c r="I786" t="s">
        <v>570</v>
      </c>
    </row>
    <row r="787" spans="1:9" x14ac:dyDescent="0.3">
      <c r="A787">
        <v>70</v>
      </c>
      <c r="B787" t="s">
        <v>126</v>
      </c>
      <c r="C787">
        <v>6</v>
      </c>
      <c r="D787">
        <v>29</v>
      </c>
      <c r="E787">
        <v>96</v>
      </c>
      <c r="F787" t="s">
        <v>272</v>
      </c>
      <c r="G787" t="s">
        <v>202</v>
      </c>
      <c r="H787" t="s">
        <v>201</v>
      </c>
      <c r="I787" t="s">
        <v>554</v>
      </c>
    </row>
    <row r="788" spans="1:9" x14ac:dyDescent="0.3">
      <c r="A788">
        <v>30</v>
      </c>
      <c r="B788" t="s">
        <v>155</v>
      </c>
      <c r="C788">
        <v>11</v>
      </c>
      <c r="D788">
        <v>24</v>
      </c>
      <c r="E788">
        <v>100</v>
      </c>
      <c r="F788" t="s">
        <v>458</v>
      </c>
      <c r="G788" t="s">
        <v>202</v>
      </c>
      <c r="H788" t="s">
        <v>201</v>
      </c>
      <c r="I788" t="s">
        <v>564</v>
      </c>
    </row>
    <row r="789" spans="1:9" x14ac:dyDescent="0.3">
      <c r="A789">
        <v>66</v>
      </c>
      <c r="B789" t="s">
        <v>89</v>
      </c>
      <c r="C789">
        <v>7</v>
      </c>
      <c r="D789">
        <v>34</v>
      </c>
      <c r="E789">
        <v>111</v>
      </c>
      <c r="F789" t="s">
        <v>507</v>
      </c>
      <c r="G789" t="s">
        <v>542</v>
      </c>
      <c r="H789" t="s">
        <v>206</v>
      </c>
      <c r="I789" t="s">
        <v>556</v>
      </c>
    </row>
    <row r="790" spans="1:9" x14ac:dyDescent="0.3">
      <c r="A790">
        <v>98</v>
      </c>
      <c r="B790" t="s">
        <v>84</v>
      </c>
      <c r="C790">
        <v>10</v>
      </c>
      <c r="D790">
        <v>49</v>
      </c>
      <c r="E790">
        <v>115</v>
      </c>
      <c r="F790" t="s">
        <v>244</v>
      </c>
      <c r="G790" t="s">
        <v>551</v>
      </c>
      <c r="H790" t="s">
        <v>206</v>
      </c>
      <c r="I790" t="s">
        <v>562</v>
      </c>
    </row>
    <row r="791" spans="1:9" x14ac:dyDescent="0.3">
      <c r="A791">
        <v>1</v>
      </c>
      <c r="B791" t="s">
        <v>152</v>
      </c>
      <c r="C791">
        <v>8</v>
      </c>
      <c r="D791">
        <v>37</v>
      </c>
      <c r="E791">
        <v>97</v>
      </c>
      <c r="F791" t="s">
        <v>373</v>
      </c>
      <c r="G791" t="s">
        <v>545</v>
      </c>
      <c r="H791" t="s">
        <v>206</v>
      </c>
      <c r="I791" t="s">
        <v>558</v>
      </c>
    </row>
    <row r="792" spans="1:9" x14ac:dyDescent="0.3">
      <c r="A792">
        <v>42</v>
      </c>
      <c r="B792" t="s">
        <v>151</v>
      </c>
      <c r="C792">
        <v>8</v>
      </c>
      <c r="D792">
        <v>47</v>
      </c>
      <c r="E792">
        <v>98</v>
      </c>
      <c r="F792" t="s">
        <v>373</v>
      </c>
      <c r="G792" t="s">
        <v>545</v>
      </c>
      <c r="H792" t="s">
        <v>206</v>
      </c>
      <c r="I792" t="s">
        <v>558</v>
      </c>
    </row>
    <row r="793" spans="1:9" x14ac:dyDescent="0.3">
      <c r="A793">
        <v>81</v>
      </c>
      <c r="B793" t="s">
        <v>162</v>
      </c>
      <c r="C793">
        <v>1</v>
      </c>
      <c r="D793">
        <v>12</v>
      </c>
      <c r="E793">
        <v>101</v>
      </c>
      <c r="F793" t="s">
        <v>200</v>
      </c>
      <c r="G793" t="s">
        <v>202</v>
      </c>
      <c r="H793" t="s">
        <v>201</v>
      </c>
      <c r="I793" t="s">
        <v>539</v>
      </c>
    </row>
    <row r="794" spans="1:9" x14ac:dyDescent="0.3">
      <c r="A794">
        <v>91</v>
      </c>
      <c r="B794" t="s">
        <v>121</v>
      </c>
      <c r="C794">
        <v>14</v>
      </c>
      <c r="D794">
        <v>49</v>
      </c>
      <c r="E794">
        <v>112</v>
      </c>
      <c r="F794" t="s">
        <v>483</v>
      </c>
      <c r="G794" t="s">
        <v>548</v>
      </c>
      <c r="H794" t="s">
        <v>201</v>
      </c>
      <c r="I794" t="s">
        <v>570</v>
      </c>
    </row>
    <row r="795" spans="1:9" x14ac:dyDescent="0.3">
      <c r="A795">
        <v>93</v>
      </c>
      <c r="B795" t="s">
        <v>91</v>
      </c>
      <c r="C795">
        <v>9</v>
      </c>
      <c r="D795">
        <v>30</v>
      </c>
      <c r="E795">
        <v>90</v>
      </c>
      <c r="F795" t="s">
        <v>423</v>
      </c>
      <c r="G795" t="s">
        <v>548</v>
      </c>
      <c r="H795" t="s">
        <v>206</v>
      </c>
      <c r="I795" t="s">
        <v>560</v>
      </c>
    </row>
    <row r="796" spans="1:9" x14ac:dyDescent="0.3">
      <c r="A796">
        <v>6</v>
      </c>
      <c r="B796" t="s">
        <v>147</v>
      </c>
      <c r="C796">
        <v>8</v>
      </c>
      <c r="D796">
        <v>41</v>
      </c>
      <c r="E796">
        <v>110</v>
      </c>
      <c r="F796" t="s">
        <v>373</v>
      </c>
      <c r="G796" t="s">
        <v>545</v>
      </c>
      <c r="H796" t="s">
        <v>206</v>
      </c>
      <c r="I796" t="s">
        <v>558</v>
      </c>
    </row>
    <row r="797" spans="1:9" x14ac:dyDescent="0.3">
      <c r="A797">
        <v>11</v>
      </c>
      <c r="B797" t="s">
        <v>119</v>
      </c>
      <c r="C797">
        <v>1</v>
      </c>
      <c r="D797">
        <v>23</v>
      </c>
      <c r="E797">
        <v>114</v>
      </c>
      <c r="F797" t="s">
        <v>200</v>
      </c>
      <c r="G797" t="s">
        <v>202</v>
      </c>
      <c r="H797" t="s">
        <v>201</v>
      </c>
      <c r="I797" t="s">
        <v>539</v>
      </c>
    </row>
    <row r="798" spans="1:9" x14ac:dyDescent="0.3">
      <c r="A798">
        <v>15</v>
      </c>
      <c r="B798" t="s">
        <v>136</v>
      </c>
      <c r="C798">
        <v>12</v>
      </c>
      <c r="D798">
        <v>29</v>
      </c>
      <c r="E798">
        <v>107</v>
      </c>
      <c r="F798" t="s">
        <v>333</v>
      </c>
      <c r="G798" t="s">
        <v>542</v>
      </c>
      <c r="H798" t="s">
        <v>201</v>
      </c>
      <c r="I798" t="s">
        <v>566</v>
      </c>
    </row>
    <row r="799" spans="1:9" x14ac:dyDescent="0.3">
      <c r="A799">
        <v>89</v>
      </c>
      <c r="B799" t="s">
        <v>111</v>
      </c>
      <c r="C799">
        <v>2</v>
      </c>
      <c r="D799">
        <v>39</v>
      </c>
      <c r="E799">
        <v>109</v>
      </c>
      <c r="F799" t="s">
        <v>475</v>
      </c>
      <c r="G799" t="s">
        <v>542</v>
      </c>
      <c r="H799" t="s">
        <v>206</v>
      </c>
      <c r="I799" t="s">
        <v>543</v>
      </c>
    </row>
    <row r="800" spans="1:9" x14ac:dyDescent="0.3">
      <c r="A800">
        <v>15</v>
      </c>
      <c r="B800" t="s">
        <v>136</v>
      </c>
      <c r="C800">
        <v>6</v>
      </c>
      <c r="D800">
        <v>27</v>
      </c>
      <c r="E800">
        <v>109</v>
      </c>
      <c r="F800" t="s">
        <v>272</v>
      </c>
      <c r="G800" t="s">
        <v>202</v>
      </c>
      <c r="H800" t="s">
        <v>201</v>
      </c>
      <c r="I800" t="s">
        <v>554</v>
      </c>
    </row>
    <row r="801" spans="1:9" x14ac:dyDescent="0.3">
      <c r="A801">
        <v>61</v>
      </c>
      <c r="B801" t="s">
        <v>116</v>
      </c>
      <c r="C801">
        <v>1</v>
      </c>
      <c r="D801">
        <v>25</v>
      </c>
      <c r="E801">
        <v>119</v>
      </c>
      <c r="F801" t="s">
        <v>200</v>
      </c>
      <c r="G801" t="s">
        <v>202</v>
      </c>
      <c r="H801" t="s">
        <v>201</v>
      </c>
      <c r="I801" t="s">
        <v>539</v>
      </c>
    </row>
    <row r="802" spans="1:9" x14ac:dyDescent="0.3">
      <c r="A802">
        <v>3</v>
      </c>
      <c r="B802" t="s">
        <v>150</v>
      </c>
      <c r="C802">
        <v>3</v>
      </c>
      <c r="D802">
        <v>19</v>
      </c>
      <c r="E802">
        <v>98</v>
      </c>
      <c r="F802" t="s">
        <v>494</v>
      </c>
      <c r="G802" t="s">
        <v>545</v>
      </c>
      <c r="H802" t="s">
        <v>206</v>
      </c>
      <c r="I802" t="s">
        <v>546</v>
      </c>
    </row>
    <row r="803" spans="1:9" x14ac:dyDescent="0.3">
      <c r="A803">
        <v>22</v>
      </c>
      <c r="B803" t="s">
        <v>112</v>
      </c>
      <c r="C803">
        <v>12</v>
      </c>
      <c r="D803">
        <v>10</v>
      </c>
      <c r="E803">
        <v>97</v>
      </c>
      <c r="F803" t="s">
        <v>333</v>
      </c>
      <c r="G803" t="s">
        <v>542</v>
      </c>
      <c r="H803" t="s">
        <v>201</v>
      </c>
      <c r="I803" t="s">
        <v>566</v>
      </c>
    </row>
    <row r="804" spans="1:9" x14ac:dyDescent="0.3">
      <c r="A804">
        <v>87</v>
      </c>
      <c r="B804" t="s">
        <v>101</v>
      </c>
      <c r="C804">
        <v>13</v>
      </c>
      <c r="D804">
        <v>25</v>
      </c>
      <c r="E804">
        <v>119</v>
      </c>
      <c r="F804" t="s">
        <v>411</v>
      </c>
      <c r="G804" t="s">
        <v>545</v>
      </c>
      <c r="H804" t="s">
        <v>201</v>
      </c>
      <c r="I804" t="s">
        <v>568</v>
      </c>
    </row>
    <row r="805" spans="1:9" x14ac:dyDescent="0.3">
      <c r="A805">
        <v>26</v>
      </c>
      <c r="B805" t="s">
        <v>154</v>
      </c>
      <c r="C805">
        <v>8</v>
      </c>
      <c r="D805">
        <v>45</v>
      </c>
      <c r="E805">
        <v>116</v>
      </c>
      <c r="F805" t="s">
        <v>373</v>
      </c>
      <c r="G805" t="s">
        <v>545</v>
      </c>
      <c r="H805" t="s">
        <v>206</v>
      </c>
      <c r="I805" t="s">
        <v>558</v>
      </c>
    </row>
    <row r="806" spans="1:9" x14ac:dyDescent="0.3">
      <c r="A806">
        <v>3</v>
      </c>
      <c r="B806" t="s">
        <v>150</v>
      </c>
      <c r="C806">
        <v>1</v>
      </c>
      <c r="D806">
        <v>39</v>
      </c>
      <c r="E806">
        <v>115</v>
      </c>
      <c r="F806" t="s">
        <v>200</v>
      </c>
      <c r="G806" t="s">
        <v>202</v>
      </c>
      <c r="H806" t="s">
        <v>201</v>
      </c>
      <c r="I806" t="s">
        <v>539</v>
      </c>
    </row>
    <row r="807" spans="1:9" x14ac:dyDescent="0.3">
      <c r="A807">
        <v>68</v>
      </c>
      <c r="B807" t="s">
        <v>111</v>
      </c>
      <c r="C807">
        <v>2</v>
      </c>
      <c r="D807">
        <v>48</v>
      </c>
      <c r="E807">
        <v>112</v>
      </c>
      <c r="F807" t="s">
        <v>475</v>
      </c>
      <c r="G807" t="s">
        <v>542</v>
      </c>
      <c r="H807" t="s">
        <v>206</v>
      </c>
      <c r="I807" t="s">
        <v>543</v>
      </c>
    </row>
    <row r="808" spans="1:9" x14ac:dyDescent="0.3">
      <c r="A808">
        <v>46</v>
      </c>
      <c r="B808" t="s">
        <v>153</v>
      </c>
      <c r="C808">
        <v>7</v>
      </c>
      <c r="D808">
        <v>38</v>
      </c>
      <c r="E808">
        <v>102</v>
      </c>
      <c r="F808" t="s">
        <v>507</v>
      </c>
      <c r="G808" t="s">
        <v>542</v>
      </c>
      <c r="H808" t="s">
        <v>206</v>
      </c>
      <c r="I808" t="s">
        <v>556</v>
      </c>
    </row>
    <row r="809" spans="1:9" x14ac:dyDescent="0.3">
      <c r="A809">
        <v>37</v>
      </c>
      <c r="B809" t="s">
        <v>110</v>
      </c>
      <c r="C809">
        <v>10</v>
      </c>
      <c r="D809">
        <v>14</v>
      </c>
      <c r="E809">
        <v>113</v>
      </c>
      <c r="F809" t="s">
        <v>244</v>
      </c>
      <c r="G809" t="s">
        <v>551</v>
      </c>
      <c r="H809" t="s">
        <v>206</v>
      </c>
      <c r="I809" t="s">
        <v>562</v>
      </c>
    </row>
    <row r="810" spans="1:9" x14ac:dyDescent="0.3">
      <c r="A810">
        <v>11</v>
      </c>
      <c r="B810" t="s">
        <v>119</v>
      </c>
      <c r="C810">
        <v>12</v>
      </c>
      <c r="D810">
        <v>27</v>
      </c>
      <c r="E810">
        <v>104</v>
      </c>
      <c r="F810" t="s">
        <v>333</v>
      </c>
      <c r="G810" t="s">
        <v>542</v>
      </c>
      <c r="H810" t="s">
        <v>201</v>
      </c>
      <c r="I810" t="s">
        <v>566</v>
      </c>
    </row>
    <row r="811" spans="1:9" x14ac:dyDescent="0.3">
      <c r="A811">
        <v>100</v>
      </c>
      <c r="B811" t="s">
        <v>96</v>
      </c>
      <c r="C811">
        <v>4</v>
      </c>
      <c r="D811">
        <v>48</v>
      </c>
      <c r="E811">
        <v>96</v>
      </c>
      <c r="F811" t="s">
        <v>472</v>
      </c>
      <c r="G811" t="s">
        <v>548</v>
      </c>
      <c r="H811" t="s">
        <v>206</v>
      </c>
      <c r="I811" t="s">
        <v>549</v>
      </c>
    </row>
    <row r="812" spans="1:9" x14ac:dyDescent="0.3">
      <c r="A812">
        <v>75</v>
      </c>
      <c r="B812" t="s">
        <v>96</v>
      </c>
      <c r="C812">
        <v>2</v>
      </c>
      <c r="D812">
        <v>22</v>
      </c>
      <c r="E812">
        <v>101</v>
      </c>
      <c r="F812" t="s">
        <v>475</v>
      </c>
      <c r="G812" t="s">
        <v>542</v>
      </c>
      <c r="H812" t="s">
        <v>206</v>
      </c>
      <c r="I812" t="s">
        <v>543</v>
      </c>
    </row>
    <row r="813" spans="1:9" x14ac:dyDescent="0.3">
      <c r="A813">
        <v>35</v>
      </c>
      <c r="B813" t="s">
        <v>96</v>
      </c>
      <c r="C813">
        <v>3</v>
      </c>
      <c r="D813">
        <v>30</v>
      </c>
      <c r="E813">
        <v>118</v>
      </c>
      <c r="F813" t="s">
        <v>494</v>
      </c>
      <c r="G813" t="s">
        <v>545</v>
      </c>
      <c r="H813" t="s">
        <v>206</v>
      </c>
      <c r="I813" t="s">
        <v>546</v>
      </c>
    </row>
    <row r="814" spans="1:9" x14ac:dyDescent="0.3">
      <c r="A814">
        <v>26</v>
      </c>
      <c r="B814" t="s">
        <v>154</v>
      </c>
      <c r="C814">
        <v>10</v>
      </c>
      <c r="D814">
        <v>17</v>
      </c>
      <c r="E814">
        <v>111</v>
      </c>
      <c r="F814" t="s">
        <v>244</v>
      </c>
      <c r="G814" t="s">
        <v>551</v>
      </c>
      <c r="H814" t="s">
        <v>206</v>
      </c>
      <c r="I814" t="s">
        <v>562</v>
      </c>
    </row>
    <row r="815" spans="1:9" x14ac:dyDescent="0.3">
      <c r="A815">
        <v>49</v>
      </c>
      <c r="B815" t="s">
        <v>96</v>
      </c>
      <c r="C815">
        <v>9</v>
      </c>
      <c r="D815">
        <v>14</v>
      </c>
      <c r="E815">
        <v>113</v>
      </c>
      <c r="F815" t="s">
        <v>423</v>
      </c>
      <c r="G815" t="s">
        <v>548</v>
      </c>
      <c r="H815" t="s">
        <v>206</v>
      </c>
      <c r="I815" t="s">
        <v>560</v>
      </c>
    </row>
    <row r="816" spans="1:9" x14ac:dyDescent="0.3">
      <c r="A816">
        <v>14</v>
      </c>
      <c r="B816" t="s">
        <v>86</v>
      </c>
      <c r="C816">
        <v>13</v>
      </c>
      <c r="D816">
        <v>15</v>
      </c>
      <c r="E816">
        <v>118</v>
      </c>
      <c r="F816" t="s">
        <v>411</v>
      </c>
      <c r="G816" t="s">
        <v>545</v>
      </c>
      <c r="H816" t="s">
        <v>201</v>
      </c>
      <c r="I816" t="s">
        <v>568</v>
      </c>
    </row>
    <row r="817" spans="1:9" x14ac:dyDescent="0.3">
      <c r="A817">
        <v>69</v>
      </c>
      <c r="B817" t="s">
        <v>126</v>
      </c>
      <c r="C817">
        <v>7</v>
      </c>
      <c r="D817">
        <v>10</v>
      </c>
      <c r="E817">
        <v>100</v>
      </c>
      <c r="F817" t="s">
        <v>507</v>
      </c>
      <c r="G817" t="s">
        <v>542</v>
      </c>
      <c r="H817" t="s">
        <v>206</v>
      </c>
      <c r="I817" t="s">
        <v>556</v>
      </c>
    </row>
    <row r="818" spans="1:9" x14ac:dyDescent="0.3">
      <c r="A818">
        <v>66</v>
      </c>
      <c r="B818" t="s">
        <v>89</v>
      </c>
      <c r="C818">
        <v>15</v>
      </c>
      <c r="D818">
        <v>48</v>
      </c>
      <c r="E818">
        <v>102</v>
      </c>
      <c r="F818" t="s">
        <v>295</v>
      </c>
      <c r="G818" t="s">
        <v>551</v>
      </c>
      <c r="H818" t="s">
        <v>206</v>
      </c>
      <c r="I818" t="s">
        <v>572</v>
      </c>
    </row>
    <row r="819" spans="1:9" x14ac:dyDescent="0.3">
      <c r="A819">
        <v>21</v>
      </c>
      <c r="B819" t="s">
        <v>146</v>
      </c>
      <c r="C819">
        <v>11</v>
      </c>
      <c r="D819">
        <v>11</v>
      </c>
      <c r="E819">
        <v>92</v>
      </c>
      <c r="F819" t="s">
        <v>458</v>
      </c>
      <c r="G819" t="s">
        <v>202</v>
      </c>
      <c r="H819" t="s">
        <v>201</v>
      </c>
      <c r="I819" t="s">
        <v>564</v>
      </c>
    </row>
    <row r="820" spans="1:9" x14ac:dyDescent="0.3">
      <c r="A820">
        <v>50</v>
      </c>
      <c r="B820" t="s">
        <v>140</v>
      </c>
      <c r="C820">
        <v>15</v>
      </c>
      <c r="D820">
        <v>23</v>
      </c>
      <c r="E820">
        <v>119</v>
      </c>
      <c r="F820" t="s">
        <v>295</v>
      </c>
      <c r="G820" t="s">
        <v>551</v>
      </c>
      <c r="H820" t="s">
        <v>206</v>
      </c>
      <c r="I820" t="s">
        <v>572</v>
      </c>
    </row>
    <row r="821" spans="1:9" x14ac:dyDescent="0.3">
      <c r="A821">
        <v>87</v>
      </c>
      <c r="B821" t="s">
        <v>101</v>
      </c>
      <c r="C821">
        <v>6</v>
      </c>
      <c r="D821">
        <v>14</v>
      </c>
      <c r="E821">
        <v>117</v>
      </c>
      <c r="F821" t="s">
        <v>272</v>
      </c>
      <c r="G821" t="s">
        <v>202</v>
      </c>
      <c r="H821" t="s">
        <v>201</v>
      </c>
      <c r="I821" t="s">
        <v>554</v>
      </c>
    </row>
    <row r="822" spans="1:9" x14ac:dyDescent="0.3">
      <c r="A822">
        <v>19</v>
      </c>
      <c r="B822" t="s">
        <v>96</v>
      </c>
      <c r="C822">
        <v>12</v>
      </c>
      <c r="D822">
        <v>45</v>
      </c>
      <c r="E822">
        <v>96</v>
      </c>
      <c r="F822" t="s">
        <v>333</v>
      </c>
      <c r="G822" t="s">
        <v>542</v>
      </c>
      <c r="H822" t="s">
        <v>201</v>
      </c>
      <c r="I822" t="s">
        <v>566</v>
      </c>
    </row>
    <row r="823" spans="1:9" x14ac:dyDescent="0.3">
      <c r="A823">
        <v>61</v>
      </c>
      <c r="B823" t="s">
        <v>116</v>
      </c>
      <c r="C823">
        <v>12</v>
      </c>
      <c r="D823">
        <v>30</v>
      </c>
      <c r="E823">
        <v>112</v>
      </c>
      <c r="F823" t="s">
        <v>333</v>
      </c>
      <c r="G823" t="s">
        <v>542</v>
      </c>
      <c r="H823" t="s">
        <v>201</v>
      </c>
      <c r="I823" t="s">
        <v>566</v>
      </c>
    </row>
    <row r="824" spans="1:9" x14ac:dyDescent="0.3">
      <c r="A824">
        <v>73</v>
      </c>
      <c r="B824" t="s">
        <v>96</v>
      </c>
      <c r="C824">
        <v>8</v>
      </c>
      <c r="D824">
        <v>34</v>
      </c>
      <c r="E824">
        <v>92</v>
      </c>
      <c r="F824" t="s">
        <v>373</v>
      </c>
      <c r="G824" t="s">
        <v>545</v>
      </c>
      <c r="H824" t="s">
        <v>206</v>
      </c>
      <c r="I824" t="s">
        <v>558</v>
      </c>
    </row>
    <row r="825" spans="1:9" x14ac:dyDescent="0.3">
      <c r="A825">
        <v>37</v>
      </c>
      <c r="B825" t="s">
        <v>110</v>
      </c>
      <c r="C825">
        <v>10</v>
      </c>
      <c r="D825">
        <v>12</v>
      </c>
      <c r="E825">
        <v>118</v>
      </c>
      <c r="F825" t="s">
        <v>244</v>
      </c>
      <c r="G825" t="s">
        <v>551</v>
      </c>
      <c r="H825" t="s">
        <v>206</v>
      </c>
      <c r="I825" t="s">
        <v>562</v>
      </c>
    </row>
    <row r="826" spans="1:9" x14ac:dyDescent="0.3">
      <c r="A826">
        <v>86</v>
      </c>
      <c r="B826" t="s">
        <v>149</v>
      </c>
      <c r="C826">
        <v>13</v>
      </c>
      <c r="D826">
        <v>40</v>
      </c>
      <c r="E826">
        <v>90</v>
      </c>
      <c r="F826" t="s">
        <v>411</v>
      </c>
      <c r="G826" t="s">
        <v>545</v>
      </c>
      <c r="H826" t="s">
        <v>201</v>
      </c>
      <c r="I826" t="s">
        <v>568</v>
      </c>
    </row>
    <row r="827" spans="1:9" x14ac:dyDescent="0.3">
      <c r="A827">
        <v>6</v>
      </c>
      <c r="B827" t="s">
        <v>147</v>
      </c>
      <c r="C827">
        <v>11</v>
      </c>
      <c r="D827">
        <v>34</v>
      </c>
      <c r="E827">
        <v>117</v>
      </c>
      <c r="F827" t="s">
        <v>458</v>
      </c>
      <c r="G827" t="s">
        <v>202</v>
      </c>
      <c r="H827" t="s">
        <v>201</v>
      </c>
      <c r="I827" t="s">
        <v>564</v>
      </c>
    </row>
    <row r="828" spans="1:9" x14ac:dyDescent="0.3">
      <c r="A828">
        <v>63</v>
      </c>
      <c r="B828" t="s">
        <v>139</v>
      </c>
      <c r="C828">
        <v>13</v>
      </c>
      <c r="D828">
        <v>48</v>
      </c>
      <c r="E828">
        <v>108</v>
      </c>
      <c r="F828" t="s">
        <v>411</v>
      </c>
      <c r="G828" t="s">
        <v>545</v>
      </c>
      <c r="H828" t="s">
        <v>201</v>
      </c>
      <c r="I828" t="s">
        <v>568</v>
      </c>
    </row>
    <row r="829" spans="1:9" x14ac:dyDescent="0.3">
      <c r="A829">
        <v>37</v>
      </c>
      <c r="B829" t="s">
        <v>110</v>
      </c>
      <c r="C829">
        <v>10</v>
      </c>
      <c r="D829">
        <v>47</v>
      </c>
      <c r="E829">
        <v>108</v>
      </c>
      <c r="F829" t="s">
        <v>244</v>
      </c>
      <c r="G829" t="s">
        <v>551</v>
      </c>
      <c r="H829" t="s">
        <v>206</v>
      </c>
      <c r="I829" t="s">
        <v>562</v>
      </c>
    </row>
    <row r="830" spans="1:9" x14ac:dyDescent="0.3">
      <c r="A830">
        <v>10</v>
      </c>
      <c r="B830" t="s">
        <v>148</v>
      </c>
      <c r="C830">
        <v>12</v>
      </c>
      <c r="D830">
        <v>20</v>
      </c>
      <c r="E830">
        <v>117</v>
      </c>
      <c r="F830" t="s">
        <v>333</v>
      </c>
      <c r="G830" t="s">
        <v>542</v>
      </c>
      <c r="H830" t="s">
        <v>201</v>
      </c>
      <c r="I830" t="s">
        <v>566</v>
      </c>
    </row>
    <row r="831" spans="1:9" x14ac:dyDescent="0.3">
      <c r="A831">
        <v>85</v>
      </c>
      <c r="B831" t="s">
        <v>117</v>
      </c>
      <c r="C831">
        <v>2</v>
      </c>
      <c r="D831">
        <v>50</v>
      </c>
      <c r="E831">
        <v>107</v>
      </c>
      <c r="F831" t="s">
        <v>475</v>
      </c>
      <c r="G831" t="s">
        <v>542</v>
      </c>
      <c r="H831" t="s">
        <v>206</v>
      </c>
      <c r="I831" t="s">
        <v>543</v>
      </c>
    </row>
    <row r="832" spans="1:9" x14ac:dyDescent="0.3">
      <c r="A832">
        <v>39</v>
      </c>
      <c r="B832" t="s">
        <v>96</v>
      </c>
      <c r="C832">
        <v>9</v>
      </c>
      <c r="D832">
        <v>27</v>
      </c>
      <c r="E832">
        <v>116</v>
      </c>
      <c r="F832" t="s">
        <v>423</v>
      </c>
      <c r="G832" t="s">
        <v>548</v>
      </c>
      <c r="H832" t="s">
        <v>206</v>
      </c>
      <c r="I832" t="s">
        <v>560</v>
      </c>
    </row>
    <row r="833" spans="1:9" x14ac:dyDescent="0.3">
      <c r="A833">
        <v>46</v>
      </c>
      <c r="B833" t="s">
        <v>153</v>
      </c>
      <c r="C833">
        <v>13</v>
      </c>
      <c r="D833">
        <v>50</v>
      </c>
      <c r="E833">
        <v>93</v>
      </c>
      <c r="F833" t="s">
        <v>411</v>
      </c>
      <c r="G833" t="s">
        <v>545</v>
      </c>
      <c r="H833" t="s">
        <v>201</v>
      </c>
      <c r="I833" t="s">
        <v>568</v>
      </c>
    </row>
    <row r="834" spans="1:9" x14ac:dyDescent="0.3">
      <c r="A834">
        <v>72</v>
      </c>
      <c r="B834" t="s">
        <v>96</v>
      </c>
      <c r="C834">
        <v>6</v>
      </c>
      <c r="D834">
        <v>21</v>
      </c>
      <c r="E834">
        <v>115</v>
      </c>
      <c r="F834" t="s">
        <v>272</v>
      </c>
      <c r="G834" t="s">
        <v>202</v>
      </c>
      <c r="H834" t="s">
        <v>201</v>
      </c>
      <c r="I834" t="s">
        <v>554</v>
      </c>
    </row>
    <row r="835" spans="1:9" x14ac:dyDescent="0.3">
      <c r="A835">
        <v>29</v>
      </c>
      <c r="B835" t="s">
        <v>157</v>
      </c>
      <c r="C835">
        <v>2</v>
      </c>
      <c r="D835">
        <v>12</v>
      </c>
      <c r="E835">
        <v>97</v>
      </c>
      <c r="F835" t="s">
        <v>475</v>
      </c>
      <c r="G835" t="s">
        <v>542</v>
      </c>
      <c r="H835" t="s">
        <v>206</v>
      </c>
      <c r="I835" t="s">
        <v>543</v>
      </c>
    </row>
    <row r="836" spans="1:9" x14ac:dyDescent="0.3">
      <c r="A836">
        <v>66</v>
      </c>
      <c r="B836" t="s">
        <v>89</v>
      </c>
      <c r="C836">
        <v>12</v>
      </c>
      <c r="D836">
        <v>23</v>
      </c>
      <c r="E836">
        <v>99</v>
      </c>
      <c r="F836" t="s">
        <v>333</v>
      </c>
      <c r="G836" t="s">
        <v>542</v>
      </c>
      <c r="H836" t="s">
        <v>201</v>
      </c>
      <c r="I836" t="s">
        <v>566</v>
      </c>
    </row>
    <row r="837" spans="1:9" x14ac:dyDescent="0.3">
      <c r="A837">
        <v>70</v>
      </c>
      <c r="B837" t="s">
        <v>126</v>
      </c>
      <c r="C837">
        <v>10</v>
      </c>
      <c r="D837">
        <v>45</v>
      </c>
      <c r="E837">
        <v>98</v>
      </c>
      <c r="F837" t="s">
        <v>244</v>
      </c>
      <c r="G837" t="s">
        <v>551</v>
      </c>
      <c r="H837" t="s">
        <v>206</v>
      </c>
      <c r="I837" t="s">
        <v>562</v>
      </c>
    </row>
    <row r="838" spans="1:9" x14ac:dyDescent="0.3">
      <c r="A838">
        <v>75</v>
      </c>
      <c r="B838" t="s">
        <v>96</v>
      </c>
      <c r="C838">
        <v>8</v>
      </c>
      <c r="D838">
        <v>26</v>
      </c>
      <c r="E838">
        <v>94</v>
      </c>
      <c r="F838" t="s">
        <v>373</v>
      </c>
      <c r="G838" t="s">
        <v>545</v>
      </c>
      <c r="H838" t="s">
        <v>206</v>
      </c>
      <c r="I838" t="s">
        <v>558</v>
      </c>
    </row>
    <row r="839" spans="1:9" x14ac:dyDescent="0.3">
      <c r="A839">
        <v>17</v>
      </c>
      <c r="B839" t="s">
        <v>126</v>
      </c>
      <c r="C839">
        <v>1</v>
      </c>
      <c r="D839">
        <v>23</v>
      </c>
      <c r="E839">
        <v>115</v>
      </c>
      <c r="F839" t="s">
        <v>200</v>
      </c>
      <c r="G839" t="s">
        <v>202</v>
      </c>
      <c r="H839" t="s">
        <v>201</v>
      </c>
      <c r="I839" t="s">
        <v>539</v>
      </c>
    </row>
    <row r="840" spans="1:9" x14ac:dyDescent="0.3">
      <c r="A840">
        <v>68</v>
      </c>
      <c r="B840" t="s">
        <v>111</v>
      </c>
      <c r="C840">
        <v>4</v>
      </c>
      <c r="D840">
        <v>22</v>
      </c>
      <c r="E840">
        <v>116</v>
      </c>
      <c r="F840" t="s">
        <v>472</v>
      </c>
      <c r="G840" t="s">
        <v>548</v>
      </c>
      <c r="H840" t="s">
        <v>206</v>
      </c>
      <c r="I840" t="s">
        <v>549</v>
      </c>
    </row>
    <row r="841" spans="1:9" x14ac:dyDescent="0.3">
      <c r="A841">
        <v>50</v>
      </c>
      <c r="B841" t="s">
        <v>140</v>
      </c>
      <c r="C841">
        <v>6</v>
      </c>
      <c r="D841">
        <v>37</v>
      </c>
      <c r="E841">
        <v>91</v>
      </c>
      <c r="F841" t="s">
        <v>272</v>
      </c>
      <c r="G841" t="s">
        <v>202</v>
      </c>
      <c r="H841" t="s">
        <v>201</v>
      </c>
      <c r="I841" t="s">
        <v>554</v>
      </c>
    </row>
    <row r="842" spans="1:9" x14ac:dyDescent="0.3">
      <c r="A842">
        <v>23</v>
      </c>
      <c r="B842" t="s">
        <v>164</v>
      </c>
      <c r="C842">
        <v>3</v>
      </c>
      <c r="D842">
        <v>47</v>
      </c>
      <c r="E842">
        <v>99</v>
      </c>
      <c r="F842" t="s">
        <v>494</v>
      </c>
      <c r="G842" t="s">
        <v>545</v>
      </c>
      <c r="H842" t="s">
        <v>206</v>
      </c>
      <c r="I842" t="s">
        <v>546</v>
      </c>
    </row>
    <row r="843" spans="1:9" x14ac:dyDescent="0.3">
      <c r="A843">
        <v>85</v>
      </c>
      <c r="B843" t="s">
        <v>117</v>
      </c>
      <c r="C843">
        <v>12</v>
      </c>
      <c r="D843">
        <v>20</v>
      </c>
      <c r="E843">
        <v>93</v>
      </c>
      <c r="F843" t="s">
        <v>333</v>
      </c>
      <c r="G843" t="s">
        <v>542</v>
      </c>
      <c r="H843" t="s">
        <v>201</v>
      </c>
      <c r="I843" t="s">
        <v>566</v>
      </c>
    </row>
    <row r="844" spans="1:9" x14ac:dyDescent="0.3">
      <c r="A844">
        <v>1</v>
      </c>
      <c r="B844" t="s">
        <v>152</v>
      </c>
      <c r="C844">
        <v>4</v>
      </c>
      <c r="D844">
        <v>13</v>
      </c>
      <c r="E844">
        <v>92</v>
      </c>
      <c r="F844" t="s">
        <v>472</v>
      </c>
      <c r="G844" t="s">
        <v>548</v>
      </c>
      <c r="H844" t="s">
        <v>206</v>
      </c>
      <c r="I844" t="s">
        <v>549</v>
      </c>
    </row>
    <row r="845" spans="1:9" x14ac:dyDescent="0.3">
      <c r="A845">
        <v>68</v>
      </c>
      <c r="B845" t="s">
        <v>111</v>
      </c>
      <c r="C845">
        <v>4</v>
      </c>
      <c r="D845">
        <v>46</v>
      </c>
      <c r="E845">
        <v>104</v>
      </c>
      <c r="F845" t="s">
        <v>472</v>
      </c>
      <c r="G845" t="s">
        <v>548</v>
      </c>
      <c r="H845" t="s">
        <v>206</v>
      </c>
      <c r="I845" t="s">
        <v>549</v>
      </c>
    </row>
    <row r="846" spans="1:9" x14ac:dyDescent="0.3">
      <c r="A846">
        <v>85</v>
      </c>
      <c r="B846" t="s">
        <v>117</v>
      </c>
      <c r="C846">
        <v>4</v>
      </c>
      <c r="D846">
        <v>14</v>
      </c>
      <c r="E846">
        <v>93</v>
      </c>
      <c r="F846" t="s">
        <v>472</v>
      </c>
      <c r="G846" t="s">
        <v>548</v>
      </c>
      <c r="H846" t="s">
        <v>206</v>
      </c>
      <c r="I846" t="s">
        <v>549</v>
      </c>
    </row>
    <row r="847" spans="1:9" x14ac:dyDescent="0.3">
      <c r="A847">
        <v>86</v>
      </c>
      <c r="B847" t="s">
        <v>149</v>
      </c>
      <c r="C847">
        <v>8</v>
      </c>
      <c r="D847">
        <v>50</v>
      </c>
      <c r="E847">
        <v>118</v>
      </c>
      <c r="F847" t="s">
        <v>373</v>
      </c>
      <c r="G847" t="s">
        <v>545</v>
      </c>
      <c r="H847" t="s">
        <v>206</v>
      </c>
      <c r="I847" t="s">
        <v>558</v>
      </c>
    </row>
    <row r="848" spans="1:9" x14ac:dyDescent="0.3">
      <c r="A848">
        <v>57</v>
      </c>
      <c r="B848" t="s">
        <v>148</v>
      </c>
      <c r="C848">
        <v>3</v>
      </c>
      <c r="D848">
        <v>26</v>
      </c>
      <c r="E848">
        <v>103</v>
      </c>
      <c r="F848" t="s">
        <v>494</v>
      </c>
      <c r="G848" t="s">
        <v>545</v>
      </c>
      <c r="H848" t="s">
        <v>206</v>
      </c>
      <c r="I848" t="s">
        <v>546</v>
      </c>
    </row>
    <row r="849" spans="1:9" x14ac:dyDescent="0.3">
      <c r="A849">
        <v>84</v>
      </c>
      <c r="B849" t="s">
        <v>106</v>
      </c>
      <c r="C849">
        <v>12</v>
      </c>
      <c r="D849">
        <v>42</v>
      </c>
      <c r="E849">
        <v>91</v>
      </c>
      <c r="F849" t="s">
        <v>333</v>
      </c>
      <c r="G849" t="s">
        <v>542</v>
      </c>
      <c r="H849" t="s">
        <v>201</v>
      </c>
      <c r="I849" t="s">
        <v>566</v>
      </c>
    </row>
    <row r="850" spans="1:9" x14ac:dyDescent="0.3">
      <c r="A850">
        <v>58</v>
      </c>
      <c r="B850" t="s">
        <v>131</v>
      </c>
      <c r="C850">
        <v>1</v>
      </c>
      <c r="D850">
        <v>21</v>
      </c>
      <c r="E850">
        <v>93</v>
      </c>
      <c r="F850" t="s">
        <v>200</v>
      </c>
      <c r="G850" t="s">
        <v>202</v>
      </c>
      <c r="H850" t="s">
        <v>201</v>
      </c>
      <c r="I850" t="s">
        <v>539</v>
      </c>
    </row>
    <row r="851" spans="1:9" x14ac:dyDescent="0.3">
      <c r="A851">
        <v>11</v>
      </c>
      <c r="B851" t="s">
        <v>119</v>
      </c>
      <c r="C851">
        <v>1</v>
      </c>
      <c r="D851">
        <v>49</v>
      </c>
      <c r="E851">
        <v>114</v>
      </c>
      <c r="F851" t="s">
        <v>200</v>
      </c>
      <c r="G851" t="s">
        <v>202</v>
      </c>
      <c r="H851" t="s">
        <v>201</v>
      </c>
      <c r="I851" t="s">
        <v>539</v>
      </c>
    </row>
    <row r="852" spans="1:9" x14ac:dyDescent="0.3">
      <c r="A852">
        <v>58</v>
      </c>
      <c r="B852" t="s">
        <v>131</v>
      </c>
      <c r="C852">
        <v>11</v>
      </c>
      <c r="D852">
        <v>23</v>
      </c>
      <c r="E852">
        <v>106</v>
      </c>
      <c r="F852" t="s">
        <v>458</v>
      </c>
      <c r="G852" t="s">
        <v>202</v>
      </c>
      <c r="H852" t="s">
        <v>201</v>
      </c>
      <c r="I852" t="s">
        <v>564</v>
      </c>
    </row>
    <row r="853" spans="1:9" x14ac:dyDescent="0.3">
      <c r="A853">
        <v>2</v>
      </c>
      <c r="B853" t="s">
        <v>93</v>
      </c>
      <c r="C853">
        <v>5</v>
      </c>
      <c r="D853">
        <v>17</v>
      </c>
      <c r="E853">
        <v>102</v>
      </c>
      <c r="F853" t="s">
        <v>315</v>
      </c>
      <c r="G853" t="s">
        <v>551</v>
      </c>
      <c r="H853" t="s">
        <v>206</v>
      </c>
      <c r="I853" t="s">
        <v>552</v>
      </c>
    </row>
    <row r="854" spans="1:9" x14ac:dyDescent="0.3">
      <c r="A854">
        <v>14</v>
      </c>
      <c r="B854" t="s">
        <v>86</v>
      </c>
      <c r="C854">
        <v>1</v>
      </c>
      <c r="D854">
        <v>39</v>
      </c>
      <c r="E854">
        <v>118</v>
      </c>
      <c r="F854" t="s">
        <v>200</v>
      </c>
      <c r="G854" t="s">
        <v>202</v>
      </c>
      <c r="H854" t="s">
        <v>201</v>
      </c>
      <c r="I854" t="s">
        <v>539</v>
      </c>
    </row>
    <row r="855" spans="1:9" x14ac:dyDescent="0.3">
      <c r="A855">
        <v>85</v>
      </c>
      <c r="B855" t="s">
        <v>117</v>
      </c>
      <c r="C855">
        <v>4</v>
      </c>
      <c r="D855">
        <v>35</v>
      </c>
      <c r="E855">
        <v>101</v>
      </c>
      <c r="F855" t="s">
        <v>472</v>
      </c>
      <c r="G855" t="s">
        <v>548</v>
      </c>
      <c r="H855" t="s">
        <v>206</v>
      </c>
      <c r="I855" t="s">
        <v>549</v>
      </c>
    </row>
    <row r="856" spans="1:9" x14ac:dyDescent="0.3">
      <c r="A856">
        <v>7</v>
      </c>
      <c r="B856" t="s">
        <v>161</v>
      </c>
      <c r="C856">
        <v>14</v>
      </c>
      <c r="D856">
        <v>27</v>
      </c>
      <c r="E856">
        <v>109</v>
      </c>
      <c r="F856" t="s">
        <v>483</v>
      </c>
      <c r="G856" t="s">
        <v>548</v>
      </c>
      <c r="H856" t="s">
        <v>201</v>
      </c>
      <c r="I856" t="s">
        <v>570</v>
      </c>
    </row>
    <row r="857" spans="1:9" x14ac:dyDescent="0.3">
      <c r="A857">
        <v>46</v>
      </c>
      <c r="B857" t="s">
        <v>153</v>
      </c>
      <c r="C857">
        <v>11</v>
      </c>
      <c r="D857">
        <v>45</v>
      </c>
      <c r="E857">
        <v>109</v>
      </c>
      <c r="F857" t="s">
        <v>458</v>
      </c>
      <c r="G857" t="s">
        <v>202</v>
      </c>
      <c r="H857" t="s">
        <v>201</v>
      </c>
      <c r="I857" t="s">
        <v>564</v>
      </c>
    </row>
    <row r="858" spans="1:9" x14ac:dyDescent="0.3">
      <c r="A858">
        <v>38</v>
      </c>
      <c r="B858" t="s">
        <v>132</v>
      </c>
      <c r="C858">
        <v>10</v>
      </c>
      <c r="D858">
        <v>48</v>
      </c>
      <c r="E858">
        <v>101</v>
      </c>
      <c r="F858" t="s">
        <v>244</v>
      </c>
      <c r="G858" t="s">
        <v>551</v>
      </c>
      <c r="H858" t="s">
        <v>206</v>
      </c>
      <c r="I858" t="s">
        <v>562</v>
      </c>
    </row>
    <row r="859" spans="1:9" x14ac:dyDescent="0.3">
      <c r="A859">
        <v>33</v>
      </c>
      <c r="B859" t="s">
        <v>135</v>
      </c>
      <c r="C859">
        <v>4</v>
      </c>
      <c r="D859">
        <v>46</v>
      </c>
      <c r="E859">
        <v>118</v>
      </c>
      <c r="F859" t="s">
        <v>472</v>
      </c>
      <c r="G859" t="s">
        <v>548</v>
      </c>
      <c r="H859" t="s">
        <v>206</v>
      </c>
      <c r="I859" t="s">
        <v>549</v>
      </c>
    </row>
    <row r="860" spans="1:9" x14ac:dyDescent="0.3">
      <c r="A860">
        <v>48</v>
      </c>
      <c r="B860" t="s">
        <v>120</v>
      </c>
      <c r="C860">
        <v>15</v>
      </c>
      <c r="D860">
        <v>11</v>
      </c>
      <c r="E860">
        <v>98</v>
      </c>
      <c r="F860" t="s">
        <v>295</v>
      </c>
      <c r="G860" t="s">
        <v>551</v>
      </c>
      <c r="H860" t="s">
        <v>206</v>
      </c>
      <c r="I860" t="s">
        <v>572</v>
      </c>
    </row>
    <row r="861" spans="1:9" x14ac:dyDescent="0.3">
      <c r="A861">
        <v>13</v>
      </c>
      <c r="B861" t="s">
        <v>134</v>
      </c>
      <c r="C861">
        <v>6</v>
      </c>
      <c r="D861">
        <v>45</v>
      </c>
      <c r="E861">
        <v>95</v>
      </c>
      <c r="F861" t="s">
        <v>272</v>
      </c>
      <c r="G861" t="s">
        <v>202</v>
      </c>
      <c r="H861" t="s">
        <v>201</v>
      </c>
      <c r="I861" t="s">
        <v>554</v>
      </c>
    </row>
    <row r="862" spans="1:9" x14ac:dyDescent="0.3">
      <c r="A862">
        <v>45</v>
      </c>
      <c r="B862" t="s">
        <v>96</v>
      </c>
      <c r="C862">
        <v>5</v>
      </c>
      <c r="D862">
        <v>41</v>
      </c>
      <c r="E862">
        <v>101</v>
      </c>
      <c r="F862" t="s">
        <v>315</v>
      </c>
      <c r="G862" t="s">
        <v>551</v>
      </c>
      <c r="H862" t="s">
        <v>206</v>
      </c>
      <c r="I862" t="s">
        <v>552</v>
      </c>
    </row>
    <row r="863" spans="1:9" x14ac:dyDescent="0.3">
      <c r="A863">
        <v>27</v>
      </c>
      <c r="B863" t="s">
        <v>160</v>
      </c>
      <c r="C863">
        <v>4</v>
      </c>
      <c r="D863">
        <v>23</v>
      </c>
      <c r="E863">
        <v>110</v>
      </c>
      <c r="F863" t="s">
        <v>472</v>
      </c>
      <c r="G863" t="s">
        <v>548</v>
      </c>
      <c r="H863" t="s">
        <v>206</v>
      </c>
      <c r="I863" t="s">
        <v>549</v>
      </c>
    </row>
    <row r="864" spans="1:9" x14ac:dyDescent="0.3">
      <c r="A864">
        <v>32</v>
      </c>
      <c r="B864" t="s">
        <v>136</v>
      </c>
      <c r="C864">
        <v>2</v>
      </c>
      <c r="D864">
        <v>46</v>
      </c>
      <c r="E864">
        <v>106</v>
      </c>
      <c r="F864" t="s">
        <v>475</v>
      </c>
      <c r="G864" t="s">
        <v>542</v>
      </c>
      <c r="H864" t="s">
        <v>206</v>
      </c>
      <c r="I864" t="s">
        <v>543</v>
      </c>
    </row>
    <row r="865" spans="1:9" x14ac:dyDescent="0.3">
      <c r="A865">
        <v>16</v>
      </c>
      <c r="B865" t="s">
        <v>86</v>
      </c>
      <c r="C865">
        <v>1</v>
      </c>
      <c r="D865">
        <v>28</v>
      </c>
      <c r="E865">
        <v>106</v>
      </c>
      <c r="F865" t="s">
        <v>200</v>
      </c>
      <c r="G865" t="s">
        <v>202</v>
      </c>
      <c r="H865" t="s">
        <v>201</v>
      </c>
      <c r="I865" t="s">
        <v>539</v>
      </c>
    </row>
    <row r="866" spans="1:9" x14ac:dyDescent="0.3">
      <c r="A866">
        <v>29</v>
      </c>
      <c r="B866" t="s">
        <v>157</v>
      </c>
      <c r="C866">
        <v>2</v>
      </c>
      <c r="D866">
        <v>30</v>
      </c>
      <c r="E866">
        <v>112</v>
      </c>
      <c r="F866" t="s">
        <v>475</v>
      </c>
      <c r="G866" t="s">
        <v>542</v>
      </c>
      <c r="H866" t="s">
        <v>206</v>
      </c>
      <c r="I866" t="s">
        <v>543</v>
      </c>
    </row>
    <row r="867" spans="1:9" x14ac:dyDescent="0.3">
      <c r="A867">
        <v>86</v>
      </c>
      <c r="B867" t="s">
        <v>149</v>
      </c>
      <c r="C867">
        <v>13</v>
      </c>
      <c r="D867">
        <v>39</v>
      </c>
      <c r="E867">
        <v>108</v>
      </c>
      <c r="F867" t="s">
        <v>411</v>
      </c>
      <c r="G867" t="s">
        <v>545</v>
      </c>
      <c r="H867" t="s">
        <v>201</v>
      </c>
      <c r="I867" t="s">
        <v>568</v>
      </c>
    </row>
    <row r="868" spans="1:9" x14ac:dyDescent="0.3">
      <c r="A868">
        <v>18</v>
      </c>
      <c r="B868" t="s">
        <v>142</v>
      </c>
      <c r="C868">
        <v>3</v>
      </c>
      <c r="D868">
        <v>14</v>
      </c>
      <c r="E868">
        <v>97</v>
      </c>
      <c r="F868" t="s">
        <v>494</v>
      </c>
      <c r="G868" t="s">
        <v>545</v>
      </c>
      <c r="H868" t="s">
        <v>206</v>
      </c>
      <c r="I868" t="s">
        <v>546</v>
      </c>
    </row>
    <row r="869" spans="1:9" x14ac:dyDescent="0.3">
      <c r="A869">
        <v>81</v>
      </c>
      <c r="B869" t="s">
        <v>162</v>
      </c>
      <c r="C869">
        <v>8</v>
      </c>
      <c r="D869">
        <v>15</v>
      </c>
      <c r="E869">
        <v>90</v>
      </c>
      <c r="F869" t="s">
        <v>373</v>
      </c>
      <c r="G869" t="s">
        <v>545</v>
      </c>
      <c r="H869" t="s">
        <v>206</v>
      </c>
      <c r="I869" t="s">
        <v>558</v>
      </c>
    </row>
    <row r="870" spans="1:9" x14ac:dyDescent="0.3">
      <c r="A870">
        <v>49</v>
      </c>
      <c r="B870" t="s">
        <v>96</v>
      </c>
      <c r="C870">
        <v>5</v>
      </c>
      <c r="D870">
        <v>29</v>
      </c>
      <c r="E870">
        <v>102</v>
      </c>
      <c r="F870" t="s">
        <v>315</v>
      </c>
      <c r="G870" t="s">
        <v>551</v>
      </c>
      <c r="H870" t="s">
        <v>206</v>
      </c>
      <c r="I870" t="s">
        <v>552</v>
      </c>
    </row>
    <row r="871" spans="1:9" x14ac:dyDescent="0.3">
      <c r="A871">
        <v>59</v>
      </c>
      <c r="B871" t="s">
        <v>156</v>
      </c>
      <c r="C871">
        <v>9</v>
      </c>
      <c r="D871">
        <v>29</v>
      </c>
      <c r="E871">
        <v>94</v>
      </c>
      <c r="F871" t="s">
        <v>423</v>
      </c>
      <c r="G871" t="s">
        <v>548</v>
      </c>
      <c r="H871" t="s">
        <v>206</v>
      </c>
      <c r="I871" t="s">
        <v>560</v>
      </c>
    </row>
    <row r="872" spans="1:9" x14ac:dyDescent="0.3">
      <c r="A872">
        <v>15</v>
      </c>
      <c r="B872" t="s">
        <v>136</v>
      </c>
      <c r="C872">
        <v>8</v>
      </c>
      <c r="D872">
        <v>35</v>
      </c>
      <c r="E872">
        <v>109</v>
      </c>
      <c r="F872" t="s">
        <v>373</v>
      </c>
      <c r="G872" t="s">
        <v>545</v>
      </c>
      <c r="H872" t="s">
        <v>206</v>
      </c>
      <c r="I872" t="s">
        <v>558</v>
      </c>
    </row>
    <row r="873" spans="1:9" x14ac:dyDescent="0.3">
      <c r="A873">
        <v>62</v>
      </c>
      <c r="B873" t="s">
        <v>96</v>
      </c>
      <c r="C873">
        <v>9</v>
      </c>
      <c r="D873">
        <v>41</v>
      </c>
      <c r="E873">
        <v>115</v>
      </c>
      <c r="F873" t="s">
        <v>423</v>
      </c>
      <c r="G873" t="s">
        <v>548</v>
      </c>
      <c r="H873" t="s">
        <v>206</v>
      </c>
      <c r="I873" t="s">
        <v>560</v>
      </c>
    </row>
    <row r="874" spans="1:9" x14ac:dyDescent="0.3">
      <c r="A874">
        <v>2</v>
      </c>
      <c r="B874" t="s">
        <v>93</v>
      </c>
      <c r="C874">
        <v>11</v>
      </c>
      <c r="D874">
        <v>30</v>
      </c>
      <c r="E874">
        <v>108</v>
      </c>
      <c r="F874" t="s">
        <v>458</v>
      </c>
      <c r="G874" t="s">
        <v>202</v>
      </c>
      <c r="H874" t="s">
        <v>201</v>
      </c>
      <c r="I874" t="s">
        <v>564</v>
      </c>
    </row>
    <row r="875" spans="1:9" x14ac:dyDescent="0.3">
      <c r="A875">
        <v>41</v>
      </c>
      <c r="B875" t="s">
        <v>127</v>
      </c>
      <c r="C875">
        <v>11</v>
      </c>
      <c r="D875">
        <v>17</v>
      </c>
      <c r="E875">
        <v>115</v>
      </c>
      <c r="F875" t="s">
        <v>458</v>
      </c>
      <c r="G875" t="s">
        <v>202</v>
      </c>
      <c r="H875" t="s">
        <v>201</v>
      </c>
      <c r="I875" t="s">
        <v>564</v>
      </c>
    </row>
    <row r="876" spans="1:9" x14ac:dyDescent="0.3">
      <c r="A876">
        <v>31</v>
      </c>
      <c r="B876" t="s">
        <v>144</v>
      </c>
      <c r="C876">
        <v>13</v>
      </c>
      <c r="D876">
        <v>37</v>
      </c>
      <c r="E876">
        <v>111</v>
      </c>
      <c r="F876" t="s">
        <v>411</v>
      </c>
      <c r="G876" t="s">
        <v>545</v>
      </c>
      <c r="H876" t="s">
        <v>201</v>
      </c>
      <c r="I876" t="s">
        <v>568</v>
      </c>
    </row>
    <row r="877" spans="1:9" x14ac:dyDescent="0.3">
      <c r="A877">
        <v>34</v>
      </c>
      <c r="B877" t="s">
        <v>118</v>
      </c>
      <c r="C877">
        <v>7</v>
      </c>
      <c r="D877">
        <v>38</v>
      </c>
      <c r="E877">
        <v>108</v>
      </c>
      <c r="F877" t="s">
        <v>507</v>
      </c>
      <c r="G877" t="s">
        <v>542</v>
      </c>
      <c r="H877" t="s">
        <v>206</v>
      </c>
      <c r="I877" t="s">
        <v>556</v>
      </c>
    </row>
    <row r="878" spans="1:9" x14ac:dyDescent="0.3">
      <c r="A878">
        <v>28</v>
      </c>
      <c r="B878" t="s">
        <v>145</v>
      </c>
      <c r="C878">
        <v>15</v>
      </c>
      <c r="D878">
        <v>42</v>
      </c>
      <c r="E878">
        <v>96</v>
      </c>
      <c r="F878" t="s">
        <v>295</v>
      </c>
      <c r="G878" t="s">
        <v>551</v>
      </c>
      <c r="H878" t="s">
        <v>206</v>
      </c>
      <c r="I878" t="s">
        <v>572</v>
      </c>
    </row>
    <row r="879" spans="1:9" x14ac:dyDescent="0.3">
      <c r="A879">
        <v>6</v>
      </c>
      <c r="B879" t="s">
        <v>147</v>
      </c>
      <c r="C879">
        <v>14</v>
      </c>
      <c r="D879">
        <v>16</v>
      </c>
      <c r="E879">
        <v>93</v>
      </c>
      <c r="F879" t="s">
        <v>483</v>
      </c>
      <c r="G879" t="s">
        <v>548</v>
      </c>
      <c r="H879" t="s">
        <v>201</v>
      </c>
      <c r="I879" t="s">
        <v>570</v>
      </c>
    </row>
    <row r="880" spans="1:9" x14ac:dyDescent="0.3">
      <c r="A880">
        <v>37</v>
      </c>
      <c r="B880" t="s">
        <v>110</v>
      </c>
      <c r="C880">
        <v>9</v>
      </c>
      <c r="D880">
        <v>44</v>
      </c>
      <c r="E880">
        <v>96</v>
      </c>
      <c r="F880" t="s">
        <v>423</v>
      </c>
      <c r="G880" t="s">
        <v>548</v>
      </c>
      <c r="H880" t="s">
        <v>206</v>
      </c>
      <c r="I880" t="s">
        <v>560</v>
      </c>
    </row>
    <row r="881" spans="1:9" x14ac:dyDescent="0.3">
      <c r="A881">
        <v>45</v>
      </c>
      <c r="B881" t="s">
        <v>96</v>
      </c>
      <c r="C881">
        <v>10</v>
      </c>
      <c r="D881">
        <v>43</v>
      </c>
      <c r="E881">
        <v>110</v>
      </c>
      <c r="F881" t="s">
        <v>244</v>
      </c>
      <c r="G881" t="s">
        <v>551</v>
      </c>
      <c r="H881" t="s">
        <v>206</v>
      </c>
      <c r="I881" t="s">
        <v>562</v>
      </c>
    </row>
    <row r="882" spans="1:9" x14ac:dyDescent="0.3">
      <c r="A882">
        <v>53</v>
      </c>
      <c r="B882" t="s">
        <v>147</v>
      </c>
      <c r="C882">
        <v>6</v>
      </c>
      <c r="D882">
        <v>31</v>
      </c>
      <c r="E882">
        <v>120</v>
      </c>
      <c r="F882" t="s">
        <v>272</v>
      </c>
      <c r="G882" t="s">
        <v>202</v>
      </c>
      <c r="H882" t="s">
        <v>201</v>
      </c>
      <c r="I882" t="s">
        <v>554</v>
      </c>
    </row>
    <row r="883" spans="1:9" x14ac:dyDescent="0.3">
      <c r="A883">
        <v>9</v>
      </c>
      <c r="B883" t="s">
        <v>94</v>
      </c>
      <c r="C883">
        <v>7</v>
      </c>
      <c r="D883">
        <v>33</v>
      </c>
      <c r="E883">
        <v>109</v>
      </c>
      <c r="F883" t="s">
        <v>507</v>
      </c>
      <c r="G883" t="s">
        <v>542</v>
      </c>
      <c r="H883" t="s">
        <v>206</v>
      </c>
      <c r="I883" t="s">
        <v>556</v>
      </c>
    </row>
    <row r="884" spans="1:9" x14ac:dyDescent="0.3">
      <c r="A884">
        <v>65</v>
      </c>
      <c r="B884" t="s">
        <v>123</v>
      </c>
      <c r="C884">
        <v>15</v>
      </c>
      <c r="D884">
        <v>32</v>
      </c>
      <c r="E884">
        <v>118</v>
      </c>
      <c r="F884" t="s">
        <v>295</v>
      </c>
      <c r="G884" t="s">
        <v>551</v>
      </c>
      <c r="H884" t="s">
        <v>206</v>
      </c>
      <c r="I884" t="s">
        <v>572</v>
      </c>
    </row>
    <row r="885" spans="1:9" x14ac:dyDescent="0.3">
      <c r="A885">
        <v>36</v>
      </c>
      <c r="B885" t="s">
        <v>129</v>
      </c>
      <c r="C885">
        <v>15</v>
      </c>
      <c r="D885">
        <v>34</v>
      </c>
      <c r="E885">
        <v>111</v>
      </c>
      <c r="F885" t="s">
        <v>295</v>
      </c>
      <c r="G885" t="s">
        <v>551</v>
      </c>
      <c r="H885" t="s">
        <v>206</v>
      </c>
      <c r="I885" t="s">
        <v>572</v>
      </c>
    </row>
    <row r="886" spans="1:9" x14ac:dyDescent="0.3">
      <c r="A886">
        <v>78</v>
      </c>
      <c r="B886" t="s">
        <v>94</v>
      </c>
      <c r="C886">
        <v>11</v>
      </c>
      <c r="D886">
        <v>44</v>
      </c>
      <c r="E886">
        <v>99</v>
      </c>
      <c r="F886" t="s">
        <v>458</v>
      </c>
      <c r="G886" t="s">
        <v>202</v>
      </c>
      <c r="H886" t="s">
        <v>201</v>
      </c>
      <c r="I886" t="s">
        <v>564</v>
      </c>
    </row>
    <row r="887" spans="1:9" x14ac:dyDescent="0.3">
      <c r="A887">
        <v>86</v>
      </c>
      <c r="B887" t="s">
        <v>149</v>
      </c>
      <c r="C887">
        <v>12</v>
      </c>
      <c r="D887">
        <v>29</v>
      </c>
      <c r="E887">
        <v>114</v>
      </c>
      <c r="F887" t="s">
        <v>333</v>
      </c>
      <c r="G887" t="s">
        <v>542</v>
      </c>
      <c r="H887" t="s">
        <v>201</v>
      </c>
      <c r="I887" t="s">
        <v>566</v>
      </c>
    </row>
    <row r="888" spans="1:9" x14ac:dyDescent="0.3">
      <c r="A888">
        <v>70</v>
      </c>
      <c r="B888" t="s">
        <v>126</v>
      </c>
      <c r="C888">
        <v>10</v>
      </c>
      <c r="D888">
        <v>29</v>
      </c>
      <c r="E888">
        <v>117</v>
      </c>
      <c r="F888" t="s">
        <v>244</v>
      </c>
      <c r="G888" t="s">
        <v>551</v>
      </c>
      <c r="H888" t="s">
        <v>206</v>
      </c>
      <c r="I888" t="s">
        <v>562</v>
      </c>
    </row>
    <row r="889" spans="1:9" x14ac:dyDescent="0.3">
      <c r="A889">
        <v>18</v>
      </c>
      <c r="B889" t="s">
        <v>142</v>
      </c>
      <c r="C889">
        <v>8</v>
      </c>
      <c r="D889">
        <v>25</v>
      </c>
      <c r="E889">
        <v>107</v>
      </c>
      <c r="F889" t="s">
        <v>373</v>
      </c>
      <c r="G889" t="s">
        <v>545</v>
      </c>
      <c r="H889" t="s">
        <v>206</v>
      </c>
      <c r="I889" t="s">
        <v>558</v>
      </c>
    </row>
    <row r="890" spans="1:9" x14ac:dyDescent="0.3">
      <c r="A890">
        <v>12</v>
      </c>
      <c r="B890" t="s">
        <v>107</v>
      </c>
      <c r="C890">
        <v>11</v>
      </c>
      <c r="D890">
        <v>30</v>
      </c>
      <c r="E890">
        <v>95</v>
      </c>
      <c r="F890" t="s">
        <v>458</v>
      </c>
      <c r="G890" t="s">
        <v>202</v>
      </c>
      <c r="H890" t="s">
        <v>201</v>
      </c>
      <c r="I890" t="s">
        <v>564</v>
      </c>
    </row>
    <row r="891" spans="1:9" x14ac:dyDescent="0.3">
      <c r="A891">
        <v>33</v>
      </c>
      <c r="B891" t="s">
        <v>135</v>
      </c>
      <c r="C891">
        <v>1</v>
      </c>
      <c r="D891">
        <v>27</v>
      </c>
      <c r="E891">
        <v>99</v>
      </c>
      <c r="F891" t="s">
        <v>200</v>
      </c>
      <c r="G891" t="s">
        <v>202</v>
      </c>
      <c r="H891" t="s">
        <v>201</v>
      </c>
      <c r="I891" t="s">
        <v>539</v>
      </c>
    </row>
    <row r="892" spans="1:9" x14ac:dyDescent="0.3">
      <c r="A892">
        <v>44</v>
      </c>
      <c r="B892" t="s">
        <v>130</v>
      </c>
      <c r="C892">
        <v>1</v>
      </c>
      <c r="D892">
        <v>26</v>
      </c>
      <c r="E892">
        <v>111</v>
      </c>
      <c r="F892" t="s">
        <v>200</v>
      </c>
      <c r="G892" t="s">
        <v>202</v>
      </c>
      <c r="H892" t="s">
        <v>201</v>
      </c>
      <c r="I892" t="s">
        <v>539</v>
      </c>
    </row>
    <row r="893" spans="1:9" x14ac:dyDescent="0.3">
      <c r="A893">
        <v>67</v>
      </c>
      <c r="B893" t="s">
        <v>165</v>
      </c>
      <c r="C893">
        <v>14</v>
      </c>
      <c r="D893">
        <v>14</v>
      </c>
      <c r="E893">
        <v>95</v>
      </c>
      <c r="F893" t="s">
        <v>483</v>
      </c>
      <c r="G893" t="s">
        <v>548</v>
      </c>
      <c r="H893" t="s">
        <v>201</v>
      </c>
      <c r="I893" t="s">
        <v>570</v>
      </c>
    </row>
    <row r="894" spans="1:9" x14ac:dyDescent="0.3">
      <c r="A894">
        <v>43</v>
      </c>
      <c r="B894" t="s">
        <v>158</v>
      </c>
      <c r="C894">
        <v>9</v>
      </c>
      <c r="D894">
        <v>33</v>
      </c>
      <c r="E894">
        <v>99</v>
      </c>
      <c r="F894" t="s">
        <v>423</v>
      </c>
      <c r="G894" t="s">
        <v>548</v>
      </c>
      <c r="H894" t="s">
        <v>206</v>
      </c>
      <c r="I894" t="s">
        <v>560</v>
      </c>
    </row>
    <row r="895" spans="1:9" x14ac:dyDescent="0.3">
      <c r="A895">
        <v>80</v>
      </c>
      <c r="B895" t="s">
        <v>96</v>
      </c>
      <c r="C895">
        <v>1</v>
      </c>
      <c r="D895">
        <v>10</v>
      </c>
      <c r="E895">
        <v>92</v>
      </c>
      <c r="F895" t="s">
        <v>200</v>
      </c>
      <c r="G895" t="s">
        <v>202</v>
      </c>
      <c r="H895" t="s">
        <v>201</v>
      </c>
      <c r="I895" t="s">
        <v>539</v>
      </c>
    </row>
    <row r="896" spans="1:9" x14ac:dyDescent="0.3">
      <c r="A896">
        <v>87</v>
      </c>
      <c r="B896" t="s">
        <v>101</v>
      </c>
      <c r="C896">
        <v>12</v>
      </c>
      <c r="D896">
        <v>43</v>
      </c>
      <c r="E896">
        <v>96</v>
      </c>
      <c r="F896" t="s">
        <v>333</v>
      </c>
      <c r="G896" t="s">
        <v>542</v>
      </c>
      <c r="H896" t="s">
        <v>201</v>
      </c>
      <c r="I896" t="s">
        <v>566</v>
      </c>
    </row>
    <row r="897" spans="1:9" x14ac:dyDescent="0.3">
      <c r="A897">
        <v>42</v>
      </c>
      <c r="B897" t="s">
        <v>151</v>
      </c>
      <c r="C897">
        <v>6</v>
      </c>
      <c r="D897">
        <v>18</v>
      </c>
      <c r="E897">
        <v>105</v>
      </c>
      <c r="F897" t="s">
        <v>272</v>
      </c>
      <c r="G897" t="s">
        <v>202</v>
      </c>
      <c r="H897" t="s">
        <v>201</v>
      </c>
      <c r="I897" t="s">
        <v>554</v>
      </c>
    </row>
    <row r="898" spans="1:9" x14ac:dyDescent="0.3">
      <c r="A898">
        <v>31</v>
      </c>
      <c r="B898" t="s">
        <v>144</v>
      </c>
      <c r="C898">
        <v>11</v>
      </c>
      <c r="D898">
        <v>32</v>
      </c>
      <c r="E898">
        <v>100</v>
      </c>
      <c r="F898" t="s">
        <v>458</v>
      </c>
      <c r="G898" t="s">
        <v>202</v>
      </c>
      <c r="H898" t="s">
        <v>201</v>
      </c>
      <c r="I898" t="s">
        <v>564</v>
      </c>
    </row>
    <row r="899" spans="1:9" x14ac:dyDescent="0.3">
      <c r="A899">
        <v>7</v>
      </c>
      <c r="B899" t="s">
        <v>161</v>
      </c>
      <c r="C899">
        <v>10</v>
      </c>
      <c r="D899">
        <v>35</v>
      </c>
      <c r="E899">
        <v>113</v>
      </c>
      <c r="F899" t="s">
        <v>244</v>
      </c>
      <c r="G899" t="s">
        <v>551</v>
      </c>
      <c r="H899" t="s">
        <v>206</v>
      </c>
      <c r="I899" t="s">
        <v>562</v>
      </c>
    </row>
    <row r="900" spans="1:9" x14ac:dyDescent="0.3">
      <c r="A900">
        <v>54</v>
      </c>
      <c r="B900" t="s">
        <v>138</v>
      </c>
      <c r="C900">
        <v>8</v>
      </c>
      <c r="D900">
        <v>48</v>
      </c>
      <c r="E900">
        <v>102</v>
      </c>
      <c r="F900" t="s">
        <v>373</v>
      </c>
      <c r="G900" t="s">
        <v>545</v>
      </c>
      <c r="H900" t="s">
        <v>206</v>
      </c>
      <c r="I900" t="s">
        <v>558</v>
      </c>
    </row>
    <row r="901" spans="1:9" x14ac:dyDescent="0.3">
      <c r="A901">
        <v>22</v>
      </c>
      <c r="B901" t="s">
        <v>112</v>
      </c>
      <c r="C901">
        <v>11</v>
      </c>
      <c r="D901">
        <v>35</v>
      </c>
      <c r="E901">
        <v>111</v>
      </c>
      <c r="F901" t="s">
        <v>458</v>
      </c>
      <c r="G901" t="s">
        <v>202</v>
      </c>
      <c r="H901" t="s">
        <v>201</v>
      </c>
      <c r="I901" t="s">
        <v>564</v>
      </c>
    </row>
    <row r="902" spans="1:9" x14ac:dyDescent="0.3">
      <c r="A902">
        <v>39</v>
      </c>
      <c r="B902" t="s">
        <v>96</v>
      </c>
      <c r="C902">
        <v>10</v>
      </c>
      <c r="D902">
        <v>46</v>
      </c>
      <c r="E902">
        <v>112</v>
      </c>
      <c r="F902" t="s">
        <v>244</v>
      </c>
      <c r="G902" t="s">
        <v>551</v>
      </c>
      <c r="H902" t="s">
        <v>206</v>
      </c>
      <c r="I902" t="s">
        <v>562</v>
      </c>
    </row>
    <row r="903" spans="1:9" x14ac:dyDescent="0.3">
      <c r="A903">
        <v>100</v>
      </c>
      <c r="B903" t="s">
        <v>96</v>
      </c>
      <c r="C903">
        <v>3</v>
      </c>
      <c r="D903">
        <v>31</v>
      </c>
      <c r="E903">
        <v>109</v>
      </c>
      <c r="F903" t="s">
        <v>494</v>
      </c>
      <c r="G903" t="s">
        <v>545</v>
      </c>
      <c r="H903" t="s">
        <v>206</v>
      </c>
      <c r="I903" t="s">
        <v>546</v>
      </c>
    </row>
    <row r="904" spans="1:9" x14ac:dyDescent="0.3">
      <c r="A904">
        <v>28</v>
      </c>
      <c r="B904" t="s">
        <v>145</v>
      </c>
      <c r="C904">
        <v>8</v>
      </c>
      <c r="D904">
        <v>40</v>
      </c>
      <c r="E904">
        <v>103</v>
      </c>
      <c r="F904" t="s">
        <v>373</v>
      </c>
      <c r="G904" t="s">
        <v>545</v>
      </c>
      <c r="H904" t="s">
        <v>206</v>
      </c>
      <c r="I904" t="s">
        <v>558</v>
      </c>
    </row>
    <row r="905" spans="1:9" x14ac:dyDescent="0.3">
      <c r="A905">
        <v>65</v>
      </c>
      <c r="B905" t="s">
        <v>123</v>
      </c>
      <c r="C905">
        <v>14</v>
      </c>
      <c r="D905">
        <v>20</v>
      </c>
      <c r="E905">
        <v>90</v>
      </c>
      <c r="F905" t="s">
        <v>483</v>
      </c>
      <c r="G905" t="s">
        <v>548</v>
      </c>
      <c r="H905" t="s">
        <v>201</v>
      </c>
      <c r="I905" t="s">
        <v>570</v>
      </c>
    </row>
    <row r="906" spans="1:9" x14ac:dyDescent="0.3">
      <c r="A906">
        <v>20</v>
      </c>
      <c r="B906" t="s">
        <v>99</v>
      </c>
      <c r="C906">
        <v>6</v>
      </c>
      <c r="D906">
        <v>11</v>
      </c>
      <c r="E906">
        <v>105</v>
      </c>
      <c r="F906" t="s">
        <v>272</v>
      </c>
      <c r="G906" t="s">
        <v>202</v>
      </c>
      <c r="H906" t="s">
        <v>201</v>
      </c>
      <c r="I906" t="s">
        <v>554</v>
      </c>
    </row>
    <row r="907" spans="1:9" x14ac:dyDescent="0.3">
      <c r="A907">
        <v>83</v>
      </c>
      <c r="B907" t="s">
        <v>159</v>
      </c>
      <c r="C907">
        <v>2</v>
      </c>
      <c r="D907">
        <v>29</v>
      </c>
      <c r="E907">
        <v>109</v>
      </c>
      <c r="F907" t="s">
        <v>475</v>
      </c>
      <c r="G907" t="s">
        <v>542</v>
      </c>
      <c r="H907" t="s">
        <v>206</v>
      </c>
      <c r="I907" t="s">
        <v>543</v>
      </c>
    </row>
    <row r="908" spans="1:9" x14ac:dyDescent="0.3">
      <c r="A908">
        <v>17</v>
      </c>
      <c r="B908" t="s">
        <v>126</v>
      </c>
      <c r="C908">
        <v>13</v>
      </c>
      <c r="D908">
        <v>15</v>
      </c>
      <c r="E908">
        <v>110</v>
      </c>
      <c r="F908" t="s">
        <v>411</v>
      </c>
      <c r="G908" t="s">
        <v>545</v>
      </c>
      <c r="H908" t="s">
        <v>201</v>
      </c>
      <c r="I908" t="s">
        <v>568</v>
      </c>
    </row>
    <row r="909" spans="1:9" x14ac:dyDescent="0.3">
      <c r="A909">
        <v>95</v>
      </c>
      <c r="B909" t="s">
        <v>96</v>
      </c>
      <c r="C909">
        <v>8</v>
      </c>
      <c r="D909">
        <v>12</v>
      </c>
      <c r="E909">
        <v>103</v>
      </c>
      <c r="F909" t="s">
        <v>373</v>
      </c>
      <c r="G909" t="s">
        <v>545</v>
      </c>
      <c r="H909" t="s">
        <v>206</v>
      </c>
      <c r="I909" t="s">
        <v>558</v>
      </c>
    </row>
    <row r="910" spans="1:9" x14ac:dyDescent="0.3">
      <c r="A910">
        <v>64</v>
      </c>
      <c r="B910" t="s">
        <v>137</v>
      </c>
      <c r="C910">
        <v>1</v>
      </c>
      <c r="D910">
        <v>40</v>
      </c>
      <c r="E910">
        <v>92</v>
      </c>
      <c r="F910" t="s">
        <v>200</v>
      </c>
      <c r="G910" t="s">
        <v>202</v>
      </c>
      <c r="H910" t="s">
        <v>201</v>
      </c>
      <c r="I910" t="s">
        <v>539</v>
      </c>
    </row>
    <row r="911" spans="1:9" x14ac:dyDescent="0.3">
      <c r="A911">
        <v>12</v>
      </c>
      <c r="B911" t="s">
        <v>107</v>
      </c>
      <c r="C911">
        <v>6</v>
      </c>
      <c r="D911">
        <v>23</v>
      </c>
      <c r="E911">
        <v>104</v>
      </c>
      <c r="F911" t="s">
        <v>272</v>
      </c>
      <c r="G911" t="s">
        <v>202</v>
      </c>
      <c r="H911" t="s">
        <v>201</v>
      </c>
      <c r="I911" t="s">
        <v>554</v>
      </c>
    </row>
    <row r="912" spans="1:9" x14ac:dyDescent="0.3">
      <c r="A912">
        <v>67</v>
      </c>
      <c r="B912" t="s">
        <v>165</v>
      </c>
      <c r="C912">
        <v>3</v>
      </c>
      <c r="D912">
        <v>12</v>
      </c>
      <c r="E912">
        <v>92</v>
      </c>
      <c r="F912" t="s">
        <v>494</v>
      </c>
      <c r="G912" t="s">
        <v>545</v>
      </c>
      <c r="H912" t="s">
        <v>206</v>
      </c>
      <c r="I912" t="s">
        <v>546</v>
      </c>
    </row>
    <row r="913" spans="1:9" x14ac:dyDescent="0.3">
      <c r="A913">
        <v>50</v>
      </c>
      <c r="B913" t="s">
        <v>140</v>
      </c>
      <c r="C913">
        <v>4</v>
      </c>
      <c r="D913">
        <v>11</v>
      </c>
      <c r="E913">
        <v>119</v>
      </c>
      <c r="F913" t="s">
        <v>472</v>
      </c>
      <c r="G913" t="s">
        <v>548</v>
      </c>
      <c r="H913" t="s">
        <v>206</v>
      </c>
      <c r="I913" t="s">
        <v>549</v>
      </c>
    </row>
    <row r="914" spans="1:9" x14ac:dyDescent="0.3">
      <c r="A914">
        <v>86</v>
      </c>
      <c r="B914" t="s">
        <v>149</v>
      </c>
      <c r="C914">
        <v>7</v>
      </c>
      <c r="D914">
        <v>18</v>
      </c>
      <c r="E914">
        <v>102</v>
      </c>
      <c r="F914" t="s">
        <v>507</v>
      </c>
      <c r="G914" t="s">
        <v>542</v>
      </c>
      <c r="H914" t="s">
        <v>206</v>
      </c>
      <c r="I914" t="s">
        <v>556</v>
      </c>
    </row>
    <row r="915" spans="1:9" x14ac:dyDescent="0.3">
      <c r="A915">
        <v>86</v>
      </c>
      <c r="B915" t="s">
        <v>149</v>
      </c>
      <c r="C915">
        <v>9</v>
      </c>
      <c r="D915">
        <v>40</v>
      </c>
      <c r="E915">
        <v>107</v>
      </c>
      <c r="F915" t="s">
        <v>423</v>
      </c>
      <c r="G915" t="s">
        <v>548</v>
      </c>
      <c r="H915" t="s">
        <v>206</v>
      </c>
      <c r="I915" t="s">
        <v>560</v>
      </c>
    </row>
    <row r="916" spans="1:9" x14ac:dyDescent="0.3">
      <c r="A916">
        <v>42</v>
      </c>
      <c r="B916" t="s">
        <v>151</v>
      </c>
      <c r="C916">
        <v>10</v>
      </c>
      <c r="D916">
        <v>20</v>
      </c>
      <c r="E916">
        <v>115</v>
      </c>
      <c r="F916" t="s">
        <v>244</v>
      </c>
      <c r="G916" t="s">
        <v>551</v>
      </c>
      <c r="H916" t="s">
        <v>206</v>
      </c>
      <c r="I916" t="s">
        <v>562</v>
      </c>
    </row>
    <row r="917" spans="1:9" x14ac:dyDescent="0.3">
      <c r="A917">
        <v>58</v>
      </c>
      <c r="B917" t="s">
        <v>131</v>
      </c>
      <c r="C917">
        <v>15</v>
      </c>
      <c r="D917">
        <v>16</v>
      </c>
      <c r="E917">
        <v>116</v>
      </c>
      <c r="F917" t="s">
        <v>295</v>
      </c>
      <c r="G917" t="s">
        <v>551</v>
      </c>
      <c r="H917" t="s">
        <v>206</v>
      </c>
      <c r="I917" t="s">
        <v>572</v>
      </c>
    </row>
    <row r="918" spans="1:9" x14ac:dyDescent="0.3">
      <c r="A918">
        <v>30</v>
      </c>
      <c r="B918" t="s">
        <v>155</v>
      </c>
      <c r="C918">
        <v>6</v>
      </c>
      <c r="D918">
        <v>36</v>
      </c>
      <c r="E918">
        <v>119</v>
      </c>
      <c r="F918" t="s">
        <v>272</v>
      </c>
      <c r="G918" t="s">
        <v>202</v>
      </c>
      <c r="H918" t="s">
        <v>201</v>
      </c>
      <c r="I918" t="s">
        <v>554</v>
      </c>
    </row>
    <row r="919" spans="1:9" x14ac:dyDescent="0.3">
      <c r="A919">
        <v>99</v>
      </c>
      <c r="B919" t="s">
        <v>143</v>
      </c>
      <c r="C919">
        <v>15</v>
      </c>
      <c r="D919">
        <v>37</v>
      </c>
      <c r="E919">
        <v>119</v>
      </c>
      <c r="F919" t="s">
        <v>295</v>
      </c>
      <c r="G919" t="s">
        <v>551</v>
      </c>
      <c r="H919" t="s">
        <v>206</v>
      </c>
      <c r="I919" t="s">
        <v>572</v>
      </c>
    </row>
    <row r="920" spans="1:9" x14ac:dyDescent="0.3">
      <c r="A920">
        <v>1</v>
      </c>
      <c r="B920" t="s">
        <v>152</v>
      </c>
      <c r="C920">
        <v>4</v>
      </c>
      <c r="D920">
        <v>43</v>
      </c>
      <c r="E920">
        <v>91</v>
      </c>
      <c r="F920" t="s">
        <v>472</v>
      </c>
      <c r="G920" t="s">
        <v>548</v>
      </c>
      <c r="H920" t="s">
        <v>206</v>
      </c>
      <c r="I920" t="s">
        <v>549</v>
      </c>
    </row>
    <row r="921" spans="1:9" x14ac:dyDescent="0.3">
      <c r="A921">
        <v>29</v>
      </c>
      <c r="B921" t="s">
        <v>157</v>
      </c>
      <c r="C921">
        <v>12</v>
      </c>
      <c r="D921">
        <v>21</v>
      </c>
      <c r="E921">
        <v>115</v>
      </c>
      <c r="F921" t="s">
        <v>333</v>
      </c>
      <c r="G921" t="s">
        <v>542</v>
      </c>
      <c r="H921" t="s">
        <v>201</v>
      </c>
      <c r="I921" t="s">
        <v>566</v>
      </c>
    </row>
    <row r="922" spans="1:9" x14ac:dyDescent="0.3">
      <c r="A922">
        <v>79</v>
      </c>
      <c r="B922" t="s">
        <v>91</v>
      </c>
      <c r="C922">
        <v>15</v>
      </c>
      <c r="D922">
        <v>48</v>
      </c>
      <c r="E922">
        <v>106</v>
      </c>
      <c r="F922" t="s">
        <v>295</v>
      </c>
      <c r="G922" t="s">
        <v>551</v>
      </c>
      <c r="H922" t="s">
        <v>206</v>
      </c>
      <c r="I922" t="s">
        <v>572</v>
      </c>
    </row>
    <row r="923" spans="1:9" x14ac:dyDescent="0.3">
      <c r="A923">
        <v>44</v>
      </c>
      <c r="B923" t="s">
        <v>130</v>
      </c>
      <c r="C923">
        <v>8</v>
      </c>
      <c r="D923">
        <v>25</v>
      </c>
      <c r="E923">
        <v>117</v>
      </c>
      <c r="F923" t="s">
        <v>373</v>
      </c>
      <c r="G923" t="s">
        <v>545</v>
      </c>
      <c r="H923" t="s">
        <v>206</v>
      </c>
      <c r="I923" t="s">
        <v>558</v>
      </c>
    </row>
    <row r="924" spans="1:9" x14ac:dyDescent="0.3">
      <c r="A924">
        <v>27</v>
      </c>
      <c r="B924" t="s">
        <v>160</v>
      </c>
      <c r="C924">
        <v>2</v>
      </c>
      <c r="D924">
        <v>45</v>
      </c>
      <c r="E924">
        <v>100</v>
      </c>
      <c r="F924" t="s">
        <v>475</v>
      </c>
      <c r="G924" t="s">
        <v>542</v>
      </c>
      <c r="H924" t="s">
        <v>206</v>
      </c>
      <c r="I924" t="s">
        <v>543</v>
      </c>
    </row>
    <row r="925" spans="1:9" x14ac:dyDescent="0.3">
      <c r="A925">
        <v>9</v>
      </c>
      <c r="B925" t="s">
        <v>94</v>
      </c>
      <c r="C925">
        <v>12</v>
      </c>
      <c r="D925">
        <v>24</v>
      </c>
      <c r="E925">
        <v>106</v>
      </c>
      <c r="F925" t="s">
        <v>333</v>
      </c>
      <c r="G925" t="s">
        <v>542</v>
      </c>
      <c r="H925" t="s">
        <v>201</v>
      </c>
      <c r="I925" t="s">
        <v>566</v>
      </c>
    </row>
    <row r="926" spans="1:9" x14ac:dyDescent="0.3">
      <c r="A926">
        <v>32</v>
      </c>
      <c r="B926" t="s">
        <v>136</v>
      </c>
      <c r="C926">
        <v>7</v>
      </c>
      <c r="D926">
        <v>48</v>
      </c>
      <c r="E926">
        <v>113</v>
      </c>
      <c r="F926" t="s">
        <v>507</v>
      </c>
      <c r="G926" t="s">
        <v>542</v>
      </c>
      <c r="H926" t="s">
        <v>206</v>
      </c>
      <c r="I926" t="s">
        <v>556</v>
      </c>
    </row>
    <row r="927" spans="1:9" x14ac:dyDescent="0.3">
      <c r="A927">
        <v>97</v>
      </c>
      <c r="B927" t="s">
        <v>125</v>
      </c>
      <c r="C927">
        <v>2</v>
      </c>
      <c r="D927">
        <v>30</v>
      </c>
      <c r="E927">
        <v>99</v>
      </c>
      <c r="F927" t="s">
        <v>475</v>
      </c>
      <c r="G927" t="s">
        <v>542</v>
      </c>
      <c r="H927" t="s">
        <v>206</v>
      </c>
      <c r="I927" t="s">
        <v>543</v>
      </c>
    </row>
    <row r="928" spans="1:9" x14ac:dyDescent="0.3">
      <c r="A928">
        <v>42</v>
      </c>
      <c r="B928" t="s">
        <v>151</v>
      </c>
      <c r="C928">
        <v>12</v>
      </c>
      <c r="D928">
        <v>48</v>
      </c>
      <c r="E928">
        <v>108</v>
      </c>
      <c r="F928" t="s">
        <v>333</v>
      </c>
      <c r="G928" t="s">
        <v>542</v>
      </c>
      <c r="H928" t="s">
        <v>201</v>
      </c>
      <c r="I928" t="s">
        <v>566</v>
      </c>
    </row>
    <row r="929" spans="1:9" x14ac:dyDescent="0.3">
      <c r="A929">
        <v>44</v>
      </c>
      <c r="B929" t="s">
        <v>130</v>
      </c>
      <c r="C929">
        <v>10</v>
      </c>
      <c r="D929">
        <v>19</v>
      </c>
      <c r="E929">
        <v>91</v>
      </c>
      <c r="F929" t="s">
        <v>244</v>
      </c>
      <c r="G929" t="s">
        <v>551</v>
      </c>
      <c r="H929" t="s">
        <v>206</v>
      </c>
      <c r="I929" t="s">
        <v>562</v>
      </c>
    </row>
    <row r="930" spans="1:9" x14ac:dyDescent="0.3">
      <c r="A930">
        <v>85</v>
      </c>
      <c r="B930" t="s">
        <v>117</v>
      </c>
      <c r="C930">
        <v>10</v>
      </c>
      <c r="D930">
        <v>18</v>
      </c>
      <c r="E930">
        <v>94</v>
      </c>
      <c r="F930" t="s">
        <v>244</v>
      </c>
      <c r="G930" t="s">
        <v>551</v>
      </c>
      <c r="H930" t="s">
        <v>206</v>
      </c>
      <c r="I930" t="s">
        <v>562</v>
      </c>
    </row>
    <row r="931" spans="1:9" x14ac:dyDescent="0.3">
      <c r="A931">
        <v>62</v>
      </c>
      <c r="B931" t="s">
        <v>96</v>
      </c>
      <c r="C931">
        <v>5</v>
      </c>
      <c r="D931">
        <v>43</v>
      </c>
      <c r="E931">
        <v>95</v>
      </c>
      <c r="F931" t="s">
        <v>315</v>
      </c>
      <c r="G931" t="s">
        <v>551</v>
      </c>
      <c r="H931" t="s">
        <v>206</v>
      </c>
      <c r="I931" t="s">
        <v>552</v>
      </c>
    </row>
    <row r="932" spans="1:9" x14ac:dyDescent="0.3">
      <c r="A932">
        <v>75</v>
      </c>
      <c r="B932" t="s">
        <v>96</v>
      </c>
      <c r="C932">
        <v>10</v>
      </c>
      <c r="D932">
        <v>38</v>
      </c>
      <c r="E932">
        <v>104</v>
      </c>
      <c r="F932" t="s">
        <v>244</v>
      </c>
      <c r="G932" t="s">
        <v>551</v>
      </c>
      <c r="H932" t="s">
        <v>206</v>
      </c>
      <c r="I932" t="s">
        <v>562</v>
      </c>
    </row>
    <row r="933" spans="1:9" x14ac:dyDescent="0.3">
      <c r="A933">
        <v>47</v>
      </c>
      <c r="B933" t="s">
        <v>101</v>
      </c>
      <c r="C933">
        <v>12</v>
      </c>
      <c r="D933">
        <v>10</v>
      </c>
      <c r="E933">
        <v>104</v>
      </c>
      <c r="F933" t="s">
        <v>333</v>
      </c>
      <c r="G933" t="s">
        <v>542</v>
      </c>
      <c r="H933" t="s">
        <v>201</v>
      </c>
      <c r="I933" t="s">
        <v>566</v>
      </c>
    </row>
    <row r="934" spans="1:9" x14ac:dyDescent="0.3">
      <c r="A934">
        <v>24</v>
      </c>
      <c r="B934" t="s">
        <v>133</v>
      </c>
      <c r="C934">
        <v>5</v>
      </c>
      <c r="D934">
        <v>23</v>
      </c>
      <c r="E934">
        <v>90</v>
      </c>
      <c r="F934" t="s">
        <v>315</v>
      </c>
      <c r="G934" t="s">
        <v>551</v>
      </c>
      <c r="H934" t="s">
        <v>206</v>
      </c>
      <c r="I934" t="s">
        <v>552</v>
      </c>
    </row>
    <row r="935" spans="1:9" x14ac:dyDescent="0.3">
      <c r="A935">
        <v>38</v>
      </c>
      <c r="B935" t="s">
        <v>132</v>
      </c>
      <c r="C935">
        <v>7</v>
      </c>
      <c r="D935">
        <v>37</v>
      </c>
      <c r="E935">
        <v>91</v>
      </c>
      <c r="F935" t="s">
        <v>507</v>
      </c>
      <c r="G935" t="s">
        <v>542</v>
      </c>
      <c r="H935" t="s">
        <v>206</v>
      </c>
      <c r="I935" t="s">
        <v>556</v>
      </c>
    </row>
    <row r="936" spans="1:9" x14ac:dyDescent="0.3">
      <c r="A936">
        <v>91</v>
      </c>
      <c r="B936" t="s">
        <v>121</v>
      </c>
      <c r="C936">
        <v>6</v>
      </c>
      <c r="D936">
        <v>15</v>
      </c>
      <c r="E936">
        <v>91</v>
      </c>
      <c r="F936" t="s">
        <v>272</v>
      </c>
      <c r="G936" t="s">
        <v>202</v>
      </c>
      <c r="H936" t="s">
        <v>201</v>
      </c>
      <c r="I936" t="s">
        <v>554</v>
      </c>
    </row>
    <row r="937" spans="1:9" x14ac:dyDescent="0.3">
      <c r="A937">
        <v>77</v>
      </c>
      <c r="B937" t="s">
        <v>124</v>
      </c>
      <c r="C937">
        <v>8</v>
      </c>
      <c r="D937">
        <v>19</v>
      </c>
      <c r="E937">
        <v>119</v>
      </c>
      <c r="F937" t="s">
        <v>373</v>
      </c>
      <c r="G937" t="s">
        <v>545</v>
      </c>
      <c r="H937" t="s">
        <v>206</v>
      </c>
      <c r="I937" t="s">
        <v>558</v>
      </c>
    </row>
    <row r="938" spans="1:9" x14ac:dyDescent="0.3">
      <c r="A938">
        <v>18</v>
      </c>
      <c r="B938" t="s">
        <v>142</v>
      </c>
      <c r="C938">
        <v>13</v>
      </c>
      <c r="D938">
        <v>23</v>
      </c>
      <c r="E938">
        <v>102</v>
      </c>
      <c r="F938" t="s">
        <v>411</v>
      </c>
      <c r="G938" t="s">
        <v>545</v>
      </c>
      <c r="H938" t="s">
        <v>201</v>
      </c>
      <c r="I938" t="s">
        <v>568</v>
      </c>
    </row>
    <row r="939" spans="1:9" x14ac:dyDescent="0.3">
      <c r="A939">
        <v>81</v>
      </c>
      <c r="B939" t="s">
        <v>162</v>
      </c>
      <c r="C939">
        <v>15</v>
      </c>
      <c r="D939">
        <v>48</v>
      </c>
      <c r="E939">
        <v>113</v>
      </c>
      <c r="F939" t="s">
        <v>295</v>
      </c>
      <c r="G939" t="s">
        <v>551</v>
      </c>
      <c r="H939" t="s">
        <v>206</v>
      </c>
      <c r="I939" t="s">
        <v>572</v>
      </c>
    </row>
    <row r="940" spans="1:9" x14ac:dyDescent="0.3">
      <c r="A940">
        <v>27</v>
      </c>
      <c r="B940" t="s">
        <v>160</v>
      </c>
      <c r="C940">
        <v>14</v>
      </c>
      <c r="D940">
        <v>36</v>
      </c>
      <c r="E940">
        <v>102</v>
      </c>
      <c r="F940" t="s">
        <v>483</v>
      </c>
      <c r="G940" t="s">
        <v>548</v>
      </c>
      <c r="H940" t="s">
        <v>201</v>
      </c>
      <c r="I940" t="s">
        <v>570</v>
      </c>
    </row>
    <row r="941" spans="1:9" x14ac:dyDescent="0.3">
      <c r="A941">
        <v>3</v>
      </c>
      <c r="B941" t="s">
        <v>150</v>
      </c>
      <c r="C941">
        <v>3</v>
      </c>
      <c r="D941">
        <v>49</v>
      </c>
      <c r="E941">
        <v>111</v>
      </c>
      <c r="F941" t="s">
        <v>494</v>
      </c>
      <c r="G941" t="s">
        <v>545</v>
      </c>
      <c r="H941" t="s">
        <v>206</v>
      </c>
      <c r="I941" t="s">
        <v>546</v>
      </c>
    </row>
    <row r="942" spans="1:9" x14ac:dyDescent="0.3">
      <c r="A942">
        <v>22</v>
      </c>
      <c r="B942" t="s">
        <v>112</v>
      </c>
      <c r="C942">
        <v>11</v>
      </c>
      <c r="D942">
        <v>33</v>
      </c>
      <c r="E942">
        <v>91</v>
      </c>
      <c r="F942" t="s">
        <v>458</v>
      </c>
      <c r="G942" t="s">
        <v>202</v>
      </c>
      <c r="H942" t="s">
        <v>201</v>
      </c>
      <c r="I942" t="s">
        <v>564</v>
      </c>
    </row>
    <row r="943" spans="1:9" x14ac:dyDescent="0.3">
      <c r="A943">
        <v>55</v>
      </c>
      <c r="B943" t="s">
        <v>106</v>
      </c>
      <c r="C943">
        <v>6</v>
      </c>
      <c r="D943">
        <v>11</v>
      </c>
      <c r="E943">
        <v>111</v>
      </c>
      <c r="F943" t="s">
        <v>272</v>
      </c>
      <c r="G943" t="s">
        <v>202</v>
      </c>
      <c r="H943" t="s">
        <v>201</v>
      </c>
      <c r="I943" t="s">
        <v>554</v>
      </c>
    </row>
    <row r="944" spans="1:9" x14ac:dyDescent="0.3">
      <c r="A944">
        <v>59</v>
      </c>
      <c r="B944" t="s">
        <v>156</v>
      </c>
      <c r="C944">
        <v>2</v>
      </c>
      <c r="D944">
        <v>45</v>
      </c>
      <c r="E944">
        <v>117</v>
      </c>
      <c r="F944" t="s">
        <v>475</v>
      </c>
      <c r="G944" t="s">
        <v>542</v>
      </c>
      <c r="H944" t="s">
        <v>206</v>
      </c>
      <c r="I944" t="s">
        <v>543</v>
      </c>
    </row>
    <row r="945" spans="1:9" x14ac:dyDescent="0.3">
      <c r="A945">
        <v>10</v>
      </c>
      <c r="B945" t="s">
        <v>148</v>
      </c>
      <c r="C945">
        <v>11</v>
      </c>
      <c r="D945">
        <v>35</v>
      </c>
      <c r="E945">
        <v>117</v>
      </c>
      <c r="F945" t="s">
        <v>458</v>
      </c>
      <c r="G945" t="s">
        <v>202</v>
      </c>
      <c r="H945" t="s">
        <v>201</v>
      </c>
      <c r="I945" t="s">
        <v>564</v>
      </c>
    </row>
    <row r="946" spans="1:9" x14ac:dyDescent="0.3">
      <c r="A946">
        <v>98</v>
      </c>
      <c r="B946" t="s">
        <v>84</v>
      </c>
      <c r="C946">
        <v>3</v>
      </c>
      <c r="D946">
        <v>14</v>
      </c>
      <c r="E946">
        <v>120</v>
      </c>
      <c r="F946" t="s">
        <v>494</v>
      </c>
      <c r="G946" t="s">
        <v>545</v>
      </c>
      <c r="H946" t="s">
        <v>206</v>
      </c>
      <c r="I946" t="s">
        <v>546</v>
      </c>
    </row>
    <row r="947" spans="1:9" x14ac:dyDescent="0.3">
      <c r="A947">
        <v>60</v>
      </c>
      <c r="B947" t="s">
        <v>141</v>
      </c>
      <c r="C947">
        <v>8</v>
      </c>
      <c r="D947">
        <v>26</v>
      </c>
      <c r="E947">
        <v>112</v>
      </c>
      <c r="F947" t="s">
        <v>373</v>
      </c>
      <c r="G947" t="s">
        <v>545</v>
      </c>
      <c r="H947" t="s">
        <v>206</v>
      </c>
      <c r="I947" t="s">
        <v>558</v>
      </c>
    </row>
    <row r="948" spans="1:9" x14ac:dyDescent="0.3">
      <c r="A948">
        <v>48</v>
      </c>
      <c r="B948" t="s">
        <v>120</v>
      </c>
      <c r="C948">
        <v>3</v>
      </c>
      <c r="D948">
        <v>20</v>
      </c>
      <c r="E948">
        <v>116</v>
      </c>
      <c r="F948" t="s">
        <v>494</v>
      </c>
      <c r="G948" t="s">
        <v>545</v>
      </c>
      <c r="H948" t="s">
        <v>206</v>
      </c>
      <c r="I948" t="s">
        <v>546</v>
      </c>
    </row>
    <row r="949" spans="1:9" x14ac:dyDescent="0.3">
      <c r="A949">
        <v>62</v>
      </c>
      <c r="B949" t="s">
        <v>96</v>
      </c>
      <c r="C949">
        <v>1</v>
      </c>
      <c r="D949">
        <v>37</v>
      </c>
      <c r="E949">
        <v>102</v>
      </c>
      <c r="F949" t="s">
        <v>200</v>
      </c>
      <c r="G949" t="s">
        <v>202</v>
      </c>
      <c r="H949" t="s">
        <v>201</v>
      </c>
      <c r="I949" t="s">
        <v>539</v>
      </c>
    </row>
    <row r="950" spans="1:9" x14ac:dyDescent="0.3">
      <c r="A950">
        <v>84</v>
      </c>
      <c r="B950" t="s">
        <v>106</v>
      </c>
      <c r="C950">
        <v>9</v>
      </c>
      <c r="D950">
        <v>39</v>
      </c>
      <c r="E950">
        <v>95</v>
      </c>
      <c r="F950" t="s">
        <v>423</v>
      </c>
      <c r="G950" t="s">
        <v>548</v>
      </c>
      <c r="H950" t="s">
        <v>206</v>
      </c>
      <c r="I950" t="s">
        <v>560</v>
      </c>
    </row>
    <row r="951" spans="1:9" x14ac:dyDescent="0.3">
      <c r="A951">
        <v>13</v>
      </c>
      <c r="B951" t="s">
        <v>134</v>
      </c>
      <c r="C951">
        <v>2</v>
      </c>
      <c r="D951">
        <v>26</v>
      </c>
      <c r="E951">
        <v>116</v>
      </c>
      <c r="F951" t="s">
        <v>475</v>
      </c>
      <c r="G951" t="s">
        <v>542</v>
      </c>
      <c r="H951" t="s">
        <v>206</v>
      </c>
      <c r="I951" t="s">
        <v>543</v>
      </c>
    </row>
    <row r="952" spans="1:9" x14ac:dyDescent="0.3">
      <c r="A952">
        <v>42</v>
      </c>
      <c r="B952" t="s">
        <v>151</v>
      </c>
      <c r="C952">
        <v>10</v>
      </c>
      <c r="D952">
        <v>12</v>
      </c>
      <c r="E952">
        <v>94</v>
      </c>
      <c r="F952" t="s">
        <v>244</v>
      </c>
      <c r="G952" t="s">
        <v>551</v>
      </c>
      <c r="H952" t="s">
        <v>206</v>
      </c>
      <c r="I952" t="s">
        <v>562</v>
      </c>
    </row>
    <row r="953" spans="1:9" x14ac:dyDescent="0.3">
      <c r="A953">
        <v>60</v>
      </c>
      <c r="B953" t="s">
        <v>141</v>
      </c>
      <c r="C953">
        <v>2</v>
      </c>
      <c r="D953">
        <v>42</v>
      </c>
      <c r="E953">
        <v>99</v>
      </c>
      <c r="F953" t="s">
        <v>475</v>
      </c>
      <c r="G953" t="s">
        <v>542</v>
      </c>
      <c r="H953" t="s">
        <v>206</v>
      </c>
      <c r="I953" t="s">
        <v>543</v>
      </c>
    </row>
    <row r="954" spans="1:9" x14ac:dyDescent="0.3">
      <c r="A954">
        <v>98</v>
      </c>
      <c r="B954" t="s">
        <v>84</v>
      </c>
      <c r="C954">
        <v>6</v>
      </c>
      <c r="D954">
        <v>42</v>
      </c>
      <c r="E954">
        <v>98</v>
      </c>
      <c r="F954" t="s">
        <v>272</v>
      </c>
      <c r="G954" t="s">
        <v>202</v>
      </c>
      <c r="H954" t="s">
        <v>201</v>
      </c>
      <c r="I954" t="s">
        <v>554</v>
      </c>
    </row>
    <row r="955" spans="1:9" x14ac:dyDescent="0.3">
      <c r="A955">
        <v>74</v>
      </c>
      <c r="B955" t="s">
        <v>96</v>
      </c>
      <c r="C955">
        <v>4</v>
      </c>
      <c r="D955">
        <v>25</v>
      </c>
      <c r="E955">
        <v>96</v>
      </c>
      <c r="F955" t="s">
        <v>472</v>
      </c>
      <c r="G955" t="s">
        <v>548</v>
      </c>
      <c r="H955" t="s">
        <v>206</v>
      </c>
      <c r="I955" t="s">
        <v>549</v>
      </c>
    </row>
    <row r="956" spans="1:9" x14ac:dyDescent="0.3">
      <c r="A956">
        <v>90</v>
      </c>
      <c r="B956" t="s">
        <v>119</v>
      </c>
      <c r="C956">
        <v>13</v>
      </c>
      <c r="D956">
        <v>50</v>
      </c>
      <c r="E956">
        <v>109</v>
      </c>
      <c r="F956" t="s">
        <v>411</v>
      </c>
      <c r="G956" t="s">
        <v>545</v>
      </c>
      <c r="H956" t="s">
        <v>201</v>
      </c>
      <c r="I956" t="s">
        <v>568</v>
      </c>
    </row>
    <row r="957" spans="1:9" x14ac:dyDescent="0.3">
      <c r="A957">
        <v>91</v>
      </c>
      <c r="B957" t="s">
        <v>121</v>
      </c>
      <c r="C957">
        <v>7</v>
      </c>
      <c r="D957">
        <v>43</v>
      </c>
      <c r="E957">
        <v>111</v>
      </c>
      <c r="F957" t="s">
        <v>507</v>
      </c>
      <c r="G957" t="s">
        <v>542</v>
      </c>
      <c r="H957" t="s">
        <v>206</v>
      </c>
      <c r="I957" t="s">
        <v>556</v>
      </c>
    </row>
    <row r="958" spans="1:9" x14ac:dyDescent="0.3">
      <c r="A958">
        <v>49</v>
      </c>
      <c r="B958" t="s">
        <v>96</v>
      </c>
      <c r="C958">
        <v>13</v>
      </c>
      <c r="D958">
        <v>46</v>
      </c>
      <c r="E958">
        <v>112</v>
      </c>
      <c r="F958" t="s">
        <v>411</v>
      </c>
      <c r="G958" t="s">
        <v>545</v>
      </c>
      <c r="H958" t="s">
        <v>201</v>
      </c>
      <c r="I958" t="s">
        <v>568</v>
      </c>
    </row>
    <row r="959" spans="1:9" x14ac:dyDescent="0.3">
      <c r="A959">
        <v>87</v>
      </c>
      <c r="B959" t="s">
        <v>101</v>
      </c>
      <c r="C959">
        <v>14</v>
      </c>
      <c r="D959">
        <v>36</v>
      </c>
      <c r="E959">
        <v>104</v>
      </c>
      <c r="F959" t="s">
        <v>483</v>
      </c>
      <c r="G959" t="s">
        <v>548</v>
      </c>
      <c r="H959" t="s">
        <v>201</v>
      </c>
      <c r="I959" t="s">
        <v>570</v>
      </c>
    </row>
    <row r="960" spans="1:9" x14ac:dyDescent="0.3">
      <c r="A960">
        <v>23</v>
      </c>
      <c r="B960" t="s">
        <v>164</v>
      </c>
      <c r="C960">
        <v>13</v>
      </c>
      <c r="D960">
        <v>50</v>
      </c>
      <c r="E960">
        <v>97</v>
      </c>
      <c r="F960" t="s">
        <v>411</v>
      </c>
      <c r="G960" t="s">
        <v>545</v>
      </c>
      <c r="H960" t="s">
        <v>201</v>
      </c>
      <c r="I960" t="s">
        <v>568</v>
      </c>
    </row>
    <row r="961" spans="1:9" x14ac:dyDescent="0.3">
      <c r="A961">
        <v>8</v>
      </c>
      <c r="B961" t="s">
        <v>96</v>
      </c>
      <c r="C961">
        <v>1</v>
      </c>
      <c r="D961">
        <v>23</v>
      </c>
      <c r="E961">
        <v>111</v>
      </c>
      <c r="F961" t="s">
        <v>200</v>
      </c>
      <c r="G961" t="s">
        <v>202</v>
      </c>
      <c r="H961" t="s">
        <v>201</v>
      </c>
      <c r="I961" t="s">
        <v>539</v>
      </c>
    </row>
    <row r="962" spans="1:9" x14ac:dyDescent="0.3">
      <c r="A962">
        <v>26</v>
      </c>
      <c r="B962" t="s">
        <v>154</v>
      </c>
      <c r="C962">
        <v>2</v>
      </c>
      <c r="D962">
        <v>32</v>
      </c>
      <c r="E962">
        <v>100</v>
      </c>
      <c r="F962" t="s">
        <v>475</v>
      </c>
      <c r="G962" t="s">
        <v>542</v>
      </c>
      <c r="H962" t="s">
        <v>206</v>
      </c>
      <c r="I962" t="s">
        <v>543</v>
      </c>
    </row>
    <row r="963" spans="1:9" x14ac:dyDescent="0.3">
      <c r="A963">
        <v>41</v>
      </c>
      <c r="B963" t="s">
        <v>127</v>
      </c>
      <c r="C963">
        <v>3</v>
      </c>
      <c r="D963">
        <v>31</v>
      </c>
      <c r="E963">
        <v>111</v>
      </c>
      <c r="F963" t="s">
        <v>494</v>
      </c>
      <c r="G963" t="s">
        <v>545</v>
      </c>
      <c r="H963" t="s">
        <v>206</v>
      </c>
      <c r="I963" t="s">
        <v>546</v>
      </c>
    </row>
    <row r="964" spans="1:9" x14ac:dyDescent="0.3">
      <c r="A964">
        <v>43</v>
      </c>
      <c r="B964" t="s">
        <v>158</v>
      </c>
      <c r="C964">
        <v>5</v>
      </c>
      <c r="D964">
        <v>42</v>
      </c>
      <c r="E964">
        <v>91</v>
      </c>
      <c r="F964" t="s">
        <v>315</v>
      </c>
      <c r="G964" t="s">
        <v>551</v>
      </c>
      <c r="H964" t="s">
        <v>206</v>
      </c>
      <c r="I964" t="s">
        <v>552</v>
      </c>
    </row>
    <row r="965" spans="1:9" x14ac:dyDescent="0.3">
      <c r="A965">
        <v>25</v>
      </c>
      <c r="B965" t="s">
        <v>122</v>
      </c>
      <c r="C965">
        <v>5</v>
      </c>
      <c r="D965">
        <v>20</v>
      </c>
      <c r="E965">
        <v>94</v>
      </c>
      <c r="F965" t="s">
        <v>315</v>
      </c>
      <c r="G965" t="s">
        <v>551</v>
      </c>
      <c r="H965" t="s">
        <v>206</v>
      </c>
      <c r="I965" t="s">
        <v>552</v>
      </c>
    </row>
    <row r="966" spans="1:9" x14ac:dyDescent="0.3">
      <c r="A966">
        <v>67</v>
      </c>
      <c r="B966" t="s">
        <v>165</v>
      </c>
      <c r="C966">
        <v>10</v>
      </c>
      <c r="D966">
        <v>21</v>
      </c>
      <c r="E966">
        <v>114</v>
      </c>
      <c r="F966" t="s">
        <v>244</v>
      </c>
      <c r="G966" t="s">
        <v>551</v>
      </c>
      <c r="H966" t="s">
        <v>206</v>
      </c>
      <c r="I966" t="s">
        <v>562</v>
      </c>
    </row>
    <row r="967" spans="1:9" x14ac:dyDescent="0.3">
      <c r="A967">
        <v>3</v>
      </c>
      <c r="B967" t="s">
        <v>150</v>
      </c>
      <c r="C967">
        <v>2</v>
      </c>
      <c r="D967">
        <v>35</v>
      </c>
      <c r="E967">
        <v>114</v>
      </c>
      <c r="F967" t="s">
        <v>475</v>
      </c>
      <c r="G967" t="s">
        <v>542</v>
      </c>
      <c r="H967" t="s">
        <v>206</v>
      </c>
      <c r="I967" t="s">
        <v>543</v>
      </c>
    </row>
    <row r="968" spans="1:9" x14ac:dyDescent="0.3">
      <c r="A968">
        <v>57</v>
      </c>
      <c r="B968" t="s">
        <v>148</v>
      </c>
      <c r="C968">
        <v>3</v>
      </c>
      <c r="D968">
        <v>14</v>
      </c>
      <c r="E968">
        <v>91</v>
      </c>
      <c r="F968" t="s">
        <v>494</v>
      </c>
      <c r="G968" t="s">
        <v>545</v>
      </c>
      <c r="H968" t="s">
        <v>206</v>
      </c>
      <c r="I968" t="s">
        <v>546</v>
      </c>
    </row>
    <row r="969" spans="1:9" x14ac:dyDescent="0.3">
      <c r="A969">
        <v>19</v>
      </c>
      <c r="B969" t="s">
        <v>96</v>
      </c>
      <c r="C969">
        <v>14</v>
      </c>
      <c r="D969">
        <v>40</v>
      </c>
      <c r="E969">
        <v>105</v>
      </c>
      <c r="F969" t="s">
        <v>483</v>
      </c>
      <c r="G969" t="s">
        <v>548</v>
      </c>
      <c r="H969" t="s">
        <v>201</v>
      </c>
      <c r="I969" t="s">
        <v>570</v>
      </c>
    </row>
    <row r="970" spans="1:9" x14ac:dyDescent="0.3">
      <c r="A970">
        <v>51</v>
      </c>
      <c r="B970" t="s">
        <v>114</v>
      </c>
      <c r="C970">
        <v>4</v>
      </c>
      <c r="D970">
        <v>50</v>
      </c>
      <c r="E970">
        <v>102</v>
      </c>
      <c r="F970" t="s">
        <v>472</v>
      </c>
      <c r="G970" t="s">
        <v>548</v>
      </c>
      <c r="H970" t="s">
        <v>206</v>
      </c>
      <c r="I970" t="s">
        <v>549</v>
      </c>
    </row>
    <row r="971" spans="1:9" x14ac:dyDescent="0.3">
      <c r="A971">
        <v>1</v>
      </c>
      <c r="B971" t="s">
        <v>152</v>
      </c>
      <c r="C971">
        <v>10</v>
      </c>
      <c r="D971">
        <v>32</v>
      </c>
      <c r="E971">
        <v>114</v>
      </c>
      <c r="F971" t="s">
        <v>244</v>
      </c>
      <c r="G971" t="s">
        <v>551</v>
      </c>
      <c r="H971" t="s">
        <v>206</v>
      </c>
      <c r="I971" t="s">
        <v>562</v>
      </c>
    </row>
    <row r="972" spans="1:9" x14ac:dyDescent="0.3">
      <c r="A972">
        <v>19</v>
      </c>
      <c r="B972" t="s">
        <v>96</v>
      </c>
      <c r="C972">
        <v>10</v>
      </c>
      <c r="D972">
        <v>48</v>
      </c>
      <c r="E972">
        <v>107</v>
      </c>
      <c r="F972" t="s">
        <v>244</v>
      </c>
      <c r="G972" t="s">
        <v>551</v>
      </c>
      <c r="H972" t="s">
        <v>206</v>
      </c>
      <c r="I972" t="s">
        <v>562</v>
      </c>
    </row>
    <row r="973" spans="1:9" x14ac:dyDescent="0.3">
      <c r="A973">
        <v>33</v>
      </c>
      <c r="B973" t="s">
        <v>135</v>
      </c>
      <c r="C973">
        <v>13</v>
      </c>
      <c r="D973">
        <v>23</v>
      </c>
      <c r="E973">
        <v>116</v>
      </c>
      <c r="F973" t="s">
        <v>411</v>
      </c>
      <c r="G973" t="s">
        <v>545</v>
      </c>
      <c r="H973" t="s">
        <v>201</v>
      </c>
      <c r="I973" t="s">
        <v>568</v>
      </c>
    </row>
    <row r="974" spans="1:9" x14ac:dyDescent="0.3">
      <c r="A974">
        <v>22</v>
      </c>
      <c r="B974" t="s">
        <v>112</v>
      </c>
      <c r="C974">
        <v>15</v>
      </c>
      <c r="D974">
        <v>33</v>
      </c>
      <c r="E974">
        <v>103</v>
      </c>
      <c r="F974" t="s">
        <v>295</v>
      </c>
      <c r="G974" t="s">
        <v>551</v>
      </c>
      <c r="H974" t="s">
        <v>206</v>
      </c>
      <c r="I974" t="s">
        <v>572</v>
      </c>
    </row>
    <row r="975" spans="1:9" x14ac:dyDescent="0.3">
      <c r="A975">
        <v>84</v>
      </c>
      <c r="B975" t="s">
        <v>106</v>
      </c>
      <c r="C975">
        <v>13</v>
      </c>
      <c r="D975">
        <v>15</v>
      </c>
      <c r="E975">
        <v>120</v>
      </c>
      <c r="F975" t="s">
        <v>411</v>
      </c>
      <c r="G975" t="s">
        <v>545</v>
      </c>
      <c r="H975" t="s">
        <v>201</v>
      </c>
      <c r="I975" t="s">
        <v>568</v>
      </c>
    </row>
    <row r="976" spans="1:9" x14ac:dyDescent="0.3">
      <c r="A976">
        <v>89</v>
      </c>
      <c r="B976" t="s">
        <v>111</v>
      </c>
      <c r="C976">
        <v>9</v>
      </c>
      <c r="D976">
        <v>34</v>
      </c>
      <c r="E976">
        <v>101</v>
      </c>
      <c r="F976" t="s">
        <v>423</v>
      </c>
      <c r="G976" t="s">
        <v>548</v>
      </c>
      <c r="H976" t="s">
        <v>206</v>
      </c>
      <c r="I976" t="s">
        <v>560</v>
      </c>
    </row>
    <row r="977" spans="1:9" x14ac:dyDescent="0.3">
      <c r="A977">
        <v>43</v>
      </c>
      <c r="B977" t="s">
        <v>158</v>
      </c>
      <c r="C977">
        <v>3</v>
      </c>
      <c r="D977">
        <v>35</v>
      </c>
      <c r="E977">
        <v>91</v>
      </c>
      <c r="F977" t="s">
        <v>494</v>
      </c>
      <c r="G977" t="s">
        <v>545</v>
      </c>
      <c r="H977" t="s">
        <v>206</v>
      </c>
      <c r="I977" t="s">
        <v>546</v>
      </c>
    </row>
    <row r="978" spans="1:9" x14ac:dyDescent="0.3">
      <c r="A978">
        <v>26</v>
      </c>
      <c r="B978" t="s">
        <v>154</v>
      </c>
      <c r="C978">
        <v>14</v>
      </c>
      <c r="D978">
        <v>23</v>
      </c>
      <c r="E978">
        <v>114</v>
      </c>
      <c r="F978" t="s">
        <v>483</v>
      </c>
      <c r="G978" t="s">
        <v>548</v>
      </c>
      <c r="H978" t="s">
        <v>201</v>
      </c>
      <c r="I978" t="s">
        <v>570</v>
      </c>
    </row>
    <row r="979" spans="1:9" x14ac:dyDescent="0.3">
      <c r="A979">
        <v>71</v>
      </c>
      <c r="B979" t="s">
        <v>78</v>
      </c>
      <c r="C979">
        <v>8</v>
      </c>
      <c r="D979">
        <v>29</v>
      </c>
      <c r="E979">
        <v>106</v>
      </c>
      <c r="F979" t="s">
        <v>373</v>
      </c>
      <c r="G979" t="s">
        <v>545</v>
      </c>
      <c r="H979" t="s">
        <v>206</v>
      </c>
      <c r="I979" t="s">
        <v>558</v>
      </c>
    </row>
    <row r="980" spans="1:9" x14ac:dyDescent="0.3">
      <c r="A980">
        <v>76</v>
      </c>
      <c r="B980" t="s">
        <v>163</v>
      </c>
      <c r="C980">
        <v>6</v>
      </c>
      <c r="D980">
        <v>29</v>
      </c>
      <c r="E980">
        <v>117</v>
      </c>
      <c r="F980" t="s">
        <v>272</v>
      </c>
      <c r="G980" t="s">
        <v>202</v>
      </c>
      <c r="H980" t="s">
        <v>201</v>
      </c>
      <c r="I980" t="s">
        <v>554</v>
      </c>
    </row>
    <row r="981" spans="1:9" x14ac:dyDescent="0.3">
      <c r="A981">
        <v>58</v>
      </c>
      <c r="B981" t="s">
        <v>131</v>
      </c>
      <c r="C981">
        <v>8</v>
      </c>
      <c r="D981">
        <v>20</v>
      </c>
      <c r="E981">
        <v>96</v>
      </c>
      <c r="F981" t="s">
        <v>373</v>
      </c>
      <c r="G981" t="s">
        <v>545</v>
      </c>
      <c r="H981" t="s">
        <v>206</v>
      </c>
      <c r="I981" t="s">
        <v>558</v>
      </c>
    </row>
    <row r="982" spans="1:9" x14ac:dyDescent="0.3">
      <c r="A982">
        <v>70</v>
      </c>
      <c r="B982" t="s">
        <v>126</v>
      </c>
      <c r="C982">
        <v>1</v>
      </c>
      <c r="D982">
        <v>41</v>
      </c>
      <c r="E982">
        <v>102</v>
      </c>
      <c r="F982" t="s">
        <v>200</v>
      </c>
      <c r="G982" t="s">
        <v>202</v>
      </c>
      <c r="H982" t="s">
        <v>201</v>
      </c>
      <c r="I982" t="s">
        <v>539</v>
      </c>
    </row>
    <row r="983" spans="1:9" x14ac:dyDescent="0.3">
      <c r="A983">
        <v>34</v>
      </c>
      <c r="B983" t="s">
        <v>118</v>
      </c>
      <c r="C983">
        <v>2</v>
      </c>
      <c r="D983">
        <v>38</v>
      </c>
      <c r="E983">
        <v>97</v>
      </c>
      <c r="F983" t="s">
        <v>475</v>
      </c>
      <c r="G983" t="s">
        <v>542</v>
      </c>
      <c r="H983" t="s">
        <v>206</v>
      </c>
      <c r="I983" t="s">
        <v>543</v>
      </c>
    </row>
    <row r="984" spans="1:9" x14ac:dyDescent="0.3">
      <c r="A984">
        <v>72</v>
      </c>
      <c r="B984" t="s">
        <v>96</v>
      </c>
      <c r="C984">
        <v>3</v>
      </c>
      <c r="D984">
        <v>25</v>
      </c>
      <c r="E984">
        <v>91</v>
      </c>
      <c r="F984" t="s">
        <v>494</v>
      </c>
      <c r="G984" t="s">
        <v>545</v>
      </c>
      <c r="H984" t="s">
        <v>206</v>
      </c>
      <c r="I984" t="s">
        <v>546</v>
      </c>
    </row>
    <row r="985" spans="1:9" x14ac:dyDescent="0.3">
      <c r="A985">
        <v>74</v>
      </c>
      <c r="B985" t="s">
        <v>96</v>
      </c>
      <c r="C985">
        <v>10</v>
      </c>
      <c r="D985">
        <v>13</v>
      </c>
      <c r="E985">
        <v>115</v>
      </c>
      <c r="F985" t="s">
        <v>244</v>
      </c>
      <c r="G985" t="s">
        <v>551</v>
      </c>
      <c r="H985" t="s">
        <v>206</v>
      </c>
      <c r="I985" t="s">
        <v>562</v>
      </c>
    </row>
    <row r="986" spans="1:9" x14ac:dyDescent="0.3">
      <c r="A986">
        <v>44</v>
      </c>
      <c r="B986" t="s">
        <v>130</v>
      </c>
      <c r="C986">
        <v>4</v>
      </c>
      <c r="D986">
        <v>26</v>
      </c>
      <c r="E986">
        <v>114</v>
      </c>
      <c r="F986" t="s">
        <v>472</v>
      </c>
      <c r="G986" t="s">
        <v>548</v>
      </c>
      <c r="H986" t="s">
        <v>206</v>
      </c>
      <c r="I986" t="s">
        <v>549</v>
      </c>
    </row>
    <row r="987" spans="1:9" x14ac:dyDescent="0.3">
      <c r="A987">
        <v>47</v>
      </c>
      <c r="B987" t="s">
        <v>101</v>
      </c>
      <c r="C987">
        <v>7</v>
      </c>
      <c r="D987">
        <v>32</v>
      </c>
      <c r="E987">
        <v>98</v>
      </c>
      <c r="F987" t="s">
        <v>507</v>
      </c>
      <c r="G987" t="s">
        <v>542</v>
      </c>
      <c r="H987" t="s">
        <v>206</v>
      </c>
      <c r="I987" t="s">
        <v>556</v>
      </c>
    </row>
    <row r="988" spans="1:9" x14ac:dyDescent="0.3">
      <c r="A988">
        <v>43</v>
      </c>
      <c r="B988" t="s">
        <v>158</v>
      </c>
      <c r="C988">
        <v>8</v>
      </c>
      <c r="D988">
        <v>15</v>
      </c>
      <c r="E988">
        <v>95</v>
      </c>
      <c r="F988" t="s">
        <v>373</v>
      </c>
      <c r="G988" t="s">
        <v>545</v>
      </c>
      <c r="H988" t="s">
        <v>206</v>
      </c>
      <c r="I988" t="s">
        <v>558</v>
      </c>
    </row>
    <row r="989" spans="1:9" x14ac:dyDescent="0.3">
      <c r="A989">
        <v>73</v>
      </c>
      <c r="B989" t="s">
        <v>96</v>
      </c>
      <c r="C989">
        <v>6</v>
      </c>
      <c r="D989">
        <v>30</v>
      </c>
      <c r="E989">
        <v>97</v>
      </c>
      <c r="F989" t="s">
        <v>272</v>
      </c>
      <c r="G989" t="s">
        <v>202</v>
      </c>
      <c r="H989" t="s">
        <v>201</v>
      </c>
      <c r="I989" t="s">
        <v>554</v>
      </c>
    </row>
    <row r="990" spans="1:9" x14ac:dyDescent="0.3">
      <c r="A990">
        <v>93</v>
      </c>
      <c r="B990" t="s">
        <v>91</v>
      </c>
      <c r="C990">
        <v>12</v>
      </c>
      <c r="D990">
        <v>12</v>
      </c>
      <c r="E990">
        <v>96</v>
      </c>
      <c r="F990" t="s">
        <v>333</v>
      </c>
      <c r="G990" t="s">
        <v>542</v>
      </c>
      <c r="H990" t="s">
        <v>201</v>
      </c>
      <c r="I990" t="s">
        <v>566</v>
      </c>
    </row>
    <row r="991" spans="1:9" x14ac:dyDescent="0.3">
      <c r="A991">
        <v>6</v>
      </c>
      <c r="B991" t="s">
        <v>147</v>
      </c>
      <c r="C991">
        <v>8</v>
      </c>
      <c r="D991">
        <v>36</v>
      </c>
      <c r="E991">
        <v>92</v>
      </c>
      <c r="F991" t="s">
        <v>373</v>
      </c>
      <c r="G991" t="s">
        <v>545</v>
      </c>
      <c r="H991" t="s">
        <v>206</v>
      </c>
      <c r="I991" t="s">
        <v>558</v>
      </c>
    </row>
    <row r="992" spans="1:9" x14ac:dyDescent="0.3">
      <c r="A992">
        <v>11</v>
      </c>
      <c r="B992" t="s">
        <v>119</v>
      </c>
      <c r="C992">
        <v>10</v>
      </c>
      <c r="D992">
        <v>50</v>
      </c>
      <c r="E992">
        <v>118</v>
      </c>
      <c r="F992" t="s">
        <v>244</v>
      </c>
      <c r="G992" t="s">
        <v>551</v>
      </c>
      <c r="H992" t="s">
        <v>206</v>
      </c>
      <c r="I992" t="s">
        <v>562</v>
      </c>
    </row>
    <row r="993" spans="1:9" x14ac:dyDescent="0.3">
      <c r="A993">
        <v>42</v>
      </c>
      <c r="B993" t="s">
        <v>151</v>
      </c>
      <c r="C993">
        <v>12</v>
      </c>
      <c r="D993">
        <v>12</v>
      </c>
      <c r="E993">
        <v>111</v>
      </c>
      <c r="F993" t="s">
        <v>333</v>
      </c>
      <c r="G993" t="s">
        <v>542</v>
      </c>
      <c r="H993" t="s">
        <v>201</v>
      </c>
      <c r="I993" t="s">
        <v>566</v>
      </c>
    </row>
    <row r="994" spans="1:9" x14ac:dyDescent="0.3">
      <c r="A994">
        <v>60</v>
      </c>
      <c r="B994" t="s">
        <v>141</v>
      </c>
      <c r="C994">
        <v>6</v>
      </c>
      <c r="D994">
        <v>24</v>
      </c>
      <c r="E994">
        <v>107</v>
      </c>
      <c r="F994" t="s">
        <v>272</v>
      </c>
      <c r="G994" t="s">
        <v>202</v>
      </c>
      <c r="H994" t="s">
        <v>201</v>
      </c>
      <c r="I994" t="s">
        <v>554</v>
      </c>
    </row>
    <row r="995" spans="1:9" x14ac:dyDescent="0.3">
      <c r="A995">
        <v>79</v>
      </c>
      <c r="B995" t="s">
        <v>91</v>
      </c>
      <c r="C995">
        <v>7</v>
      </c>
      <c r="D995">
        <v>13</v>
      </c>
      <c r="E995">
        <v>117</v>
      </c>
      <c r="F995" t="s">
        <v>507</v>
      </c>
      <c r="G995" t="s">
        <v>542</v>
      </c>
      <c r="H995" t="s">
        <v>206</v>
      </c>
      <c r="I995" t="s">
        <v>556</v>
      </c>
    </row>
    <row r="996" spans="1:9" x14ac:dyDescent="0.3">
      <c r="A996">
        <v>21</v>
      </c>
      <c r="B996" t="s">
        <v>146</v>
      </c>
      <c r="C996">
        <v>10</v>
      </c>
      <c r="D996">
        <v>14</v>
      </c>
      <c r="E996">
        <v>119</v>
      </c>
      <c r="F996" t="s">
        <v>244</v>
      </c>
      <c r="G996" t="s">
        <v>551</v>
      </c>
      <c r="H996" t="s">
        <v>206</v>
      </c>
      <c r="I996" t="s">
        <v>562</v>
      </c>
    </row>
    <row r="997" spans="1:9" x14ac:dyDescent="0.3">
      <c r="A997">
        <v>77</v>
      </c>
      <c r="B997" t="s">
        <v>124</v>
      </c>
      <c r="C997">
        <v>11</v>
      </c>
      <c r="D997">
        <v>16</v>
      </c>
      <c r="E997">
        <v>113</v>
      </c>
      <c r="F997" t="s">
        <v>458</v>
      </c>
      <c r="G997" t="s">
        <v>202</v>
      </c>
      <c r="H997" t="s">
        <v>201</v>
      </c>
      <c r="I997" t="s">
        <v>564</v>
      </c>
    </row>
    <row r="998" spans="1:9" x14ac:dyDescent="0.3">
      <c r="A998">
        <v>28</v>
      </c>
      <c r="B998" t="s">
        <v>145</v>
      </c>
      <c r="C998">
        <v>7</v>
      </c>
      <c r="D998">
        <v>33</v>
      </c>
      <c r="E998">
        <v>97</v>
      </c>
      <c r="F998" t="s">
        <v>507</v>
      </c>
      <c r="G998" t="s">
        <v>542</v>
      </c>
      <c r="H998" t="s">
        <v>206</v>
      </c>
      <c r="I998" t="s">
        <v>556</v>
      </c>
    </row>
    <row r="999" spans="1:9" x14ac:dyDescent="0.3">
      <c r="A999">
        <v>97</v>
      </c>
      <c r="B999" t="s">
        <v>125</v>
      </c>
      <c r="C999">
        <v>4</v>
      </c>
      <c r="D999">
        <v>13</v>
      </c>
      <c r="E999">
        <v>99</v>
      </c>
      <c r="F999" t="s">
        <v>472</v>
      </c>
      <c r="G999" t="s">
        <v>548</v>
      </c>
      <c r="H999" t="s">
        <v>206</v>
      </c>
      <c r="I999" t="s">
        <v>549</v>
      </c>
    </row>
    <row r="1000" spans="1:9" x14ac:dyDescent="0.3">
      <c r="A1000">
        <v>8</v>
      </c>
      <c r="B1000" t="s">
        <v>96</v>
      </c>
      <c r="C1000">
        <v>8</v>
      </c>
      <c r="D1000">
        <v>21</v>
      </c>
      <c r="E1000">
        <v>93</v>
      </c>
      <c r="F1000" t="s">
        <v>373</v>
      </c>
      <c r="G1000" t="s">
        <v>545</v>
      </c>
      <c r="H1000" t="s">
        <v>206</v>
      </c>
      <c r="I1000" t="s">
        <v>558</v>
      </c>
    </row>
    <row r="1001" spans="1:9" x14ac:dyDescent="0.3">
      <c r="A1001">
        <v>1</v>
      </c>
      <c r="B1001" t="s">
        <v>152</v>
      </c>
      <c r="C1001">
        <v>12</v>
      </c>
      <c r="D1001">
        <v>41</v>
      </c>
      <c r="E1001">
        <v>92</v>
      </c>
      <c r="F1001" t="s">
        <v>333</v>
      </c>
      <c r="G1001" t="s">
        <v>542</v>
      </c>
      <c r="H1001" t="s">
        <v>201</v>
      </c>
      <c r="I1001" t="s">
        <v>566</v>
      </c>
    </row>
    <row r="1002" spans="1:9" x14ac:dyDescent="0.3">
      <c r="A1002">
        <v>98</v>
      </c>
      <c r="B1002" t="s">
        <v>84</v>
      </c>
      <c r="C1002">
        <v>9</v>
      </c>
      <c r="D1002">
        <v>47</v>
      </c>
      <c r="E1002">
        <v>108</v>
      </c>
      <c r="F1002" t="s">
        <v>423</v>
      </c>
      <c r="G1002" t="s">
        <v>548</v>
      </c>
      <c r="H1002" t="s">
        <v>206</v>
      </c>
      <c r="I1002" t="s">
        <v>560</v>
      </c>
    </row>
    <row r="1003" spans="1:9" x14ac:dyDescent="0.3">
      <c r="A1003">
        <v>28</v>
      </c>
      <c r="B1003" t="s">
        <v>145</v>
      </c>
      <c r="C1003">
        <v>13</v>
      </c>
      <c r="D1003">
        <v>27</v>
      </c>
      <c r="E1003">
        <v>105</v>
      </c>
      <c r="F1003" t="s">
        <v>411</v>
      </c>
      <c r="G1003" t="s">
        <v>545</v>
      </c>
      <c r="H1003" t="s">
        <v>201</v>
      </c>
      <c r="I1003" t="s">
        <v>568</v>
      </c>
    </row>
    <row r="1004" spans="1:9" x14ac:dyDescent="0.3">
      <c r="A1004">
        <v>11</v>
      </c>
      <c r="B1004" t="s">
        <v>119</v>
      </c>
      <c r="C1004">
        <v>8</v>
      </c>
      <c r="D1004">
        <v>41</v>
      </c>
      <c r="E1004">
        <v>107</v>
      </c>
      <c r="F1004" t="s">
        <v>373</v>
      </c>
      <c r="G1004" t="s">
        <v>545</v>
      </c>
      <c r="H1004" t="s">
        <v>206</v>
      </c>
      <c r="I1004" t="s">
        <v>558</v>
      </c>
    </row>
    <row r="1005" spans="1:9" x14ac:dyDescent="0.3">
      <c r="A1005">
        <v>62</v>
      </c>
      <c r="B1005" t="s">
        <v>96</v>
      </c>
      <c r="C1005">
        <v>1</v>
      </c>
      <c r="D1005">
        <v>20</v>
      </c>
      <c r="E1005">
        <v>113</v>
      </c>
      <c r="F1005" t="s">
        <v>200</v>
      </c>
      <c r="G1005" t="s">
        <v>202</v>
      </c>
      <c r="H1005" t="s">
        <v>201</v>
      </c>
      <c r="I1005" t="s">
        <v>539</v>
      </c>
    </row>
    <row r="1006" spans="1:9" x14ac:dyDescent="0.3">
      <c r="A1006">
        <v>48</v>
      </c>
      <c r="B1006" t="s">
        <v>120</v>
      </c>
      <c r="C1006">
        <v>7</v>
      </c>
      <c r="D1006">
        <v>39</v>
      </c>
      <c r="E1006">
        <v>105</v>
      </c>
      <c r="F1006" t="s">
        <v>507</v>
      </c>
      <c r="G1006" t="s">
        <v>542</v>
      </c>
      <c r="H1006" t="s">
        <v>206</v>
      </c>
      <c r="I1006" t="s">
        <v>556</v>
      </c>
    </row>
    <row r="1007" spans="1:9" x14ac:dyDescent="0.3">
      <c r="A1007">
        <v>62</v>
      </c>
      <c r="B1007" t="s">
        <v>96</v>
      </c>
      <c r="C1007">
        <v>3</v>
      </c>
      <c r="D1007">
        <v>13</v>
      </c>
      <c r="E1007">
        <v>103</v>
      </c>
      <c r="F1007" t="s">
        <v>494</v>
      </c>
      <c r="G1007" t="s">
        <v>545</v>
      </c>
      <c r="H1007" t="s">
        <v>206</v>
      </c>
      <c r="I1007" t="s">
        <v>546</v>
      </c>
    </row>
    <row r="1008" spans="1:9" x14ac:dyDescent="0.3">
      <c r="A1008">
        <v>70</v>
      </c>
      <c r="B1008" t="s">
        <v>126</v>
      </c>
      <c r="C1008">
        <v>15</v>
      </c>
      <c r="D1008">
        <v>38</v>
      </c>
      <c r="E1008">
        <v>117</v>
      </c>
      <c r="F1008" t="s">
        <v>295</v>
      </c>
      <c r="G1008" t="s">
        <v>551</v>
      </c>
      <c r="H1008" t="s">
        <v>206</v>
      </c>
      <c r="I1008" t="s">
        <v>572</v>
      </c>
    </row>
    <row r="1009" spans="1:9" x14ac:dyDescent="0.3">
      <c r="A1009">
        <v>81</v>
      </c>
      <c r="B1009" t="s">
        <v>162</v>
      </c>
      <c r="C1009">
        <v>4</v>
      </c>
      <c r="D1009">
        <v>20</v>
      </c>
      <c r="E1009">
        <v>111</v>
      </c>
      <c r="F1009" t="s">
        <v>472</v>
      </c>
      <c r="G1009" t="s">
        <v>548</v>
      </c>
      <c r="H1009" t="s">
        <v>206</v>
      </c>
      <c r="I1009" t="s">
        <v>549</v>
      </c>
    </row>
    <row r="1010" spans="1:9" x14ac:dyDescent="0.3">
      <c r="A1010">
        <v>42</v>
      </c>
      <c r="B1010" t="s">
        <v>151</v>
      </c>
      <c r="C1010">
        <v>1</v>
      </c>
      <c r="D1010">
        <v>48</v>
      </c>
      <c r="E1010">
        <v>98</v>
      </c>
      <c r="F1010" t="s">
        <v>200</v>
      </c>
      <c r="G1010" t="s">
        <v>202</v>
      </c>
      <c r="H1010" t="s">
        <v>201</v>
      </c>
      <c r="I1010" t="s">
        <v>539</v>
      </c>
    </row>
    <row r="1011" spans="1:9" x14ac:dyDescent="0.3">
      <c r="A1011">
        <v>17</v>
      </c>
      <c r="B1011" t="s">
        <v>126</v>
      </c>
      <c r="C1011">
        <v>5</v>
      </c>
      <c r="D1011">
        <v>35</v>
      </c>
      <c r="E1011">
        <v>114</v>
      </c>
      <c r="F1011" t="s">
        <v>315</v>
      </c>
      <c r="G1011" t="s">
        <v>551</v>
      </c>
      <c r="H1011" t="s">
        <v>206</v>
      </c>
      <c r="I1011" t="s">
        <v>552</v>
      </c>
    </row>
    <row r="1012" spans="1:9" x14ac:dyDescent="0.3">
      <c r="A1012">
        <v>60</v>
      </c>
      <c r="B1012" t="s">
        <v>141</v>
      </c>
      <c r="C1012">
        <v>8</v>
      </c>
      <c r="D1012">
        <v>45</v>
      </c>
      <c r="E1012">
        <v>116</v>
      </c>
      <c r="F1012" t="s">
        <v>373</v>
      </c>
      <c r="G1012" t="s">
        <v>545</v>
      </c>
      <c r="H1012" t="s">
        <v>206</v>
      </c>
      <c r="I1012" t="s">
        <v>558</v>
      </c>
    </row>
    <row r="1013" spans="1:9" x14ac:dyDescent="0.3">
      <c r="A1013">
        <v>35</v>
      </c>
      <c r="B1013" t="s">
        <v>96</v>
      </c>
      <c r="C1013">
        <v>11</v>
      </c>
      <c r="D1013">
        <v>30</v>
      </c>
      <c r="E1013">
        <v>114</v>
      </c>
      <c r="F1013" t="s">
        <v>458</v>
      </c>
      <c r="G1013" t="s">
        <v>202</v>
      </c>
      <c r="H1013" t="s">
        <v>201</v>
      </c>
      <c r="I1013" t="s">
        <v>564</v>
      </c>
    </row>
  </sheetData>
  <phoneticPr fontId="1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73134-8C39-45F9-AD9F-B0EFBD00D32A}">
  <sheetPr codeName="Planilha16"/>
  <dimension ref="A1:Q16"/>
  <sheetViews>
    <sheetView workbookViewId="0">
      <selection activeCell="E30" sqref="E30"/>
    </sheetView>
  </sheetViews>
  <sheetFormatPr defaultRowHeight="14.4" x14ac:dyDescent="0.3"/>
  <cols>
    <col min="1" max="1" width="9.109375" bestFit="1" customWidth="1"/>
    <col min="2" max="2" width="55.5546875" bestFit="1" customWidth="1"/>
    <col min="3" max="3" width="9.33203125" bestFit="1" customWidth="1"/>
    <col min="4" max="4" width="16.5546875" bestFit="1" customWidth="1"/>
    <col min="5" max="5" width="7.88671875" bestFit="1" customWidth="1"/>
    <col min="6" max="6" width="10.5546875" bestFit="1" customWidth="1"/>
    <col min="7" max="7" width="9.5546875" bestFit="1" customWidth="1"/>
    <col min="8" max="8" width="15.109375" bestFit="1" customWidth="1"/>
    <col min="9" max="9" width="8.44140625" bestFit="1" customWidth="1"/>
    <col min="10" max="10" width="7.33203125" bestFit="1" customWidth="1"/>
    <col min="11" max="11" width="17.33203125" bestFit="1" customWidth="1"/>
    <col min="12" max="12" width="15.21875" bestFit="1" customWidth="1"/>
    <col min="13" max="13" width="20.6640625" bestFit="1" customWidth="1"/>
    <col min="14" max="14" width="80.88671875" bestFit="1" customWidth="1"/>
    <col min="15" max="15" width="10.5546875" bestFit="1" customWidth="1"/>
    <col min="16" max="16" width="9.5546875" bestFit="1" customWidth="1"/>
    <col min="17" max="17" width="14.6640625" bestFit="1" customWidth="1"/>
  </cols>
  <sheetData>
    <row r="1" spans="1:17" x14ac:dyDescent="0.3">
      <c r="A1" t="s">
        <v>525</v>
      </c>
      <c r="B1" t="s">
        <v>194</v>
      </c>
      <c r="C1" t="s">
        <v>196</v>
      </c>
      <c r="D1" t="s">
        <v>195</v>
      </c>
      <c r="E1" t="s">
        <v>526</v>
      </c>
      <c r="F1" t="s">
        <v>527</v>
      </c>
      <c r="G1" t="s">
        <v>528</v>
      </c>
      <c r="H1" t="s">
        <v>529</v>
      </c>
      <c r="I1" t="s">
        <v>530</v>
      </c>
      <c r="J1" t="s">
        <v>531</v>
      </c>
      <c r="K1" t="s">
        <v>532</v>
      </c>
      <c r="L1" t="s">
        <v>533</v>
      </c>
      <c r="M1" t="s">
        <v>534</v>
      </c>
      <c r="N1" t="s">
        <v>535</v>
      </c>
      <c r="O1" t="s">
        <v>536</v>
      </c>
      <c r="P1" t="s">
        <v>537</v>
      </c>
      <c r="Q1" t="s">
        <v>538</v>
      </c>
    </row>
    <row r="2" spans="1:17" x14ac:dyDescent="0.3">
      <c r="A2">
        <v>1</v>
      </c>
      <c r="B2" t="s">
        <v>200</v>
      </c>
      <c r="C2" t="s">
        <v>202</v>
      </c>
      <c r="D2" t="s">
        <v>201</v>
      </c>
      <c r="E2" t="s">
        <v>539</v>
      </c>
      <c r="F2" t="s">
        <v>540</v>
      </c>
      <c r="G2">
        <v>19</v>
      </c>
      <c r="H2">
        <v>33</v>
      </c>
      <c r="I2">
        <v>12</v>
      </c>
      <c r="J2">
        <v>272</v>
      </c>
      <c r="K2">
        <v>12</v>
      </c>
      <c r="L2">
        <v>4024</v>
      </c>
      <c r="M2">
        <v>335.33333333333331</v>
      </c>
      <c r="N2" t="s">
        <v>541</v>
      </c>
      <c r="O2">
        <v>6372</v>
      </c>
      <c r="P2">
        <v>2347</v>
      </c>
      <c r="Q2">
        <v>1</v>
      </c>
    </row>
    <row r="3" spans="1:17" x14ac:dyDescent="0.3">
      <c r="A3">
        <v>2</v>
      </c>
      <c r="B3" t="s">
        <v>475</v>
      </c>
      <c r="C3" t="s">
        <v>542</v>
      </c>
      <c r="D3" t="s">
        <v>206</v>
      </c>
      <c r="E3" t="s">
        <v>543</v>
      </c>
      <c r="F3" t="s">
        <v>540</v>
      </c>
      <c r="G3">
        <v>19</v>
      </c>
      <c r="H3">
        <v>33</v>
      </c>
      <c r="I3">
        <v>12</v>
      </c>
      <c r="J3">
        <v>260</v>
      </c>
      <c r="K3">
        <v>15</v>
      </c>
      <c r="L3">
        <v>2765</v>
      </c>
      <c r="M3">
        <v>184.33333333333334</v>
      </c>
      <c r="N3" t="s">
        <v>544</v>
      </c>
      <c r="O3">
        <v>5293</v>
      </c>
      <c r="P3">
        <v>2527</v>
      </c>
      <c r="Q3">
        <v>1</v>
      </c>
    </row>
    <row r="4" spans="1:17" x14ac:dyDescent="0.3">
      <c r="A4">
        <v>3</v>
      </c>
      <c r="B4" t="s">
        <v>494</v>
      </c>
      <c r="C4" t="s">
        <v>545</v>
      </c>
      <c r="D4" t="s">
        <v>206</v>
      </c>
      <c r="E4" t="s">
        <v>546</v>
      </c>
      <c r="F4" t="s">
        <v>540</v>
      </c>
      <c r="G4">
        <v>19</v>
      </c>
      <c r="H4">
        <v>33</v>
      </c>
      <c r="I4">
        <v>12</v>
      </c>
      <c r="J4">
        <v>271</v>
      </c>
      <c r="K4">
        <v>12</v>
      </c>
      <c r="L4">
        <v>5874</v>
      </c>
      <c r="M4">
        <v>489.5</v>
      </c>
      <c r="N4" t="s">
        <v>547</v>
      </c>
      <c r="O4">
        <v>7485</v>
      </c>
      <c r="P4">
        <v>1611</v>
      </c>
      <c r="Q4">
        <v>0</v>
      </c>
    </row>
    <row r="5" spans="1:17" x14ac:dyDescent="0.3">
      <c r="A5">
        <v>4</v>
      </c>
      <c r="B5" t="s">
        <v>472</v>
      </c>
      <c r="C5" t="s">
        <v>548</v>
      </c>
      <c r="D5" t="s">
        <v>206</v>
      </c>
      <c r="E5" t="s">
        <v>549</v>
      </c>
      <c r="F5" t="s">
        <v>540</v>
      </c>
      <c r="G5">
        <v>19</v>
      </c>
      <c r="H5">
        <v>33</v>
      </c>
      <c r="I5">
        <v>12</v>
      </c>
      <c r="J5">
        <v>236</v>
      </c>
      <c r="K5">
        <v>17</v>
      </c>
      <c r="L5">
        <v>4907</v>
      </c>
      <c r="M5">
        <v>288.64705882352939</v>
      </c>
      <c r="N5" t="s">
        <v>550</v>
      </c>
      <c r="O5">
        <v>6768</v>
      </c>
      <c r="P5">
        <v>1861</v>
      </c>
      <c r="Q5">
        <v>0</v>
      </c>
    </row>
    <row r="6" spans="1:17" x14ac:dyDescent="0.3">
      <c r="A6">
        <v>5</v>
      </c>
      <c r="B6" t="s">
        <v>315</v>
      </c>
      <c r="C6" t="s">
        <v>551</v>
      </c>
      <c r="D6" t="s">
        <v>206</v>
      </c>
      <c r="E6" t="s">
        <v>552</v>
      </c>
      <c r="F6" t="s">
        <v>540</v>
      </c>
      <c r="G6">
        <v>19</v>
      </c>
      <c r="H6">
        <v>33</v>
      </c>
      <c r="I6">
        <v>12</v>
      </c>
      <c r="J6">
        <v>232</v>
      </c>
      <c r="K6">
        <v>16</v>
      </c>
      <c r="L6">
        <v>4316</v>
      </c>
      <c r="M6">
        <v>269.75</v>
      </c>
      <c r="N6" t="s">
        <v>553</v>
      </c>
      <c r="O6">
        <v>6141</v>
      </c>
      <c r="P6">
        <v>1825</v>
      </c>
      <c r="Q6">
        <v>0</v>
      </c>
    </row>
    <row r="7" spans="1:17" x14ac:dyDescent="0.3">
      <c r="A7">
        <v>6</v>
      </c>
      <c r="B7" t="s">
        <v>272</v>
      </c>
      <c r="C7" t="s">
        <v>202</v>
      </c>
      <c r="D7" t="s">
        <v>201</v>
      </c>
      <c r="E7" t="s">
        <v>554</v>
      </c>
      <c r="F7" t="s">
        <v>540</v>
      </c>
      <c r="G7">
        <v>19</v>
      </c>
      <c r="H7">
        <v>33</v>
      </c>
      <c r="I7">
        <v>12</v>
      </c>
      <c r="J7">
        <v>260</v>
      </c>
      <c r="K7">
        <v>16</v>
      </c>
      <c r="L7">
        <v>3543</v>
      </c>
      <c r="M7">
        <v>221.4375</v>
      </c>
      <c r="N7" t="s">
        <v>555</v>
      </c>
      <c r="O7">
        <v>5519</v>
      </c>
      <c r="P7">
        <v>1976</v>
      </c>
      <c r="Q7">
        <v>0</v>
      </c>
    </row>
    <row r="8" spans="1:17" x14ac:dyDescent="0.3">
      <c r="A8">
        <v>7</v>
      </c>
      <c r="B8" t="s">
        <v>507</v>
      </c>
      <c r="C8" t="s">
        <v>542</v>
      </c>
      <c r="D8" t="s">
        <v>206</v>
      </c>
      <c r="E8" t="s">
        <v>556</v>
      </c>
      <c r="F8" t="s">
        <v>540</v>
      </c>
      <c r="G8">
        <v>19</v>
      </c>
      <c r="H8">
        <v>33</v>
      </c>
      <c r="I8">
        <v>12</v>
      </c>
      <c r="J8">
        <v>257</v>
      </c>
      <c r="K8">
        <v>17</v>
      </c>
      <c r="L8">
        <v>6242</v>
      </c>
      <c r="M8">
        <v>367.1764705882353</v>
      </c>
      <c r="N8" t="s">
        <v>557</v>
      </c>
      <c r="O8">
        <v>8345</v>
      </c>
      <c r="P8">
        <v>2103</v>
      </c>
      <c r="Q8">
        <v>0</v>
      </c>
    </row>
    <row r="9" spans="1:17" x14ac:dyDescent="0.3">
      <c r="A9">
        <v>8</v>
      </c>
      <c r="B9" t="s">
        <v>373</v>
      </c>
      <c r="C9" t="s">
        <v>545</v>
      </c>
      <c r="D9" t="s">
        <v>206</v>
      </c>
      <c r="E9" t="s">
        <v>558</v>
      </c>
      <c r="F9" t="s">
        <v>540</v>
      </c>
      <c r="G9">
        <v>19</v>
      </c>
      <c r="H9">
        <v>33</v>
      </c>
      <c r="I9">
        <v>12</v>
      </c>
      <c r="J9">
        <v>244</v>
      </c>
      <c r="K9">
        <v>19</v>
      </c>
      <c r="L9">
        <v>8078</v>
      </c>
      <c r="M9">
        <v>425.15789473684208</v>
      </c>
      <c r="N9" t="s">
        <v>559</v>
      </c>
      <c r="O9">
        <v>9995</v>
      </c>
      <c r="P9">
        <v>1917</v>
      </c>
      <c r="Q9">
        <v>0</v>
      </c>
    </row>
    <row r="10" spans="1:17" x14ac:dyDescent="0.3">
      <c r="A10">
        <v>9</v>
      </c>
      <c r="B10" t="s">
        <v>423</v>
      </c>
      <c r="C10" t="s">
        <v>548</v>
      </c>
      <c r="D10" t="s">
        <v>206</v>
      </c>
      <c r="E10" t="s">
        <v>560</v>
      </c>
      <c r="F10" t="s">
        <v>540</v>
      </c>
      <c r="G10">
        <v>19</v>
      </c>
      <c r="H10">
        <v>33</v>
      </c>
      <c r="I10">
        <v>12</v>
      </c>
      <c r="J10">
        <v>212</v>
      </c>
      <c r="K10">
        <v>14</v>
      </c>
      <c r="L10">
        <v>4850</v>
      </c>
      <c r="M10">
        <v>346.42857142857144</v>
      </c>
      <c r="N10" t="s">
        <v>561</v>
      </c>
      <c r="O10">
        <v>7148</v>
      </c>
      <c r="P10">
        <v>2298</v>
      </c>
      <c r="Q10">
        <v>0</v>
      </c>
    </row>
    <row r="11" spans="1:17" x14ac:dyDescent="0.3">
      <c r="A11">
        <v>10</v>
      </c>
      <c r="B11" t="s">
        <v>244</v>
      </c>
      <c r="C11" t="s">
        <v>551</v>
      </c>
      <c r="D11" t="s">
        <v>206</v>
      </c>
      <c r="E11" t="s">
        <v>562</v>
      </c>
      <c r="F11" t="s">
        <v>540</v>
      </c>
      <c r="G11">
        <v>19</v>
      </c>
      <c r="H11">
        <v>33</v>
      </c>
      <c r="I11">
        <v>12</v>
      </c>
      <c r="J11">
        <v>210</v>
      </c>
      <c r="K11">
        <v>10</v>
      </c>
      <c r="L11">
        <v>4168</v>
      </c>
      <c r="M11">
        <v>416.8</v>
      </c>
      <c r="N11" t="s">
        <v>563</v>
      </c>
      <c r="O11">
        <v>6395</v>
      </c>
      <c r="P11">
        <v>2227</v>
      </c>
      <c r="Q11">
        <v>0</v>
      </c>
    </row>
    <row r="12" spans="1:17" x14ac:dyDescent="0.3">
      <c r="A12">
        <v>11</v>
      </c>
      <c r="B12" t="s">
        <v>458</v>
      </c>
      <c r="C12" t="s">
        <v>202</v>
      </c>
      <c r="D12" t="s">
        <v>201</v>
      </c>
      <c r="E12" t="s">
        <v>564</v>
      </c>
      <c r="F12" t="s">
        <v>540</v>
      </c>
      <c r="G12">
        <v>19</v>
      </c>
      <c r="H12">
        <v>33</v>
      </c>
      <c r="I12">
        <v>12</v>
      </c>
      <c r="J12">
        <v>278</v>
      </c>
      <c r="K12">
        <v>15</v>
      </c>
      <c r="L12">
        <v>5589</v>
      </c>
      <c r="M12">
        <v>372.6</v>
      </c>
      <c r="N12" t="s">
        <v>565</v>
      </c>
      <c r="O12">
        <v>7688</v>
      </c>
      <c r="P12">
        <v>2099</v>
      </c>
      <c r="Q12">
        <v>0</v>
      </c>
    </row>
    <row r="13" spans="1:17" x14ac:dyDescent="0.3">
      <c r="A13">
        <v>12</v>
      </c>
      <c r="B13" t="s">
        <v>333</v>
      </c>
      <c r="C13" t="s">
        <v>542</v>
      </c>
      <c r="D13" t="s">
        <v>201</v>
      </c>
      <c r="E13" t="s">
        <v>566</v>
      </c>
      <c r="F13" t="s">
        <v>540</v>
      </c>
      <c r="G13">
        <v>19</v>
      </c>
      <c r="H13">
        <v>33</v>
      </c>
      <c r="I13">
        <v>12</v>
      </c>
      <c r="J13">
        <v>286</v>
      </c>
      <c r="K13">
        <v>20</v>
      </c>
      <c r="L13">
        <v>7637</v>
      </c>
      <c r="M13">
        <v>381.85</v>
      </c>
      <c r="N13" t="s">
        <v>567</v>
      </c>
      <c r="O13">
        <v>9456</v>
      </c>
      <c r="P13">
        <v>1819</v>
      </c>
      <c r="Q13">
        <v>0</v>
      </c>
    </row>
    <row r="14" spans="1:17" x14ac:dyDescent="0.3">
      <c r="A14">
        <v>13</v>
      </c>
      <c r="B14" t="s">
        <v>411</v>
      </c>
      <c r="C14" t="s">
        <v>545</v>
      </c>
      <c r="D14" t="s">
        <v>201</v>
      </c>
      <c r="E14" t="s">
        <v>568</v>
      </c>
      <c r="F14" t="s">
        <v>540</v>
      </c>
      <c r="G14">
        <v>19</v>
      </c>
      <c r="H14">
        <v>33</v>
      </c>
      <c r="I14">
        <v>12</v>
      </c>
      <c r="J14">
        <v>254</v>
      </c>
      <c r="K14">
        <v>14</v>
      </c>
      <c r="L14">
        <v>4365</v>
      </c>
      <c r="M14">
        <v>311.78571428571428</v>
      </c>
      <c r="N14" t="s">
        <v>569</v>
      </c>
      <c r="O14">
        <v>6204</v>
      </c>
      <c r="P14">
        <v>1839</v>
      </c>
      <c r="Q14">
        <v>0</v>
      </c>
    </row>
    <row r="15" spans="1:17" x14ac:dyDescent="0.3">
      <c r="A15">
        <v>14</v>
      </c>
      <c r="B15" t="s">
        <v>483</v>
      </c>
      <c r="C15" t="s">
        <v>548</v>
      </c>
      <c r="D15" t="s">
        <v>201</v>
      </c>
      <c r="E15" t="s">
        <v>570</v>
      </c>
      <c r="F15" t="s">
        <v>540</v>
      </c>
      <c r="G15">
        <v>19</v>
      </c>
      <c r="H15">
        <v>33</v>
      </c>
      <c r="I15">
        <v>12</v>
      </c>
      <c r="J15">
        <v>267</v>
      </c>
      <c r="K15">
        <v>19</v>
      </c>
      <c r="L15">
        <v>5299</v>
      </c>
      <c r="M15">
        <v>278.89473684210526</v>
      </c>
      <c r="N15" t="s">
        <v>571</v>
      </c>
      <c r="O15">
        <v>7082</v>
      </c>
      <c r="P15">
        <v>1783</v>
      </c>
      <c r="Q15">
        <v>0</v>
      </c>
    </row>
    <row r="16" spans="1:17" x14ac:dyDescent="0.3">
      <c r="A16">
        <v>15</v>
      </c>
      <c r="B16" t="s">
        <v>295</v>
      </c>
      <c r="C16" t="s">
        <v>551</v>
      </c>
      <c r="D16" t="s">
        <v>206</v>
      </c>
      <c r="E16" t="s">
        <v>572</v>
      </c>
      <c r="F16" t="s">
        <v>540</v>
      </c>
      <c r="G16">
        <v>19</v>
      </c>
      <c r="H16">
        <v>33</v>
      </c>
      <c r="I16">
        <v>12</v>
      </c>
      <c r="J16">
        <v>237</v>
      </c>
      <c r="K16">
        <v>18</v>
      </c>
      <c r="L16">
        <v>3358</v>
      </c>
      <c r="M16">
        <v>186.55555555555554</v>
      </c>
      <c r="N16" t="s">
        <v>573</v>
      </c>
      <c r="O16">
        <v>5423</v>
      </c>
      <c r="P16">
        <v>2065</v>
      </c>
      <c r="Q16">
        <v>0</v>
      </c>
    </row>
  </sheetData>
  <phoneticPr fontId="1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C301E-2692-4267-8556-20FD466A3B3A}">
  <sheetPr codeName="Planilha17"/>
  <dimension ref="A1:V1013"/>
  <sheetViews>
    <sheetView topLeftCell="N1" workbookViewId="0">
      <selection activeCell="X24" sqref="X24"/>
    </sheetView>
  </sheetViews>
  <sheetFormatPr defaultRowHeight="14.4" x14ac:dyDescent="0.3"/>
  <cols>
    <col min="1" max="1" width="6.88671875" bestFit="1" customWidth="1"/>
    <col min="2" max="2" width="15.6640625" bestFit="1" customWidth="1"/>
    <col min="3" max="3" width="13.77734375" bestFit="1" customWidth="1"/>
    <col min="4" max="4" width="22.77734375" bestFit="1" customWidth="1"/>
    <col min="5" max="5" width="14.44140625" bestFit="1" customWidth="1"/>
    <col min="6" max="6" width="8" bestFit="1" customWidth="1"/>
    <col min="7" max="7" width="15.6640625" bestFit="1" customWidth="1"/>
    <col min="8" max="8" width="12.88671875" bestFit="1" customWidth="1"/>
    <col min="9" max="9" width="13.21875" bestFit="1" customWidth="1"/>
    <col min="10" max="10" width="16.33203125" bestFit="1" customWidth="1"/>
    <col min="11" max="11" width="13.77734375" bestFit="1" customWidth="1"/>
    <col min="12" max="12" width="15.6640625" bestFit="1" customWidth="1"/>
    <col min="13" max="13" width="17.33203125" bestFit="1" customWidth="1"/>
    <col min="14" max="14" width="13.21875" bestFit="1" customWidth="1"/>
    <col min="15" max="15" width="16.6640625" bestFit="1" customWidth="1"/>
    <col min="16" max="16" width="17.44140625" bestFit="1" customWidth="1"/>
    <col min="17" max="17" width="11" bestFit="1" customWidth="1"/>
    <col min="18" max="18" width="11.33203125" bestFit="1" customWidth="1"/>
    <col min="19" max="19" width="20" bestFit="1" customWidth="1"/>
    <col min="20" max="20" width="16.109375" bestFit="1" customWidth="1"/>
    <col min="21" max="21" width="19.109375" bestFit="1" customWidth="1"/>
    <col min="22" max="22" width="14.109375" bestFit="1" customWidth="1"/>
  </cols>
  <sheetData>
    <row r="1" spans="1:22" x14ac:dyDescent="0.3">
      <c r="A1" t="s">
        <v>55</v>
      </c>
      <c r="B1" t="s">
        <v>56</v>
      </c>
      <c r="C1" t="s">
        <v>60</v>
      </c>
      <c r="D1" t="s">
        <v>61</v>
      </c>
      <c r="E1" t="s">
        <v>62</v>
      </c>
      <c r="F1" t="s">
        <v>63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73</v>
      </c>
      <c r="P1" t="s">
        <v>74</v>
      </c>
      <c r="Q1" t="s">
        <v>75</v>
      </c>
      <c r="R1" t="s">
        <v>76</v>
      </c>
      <c r="S1" t="s">
        <v>77</v>
      </c>
      <c r="T1" t="s">
        <v>594</v>
      </c>
      <c r="U1" t="s">
        <v>595</v>
      </c>
      <c r="V1" t="s">
        <v>596</v>
      </c>
    </row>
    <row r="2" spans="1:22" x14ac:dyDescent="0.3">
      <c r="A2">
        <v>1</v>
      </c>
      <c r="B2" s="65">
        <v>43831</v>
      </c>
      <c r="C2">
        <v>71</v>
      </c>
      <c r="D2" t="s">
        <v>78</v>
      </c>
      <c r="E2">
        <v>1</v>
      </c>
      <c r="F2">
        <v>37</v>
      </c>
      <c r="G2">
        <v>101</v>
      </c>
      <c r="H2">
        <v>3737</v>
      </c>
      <c r="I2">
        <v>0.02</v>
      </c>
      <c r="K2">
        <v>3662.26</v>
      </c>
      <c r="L2" s="65">
        <v>43842</v>
      </c>
      <c r="M2" s="65">
        <v>43842</v>
      </c>
      <c r="N2">
        <v>1</v>
      </c>
      <c r="O2">
        <v>6</v>
      </c>
      <c r="P2" t="s">
        <v>80</v>
      </c>
      <c r="Q2">
        <v>0.08</v>
      </c>
      <c r="R2">
        <v>292.98079999999999</v>
      </c>
      <c r="S2">
        <v>1</v>
      </c>
      <c r="T2" t="s">
        <v>202</v>
      </c>
      <c r="U2" t="s">
        <v>201</v>
      </c>
      <c r="V2" t="s">
        <v>539</v>
      </c>
    </row>
    <row r="3" spans="1:22" x14ac:dyDescent="0.3">
      <c r="A3">
        <v>2</v>
      </c>
      <c r="B3" s="65">
        <v>43831</v>
      </c>
      <c r="C3">
        <v>52</v>
      </c>
      <c r="D3" t="s">
        <v>81</v>
      </c>
      <c r="E3">
        <v>7</v>
      </c>
      <c r="F3">
        <v>47</v>
      </c>
      <c r="G3">
        <v>93</v>
      </c>
      <c r="H3">
        <v>4371</v>
      </c>
      <c r="I3">
        <v>0.04</v>
      </c>
      <c r="K3">
        <v>4196.16</v>
      </c>
      <c r="L3" s="65">
        <v>43833</v>
      </c>
      <c r="M3" s="65">
        <v>43833</v>
      </c>
      <c r="N3">
        <v>2</v>
      </c>
      <c r="O3">
        <v>2</v>
      </c>
      <c r="P3" t="s">
        <v>83</v>
      </c>
      <c r="Q3">
        <v>0.1</v>
      </c>
      <c r="R3">
        <v>419.61599999999999</v>
      </c>
      <c r="S3">
        <v>2</v>
      </c>
      <c r="T3" t="s">
        <v>542</v>
      </c>
      <c r="U3" t="s">
        <v>206</v>
      </c>
      <c r="V3" t="s">
        <v>556</v>
      </c>
    </row>
    <row r="4" spans="1:22" x14ac:dyDescent="0.3">
      <c r="A4">
        <v>14</v>
      </c>
      <c r="B4" s="65">
        <v>43839</v>
      </c>
      <c r="C4">
        <v>73</v>
      </c>
      <c r="D4" t="s">
        <v>96</v>
      </c>
      <c r="E4">
        <v>7</v>
      </c>
      <c r="F4">
        <v>31</v>
      </c>
      <c r="G4">
        <v>117</v>
      </c>
      <c r="H4">
        <v>3627</v>
      </c>
      <c r="I4">
        <v>0.02</v>
      </c>
      <c r="K4">
        <v>3554.46</v>
      </c>
      <c r="L4" s="65">
        <v>43839</v>
      </c>
      <c r="M4" s="65">
        <v>43839</v>
      </c>
      <c r="N4">
        <v>14</v>
      </c>
      <c r="O4">
        <v>4</v>
      </c>
      <c r="P4" t="s">
        <v>83</v>
      </c>
      <c r="Q4">
        <v>0.06</v>
      </c>
      <c r="R4">
        <v>213.26759999999999</v>
      </c>
      <c r="S4">
        <v>7</v>
      </c>
      <c r="T4" t="s">
        <v>542</v>
      </c>
      <c r="U4" t="s">
        <v>206</v>
      </c>
      <c r="V4" t="s">
        <v>556</v>
      </c>
    </row>
    <row r="5" spans="1:22" x14ac:dyDescent="0.3">
      <c r="A5">
        <v>3</v>
      </c>
      <c r="B5" s="65">
        <v>43831</v>
      </c>
      <c r="C5">
        <v>92</v>
      </c>
      <c r="D5" t="s">
        <v>84</v>
      </c>
      <c r="E5">
        <v>12</v>
      </c>
      <c r="F5">
        <v>34</v>
      </c>
      <c r="G5">
        <v>116</v>
      </c>
      <c r="H5">
        <v>3944</v>
      </c>
      <c r="I5">
        <v>0.01</v>
      </c>
      <c r="K5">
        <v>3904.56</v>
      </c>
      <c r="L5" s="65">
        <v>43854</v>
      </c>
      <c r="M5" s="65">
        <v>43854</v>
      </c>
      <c r="N5">
        <v>3</v>
      </c>
      <c r="O5">
        <v>4</v>
      </c>
      <c r="P5" t="s">
        <v>83</v>
      </c>
      <c r="Q5">
        <v>0.1</v>
      </c>
      <c r="R5">
        <v>390.45600000000002</v>
      </c>
      <c r="S5">
        <v>3</v>
      </c>
      <c r="T5" t="s">
        <v>542</v>
      </c>
      <c r="U5" t="s">
        <v>201</v>
      </c>
      <c r="V5" t="s">
        <v>566</v>
      </c>
    </row>
    <row r="6" spans="1:22" x14ac:dyDescent="0.3">
      <c r="A6">
        <v>6</v>
      </c>
      <c r="B6" s="65">
        <v>43836</v>
      </c>
      <c r="C6">
        <v>93</v>
      </c>
      <c r="D6" t="s">
        <v>91</v>
      </c>
      <c r="E6">
        <v>12</v>
      </c>
      <c r="F6">
        <v>11</v>
      </c>
      <c r="G6">
        <v>96</v>
      </c>
      <c r="H6">
        <v>1056</v>
      </c>
      <c r="I6">
        <v>0</v>
      </c>
      <c r="K6">
        <v>1056</v>
      </c>
      <c r="L6" s="65">
        <v>43857</v>
      </c>
      <c r="M6" s="65">
        <v>43857</v>
      </c>
      <c r="N6">
        <v>6</v>
      </c>
      <c r="O6">
        <v>2</v>
      </c>
      <c r="P6" t="s">
        <v>92</v>
      </c>
      <c r="Q6">
        <v>0.08</v>
      </c>
      <c r="R6">
        <v>84.48</v>
      </c>
      <c r="S6">
        <v>6</v>
      </c>
      <c r="T6" t="s">
        <v>542</v>
      </c>
      <c r="U6" t="s">
        <v>201</v>
      </c>
      <c r="V6" t="s">
        <v>566</v>
      </c>
    </row>
    <row r="7" spans="1:22" x14ac:dyDescent="0.3">
      <c r="A7">
        <v>9</v>
      </c>
      <c r="B7" s="65">
        <v>43836</v>
      </c>
      <c r="C7">
        <v>39</v>
      </c>
      <c r="D7" t="s">
        <v>96</v>
      </c>
      <c r="E7">
        <v>12</v>
      </c>
      <c r="F7">
        <v>22</v>
      </c>
      <c r="G7">
        <v>99</v>
      </c>
      <c r="H7">
        <v>2178</v>
      </c>
      <c r="I7">
        <v>0.02</v>
      </c>
      <c r="K7">
        <v>2134.44</v>
      </c>
      <c r="L7" s="65">
        <v>43855</v>
      </c>
      <c r="M7" s="65">
        <v>43855</v>
      </c>
      <c r="N7">
        <v>9</v>
      </c>
      <c r="O7">
        <v>7</v>
      </c>
      <c r="P7" t="s">
        <v>92</v>
      </c>
      <c r="Q7">
        <v>0.09</v>
      </c>
      <c r="R7">
        <v>192.09960000000001</v>
      </c>
      <c r="S7">
        <v>2</v>
      </c>
      <c r="T7" t="s">
        <v>542</v>
      </c>
      <c r="U7" t="s">
        <v>201</v>
      </c>
      <c r="V7" t="s">
        <v>566</v>
      </c>
    </row>
    <row r="8" spans="1:22" x14ac:dyDescent="0.3">
      <c r="A8">
        <v>4</v>
      </c>
      <c r="B8" s="65">
        <v>43834</v>
      </c>
      <c r="C8">
        <v>16</v>
      </c>
      <c r="D8" t="s">
        <v>86</v>
      </c>
      <c r="E8">
        <v>14</v>
      </c>
      <c r="F8">
        <v>44</v>
      </c>
      <c r="G8">
        <v>113</v>
      </c>
      <c r="H8">
        <v>4972</v>
      </c>
      <c r="I8">
        <v>0.08</v>
      </c>
      <c r="K8">
        <v>4574.24</v>
      </c>
      <c r="L8" s="65">
        <v>43834</v>
      </c>
      <c r="M8" s="65">
        <v>43834</v>
      </c>
      <c r="N8">
        <v>4</v>
      </c>
      <c r="O8">
        <v>3</v>
      </c>
      <c r="P8" t="s">
        <v>88</v>
      </c>
      <c r="Q8">
        <v>7.0000000000000007E-2</v>
      </c>
      <c r="R8">
        <v>320.1968</v>
      </c>
      <c r="S8">
        <v>4</v>
      </c>
      <c r="T8" t="s">
        <v>548</v>
      </c>
      <c r="U8" t="s">
        <v>201</v>
      </c>
      <c r="V8" t="s">
        <v>570</v>
      </c>
    </row>
    <row r="9" spans="1:22" x14ac:dyDescent="0.3">
      <c r="A9">
        <v>15</v>
      </c>
      <c r="B9" s="65">
        <v>43839</v>
      </c>
      <c r="C9">
        <v>74</v>
      </c>
      <c r="D9" t="s">
        <v>96</v>
      </c>
      <c r="E9">
        <v>14</v>
      </c>
      <c r="F9">
        <v>11</v>
      </c>
      <c r="G9">
        <v>114</v>
      </c>
      <c r="H9">
        <v>1254</v>
      </c>
      <c r="I9">
        <v>0.04</v>
      </c>
      <c r="K9">
        <v>1203.8399999999999</v>
      </c>
      <c r="L9" s="65">
        <v>43847</v>
      </c>
      <c r="M9" s="65">
        <v>43847</v>
      </c>
      <c r="N9">
        <v>15</v>
      </c>
      <c r="O9">
        <v>4</v>
      </c>
      <c r="P9" t="s">
        <v>90</v>
      </c>
      <c r="Q9">
        <v>0.1</v>
      </c>
      <c r="R9">
        <v>120.384</v>
      </c>
      <c r="S9">
        <v>1</v>
      </c>
      <c r="T9" t="s">
        <v>548</v>
      </c>
      <c r="U9" t="s">
        <v>201</v>
      </c>
      <c r="V9" t="s">
        <v>570</v>
      </c>
    </row>
    <row r="10" spans="1:22" x14ac:dyDescent="0.3">
      <c r="A10">
        <v>5</v>
      </c>
      <c r="B10" s="65">
        <v>43835</v>
      </c>
      <c r="C10">
        <v>66</v>
      </c>
      <c r="D10" t="s">
        <v>89</v>
      </c>
      <c r="E10">
        <v>15</v>
      </c>
      <c r="F10">
        <v>24</v>
      </c>
      <c r="G10">
        <v>97</v>
      </c>
      <c r="H10">
        <v>2328</v>
      </c>
      <c r="I10">
        <v>0.02</v>
      </c>
      <c r="K10">
        <v>2281.44</v>
      </c>
      <c r="L10" s="65">
        <v>43842</v>
      </c>
      <c r="M10" s="65">
        <v>43842</v>
      </c>
      <c r="N10">
        <v>5</v>
      </c>
      <c r="O10">
        <v>6</v>
      </c>
      <c r="P10" t="s">
        <v>90</v>
      </c>
      <c r="Q10">
        <v>7.0000000000000007E-2</v>
      </c>
      <c r="R10">
        <v>159.70079999999999</v>
      </c>
      <c r="S10">
        <v>5</v>
      </c>
      <c r="T10" t="s">
        <v>551</v>
      </c>
      <c r="U10" t="s">
        <v>206</v>
      </c>
      <c r="V10" t="s">
        <v>572</v>
      </c>
    </row>
    <row r="11" spans="1:22" x14ac:dyDescent="0.3">
      <c r="A11">
        <v>8</v>
      </c>
      <c r="B11" s="65">
        <v>43836</v>
      </c>
      <c r="C11">
        <v>9</v>
      </c>
      <c r="D11" t="s">
        <v>94</v>
      </c>
      <c r="E11">
        <v>15</v>
      </c>
      <c r="F11">
        <v>10</v>
      </c>
      <c r="G11">
        <v>92</v>
      </c>
      <c r="H11">
        <v>920</v>
      </c>
      <c r="I11">
        <v>0</v>
      </c>
      <c r="K11">
        <v>920</v>
      </c>
      <c r="L11" s="65">
        <v>43861</v>
      </c>
      <c r="M11" s="65">
        <v>43861</v>
      </c>
      <c r="N11">
        <v>8</v>
      </c>
      <c r="O11">
        <v>4</v>
      </c>
      <c r="P11" t="s">
        <v>95</v>
      </c>
      <c r="Q11">
        <v>0.06</v>
      </c>
      <c r="R11">
        <v>55.2</v>
      </c>
      <c r="S11">
        <v>1</v>
      </c>
      <c r="T11" t="s">
        <v>551</v>
      </c>
      <c r="U11" t="s">
        <v>206</v>
      </c>
      <c r="V11" t="s">
        <v>572</v>
      </c>
    </row>
    <row r="12" spans="1:22" x14ac:dyDescent="0.3">
      <c r="A12">
        <v>13</v>
      </c>
      <c r="B12" s="65">
        <v>43839</v>
      </c>
      <c r="C12">
        <v>55</v>
      </c>
      <c r="D12" t="s">
        <v>106</v>
      </c>
      <c r="E12">
        <v>15</v>
      </c>
      <c r="F12">
        <v>18</v>
      </c>
      <c r="G12">
        <v>110</v>
      </c>
      <c r="H12">
        <v>1980</v>
      </c>
      <c r="I12">
        <v>0.14000000000000001</v>
      </c>
      <c r="K12">
        <v>1702.8</v>
      </c>
      <c r="L12" s="65">
        <v>43868</v>
      </c>
      <c r="M12" s="65">
        <v>43868</v>
      </c>
      <c r="N12">
        <v>13</v>
      </c>
      <c r="O12">
        <v>5</v>
      </c>
      <c r="P12" t="s">
        <v>80</v>
      </c>
      <c r="Q12">
        <v>0.06</v>
      </c>
      <c r="R12">
        <v>102.16800000000001</v>
      </c>
      <c r="S12">
        <v>6</v>
      </c>
      <c r="T12" t="s">
        <v>551</v>
      </c>
      <c r="U12" t="s">
        <v>206</v>
      </c>
      <c r="V12" t="s">
        <v>572</v>
      </c>
    </row>
    <row r="13" spans="1:22" x14ac:dyDescent="0.3">
      <c r="A13">
        <v>16</v>
      </c>
      <c r="B13" s="65">
        <v>43841</v>
      </c>
      <c r="C13">
        <v>12</v>
      </c>
      <c r="D13" t="s">
        <v>107</v>
      </c>
      <c r="E13">
        <v>15</v>
      </c>
      <c r="F13">
        <v>25</v>
      </c>
      <c r="G13">
        <v>110</v>
      </c>
      <c r="H13">
        <v>2750</v>
      </c>
      <c r="I13">
        <v>0.01</v>
      </c>
      <c r="K13">
        <v>2722.5</v>
      </c>
      <c r="L13" s="65">
        <v>43843</v>
      </c>
      <c r="M13" s="65">
        <v>43843</v>
      </c>
      <c r="N13">
        <v>16</v>
      </c>
      <c r="O13">
        <v>6</v>
      </c>
      <c r="P13" t="s">
        <v>90</v>
      </c>
      <c r="Q13">
        <v>0.1</v>
      </c>
      <c r="R13">
        <v>272.25</v>
      </c>
      <c r="S13">
        <v>2</v>
      </c>
      <c r="T13" t="s">
        <v>551</v>
      </c>
      <c r="U13" t="s">
        <v>206</v>
      </c>
      <c r="V13" t="s">
        <v>572</v>
      </c>
    </row>
    <row r="14" spans="1:22" x14ac:dyDescent="0.3">
      <c r="A14">
        <v>11</v>
      </c>
      <c r="B14" s="65">
        <v>43837</v>
      </c>
      <c r="C14">
        <v>87</v>
      </c>
      <c r="D14" t="s">
        <v>101</v>
      </c>
      <c r="E14">
        <v>5</v>
      </c>
      <c r="F14">
        <v>14</v>
      </c>
      <c r="G14">
        <v>105</v>
      </c>
      <c r="H14">
        <v>1470</v>
      </c>
      <c r="I14">
        <v>0</v>
      </c>
      <c r="K14">
        <v>1470</v>
      </c>
      <c r="L14" s="65">
        <v>43843</v>
      </c>
      <c r="M14" s="65">
        <v>43843</v>
      </c>
      <c r="N14">
        <v>11</v>
      </c>
      <c r="O14">
        <v>6</v>
      </c>
      <c r="P14" t="s">
        <v>88</v>
      </c>
      <c r="Q14">
        <v>0.1</v>
      </c>
      <c r="R14">
        <v>147</v>
      </c>
      <c r="S14">
        <v>4</v>
      </c>
      <c r="T14" t="s">
        <v>551</v>
      </c>
      <c r="U14" t="s">
        <v>206</v>
      </c>
      <c r="V14" t="s">
        <v>552</v>
      </c>
    </row>
    <row r="15" spans="1:22" x14ac:dyDescent="0.3">
      <c r="A15">
        <v>7</v>
      </c>
      <c r="B15" s="65">
        <v>43836</v>
      </c>
      <c r="C15">
        <v>2</v>
      </c>
      <c r="D15" t="s">
        <v>93</v>
      </c>
      <c r="E15">
        <v>10</v>
      </c>
      <c r="F15">
        <v>20</v>
      </c>
      <c r="G15">
        <v>112</v>
      </c>
      <c r="H15">
        <v>2240</v>
      </c>
      <c r="I15">
        <v>0.13</v>
      </c>
      <c r="K15">
        <v>1948.8</v>
      </c>
      <c r="L15" s="65">
        <v>43865</v>
      </c>
      <c r="M15" s="65">
        <v>43865</v>
      </c>
      <c r="N15">
        <v>7</v>
      </c>
      <c r="O15">
        <v>4</v>
      </c>
      <c r="P15" t="s">
        <v>88</v>
      </c>
      <c r="Q15">
        <v>0.08</v>
      </c>
      <c r="R15">
        <v>155.904</v>
      </c>
      <c r="S15">
        <v>7</v>
      </c>
      <c r="T15" t="s">
        <v>551</v>
      </c>
      <c r="U15" t="s">
        <v>206</v>
      </c>
      <c r="V15" t="s">
        <v>562</v>
      </c>
    </row>
    <row r="16" spans="1:22" x14ac:dyDescent="0.3">
      <c r="A16">
        <v>10</v>
      </c>
      <c r="B16" s="65">
        <v>43837</v>
      </c>
      <c r="C16">
        <v>20</v>
      </c>
      <c r="D16" t="s">
        <v>99</v>
      </c>
      <c r="E16">
        <v>10</v>
      </c>
      <c r="F16">
        <v>45</v>
      </c>
      <c r="G16">
        <v>107</v>
      </c>
      <c r="H16">
        <v>4815</v>
      </c>
      <c r="I16">
        <v>0.02</v>
      </c>
      <c r="K16">
        <v>4718.7</v>
      </c>
      <c r="L16" s="65">
        <v>43842</v>
      </c>
      <c r="M16" s="65">
        <v>43842</v>
      </c>
      <c r="N16">
        <v>10</v>
      </c>
      <c r="O16">
        <v>5</v>
      </c>
      <c r="P16" t="s">
        <v>83</v>
      </c>
      <c r="Q16">
        <v>0.1</v>
      </c>
      <c r="R16">
        <v>471.87</v>
      </c>
      <c r="S16">
        <v>3</v>
      </c>
      <c r="T16" t="s">
        <v>551</v>
      </c>
      <c r="U16" t="s">
        <v>206</v>
      </c>
      <c r="V16" t="s">
        <v>562</v>
      </c>
    </row>
    <row r="17" spans="1:22" x14ac:dyDescent="0.3">
      <c r="A17">
        <v>12</v>
      </c>
      <c r="B17" s="65">
        <v>43837</v>
      </c>
      <c r="C17">
        <v>96</v>
      </c>
      <c r="D17" t="s">
        <v>104</v>
      </c>
      <c r="E17">
        <v>10</v>
      </c>
      <c r="F17">
        <v>27</v>
      </c>
      <c r="G17">
        <v>105</v>
      </c>
      <c r="H17">
        <v>2835</v>
      </c>
      <c r="I17">
        <v>0.09</v>
      </c>
      <c r="K17">
        <v>2579.85</v>
      </c>
      <c r="L17" s="65">
        <v>43842</v>
      </c>
      <c r="M17" s="65">
        <v>43842</v>
      </c>
      <c r="N17">
        <v>12</v>
      </c>
      <c r="O17">
        <v>3</v>
      </c>
      <c r="P17" t="s">
        <v>105</v>
      </c>
      <c r="Q17">
        <v>7.0000000000000007E-2</v>
      </c>
      <c r="R17">
        <v>180.58949999999999</v>
      </c>
      <c r="S17">
        <v>5</v>
      </c>
      <c r="T17" t="s">
        <v>551</v>
      </c>
      <c r="U17" t="s">
        <v>206</v>
      </c>
      <c r="V17" t="s">
        <v>562</v>
      </c>
    </row>
    <row r="18" spans="1:22" x14ac:dyDescent="0.3">
      <c r="A18">
        <v>17</v>
      </c>
      <c r="B18" s="65">
        <v>43842</v>
      </c>
      <c r="C18">
        <v>92</v>
      </c>
      <c r="D18" t="s">
        <v>84</v>
      </c>
      <c r="E18">
        <v>8</v>
      </c>
      <c r="F18">
        <v>30</v>
      </c>
      <c r="G18">
        <v>108</v>
      </c>
      <c r="H18">
        <v>3240</v>
      </c>
      <c r="I18">
        <v>0.06</v>
      </c>
      <c r="K18">
        <v>3045.6</v>
      </c>
      <c r="L18" s="65">
        <v>43865</v>
      </c>
      <c r="M18" s="65">
        <v>43865</v>
      </c>
      <c r="N18">
        <v>17</v>
      </c>
      <c r="O18">
        <v>1</v>
      </c>
      <c r="P18" t="s">
        <v>109</v>
      </c>
      <c r="Q18">
        <v>7.0000000000000007E-2</v>
      </c>
      <c r="R18">
        <v>213.19200000000001</v>
      </c>
      <c r="S18">
        <v>3</v>
      </c>
      <c r="T18" t="s">
        <v>545</v>
      </c>
      <c r="U18" t="s">
        <v>206</v>
      </c>
      <c r="V18" t="s">
        <v>558</v>
      </c>
    </row>
    <row r="19" spans="1:22" x14ac:dyDescent="0.3">
      <c r="A19">
        <v>18</v>
      </c>
      <c r="B19" s="65">
        <v>43845</v>
      </c>
      <c r="C19">
        <v>37</v>
      </c>
      <c r="D19" t="s">
        <v>110</v>
      </c>
      <c r="E19">
        <v>14</v>
      </c>
      <c r="F19">
        <v>21</v>
      </c>
      <c r="G19">
        <v>109</v>
      </c>
      <c r="H19">
        <v>2289</v>
      </c>
      <c r="I19">
        <v>0.1</v>
      </c>
      <c r="K19">
        <v>2060.1</v>
      </c>
      <c r="L19" s="65">
        <v>43873</v>
      </c>
      <c r="M19" s="65">
        <v>43873</v>
      </c>
      <c r="N19">
        <v>18</v>
      </c>
      <c r="O19">
        <v>4</v>
      </c>
      <c r="P19" t="s">
        <v>109</v>
      </c>
      <c r="Q19">
        <v>7.0000000000000007E-2</v>
      </c>
      <c r="R19">
        <v>144.20699999999999</v>
      </c>
      <c r="S19">
        <v>4</v>
      </c>
      <c r="T19" t="s">
        <v>548</v>
      </c>
      <c r="U19" t="s">
        <v>201</v>
      </c>
      <c r="V19" t="s">
        <v>570</v>
      </c>
    </row>
    <row r="20" spans="1:22" x14ac:dyDescent="0.3">
      <c r="A20">
        <v>19</v>
      </c>
      <c r="B20" s="65">
        <v>43845</v>
      </c>
      <c r="C20">
        <v>100</v>
      </c>
      <c r="D20" t="s">
        <v>96</v>
      </c>
      <c r="E20">
        <v>10</v>
      </c>
      <c r="F20">
        <v>37</v>
      </c>
      <c r="G20">
        <v>99</v>
      </c>
      <c r="H20">
        <v>3663</v>
      </c>
      <c r="I20">
        <v>0.12</v>
      </c>
      <c r="K20">
        <v>3223.44</v>
      </c>
      <c r="L20" s="65">
        <v>43863</v>
      </c>
      <c r="M20" s="65">
        <v>43863</v>
      </c>
      <c r="N20">
        <v>19</v>
      </c>
      <c r="O20">
        <v>3</v>
      </c>
      <c r="P20" t="s">
        <v>105</v>
      </c>
      <c r="Q20">
        <v>0.05</v>
      </c>
      <c r="R20">
        <v>161.172</v>
      </c>
      <c r="S20">
        <v>5</v>
      </c>
      <c r="T20" t="s">
        <v>551</v>
      </c>
      <c r="U20" t="s">
        <v>206</v>
      </c>
      <c r="V20" t="s">
        <v>562</v>
      </c>
    </row>
    <row r="21" spans="1:22" x14ac:dyDescent="0.3">
      <c r="A21">
        <v>20</v>
      </c>
      <c r="B21" s="65">
        <v>43845</v>
      </c>
      <c r="C21">
        <v>94</v>
      </c>
      <c r="D21" t="s">
        <v>111</v>
      </c>
      <c r="E21">
        <v>11</v>
      </c>
      <c r="F21">
        <v>39</v>
      </c>
      <c r="G21">
        <v>103</v>
      </c>
      <c r="H21">
        <v>4017</v>
      </c>
      <c r="I21">
        <v>0.15</v>
      </c>
      <c r="K21">
        <v>3414.45</v>
      </c>
      <c r="L21" s="65">
        <v>43860</v>
      </c>
      <c r="M21" s="65">
        <v>43860</v>
      </c>
      <c r="N21">
        <v>20</v>
      </c>
      <c r="O21">
        <v>6</v>
      </c>
      <c r="P21" t="s">
        <v>92</v>
      </c>
      <c r="Q21">
        <v>0.08</v>
      </c>
      <c r="R21">
        <v>273.15600000000001</v>
      </c>
      <c r="S21">
        <v>6</v>
      </c>
      <c r="T21" t="s">
        <v>202</v>
      </c>
      <c r="U21" t="s">
        <v>201</v>
      </c>
      <c r="V21" t="s">
        <v>564</v>
      </c>
    </row>
    <row r="22" spans="1:22" x14ac:dyDescent="0.3">
      <c r="A22">
        <v>21</v>
      </c>
      <c r="B22" s="65">
        <v>43845</v>
      </c>
      <c r="C22">
        <v>22</v>
      </c>
      <c r="D22" t="s">
        <v>112</v>
      </c>
      <c r="E22">
        <v>11</v>
      </c>
      <c r="F22">
        <v>27</v>
      </c>
      <c r="G22">
        <v>115</v>
      </c>
      <c r="H22">
        <v>3105</v>
      </c>
      <c r="I22">
        <v>0.12</v>
      </c>
      <c r="K22">
        <v>2732.4</v>
      </c>
      <c r="L22" s="65">
        <v>43855</v>
      </c>
      <c r="M22" s="65">
        <v>43855</v>
      </c>
      <c r="N22">
        <v>21</v>
      </c>
      <c r="O22">
        <v>1</v>
      </c>
      <c r="P22" t="s">
        <v>88</v>
      </c>
      <c r="Q22">
        <v>7.0000000000000007E-2</v>
      </c>
      <c r="R22">
        <v>191.268</v>
      </c>
      <c r="S22">
        <v>7</v>
      </c>
      <c r="T22" t="s">
        <v>202</v>
      </c>
      <c r="U22" t="s">
        <v>201</v>
      </c>
      <c r="V22" t="s">
        <v>564</v>
      </c>
    </row>
    <row r="23" spans="1:22" x14ac:dyDescent="0.3">
      <c r="A23">
        <v>22</v>
      </c>
      <c r="B23" s="65">
        <v>43846</v>
      </c>
      <c r="C23">
        <v>35</v>
      </c>
      <c r="D23" t="s">
        <v>96</v>
      </c>
      <c r="E23">
        <v>15</v>
      </c>
      <c r="F23">
        <v>49</v>
      </c>
      <c r="G23">
        <v>105</v>
      </c>
      <c r="H23">
        <v>5145</v>
      </c>
      <c r="I23">
        <v>0.03</v>
      </c>
      <c r="K23">
        <v>4990.6499999999996</v>
      </c>
      <c r="L23" s="65">
        <v>43852</v>
      </c>
      <c r="M23" s="65">
        <v>43852</v>
      </c>
      <c r="N23">
        <v>22</v>
      </c>
      <c r="O23">
        <v>2</v>
      </c>
      <c r="P23" t="s">
        <v>88</v>
      </c>
      <c r="Q23">
        <v>0.09</v>
      </c>
      <c r="R23">
        <v>449.1585</v>
      </c>
      <c r="S23">
        <v>1</v>
      </c>
      <c r="T23" t="s">
        <v>551</v>
      </c>
      <c r="U23" t="s">
        <v>206</v>
      </c>
      <c r="V23" t="s">
        <v>572</v>
      </c>
    </row>
    <row r="24" spans="1:22" x14ac:dyDescent="0.3">
      <c r="A24">
        <v>23</v>
      </c>
      <c r="B24" s="65">
        <v>43846</v>
      </c>
      <c r="C24">
        <v>88</v>
      </c>
      <c r="D24" t="s">
        <v>96</v>
      </c>
      <c r="E24">
        <v>6</v>
      </c>
      <c r="F24">
        <v>29</v>
      </c>
      <c r="G24">
        <v>91</v>
      </c>
      <c r="H24">
        <v>2639</v>
      </c>
      <c r="I24">
        <v>0.1</v>
      </c>
      <c r="K24">
        <v>2375.1</v>
      </c>
      <c r="L24" s="65">
        <v>43873</v>
      </c>
      <c r="M24" s="65">
        <v>43873</v>
      </c>
      <c r="N24">
        <v>23</v>
      </c>
      <c r="O24">
        <v>2</v>
      </c>
      <c r="P24" t="s">
        <v>113</v>
      </c>
      <c r="Q24">
        <v>0.09</v>
      </c>
      <c r="R24">
        <v>213.75899999999999</v>
      </c>
      <c r="S24">
        <v>2</v>
      </c>
      <c r="T24" t="s">
        <v>202</v>
      </c>
      <c r="U24" t="s">
        <v>201</v>
      </c>
      <c r="V24" t="s">
        <v>554</v>
      </c>
    </row>
    <row r="25" spans="1:22" x14ac:dyDescent="0.3">
      <c r="A25">
        <v>24</v>
      </c>
      <c r="B25" s="65">
        <v>43846</v>
      </c>
      <c r="C25">
        <v>51</v>
      </c>
      <c r="D25" t="s">
        <v>114</v>
      </c>
      <c r="E25">
        <v>4</v>
      </c>
      <c r="F25">
        <v>23</v>
      </c>
      <c r="G25">
        <v>90</v>
      </c>
      <c r="H25">
        <v>2070</v>
      </c>
      <c r="I25">
        <v>7.0000000000000007E-2</v>
      </c>
      <c r="K25">
        <v>1925.1</v>
      </c>
      <c r="L25" s="65">
        <v>43865</v>
      </c>
      <c r="M25" s="65">
        <v>43865</v>
      </c>
      <c r="N25">
        <v>24</v>
      </c>
      <c r="O25">
        <v>5</v>
      </c>
      <c r="P25" t="s">
        <v>83</v>
      </c>
      <c r="Q25">
        <v>7.0000000000000007E-2</v>
      </c>
      <c r="R25">
        <v>134.75700000000001</v>
      </c>
      <c r="S25">
        <v>3</v>
      </c>
      <c r="T25" t="s">
        <v>548</v>
      </c>
      <c r="U25" t="s">
        <v>206</v>
      </c>
      <c r="V25" t="s">
        <v>549</v>
      </c>
    </row>
    <row r="26" spans="1:22" x14ac:dyDescent="0.3">
      <c r="A26">
        <v>25</v>
      </c>
      <c r="B26" s="65">
        <v>43848</v>
      </c>
      <c r="C26">
        <v>51</v>
      </c>
      <c r="D26" t="s">
        <v>114</v>
      </c>
      <c r="E26">
        <v>3</v>
      </c>
      <c r="F26">
        <v>17</v>
      </c>
      <c r="G26">
        <v>116</v>
      </c>
      <c r="H26">
        <v>1972</v>
      </c>
      <c r="I26">
        <v>0.08</v>
      </c>
      <c r="K26">
        <v>1814.24</v>
      </c>
      <c r="L26" s="65">
        <v>43853</v>
      </c>
      <c r="M26" s="65">
        <v>43853</v>
      </c>
      <c r="N26">
        <v>25</v>
      </c>
      <c r="O26">
        <v>5</v>
      </c>
      <c r="P26" t="s">
        <v>92</v>
      </c>
      <c r="Q26">
        <v>0.09</v>
      </c>
      <c r="R26">
        <v>163.2816</v>
      </c>
      <c r="S26">
        <v>4</v>
      </c>
      <c r="T26" t="s">
        <v>545</v>
      </c>
      <c r="U26" t="s">
        <v>206</v>
      </c>
      <c r="V26" t="s">
        <v>546</v>
      </c>
    </row>
    <row r="27" spans="1:22" x14ac:dyDescent="0.3">
      <c r="A27">
        <v>26</v>
      </c>
      <c r="B27" s="65">
        <v>43848</v>
      </c>
      <c r="C27">
        <v>61</v>
      </c>
      <c r="D27" t="s">
        <v>116</v>
      </c>
      <c r="E27">
        <v>3</v>
      </c>
      <c r="F27">
        <v>28</v>
      </c>
      <c r="G27">
        <v>109</v>
      </c>
      <c r="H27">
        <v>3052</v>
      </c>
      <c r="I27">
        <v>0.09</v>
      </c>
      <c r="K27">
        <v>2777.32</v>
      </c>
      <c r="L27" s="65">
        <v>43869</v>
      </c>
      <c r="M27" s="65">
        <v>43869</v>
      </c>
      <c r="N27">
        <v>26</v>
      </c>
      <c r="O27">
        <v>5</v>
      </c>
      <c r="P27" t="s">
        <v>109</v>
      </c>
      <c r="Q27">
        <v>0.05</v>
      </c>
      <c r="R27">
        <v>138.86600000000001</v>
      </c>
      <c r="S27">
        <v>5</v>
      </c>
      <c r="T27" t="s">
        <v>545</v>
      </c>
      <c r="U27" t="s">
        <v>206</v>
      </c>
      <c r="V27" t="s">
        <v>546</v>
      </c>
    </row>
    <row r="28" spans="1:22" x14ac:dyDescent="0.3">
      <c r="A28">
        <v>27</v>
      </c>
      <c r="B28" s="65">
        <v>43848</v>
      </c>
      <c r="C28">
        <v>85</v>
      </c>
      <c r="D28" t="s">
        <v>117</v>
      </c>
      <c r="E28">
        <v>14</v>
      </c>
      <c r="F28">
        <v>11</v>
      </c>
      <c r="G28">
        <v>101</v>
      </c>
      <c r="H28">
        <v>1111</v>
      </c>
      <c r="I28">
        <v>0.11</v>
      </c>
      <c r="K28">
        <v>988.79</v>
      </c>
      <c r="L28" s="65">
        <v>43878</v>
      </c>
      <c r="M28" s="65">
        <v>43878</v>
      </c>
      <c r="N28">
        <v>27</v>
      </c>
      <c r="O28">
        <v>6</v>
      </c>
      <c r="P28" t="s">
        <v>83</v>
      </c>
      <c r="Q28">
        <v>0.06</v>
      </c>
      <c r="R28">
        <v>59.327399999999997</v>
      </c>
      <c r="S28">
        <v>6</v>
      </c>
      <c r="T28" t="s">
        <v>548</v>
      </c>
      <c r="U28" t="s">
        <v>201</v>
      </c>
      <c r="V28" t="s">
        <v>570</v>
      </c>
    </row>
    <row r="29" spans="1:22" x14ac:dyDescent="0.3">
      <c r="A29">
        <v>28</v>
      </c>
      <c r="B29" s="65">
        <v>43849</v>
      </c>
      <c r="C29">
        <v>34</v>
      </c>
      <c r="D29" t="s">
        <v>118</v>
      </c>
      <c r="E29">
        <v>2</v>
      </c>
      <c r="F29">
        <v>27</v>
      </c>
      <c r="G29">
        <v>96</v>
      </c>
      <c r="H29">
        <v>2592</v>
      </c>
      <c r="I29">
        <v>0.13</v>
      </c>
      <c r="K29">
        <v>2255.04</v>
      </c>
      <c r="L29" s="65">
        <v>43868</v>
      </c>
      <c r="M29" s="65">
        <v>43868</v>
      </c>
      <c r="N29">
        <v>28</v>
      </c>
      <c r="O29">
        <v>6</v>
      </c>
      <c r="P29" t="s">
        <v>90</v>
      </c>
      <c r="Q29">
        <v>0.06</v>
      </c>
      <c r="R29">
        <v>135.30240000000001</v>
      </c>
      <c r="S29">
        <v>7</v>
      </c>
      <c r="T29" t="s">
        <v>542</v>
      </c>
      <c r="U29" t="s">
        <v>206</v>
      </c>
      <c r="V29" t="s">
        <v>543</v>
      </c>
    </row>
    <row r="30" spans="1:22" x14ac:dyDescent="0.3">
      <c r="A30">
        <v>29</v>
      </c>
      <c r="B30" s="65">
        <v>43849</v>
      </c>
      <c r="C30">
        <v>90</v>
      </c>
      <c r="D30" t="s">
        <v>119</v>
      </c>
      <c r="E30">
        <v>9</v>
      </c>
      <c r="F30">
        <v>20</v>
      </c>
      <c r="G30">
        <v>95</v>
      </c>
      <c r="H30">
        <v>1900</v>
      </c>
      <c r="I30">
        <v>7.0000000000000007E-2</v>
      </c>
      <c r="K30">
        <v>1767</v>
      </c>
      <c r="L30" s="65">
        <v>43854</v>
      </c>
      <c r="M30" s="65">
        <v>43854</v>
      </c>
      <c r="N30">
        <v>29</v>
      </c>
      <c r="O30">
        <v>7</v>
      </c>
      <c r="P30" t="s">
        <v>105</v>
      </c>
      <c r="Q30">
        <v>0.1</v>
      </c>
      <c r="R30">
        <v>176.7</v>
      </c>
      <c r="S30">
        <v>1</v>
      </c>
      <c r="T30" t="s">
        <v>548</v>
      </c>
      <c r="U30" t="s">
        <v>206</v>
      </c>
      <c r="V30" t="s">
        <v>560</v>
      </c>
    </row>
    <row r="31" spans="1:22" x14ac:dyDescent="0.3">
      <c r="A31">
        <v>30</v>
      </c>
      <c r="B31" s="65">
        <v>43850</v>
      </c>
      <c r="C31">
        <v>48</v>
      </c>
      <c r="D31" t="s">
        <v>120</v>
      </c>
      <c r="E31">
        <v>11</v>
      </c>
      <c r="F31">
        <v>19</v>
      </c>
      <c r="G31">
        <v>114</v>
      </c>
      <c r="H31">
        <v>2166</v>
      </c>
      <c r="I31">
        <v>0.05</v>
      </c>
      <c r="K31">
        <v>2057.6999999999998</v>
      </c>
      <c r="L31" s="65">
        <v>43879</v>
      </c>
      <c r="M31" s="65">
        <v>43879</v>
      </c>
      <c r="N31">
        <v>30</v>
      </c>
      <c r="O31">
        <v>5</v>
      </c>
      <c r="P31" t="s">
        <v>90</v>
      </c>
      <c r="Q31">
        <v>0.1</v>
      </c>
      <c r="R31">
        <v>205.77</v>
      </c>
      <c r="S31">
        <v>2</v>
      </c>
      <c r="T31" t="s">
        <v>202</v>
      </c>
      <c r="U31" t="s">
        <v>201</v>
      </c>
      <c r="V31" t="s">
        <v>564</v>
      </c>
    </row>
    <row r="32" spans="1:22" x14ac:dyDescent="0.3">
      <c r="A32">
        <v>31</v>
      </c>
      <c r="B32" s="65">
        <v>43850</v>
      </c>
      <c r="C32">
        <v>91</v>
      </c>
      <c r="D32" t="s">
        <v>121</v>
      </c>
      <c r="E32">
        <v>4</v>
      </c>
      <c r="F32">
        <v>50</v>
      </c>
      <c r="G32">
        <v>96</v>
      </c>
      <c r="H32">
        <v>4800</v>
      </c>
      <c r="I32">
        <v>0.05</v>
      </c>
      <c r="K32">
        <v>4560</v>
      </c>
      <c r="L32" s="65">
        <v>43879</v>
      </c>
      <c r="M32" s="65">
        <v>43879</v>
      </c>
      <c r="N32">
        <v>31</v>
      </c>
      <c r="O32">
        <v>3</v>
      </c>
      <c r="P32" t="s">
        <v>80</v>
      </c>
      <c r="Q32">
        <v>0.08</v>
      </c>
      <c r="R32">
        <v>364.8</v>
      </c>
      <c r="S32">
        <v>3</v>
      </c>
      <c r="T32" t="s">
        <v>548</v>
      </c>
      <c r="U32" t="s">
        <v>206</v>
      </c>
      <c r="V32" t="s">
        <v>549</v>
      </c>
    </row>
    <row r="33" spans="1:22" x14ac:dyDescent="0.3">
      <c r="A33">
        <v>32</v>
      </c>
      <c r="B33" s="65">
        <v>43850</v>
      </c>
      <c r="C33">
        <v>25</v>
      </c>
      <c r="D33" t="s">
        <v>122</v>
      </c>
      <c r="E33">
        <v>6</v>
      </c>
      <c r="F33">
        <v>20</v>
      </c>
      <c r="G33">
        <v>108</v>
      </c>
      <c r="H33">
        <v>2160</v>
      </c>
      <c r="I33">
        <v>0</v>
      </c>
      <c r="K33">
        <v>2160</v>
      </c>
      <c r="L33" s="65">
        <v>43862</v>
      </c>
      <c r="M33" s="65">
        <v>43862</v>
      </c>
      <c r="N33">
        <v>32</v>
      </c>
      <c r="O33">
        <v>6</v>
      </c>
      <c r="P33" t="s">
        <v>90</v>
      </c>
      <c r="Q33">
        <v>7.0000000000000007E-2</v>
      </c>
      <c r="R33">
        <v>151.19999999999999</v>
      </c>
      <c r="S33">
        <v>4</v>
      </c>
      <c r="T33" t="s">
        <v>202</v>
      </c>
      <c r="U33" t="s">
        <v>201</v>
      </c>
      <c r="V33" t="s">
        <v>554</v>
      </c>
    </row>
    <row r="34" spans="1:22" x14ac:dyDescent="0.3">
      <c r="A34">
        <v>33</v>
      </c>
      <c r="B34" s="65">
        <v>43851</v>
      </c>
      <c r="C34">
        <v>65</v>
      </c>
      <c r="D34" t="s">
        <v>123</v>
      </c>
      <c r="E34">
        <v>15</v>
      </c>
      <c r="F34">
        <v>18</v>
      </c>
      <c r="G34">
        <v>102</v>
      </c>
      <c r="H34">
        <v>1836</v>
      </c>
      <c r="I34">
        <v>0.11</v>
      </c>
      <c r="K34">
        <v>1634.04</v>
      </c>
      <c r="L34" s="65">
        <v>43878</v>
      </c>
      <c r="M34" s="65">
        <v>43878</v>
      </c>
      <c r="N34">
        <v>33</v>
      </c>
      <c r="O34">
        <v>3</v>
      </c>
      <c r="P34" t="s">
        <v>80</v>
      </c>
      <c r="Q34">
        <v>0.06</v>
      </c>
      <c r="R34">
        <v>98.042400000000001</v>
      </c>
      <c r="S34">
        <v>5</v>
      </c>
      <c r="T34" t="s">
        <v>551</v>
      </c>
      <c r="U34" t="s">
        <v>206</v>
      </c>
      <c r="V34" t="s">
        <v>572</v>
      </c>
    </row>
    <row r="35" spans="1:22" x14ac:dyDescent="0.3">
      <c r="A35">
        <v>34</v>
      </c>
      <c r="B35" s="65">
        <v>43851</v>
      </c>
      <c r="C35">
        <v>52</v>
      </c>
      <c r="D35" t="s">
        <v>81</v>
      </c>
      <c r="E35">
        <v>15</v>
      </c>
      <c r="F35">
        <v>44</v>
      </c>
      <c r="G35">
        <v>106</v>
      </c>
      <c r="H35">
        <v>4664</v>
      </c>
      <c r="I35">
        <v>0.08</v>
      </c>
      <c r="K35">
        <v>4290.88</v>
      </c>
      <c r="L35" s="65">
        <v>43863</v>
      </c>
      <c r="M35" s="65">
        <v>43863</v>
      </c>
      <c r="N35">
        <v>34</v>
      </c>
      <c r="O35">
        <v>1</v>
      </c>
      <c r="P35" t="s">
        <v>90</v>
      </c>
      <c r="Q35">
        <v>7.0000000000000007E-2</v>
      </c>
      <c r="R35">
        <v>300.36160000000001</v>
      </c>
      <c r="S35">
        <v>6</v>
      </c>
      <c r="T35" t="s">
        <v>551</v>
      </c>
      <c r="U35" t="s">
        <v>206</v>
      </c>
      <c r="V35" t="s">
        <v>572</v>
      </c>
    </row>
    <row r="36" spans="1:22" x14ac:dyDescent="0.3">
      <c r="A36">
        <v>35</v>
      </c>
      <c r="B36" s="65">
        <v>43851</v>
      </c>
      <c r="C36">
        <v>74</v>
      </c>
      <c r="D36" t="s">
        <v>96</v>
      </c>
      <c r="E36">
        <v>11</v>
      </c>
      <c r="F36">
        <v>41</v>
      </c>
      <c r="G36">
        <v>105</v>
      </c>
      <c r="H36">
        <v>4305</v>
      </c>
      <c r="I36">
        <v>0.13</v>
      </c>
      <c r="K36">
        <v>3745.35</v>
      </c>
      <c r="L36" s="65">
        <v>43879</v>
      </c>
      <c r="M36" s="65">
        <v>43879</v>
      </c>
      <c r="N36">
        <v>35</v>
      </c>
      <c r="O36">
        <v>6</v>
      </c>
      <c r="P36" t="s">
        <v>113</v>
      </c>
      <c r="Q36">
        <v>0.09</v>
      </c>
      <c r="R36">
        <v>337.08150000000001</v>
      </c>
      <c r="S36">
        <v>7</v>
      </c>
      <c r="T36" t="s">
        <v>202</v>
      </c>
      <c r="U36" t="s">
        <v>201</v>
      </c>
      <c r="V36" t="s">
        <v>564</v>
      </c>
    </row>
    <row r="37" spans="1:22" x14ac:dyDescent="0.3">
      <c r="A37">
        <v>36</v>
      </c>
      <c r="B37" s="65">
        <v>43852</v>
      </c>
      <c r="C37">
        <v>77</v>
      </c>
      <c r="D37" t="s">
        <v>124</v>
      </c>
      <c r="E37">
        <v>7</v>
      </c>
      <c r="F37">
        <v>19</v>
      </c>
      <c r="G37">
        <v>111</v>
      </c>
      <c r="H37">
        <v>2109</v>
      </c>
      <c r="I37">
        <v>0.08</v>
      </c>
      <c r="K37">
        <v>1940.28</v>
      </c>
      <c r="L37" s="65">
        <v>43866</v>
      </c>
      <c r="M37" s="65">
        <v>43866</v>
      </c>
      <c r="N37">
        <v>36</v>
      </c>
      <c r="O37">
        <v>2</v>
      </c>
      <c r="P37" t="s">
        <v>95</v>
      </c>
      <c r="Q37">
        <v>0.06</v>
      </c>
      <c r="R37">
        <v>116.41679999999999</v>
      </c>
      <c r="S37">
        <v>1</v>
      </c>
      <c r="T37" t="s">
        <v>542</v>
      </c>
      <c r="U37" t="s">
        <v>206</v>
      </c>
      <c r="V37" t="s">
        <v>556</v>
      </c>
    </row>
    <row r="38" spans="1:22" x14ac:dyDescent="0.3">
      <c r="A38">
        <v>37</v>
      </c>
      <c r="B38" s="65">
        <v>43852</v>
      </c>
      <c r="C38">
        <v>72</v>
      </c>
      <c r="D38" t="s">
        <v>96</v>
      </c>
      <c r="E38">
        <v>15</v>
      </c>
      <c r="F38">
        <v>14</v>
      </c>
      <c r="G38">
        <v>94</v>
      </c>
      <c r="H38">
        <v>1316</v>
      </c>
      <c r="I38">
        <v>0.09</v>
      </c>
      <c r="K38">
        <v>1197.56</v>
      </c>
      <c r="L38" s="65">
        <v>43870</v>
      </c>
      <c r="M38" s="65">
        <v>43870</v>
      </c>
      <c r="N38">
        <v>37</v>
      </c>
      <c r="O38">
        <v>7</v>
      </c>
      <c r="P38" t="s">
        <v>109</v>
      </c>
      <c r="Q38">
        <v>0.09</v>
      </c>
      <c r="R38">
        <v>107.7804</v>
      </c>
      <c r="S38">
        <v>2</v>
      </c>
      <c r="T38" t="s">
        <v>551</v>
      </c>
      <c r="U38" t="s">
        <v>206</v>
      </c>
      <c r="V38" t="s">
        <v>572</v>
      </c>
    </row>
    <row r="39" spans="1:22" x14ac:dyDescent="0.3">
      <c r="A39">
        <v>38</v>
      </c>
      <c r="B39" s="65">
        <v>43853</v>
      </c>
      <c r="C39">
        <v>97</v>
      </c>
      <c r="D39" t="s">
        <v>125</v>
      </c>
      <c r="E39">
        <v>1</v>
      </c>
      <c r="F39">
        <v>16</v>
      </c>
      <c r="G39">
        <v>108</v>
      </c>
      <c r="H39">
        <v>1728</v>
      </c>
      <c r="I39">
        <v>0.08</v>
      </c>
      <c r="K39">
        <v>1589.76</v>
      </c>
      <c r="L39" s="65">
        <v>43862</v>
      </c>
      <c r="M39" s="65">
        <v>43862</v>
      </c>
      <c r="N39">
        <v>38</v>
      </c>
      <c r="O39">
        <v>4</v>
      </c>
      <c r="P39" t="s">
        <v>109</v>
      </c>
      <c r="Q39">
        <v>0.06</v>
      </c>
      <c r="R39">
        <v>95.385599999999997</v>
      </c>
      <c r="S39">
        <v>3</v>
      </c>
      <c r="T39" t="s">
        <v>202</v>
      </c>
      <c r="U39" t="s">
        <v>201</v>
      </c>
      <c r="V39" t="s">
        <v>539</v>
      </c>
    </row>
    <row r="40" spans="1:22" x14ac:dyDescent="0.3">
      <c r="A40">
        <v>39</v>
      </c>
      <c r="B40" s="65">
        <v>43853</v>
      </c>
      <c r="C40">
        <v>82</v>
      </c>
      <c r="D40" t="s">
        <v>126</v>
      </c>
      <c r="E40">
        <v>7</v>
      </c>
      <c r="F40">
        <v>41</v>
      </c>
      <c r="G40">
        <v>102</v>
      </c>
      <c r="H40">
        <v>4182</v>
      </c>
      <c r="I40">
        <v>0.04</v>
      </c>
      <c r="K40">
        <v>4014.72</v>
      </c>
      <c r="L40" s="65">
        <v>43878</v>
      </c>
      <c r="M40" s="65">
        <v>43878</v>
      </c>
      <c r="N40">
        <v>39</v>
      </c>
      <c r="O40">
        <v>7</v>
      </c>
      <c r="P40" t="s">
        <v>88</v>
      </c>
      <c r="Q40">
        <v>0.09</v>
      </c>
      <c r="R40">
        <v>361.32479999999998</v>
      </c>
      <c r="S40">
        <v>4</v>
      </c>
      <c r="T40" t="s">
        <v>542</v>
      </c>
      <c r="U40" t="s">
        <v>206</v>
      </c>
      <c r="V40" t="s">
        <v>556</v>
      </c>
    </row>
    <row r="41" spans="1:22" x14ac:dyDescent="0.3">
      <c r="A41">
        <v>40</v>
      </c>
      <c r="B41" s="65">
        <v>43854</v>
      </c>
      <c r="C41">
        <v>47</v>
      </c>
      <c r="D41" t="s">
        <v>101</v>
      </c>
      <c r="E41">
        <v>2</v>
      </c>
      <c r="F41">
        <v>46</v>
      </c>
      <c r="G41">
        <v>107</v>
      </c>
      <c r="H41">
        <v>4922</v>
      </c>
      <c r="I41">
        <v>0.15</v>
      </c>
      <c r="K41">
        <v>4183.7</v>
      </c>
      <c r="L41" s="65">
        <v>43867</v>
      </c>
      <c r="M41" s="65">
        <v>43867</v>
      </c>
      <c r="N41">
        <v>40</v>
      </c>
      <c r="O41">
        <v>6</v>
      </c>
      <c r="P41" t="s">
        <v>83</v>
      </c>
      <c r="Q41">
        <v>0.05</v>
      </c>
      <c r="R41">
        <v>209.185</v>
      </c>
      <c r="S41">
        <v>5</v>
      </c>
      <c r="T41" t="s">
        <v>542</v>
      </c>
      <c r="U41" t="s">
        <v>206</v>
      </c>
      <c r="V41" t="s">
        <v>543</v>
      </c>
    </row>
    <row r="42" spans="1:22" x14ac:dyDescent="0.3">
      <c r="A42">
        <v>41</v>
      </c>
      <c r="B42" s="65">
        <v>43854</v>
      </c>
      <c r="C42">
        <v>77</v>
      </c>
      <c r="D42" t="s">
        <v>124</v>
      </c>
      <c r="E42">
        <v>11</v>
      </c>
      <c r="F42">
        <v>38</v>
      </c>
      <c r="G42">
        <v>105</v>
      </c>
      <c r="H42">
        <v>3990</v>
      </c>
      <c r="I42">
        <v>0.05</v>
      </c>
      <c r="K42">
        <v>3790.5</v>
      </c>
      <c r="L42" s="65">
        <v>43881</v>
      </c>
      <c r="M42" s="65">
        <v>43881</v>
      </c>
      <c r="N42">
        <v>41</v>
      </c>
      <c r="O42">
        <v>7</v>
      </c>
      <c r="P42" t="s">
        <v>105</v>
      </c>
      <c r="Q42">
        <v>0.09</v>
      </c>
      <c r="R42">
        <v>341.14499999999998</v>
      </c>
      <c r="S42">
        <v>6</v>
      </c>
      <c r="T42" t="s">
        <v>202</v>
      </c>
      <c r="U42" t="s">
        <v>201</v>
      </c>
      <c r="V42" t="s">
        <v>564</v>
      </c>
    </row>
    <row r="43" spans="1:22" x14ac:dyDescent="0.3">
      <c r="A43">
        <v>42</v>
      </c>
      <c r="B43" s="65">
        <v>43854</v>
      </c>
      <c r="C43">
        <v>8</v>
      </c>
      <c r="D43" t="s">
        <v>96</v>
      </c>
      <c r="E43">
        <v>5</v>
      </c>
      <c r="F43">
        <v>48</v>
      </c>
      <c r="G43">
        <v>111</v>
      </c>
      <c r="H43">
        <v>5328</v>
      </c>
      <c r="I43">
        <v>0.11</v>
      </c>
      <c r="K43">
        <v>4741.92</v>
      </c>
      <c r="L43" s="65">
        <v>43867</v>
      </c>
      <c r="M43" s="65">
        <v>43867</v>
      </c>
      <c r="N43">
        <v>42</v>
      </c>
      <c r="O43">
        <v>7</v>
      </c>
      <c r="P43" t="s">
        <v>95</v>
      </c>
      <c r="Q43">
        <v>0.09</v>
      </c>
      <c r="R43">
        <v>426.77280000000002</v>
      </c>
      <c r="S43">
        <v>7</v>
      </c>
      <c r="T43" t="s">
        <v>551</v>
      </c>
      <c r="U43" t="s">
        <v>206</v>
      </c>
      <c r="V43" t="s">
        <v>552</v>
      </c>
    </row>
    <row r="44" spans="1:22" x14ac:dyDescent="0.3">
      <c r="A44">
        <v>43</v>
      </c>
      <c r="B44" s="65">
        <v>43854</v>
      </c>
      <c r="C44">
        <v>41</v>
      </c>
      <c r="D44" t="s">
        <v>127</v>
      </c>
      <c r="E44">
        <v>9</v>
      </c>
      <c r="F44">
        <v>33</v>
      </c>
      <c r="G44">
        <v>99</v>
      </c>
      <c r="H44">
        <v>3267</v>
      </c>
      <c r="I44">
        <v>0.02</v>
      </c>
      <c r="K44">
        <v>3201.66</v>
      </c>
      <c r="L44" s="65">
        <v>43877</v>
      </c>
      <c r="M44" s="65">
        <v>43877</v>
      </c>
      <c r="N44">
        <v>43</v>
      </c>
      <c r="O44">
        <v>5</v>
      </c>
      <c r="P44" t="s">
        <v>80</v>
      </c>
      <c r="Q44">
        <v>0.05</v>
      </c>
      <c r="R44">
        <v>160.083</v>
      </c>
      <c r="S44">
        <v>1</v>
      </c>
      <c r="T44" t="s">
        <v>548</v>
      </c>
      <c r="U44" t="s">
        <v>206</v>
      </c>
      <c r="V44" t="s">
        <v>560</v>
      </c>
    </row>
    <row r="45" spans="1:22" x14ac:dyDescent="0.3">
      <c r="A45">
        <v>44</v>
      </c>
      <c r="B45" s="65">
        <v>43855</v>
      </c>
      <c r="C45">
        <v>41</v>
      </c>
      <c r="D45" t="s">
        <v>127</v>
      </c>
      <c r="E45">
        <v>8</v>
      </c>
      <c r="F45">
        <v>22</v>
      </c>
      <c r="G45">
        <v>117</v>
      </c>
      <c r="H45">
        <v>2574</v>
      </c>
      <c r="I45">
        <v>0.12</v>
      </c>
      <c r="K45">
        <v>2265.12</v>
      </c>
      <c r="L45" s="65">
        <v>43884</v>
      </c>
      <c r="M45" s="65">
        <v>43884</v>
      </c>
      <c r="N45">
        <v>44</v>
      </c>
      <c r="O45">
        <v>7</v>
      </c>
      <c r="P45" t="s">
        <v>88</v>
      </c>
      <c r="Q45">
        <v>7.0000000000000007E-2</v>
      </c>
      <c r="R45">
        <v>158.55840000000001</v>
      </c>
      <c r="S45">
        <v>2</v>
      </c>
      <c r="T45" t="s">
        <v>545</v>
      </c>
      <c r="U45" t="s">
        <v>206</v>
      </c>
      <c r="V45" t="s">
        <v>558</v>
      </c>
    </row>
    <row r="46" spans="1:22" x14ac:dyDescent="0.3">
      <c r="A46">
        <v>45</v>
      </c>
      <c r="B46" s="65">
        <v>43855</v>
      </c>
      <c r="C46">
        <v>55</v>
      </c>
      <c r="D46" t="s">
        <v>106</v>
      </c>
      <c r="E46">
        <v>5</v>
      </c>
      <c r="F46">
        <v>31</v>
      </c>
      <c r="G46">
        <v>110</v>
      </c>
      <c r="H46">
        <v>3410</v>
      </c>
      <c r="I46">
        <v>0.04</v>
      </c>
      <c r="K46">
        <v>3273.6</v>
      </c>
      <c r="L46" s="65">
        <v>43858</v>
      </c>
      <c r="M46" s="65">
        <v>43858</v>
      </c>
      <c r="N46">
        <v>45</v>
      </c>
      <c r="O46">
        <v>6</v>
      </c>
      <c r="P46" t="s">
        <v>105</v>
      </c>
      <c r="Q46">
        <v>0.06</v>
      </c>
      <c r="R46">
        <v>196.416</v>
      </c>
      <c r="S46">
        <v>3</v>
      </c>
      <c r="T46" t="s">
        <v>551</v>
      </c>
      <c r="U46" t="s">
        <v>206</v>
      </c>
      <c r="V46" t="s">
        <v>552</v>
      </c>
    </row>
    <row r="47" spans="1:22" x14ac:dyDescent="0.3">
      <c r="A47">
        <v>46</v>
      </c>
      <c r="B47" s="65">
        <v>43855</v>
      </c>
      <c r="C47">
        <v>40</v>
      </c>
      <c r="D47" t="s">
        <v>111</v>
      </c>
      <c r="E47">
        <v>5</v>
      </c>
      <c r="F47">
        <v>37</v>
      </c>
      <c r="G47">
        <v>90</v>
      </c>
      <c r="H47">
        <v>3330</v>
      </c>
      <c r="I47">
        <v>0.15</v>
      </c>
      <c r="K47">
        <v>2830.5</v>
      </c>
      <c r="L47" s="65">
        <v>43876</v>
      </c>
      <c r="M47" s="65">
        <v>43876</v>
      </c>
      <c r="N47">
        <v>46</v>
      </c>
      <c r="O47">
        <v>1</v>
      </c>
      <c r="P47" t="s">
        <v>92</v>
      </c>
      <c r="Q47">
        <v>0.1</v>
      </c>
      <c r="R47">
        <v>283.05</v>
      </c>
      <c r="S47">
        <v>4</v>
      </c>
      <c r="T47" t="s">
        <v>551</v>
      </c>
      <c r="U47" t="s">
        <v>206</v>
      </c>
      <c r="V47" t="s">
        <v>552</v>
      </c>
    </row>
    <row r="48" spans="1:22" x14ac:dyDescent="0.3">
      <c r="A48">
        <v>47</v>
      </c>
      <c r="B48" s="65">
        <v>43855</v>
      </c>
      <c r="C48">
        <v>47</v>
      </c>
      <c r="D48" t="s">
        <v>101</v>
      </c>
      <c r="E48">
        <v>5</v>
      </c>
      <c r="F48">
        <v>45</v>
      </c>
      <c r="G48">
        <v>108</v>
      </c>
      <c r="H48">
        <v>4860</v>
      </c>
      <c r="I48">
        <v>0.11</v>
      </c>
      <c r="K48">
        <v>4325.3999999999996</v>
      </c>
      <c r="L48" s="65">
        <v>43860</v>
      </c>
      <c r="M48" s="65">
        <v>43860</v>
      </c>
      <c r="N48">
        <v>47</v>
      </c>
      <c r="O48">
        <v>6</v>
      </c>
      <c r="P48" t="s">
        <v>128</v>
      </c>
      <c r="Q48">
        <v>0.1</v>
      </c>
      <c r="R48">
        <v>432.54</v>
      </c>
      <c r="S48">
        <v>5</v>
      </c>
      <c r="T48" t="s">
        <v>551</v>
      </c>
      <c r="U48" t="s">
        <v>206</v>
      </c>
      <c r="V48" t="s">
        <v>552</v>
      </c>
    </row>
    <row r="49" spans="1:22" x14ac:dyDescent="0.3">
      <c r="A49">
        <v>48</v>
      </c>
      <c r="B49" s="65">
        <v>43857</v>
      </c>
      <c r="C49">
        <v>36</v>
      </c>
      <c r="D49" t="s">
        <v>129</v>
      </c>
      <c r="E49">
        <v>13</v>
      </c>
      <c r="F49">
        <v>26</v>
      </c>
      <c r="G49">
        <v>93</v>
      </c>
      <c r="H49">
        <v>2418</v>
      </c>
      <c r="I49">
        <v>0.05</v>
      </c>
      <c r="K49">
        <v>2297.1</v>
      </c>
      <c r="L49" s="65">
        <v>43878</v>
      </c>
      <c r="M49" s="65">
        <v>43878</v>
      </c>
      <c r="N49">
        <v>48</v>
      </c>
      <c r="O49">
        <v>7</v>
      </c>
      <c r="P49" t="s">
        <v>92</v>
      </c>
      <c r="Q49">
        <v>0.09</v>
      </c>
      <c r="R49">
        <v>206.739</v>
      </c>
      <c r="S49">
        <v>6</v>
      </c>
      <c r="T49" t="s">
        <v>545</v>
      </c>
      <c r="U49" t="s">
        <v>201</v>
      </c>
      <c r="V49" t="s">
        <v>568</v>
      </c>
    </row>
    <row r="50" spans="1:22" x14ac:dyDescent="0.3">
      <c r="A50">
        <v>49</v>
      </c>
      <c r="B50" s="65">
        <v>43859</v>
      </c>
      <c r="C50">
        <v>44</v>
      </c>
      <c r="D50" t="s">
        <v>130</v>
      </c>
      <c r="E50">
        <v>3</v>
      </c>
      <c r="F50">
        <v>44</v>
      </c>
      <c r="G50">
        <v>92</v>
      </c>
      <c r="H50">
        <v>4048</v>
      </c>
      <c r="I50">
        <v>0.04</v>
      </c>
      <c r="K50">
        <v>3886.08</v>
      </c>
      <c r="L50" s="65">
        <v>43889</v>
      </c>
      <c r="M50" s="65">
        <v>43889</v>
      </c>
      <c r="N50">
        <v>49</v>
      </c>
      <c r="O50">
        <v>5</v>
      </c>
      <c r="P50" t="s">
        <v>113</v>
      </c>
      <c r="Q50">
        <v>0.1</v>
      </c>
      <c r="R50">
        <v>388.608</v>
      </c>
      <c r="S50">
        <v>7</v>
      </c>
      <c r="T50" t="s">
        <v>545</v>
      </c>
      <c r="U50" t="s">
        <v>206</v>
      </c>
      <c r="V50" t="s">
        <v>546</v>
      </c>
    </row>
    <row r="51" spans="1:22" x14ac:dyDescent="0.3">
      <c r="A51">
        <v>50</v>
      </c>
      <c r="B51" s="65">
        <v>43859</v>
      </c>
      <c r="C51">
        <v>58</v>
      </c>
      <c r="D51" t="s">
        <v>131</v>
      </c>
      <c r="E51">
        <v>13</v>
      </c>
      <c r="F51">
        <v>26</v>
      </c>
      <c r="G51">
        <v>116</v>
      </c>
      <c r="H51">
        <v>3016</v>
      </c>
      <c r="I51">
        <v>0</v>
      </c>
      <c r="K51">
        <v>3016</v>
      </c>
      <c r="L51" s="65">
        <v>43884</v>
      </c>
      <c r="M51" s="65">
        <v>43884</v>
      </c>
      <c r="N51">
        <v>50</v>
      </c>
      <c r="O51">
        <v>1</v>
      </c>
      <c r="P51" t="s">
        <v>83</v>
      </c>
      <c r="Q51">
        <v>0.1</v>
      </c>
      <c r="R51">
        <v>301.60000000000002</v>
      </c>
      <c r="S51">
        <v>1</v>
      </c>
      <c r="T51" t="s">
        <v>545</v>
      </c>
      <c r="U51" t="s">
        <v>201</v>
      </c>
      <c r="V51" t="s">
        <v>568</v>
      </c>
    </row>
    <row r="52" spans="1:22" x14ac:dyDescent="0.3">
      <c r="A52">
        <v>51</v>
      </c>
      <c r="B52" s="65">
        <v>43859</v>
      </c>
      <c r="C52">
        <v>38</v>
      </c>
      <c r="D52" t="s">
        <v>132</v>
      </c>
      <c r="E52">
        <v>10</v>
      </c>
      <c r="F52">
        <v>50</v>
      </c>
      <c r="G52">
        <v>91</v>
      </c>
      <c r="H52">
        <v>4550</v>
      </c>
      <c r="I52">
        <v>0.12</v>
      </c>
      <c r="K52">
        <v>4004</v>
      </c>
      <c r="L52" s="65">
        <v>43860</v>
      </c>
      <c r="M52" s="65">
        <v>43860</v>
      </c>
      <c r="N52">
        <v>51</v>
      </c>
      <c r="O52">
        <v>7</v>
      </c>
      <c r="P52" t="s">
        <v>80</v>
      </c>
      <c r="Q52">
        <v>0.09</v>
      </c>
      <c r="R52">
        <v>360.36</v>
      </c>
      <c r="S52">
        <v>2</v>
      </c>
      <c r="T52" t="s">
        <v>551</v>
      </c>
      <c r="U52" t="s">
        <v>206</v>
      </c>
      <c r="V52" t="s">
        <v>562</v>
      </c>
    </row>
    <row r="53" spans="1:22" x14ac:dyDescent="0.3">
      <c r="A53">
        <v>52</v>
      </c>
      <c r="B53" s="65">
        <v>43859</v>
      </c>
      <c r="C53">
        <v>94</v>
      </c>
      <c r="D53" t="s">
        <v>111</v>
      </c>
      <c r="E53">
        <v>11</v>
      </c>
      <c r="F53">
        <v>30</v>
      </c>
      <c r="G53">
        <v>103</v>
      </c>
      <c r="H53">
        <v>3090</v>
      </c>
      <c r="I53">
        <v>0.06</v>
      </c>
      <c r="K53">
        <v>2904.6</v>
      </c>
      <c r="L53" s="65">
        <v>43871</v>
      </c>
      <c r="M53" s="65">
        <v>43871</v>
      </c>
      <c r="N53">
        <v>52</v>
      </c>
      <c r="O53">
        <v>3</v>
      </c>
      <c r="P53" t="s">
        <v>128</v>
      </c>
      <c r="Q53">
        <v>7.0000000000000007E-2</v>
      </c>
      <c r="R53">
        <v>203.322</v>
      </c>
      <c r="S53">
        <v>3</v>
      </c>
      <c r="T53" t="s">
        <v>202</v>
      </c>
      <c r="U53" t="s">
        <v>201</v>
      </c>
      <c r="V53" t="s">
        <v>564</v>
      </c>
    </row>
    <row r="54" spans="1:22" x14ac:dyDescent="0.3">
      <c r="A54">
        <v>53</v>
      </c>
      <c r="B54" s="65">
        <v>43860</v>
      </c>
      <c r="C54">
        <v>24</v>
      </c>
      <c r="D54" t="s">
        <v>133</v>
      </c>
      <c r="E54">
        <v>10</v>
      </c>
      <c r="F54">
        <v>44</v>
      </c>
      <c r="G54">
        <v>94</v>
      </c>
      <c r="H54">
        <v>4136</v>
      </c>
      <c r="I54">
        <v>0.08</v>
      </c>
      <c r="K54">
        <v>3805.12</v>
      </c>
      <c r="L54" s="65">
        <v>43886</v>
      </c>
      <c r="M54" s="65">
        <v>43886</v>
      </c>
      <c r="N54">
        <v>53</v>
      </c>
      <c r="O54">
        <v>6</v>
      </c>
      <c r="P54" t="s">
        <v>95</v>
      </c>
      <c r="Q54">
        <v>0.06</v>
      </c>
      <c r="R54">
        <v>228.30719999999999</v>
      </c>
      <c r="S54">
        <v>4</v>
      </c>
      <c r="T54" t="s">
        <v>551</v>
      </c>
      <c r="U54" t="s">
        <v>206</v>
      </c>
      <c r="V54" t="s">
        <v>562</v>
      </c>
    </row>
    <row r="55" spans="1:22" x14ac:dyDescent="0.3">
      <c r="A55">
        <v>54</v>
      </c>
      <c r="B55" s="65">
        <v>43861</v>
      </c>
      <c r="C55">
        <v>93</v>
      </c>
      <c r="D55" t="s">
        <v>91</v>
      </c>
      <c r="E55">
        <v>13</v>
      </c>
      <c r="F55">
        <v>41</v>
      </c>
      <c r="G55">
        <v>103</v>
      </c>
      <c r="H55">
        <v>4223</v>
      </c>
      <c r="I55">
        <v>0.1</v>
      </c>
      <c r="K55">
        <v>3800.7</v>
      </c>
      <c r="L55" s="65">
        <v>43869</v>
      </c>
      <c r="M55" s="65">
        <v>43869</v>
      </c>
      <c r="N55">
        <v>54</v>
      </c>
      <c r="O55">
        <v>2</v>
      </c>
      <c r="P55" t="s">
        <v>80</v>
      </c>
      <c r="Q55">
        <v>0.08</v>
      </c>
      <c r="R55">
        <v>304.05599999999998</v>
      </c>
      <c r="S55">
        <v>5</v>
      </c>
      <c r="T55" t="s">
        <v>545</v>
      </c>
      <c r="U55" t="s">
        <v>201</v>
      </c>
      <c r="V55" t="s">
        <v>568</v>
      </c>
    </row>
    <row r="56" spans="1:22" x14ac:dyDescent="0.3">
      <c r="A56">
        <v>55</v>
      </c>
      <c r="B56" s="65">
        <v>43861</v>
      </c>
      <c r="C56">
        <v>95</v>
      </c>
      <c r="D56" t="s">
        <v>96</v>
      </c>
      <c r="E56">
        <v>5</v>
      </c>
      <c r="F56">
        <v>11</v>
      </c>
      <c r="G56">
        <v>105</v>
      </c>
      <c r="H56">
        <v>1155</v>
      </c>
      <c r="I56">
        <v>0.06</v>
      </c>
      <c r="K56">
        <v>1085.7</v>
      </c>
      <c r="L56" s="65">
        <v>43872</v>
      </c>
      <c r="M56" s="65">
        <v>43872</v>
      </c>
      <c r="N56">
        <v>55</v>
      </c>
      <c r="O56">
        <v>4</v>
      </c>
      <c r="P56" t="s">
        <v>88</v>
      </c>
      <c r="Q56">
        <v>7.0000000000000007E-2</v>
      </c>
      <c r="R56">
        <v>75.998999999999995</v>
      </c>
      <c r="S56">
        <v>6</v>
      </c>
      <c r="T56" t="s">
        <v>551</v>
      </c>
      <c r="U56" t="s">
        <v>206</v>
      </c>
      <c r="V56" t="s">
        <v>552</v>
      </c>
    </row>
    <row r="57" spans="1:22" x14ac:dyDescent="0.3">
      <c r="A57">
        <v>56</v>
      </c>
      <c r="B57" s="65">
        <v>43861</v>
      </c>
      <c r="C57">
        <v>13</v>
      </c>
      <c r="D57" t="s">
        <v>134</v>
      </c>
      <c r="E57">
        <v>12</v>
      </c>
      <c r="F57">
        <v>45</v>
      </c>
      <c r="G57">
        <v>106</v>
      </c>
      <c r="H57">
        <v>4770</v>
      </c>
      <c r="I57">
        <v>0.12</v>
      </c>
      <c r="K57">
        <v>4197.6000000000004</v>
      </c>
      <c r="L57" s="65">
        <v>43886</v>
      </c>
      <c r="M57" s="65">
        <v>43886</v>
      </c>
      <c r="N57">
        <v>56</v>
      </c>
      <c r="O57">
        <v>6</v>
      </c>
      <c r="P57" t="s">
        <v>83</v>
      </c>
      <c r="Q57">
        <v>0.05</v>
      </c>
      <c r="R57">
        <v>209.88</v>
      </c>
      <c r="S57">
        <v>7</v>
      </c>
      <c r="T57" t="s">
        <v>542</v>
      </c>
      <c r="U57" t="s">
        <v>201</v>
      </c>
      <c r="V57" t="s">
        <v>566</v>
      </c>
    </row>
    <row r="58" spans="1:22" x14ac:dyDescent="0.3">
      <c r="A58">
        <v>57</v>
      </c>
      <c r="B58" s="65">
        <v>43862</v>
      </c>
      <c r="C58">
        <v>33</v>
      </c>
      <c r="D58" t="s">
        <v>135</v>
      </c>
      <c r="E58">
        <v>6</v>
      </c>
      <c r="F58">
        <v>35</v>
      </c>
      <c r="G58">
        <v>101</v>
      </c>
      <c r="H58">
        <v>3535</v>
      </c>
      <c r="I58">
        <v>0.13</v>
      </c>
      <c r="K58">
        <v>3075.45</v>
      </c>
      <c r="L58" s="65">
        <v>43888</v>
      </c>
      <c r="M58" s="65">
        <v>43888</v>
      </c>
      <c r="N58">
        <v>57</v>
      </c>
      <c r="O58">
        <v>4</v>
      </c>
      <c r="P58" t="s">
        <v>90</v>
      </c>
      <c r="Q58">
        <v>0.08</v>
      </c>
      <c r="R58">
        <v>246.036</v>
      </c>
      <c r="S58">
        <v>1</v>
      </c>
      <c r="T58" t="s">
        <v>202</v>
      </c>
      <c r="U58" t="s">
        <v>201</v>
      </c>
      <c r="V58" t="s">
        <v>554</v>
      </c>
    </row>
    <row r="59" spans="1:22" x14ac:dyDescent="0.3">
      <c r="A59">
        <v>58</v>
      </c>
      <c r="B59" s="65">
        <v>43862</v>
      </c>
      <c r="C59">
        <v>52</v>
      </c>
      <c r="D59" t="s">
        <v>81</v>
      </c>
      <c r="E59">
        <v>4</v>
      </c>
      <c r="F59">
        <v>15</v>
      </c>
      <c r="G59">
        <v>104</v>
      </c>
      <c r="H59">
        <v>1560</v>
      </c>
      <c r="I59">
        <v>0.12</v>
      </c>
      <c r="K59">
        <v>1372.8</v>
      </c>
      <c r="L59" s="65">
        <v>43882</v>
      </c>
      <c r="M59" s="65">
        <v>43882</v>
      </c>
      <c r="N59">
        <v>58</v>
      </c>
      <c r="O59">
        <v>4</v>
      </c>
      <c r="P59" t="s">
        <v>105</v>
      </c>
      <c r="Q59">
        <v>0.08</v>
      </c>
      <c r="R59">
        <v>109.824</v>
      </c>
      <c r="S59">
        <v>2</v>
      </c>
      <c r="T59" t="s">
        <v>548</v>
      </c>
      <c r="U59" t="s">
        <v>206</v>
      </c>
      <c r="V59" t="s">
        <v>549</v>
      </c>
    </row>
    <row r="60" spans="1:22" x14ac:dyDescent="0.3">
      <c r="A60">
        <v>59</v>
      </c>
      <c r="B60" s="65">
        <v>43863</v>
      </c>
      <c r="C60">
        <v>15</v>
      </c>
      <c r="D60" t="s">
        <v>136</v>
      </c>
      <c r="E60">
        <v>7</v>
      </c>
      <c r="F60">
        <v>13</v>
      </c>
      <c r="G60">
        <v>116</v>
      </c>
      <c r="H60">
        <v>1508</v>
      </c>
      <c r="I60">
        <v>0.14000000000000001</v>
      </c>
      <c r="K60">
        <v>1296.8800000000001</v>
      </c>
      <c r="L60" s="65">
        <v>43891</v>
      </c>
      <c r="M60" s="65">
        <v>43891</v>
      </c>
      <c r="N60">
        <v>59</v>
      </c>
      <c r="O60">
        <v>3</v>
      </c>
      <c r="P60" t="s">
        <v>88</v>
      </c>
      <c r="Q60">
        <v>7.0000000000000007E-2</v>
      </c>
      <c r="R60">
        <v>90.781599999999997</v>
      </c>
      <c r="S60">
        <v>3</v>
      </c>
      <c r="T60" t="s">
        <v>542</v>
      </c>
      <c r="U60" t="s">
        <v>206</v>
      </c>
      <c r="V60" t="s">
        <v>556</v>
      </c>
    </row>
    <row r="61" spans="1:22" x14ac:dyDescent="0.3">
      <c r="A61">
        <v>60</v>
      </c>
      <c r="B61" s="65">
        <v>43864</v>
      </c>
      <c r="C61">
        <v>13</v>
      </c>
      <c r="D61" t="s">
        <v>134</v>
      </c>
      <c r="E61">
        <v>15</v>
      </c>
      <c r="F61">
        <v>43</v>
      </c>
      <c r="G61">
        <v>98</v>
      </c>
      <c r="H61">
        <v>4214</v>
      </c>
      <c r="I61">
        <v>0.08</v>
      </c>
      <c r="K61">
        <v>3876.88</v>
      </c>
      <c r="L61" s="65">
        <v>43879</v>
      </c>
      <c r="M61" s="65">
        <v>43879</v>
      </c>
      <c r="N61">
        <v>60</v>
      </c>
      <c r="O61">
        <v>1</v>
      </c>
      <c r="P61" t="s">
        <v>92</v>
      </c>
      <c r="Q61">
        <v>7.0000000000000007E-2</v>
      </c>
      <c r="R61">
        <v>271.38159999999999</v>
      </c>
      <c r="S61">
        <v>4</v>
      </c>
      <c r="T61" t="s">
        <v>551</v>
      </c>
      <c r="U61" t="s">
        <v>206</v>
      </c>
      <c r="V61" t="s">
        <v>572</v>
      </c>
    </row>
    <row r="62" spans="1:22" x14ac:dyDescent="0.3">
      <c r="A62">
        <v>61</v>
      </c>
      <c r="B62" s="65">
        <v>43864</v>
      </c>
      <c r="C62">
        <v>89</v>
      </c>
      <c r="D62" t="s">
        <v>111</v>
      </c>
      <c r="E62">
        <v>5</v>
      </c>
      <c r="F62">
        <v>28</v>
      </c>
      <c r="G62">
        <v>102</v>
      </c>
      <c r="H62">
        <v>2856</v>
      </c>
      <c r="I62">
        <v>0</v>
      </c>
      <c r="K62">
        <v>2856</v>
      </c>
      <c r="L62" s="65">
        <v>43890</v>
      </c>
      <c r="M62" s="65">
        <v>43890</v>
      </c>
      <c r="N62">
        <v>61</v>
      </c>
      <c r="O62">
        <v>2</v>
      </c>
      <c r="P62" t="s">
        <v>109</v>
      </c>
      <c r="Q62">
        <v>0.09</v>
      </c>
      <c r="R62">
        <v>257.04000000000002</v>
      </c>
      <c r="S62">
        <v>5</v>
      </c>
      <c r="T62" t="s">
        <v>551</v>
      </c>
      <c r="U62" t="s">
        <v>206</v>
      </c>
      <c r="V62" t="s">
        <v>552</v>
      </c>
    </row>
    <row r="63" spans="1:22" x14ac:dyDescent="0.3">
      <c r="A63">
        <v>62</v>
      </c>
      <c r="B63" s="65">
        <v>43865</v>
      </c>
      <c r="C63">
        <v>64</v>
      </c>
      <c r="D63" t="s">
        <v>137</v>
      </c>
      <c r="E63">
        <v>6</v>
      </c>
      <c r="F63">
        <v>16</v>
      </c>
      <c r="G63">
        <v>112</v>
      </c>
      <c r="H63">
        <v>1792</v>
      </c>
      <c r="I63">
        <v>0.04</v>
      </c>
      <c r="K63">
        <v>1720.32</v>
      </c>
      <c r="L63" s="65">
        <v>43869</v>
      </c>
      <c r="M63" s="65">
        <v>43869</v>
      </c>
      <c r="N63">
        <v>62</v>
      </c>
      <c r="O63">
        <v>4</v>
      </c>
      <c r="P63" t="s">
        <v>113</v>
      </c>
      <c r="Q63">
        <v>0.05</v>
      </c>
      <c r="R63">
        <v>86.016000000000005</v>
      </c>
      <c r="S63">
        <v>6</v>
      </c>
      <c r="T63" t="s">
        <v>202</v>
      </c>
      <c r="U63" t="s">
        <v>201</v>
      </c>
      <c r="V63" t="s">
        <v>554</v>
      </c>
    </row>
    <row r="64" spans="1:22" x14ac:dyDescent="0.3">
      <c r="A64">
        <v>63</v>
      </c>
      <c r="B64" s="65">
        <v>43865</v>
      </c>
      <c r="C64">
        <v>54</v>
      </c>
      <c r="D64" t="s">
        <v>138</v>
      </c>
      <c r="E64">
        <v>4</v>
      </c>
      <c r="F64">
        <v>42</v>
      </c>
      <c r="G64">
        <v>102</v>
      </c>
      <c r="H64">
        <v>4284</v>
      </c>
      <c r="I64">
        <v>0.05</v>
      </c>
      <c r="K64">
        <v>4069.8</v>
      </c>
      <c r="L64" s="65">
        <v>43885</v>
      </c>
      <c r="M64" s="65">
        <v>43885</v>
      </c>
      <c r="N64">
        <v>63</v>
      </c>
      <c r="O64">
        <v>2</v>
      </c>
      <c r="P64" t="s">
        <v>105</v>
      </c>
      <c r="Q64">
        <v>0.05</v>
      </c>
      <c r="R64">
        <v>203.49</v>
      </c>
      <c r="S64">
        <v>7</v>
      </c>
      <c r="T64" t="s">
        <v>548</v>
      </c>
      <c r="U64" t="s">
        <v>206</v>
      </c>
      <c r="V64" t="s">
        <v>549</v>
      </c>
    </row>
    <row r="65" spans="1:22" x14ac:dyDescent="0.3">
      <c r="A65">
        <v>64</v>
      </c>
      <c r="B65" s="65">
        <v>43866</v>
      </c>
      <c r="C65">
        <v>41</v>
      </c>
      <c r="D65" t="s">
        <v>127</v>
      </c>
      <c r="E65">
        <v>14</v>
      </c>
      <c r="F65">
        <v>32</v>
      </c>
      <c r="G65">
        <v>110</v>
      </c>
      <c r="H65">
        <v>3520</v>
      </c>
      <c r="I65">
        <v>0</v>
      </c>
      <c r="K65">
        <v>3520</v>
      </c>
      <c r="L65" s="65">
        <v>43877</v>
      </c>
      <c r="M65" s="65">
        <v>43877</v>
      </c>
      <c r="N65">
        <v>64</v>
      </c>
      <c r="O65">
        <v>4</v>
      </c>
      <c r="P65" t="s">
        <v>105</v>
      </c>
      <c r="Q65">
        <v>0.06</v>
      </c>
      <c r="R65">
        <v>211.2</v>
      </c>
      <c r="S65">
        <v>1</v>
      </c>
      <c r="T65" t="s">
        <v>548</v>
      </c>
      <c r="U65" t="s">
        <v>201</v>
      </c>
      <c r="V65" t="s">
        <v>570</v>
      </c>
    </row>
    <row r="66" spans="1:22" x14ac:dyDescent="0.3">
      <c r="A66">
        <v>65</v>
      </c>
      <c r="B66" s="65">
        <v>43866</v>
      </c>
      <c r="C66">
        <v>65</v>
      </c>
      <c r="D66" t="s">
        <v>123</v>
      </c>
      <c r="E66">
        <v>1</v>
      </c>
      <c r="F66">
        <v>17</v>
      </c>
      <c r="G66">
        <v>93</v>
      </c>
      <c r="H66">
        <v>1581</v>
      </c>
      <c r="I66">
        <v>0.02</v>
      </c>
      <c r="K66">
        <v>1549.38</v>
      </c>
      <c r="L66" s="65">
        <v>43871</v>
      </c>
      <c r="M66" s="65">
        <v>43871</v>
      </c>
      <c r="N66">
        <v>65</v>
      </c>
      <c r="O66">
        <v>5</v>
      </c>
      <c r="P66" t="s">
        <v>92</v>
      </c>
      <c r="Q66">
        <v>0.05</v>
      </c>
      <c r="R66">
        <v>77.468999999999994</v>
      </c>
      <c r="S66">
        <v>2</v>
      </c>
      <c r="T66" t="s">
        <v>202</v>
      </c>
      <c r="U66" t="s">
        <v>201</v>
      </c>
      <c r="V66" t="s">
        <v>539</v>
      </c>
    </row>
    <row r="67" spans="1:22" x14ac:dyDescent="0.3">
      <c r="A67">
        <v>66</v>
      </c>
      <c r="B67" s="65">
        <v>43866</v>
      </c>
      <c r="C67">
        <v>94</v>
      </c>
      <c r="D67" t="s">
        <v>111</v>
      </c>
      <c r="E67">
        <v>10</v>
      </c>
      <c r="F67">
        <v>23</v>
      </c>
      <c r="G67">
        <v>107</v>
      </c>
      <c r="H67">
        <v>2461</v>
      </c>
      <c r="I67">
        <v>0.1</v>
      </c>
      <c r="K67">
        <v>2214.9</v>
      </c>
      <c r="L67" s="65">
        <v>43877</v>
      </c>
      <c r="M67" s="65">
        <v>43877</v>
      </c>
      <c r="N67">
        <v>66</v>
      </c>
      <c r="O67">
        <v>1</v>
      </c>
      <c r="P67" t="s">
        <v>83</v>
      </c>
      <c r="Q67">
        <v>0.05</v>
      </c>
      <c r="R67">
        <v>110.745</v>
      </c>
      <c r="S67">
        <v>3</v>
      </c>
      <c r="T67" t="s">
        <v>551</v>
      </c>
      <c r="U67" t="s">
        <v>206</v>
      </c>
      <c r="V67" t="s">
        <v>562</v>
      </c>
    </row>
    <row r="68" spans="1:22" x14ac:dyDescent="0.3">
      <c r="A68">
        <v>67</v>
      </c>
      <c r="B68" s="65">
        <v>43866</v>
      </c>
      <c r="C68">
        <v>47</v>
      </c>
      <c r="D68" t="s">
        <v>101</v>
      </c>
      <c r="E68">
        <v>10</v>
      </c>
      <c r="F68">
        <v>35</v>
      </c>
      <c r="G68">
        <v>93</v>
      </c>
      <c r="H68">
        <v>3255</v>
      </c>
      <c r="I68">
        <v>0.14000000000000001</v>
      </c>
      <c r="K68">
        <v>2799.3</v>
      </c>
      <c r="L68" s="65">
        <v>43886</v>
      </c>
      <c r="M68" s="65">
        <v>43886</v>
      </c>
      <c r="N68">
        <v>67</v>
      </c>
      <c r="O68">
        <v>5</v>
      </c>
      <c r="P68" t="s">
        <v>113</v>
      </c>
      <c r="Q68">
        <v>0.1</v>
      </c>
      <c r="R68">
        <v>279.93</v>
      </c>
      <c r="S68">
        <v>4</v>
      </c>
      <c r="T68" t="s">
        <v>551</v>
      </c>
      <c r="U68" t="s">
        <v>206</v>
      </c>
      <c r="V68" t="s">
        <v>562</v>
      </c>
    </row>
    <row r="69" spans="1:22" x14ac:dyDescent="0.3">
      <c r="A69">
        <v>68</v>
      </c>
      <c r="B69" s="65">
        <v>43866</v>
      </c>
      <c r="C69">
        <v>69</v>
      </c>
      <c r="D69" t="s">
        <v>126</v>
      </c>
      <c r="E69">
        <v>11</v>
      </c>
      <c r="F69">
        <v>45</v>
      </c>
      <c r="G69">
        <v>119</v>
      </c>
      <c r="H69">
        <v>5355</v>
      </c>
      <c r="I69">
        <v>0.05</v>
      </c>
      <c r="K69">
        <v>5087.25</v>
      </c>
      <c r="L69" s="65">
        <v>43885</v>
      </c>
      <c r="M69" s="65">
        <v>43885</v>
      </c>
      <c r="N69">
        <v>68</v>
      </c>
      <c r="O69">
        <v>1</v>
      </c>
      <c r="P69" t="s">
        <v>83</v>
      </c>
      <c r="Q69">
        <v>0.05</v>
      </c>
      <c r="R69">
        <v>254.36250000000001</v>
      </c>
      <c r="S69">
        <v>5</v>
      </c>
      <c r="T69" t="s">
        <v>202</v>
      </c>
      <c r="U69" t="s">
        <v>201</v>
      </c>
      <c r="V69" t="s">
        <v>564</v>
      </c>
    </row>
    <row r="70" spans="1:22" x14ac:dyDescent="0.3">
      <c r="A70">
        <v>69</v>
      </c>
      <c r="B70" s="65">
        <v>43866</v>
      </c>
      <c r="C70">
        <v>39</v>
      </c>
      <c r="D70" t="s">
        <v>96</v>
      </c>
      <c r="E70">
        <v>4</v>
      </c>
      <c r="F70">
        <v>32</v>
      </c>
      <c r="G70">
        <v>117</v>
      </c>
      <c r="H70">
        <v>3744</v>
      </c>
      <c r="I70">
        <v>0.14000000000000001</v>
      </c>
      <c r="K70">
        <v>3219.84</v>
      </c>
      <c r="L70" s="65">
        <v>43884</v>
      </c>
      <c r="M70" s="65">
        <v>43884</v>
      </c>
      <c r="N70">
        <v>69</v>
      </c>
      <c r="O70">
        <v>1</v>
      </c>
      <c r="P70" t="s">
        <v>109</v>
      </c>
      <c r="Q70">
        <v>0.09</v>
      </c>
      <c r="R70">
        <v>289.78559999999999</v>
      </c>
      <c r="S70">
        <v>6</v>
      </c>
      <c r="T70" t="s">
        <v>548</v>
      </c>
      <c r="U70" t="s">
        <v>206</v>
      </c>
      <c r="V70" t="s">
        <v>549</v>
      </c>
    </row>
    <row r="71" spans="1:22" x14ac:dyDescent="0.3">
      <c r="A71">
        <v>70</v>
      </c>
      <c r="B71" s="65">
        <v>43867</v>
      </c>
      <c r="C71">
        <v>94</v>
      </c>
      <c r="D71" t="s">
        <v>111</v>
      </c>
      <c r="E71">
        <v>15</v>
      </c>
      <c r="F71">
        <v>40</v>
      </c>
      <c r="G71">
        <v>99</v>
      </c>
      <c r="H71">
        <v>3960</v>
      </c>
      <c r="I71">
        <v>0.01</v>
      </c>
      <c r="K71">
        <v>3920.4</v>
      </c>
      <c r="L71" s="65">
        <v>43875</v>
      </c>
      <c r="M71" s="65">
        <v>43875</v>
      </c>
      <c r="N71">
        <v>70</v>
      </c>
      <c r="O71">
        <v>3</v>
      </c>
      <c r="P71" t="s">
        <v>92</v>
      </c>
      <c r="Q71">
        <v>0.08</v>
      </c>
      <c r="R71">
        <v>313.63200000000001</v>
      </c>
      <c r="S71">
        <v>7</v>
      </c>
      <c r="T71" t="s">
        <v>551</v>
      </c>
      <c r="U71" t="s">
        <v>206</v>
      </c>
      <c r="V71" t="s">
        <v>572</v>
      </c>
    </row>
    <row r="72" spans="1:22" x14ac:dyDescent="0.3">
      <c r="A72">
        <v>71</v>
      </c>
      <c r="B72" s="65">
        <v>43867</v>
      </c>
      <c r="C72">
        <v>17</v>
      </c>
      <c r="D72" t="s">
        <v>126</v>
      </c>
      <c r="E72">
        <v>2</v>
      </c>
      <c r="F72">
        <v>43</v>
      </c>
      <c r="G72">
        <v>106</v>
      </c>
      <c r="H72">
        <v>4558</v>
      </c>
      <c r="I72">
        <v>0.08</v>
      </c>
      <c r="K72">
        <v>4193.3599999999997</v>
      </c>
      <c r="L72" s="65">
        <v>43880</v>
      </c>
      <c r="M72" s="65">
        <v>43880</v>
      </c>
      <c r="N72">
        <v>71</v>
      </c>
      <c r="O72">
        <v>7</v>
      </c>
      <c r="P72" t="s">
        <v>80</v>
      </c>
      <c r="Q72">
        <v>0.09</v>
      </c>
      <c r="R72">
        <v>377.4024</v>
      </c>
      <c r="S72">
        <v>1</v>
      </c>
      <c r="T72" t="s">
        <v>542</v>
      </c>
      <c r="U72" t="s">
        <v>206</v>
      </c>
      <c r="V72" t="s">
        <v>543</v>
      </c>
    </row>
    <row r="73" spans="1:22" x14ac:dyDescent="0.3">
      <c r="A73">
        <v>72</v>
      </c>
      <c r="B73" s="65">
        <v>43868</v>
      </c>
      <c r="C73">
        <v>73</v>
      </c>
      <c r="D73" t="s">
        <v>96</v>
      </c>
      <c r="E73">
        <v>5</v>
      </c>
      <c r="F73">
        <v>11</v>
      </c>
      <c r="G73">
        <v>120</v>
      </c>
      <c r="H73">
        <v>1320</v>
      </c>
      <c r="I73">
        <v>0.02</v>
      </c>
      <c r="K73">
        <v>1293.5999999999999</v>
      </c>
      <c r="L73" s="65">
        <v>43887</v>
      </c>
      <c r="M73" s="65">
        <v>43887</v>
      </c>
      <c r="N73">
        <v>72</v>
      </c>
      <c r="O73">
        <v>4</v>
      </c>
      <c r="P73" t="s">
        <v>88</v>
      </c>
      <c r="Q73">
        <v>0.1</v>
      </c>
      <c r="R73">
        <v>129.36000000000001</v>
      </c>
      <c r="S73">
        <v>2</v>
      </c>
      <c r="T73" t="s">
        <v>551</v>
      </c>
      <c r="U73" t="s">
        <v>206</v>
      </c>
      <c r="V73" t="s">
        <v>552</v>
      </c>
    </row>
    <row r="74" spans="1:22" x14ac:dyDescent="0.3">
      <c r="A74">
        <v>73</v>
      </c>
      <c r="B74" s="65">
        <v>43868</v>
      </c>
      <c r="C74">
        <v>63</v>
      </c>
      <c r="D74" t="s">
        <v>139</v>
      </c>
      <c r="E74">
        <v>7</v>
      </c>
      <c r="F74">
        <v>30</v>
      </c>
      <c r="G74">
        <v>107</v>
      </c>
      <c r="H74">
        <v>3210</v>
      </c>
      <c r="I74">
        <v>0</v>
      </c>
      <c r="K74">
        <v>3210</v>
      </c>
      <c r="L74" s="65">
        <v>43879</v>
      </c>
      <c r="M74" s="65">
        <v>43879</v>
      </c>
      <c r="N74">
        <v>73</v>
      </c>
      <c r="O74">
        <v>1</v>
      </c>
      <c r="P74" t="s">
        <v>113</v>
      </c>
      <c r="Q74">
        <v>7.0000000000000007E-2</v>
      </c>
      <c r="R74">
        <v>224.7</v>
      </c>
      <c r="S74">
        <v>3</v>
      </c>
      <c r="T74" t="s">
        <v>542</v>
      </c>
      <c r="U74" t="s">
        <v>206</v>
      </c>
      <c r="V74" t="s">
        <v>556</v>
      </c>
    </row>
    <row r="75" spans="1:22" x14ac:dyDescent="0.3">
      <c r="A75">
        <v>74</v>
      </c>
      <c r="B75" s="65">
        <v>43871</v>
      </c>
      <c r="C75">
        <v>69</v>
      </c>
      <c r="D75" t="s">
        <v>126</v>
      </c>
      <c r="E75">
        <v>9</v>
      </c>
      <c r="F75">
        <v>23</v>
      </c>
      <c r="G75">
        <v>94</v>
      </c>
      <c r="H75">
        <v>2162</v>
      </c>
      <c r="I75">
        <v>0.12</v>
      </c>
      <c r="K75">
        <v>1902.56</v>
      </c>
      <c r="L75" s="65">
        <v>43885</v>
      </c>
      <c r="M75" s="65">
        <v>43885</v>
      </c>
      <c r="N75">
        <v>74</v>
      </c>
      <c r="O75">
        <v>3</v>
      </c>
      <c r="P75" t="s">
        <v>88</v>
      </c>
      <c r="Q75">
        <v>0.06</v>
      </c>
      <c r="R75">
        <v>114.1536</v>
      </c>
      <c r="S75">
        <v>4</v>
      </c>
      <c r="T75" t="s">
        <v>548</v>
      </c>
      <c r="U75" t="s">
        <v>206</v>
      </c>
      <c r="V75" t="s">
        <v>560</v>
      </c>
    </row>
    <row r="76" spans="1:22" x14ac:dyDescent="0.3">
      <c r="A76">
        <v>75</v>
      </c>
      <c r="B76" s="65">
        <v>43871</v>
      </c>
      <c r="C76">
        <v>19</v>
      </c>
      <c r="D76" t="s">
        <v>96</v>
      </c>
      <c r="E76">
        <v>1</v>
      </c>
      <c r="F76">
        <v>34</v>
      </c>
      <c r="G76">
        <v>104</v>
      </c>
      <c r="H76">
        <v>3536</v>
      </c>
      <c r="I76">
        <v>0.1</v>
      </c>
      <c r="K76">
        <v>3182.4</v>
      </c>
      <c r="L76" s="65">
        <v>43885</v>
      </c>
      <c r="M76" s="65">
        <v>43885</v>
      </c>
      <c r="N76">
        <v>75</v>
      </c>
      <c r="O76">
        <v>2</v>
      </c>
      <c r="P76" t="s">
        <v>109</v>
      </c>
      <c r="Q76">
        <v>7.0000000000000007E-2</v>
      </c>
      <c r="R76">
        <v>222.768</v>
      </c>
      <c r="S76">
        <v>5</v>
      </c>
      <c r="T76" t="s">
        <v>202</v>
      </c>
      <c r="U76" t="s">
        <v>201</v>
      </c>
      <c r="V76" t="s">
        <v>539</v>
      </c>
    </row>
    <row r="77" spans="1:22" x14ac:dyDescent="0.3">
      <c r="A77">
        <v>76</v>
      </c>
      <c r="B77" s="65">
        <v>43872</v>
      </c>
      <c r="C77">
        <v>87</v>
      </c>
      <c r="D77" t="s">
        <v>101</v>
      </c>
      <c r="E77">
        <v>3</v>
      </c>
      <c r="F77">
        <v>42</v>
      </c>
      <c r="G77">
        <v>106</v>
      </c>
      <c r="H77">
        <v>4452</v>
      </c>
      <c r="I77">
        <v>0.06</v>
      </c>
      <c r="K77">
        <v>4184.88</v>
      </c>
      <c r="L77" s="65">
        <v>43902</v>
      </c>
      <c r="M77" s="65">
        <v>43902</v>
      </c>
      <c r="N77">
        <v>76</v>
      </c>
      <c r="O77">
        <v>3</v>
      </c>
      <c r="P77" t="s">
        <v>105</v>
      </c>
      <c r="Q77">
        <v>7.0000000000000007E-2</v>
      </c>
      <c r="R77">
        <v>292.94159999999999</v>
      </c>
      <c r="S77">
        <v>6</v>
      </c>
      <c r="T77" t="s">
        <v>545</v>
      </c>
      <c r="U77" t="s">
        <v>206</v>
      </c>
      <c r="V77" t="s">
        <v>546</v>
      </c>
    </row>
    <row r="78" spans="1:22" x14ac:dyDescent="0.3">
      <c r="A78">
        <v>77</v>
      </c>
      <c r="B78" s="65">
        <v>43872</v>
      </c>
      <c r="C78">
        <v>33</v>
      </c>
      <c r="D78" t="s">
        <v>135</v>
      </c>
      <c r="E78">
        <v>12</v>
      </c>
      <c r="F78">
        <v>10</v>
      </c>
      <c r="G78">
        <v>91</v>
      </c>
      <c r="H78">
        <v>910</v>
      </c>
      <c r="I78">
        <v>0.1</v>
      </c>
      <c r="K78">
        <v>819</v>
      </c>
      <c r="L78" s="65">
        <v>43897</v>
      </c>
      <c r="M78" s="65">
        <v>43897</v>
      </c>
      <c r="N78">
        <v>77</v>
      </c>
      <c r="O78">
        <v>4</v>
      </c>
      <c r="P78" t="s">
        <v>113</v>
      </c>
      <c r="Q78">
        <v>0.09</v>
      </c>
      <c r="R78">
        <v>73.709999999999994</v>
      </c>
      <c r="S78">
        <v>7</v>
      </c>
      <c r="T78" t="s">
        <v>542</v>
      </c>
      <c r="U78" t="s">
        <v>201</v>
      </c>
      <c r="V78" t="s">
        <v>566</v>
      </c>
    </row>
    <row r="79" spans="1:22" x14ac:dyDescent="0.3">
      <c r="A79">
        <v>78</v>
      </c>
      <c r="B79" s="65">
        <v>43875</v>
      </c>
      <c r="C79">
        <v>9</v>
      </c>
      <c r="D79" t="s">
        <v>94</v>
      </c>
      <c r="E79">
        <v>1</v>
      </c>
      <c r="F79">
        <v>34</v>
      </c>
      <c r="G79">
        <v>99</v>
      </c>
      <c r="H79">
        <v>3366</v>
      </c>
      <c r="I79">
        <v>0.14000000000000001</v>
      </c>
      <c r="K79">
        <v>2894.76</v>
      </c>
      <c r="L79" s="65">
        <v>43886</v>
      </c>
      <c r="M79" s="65">
        <v>43886</v>
      </c>
      <c r="N79">
        <v>78</v>
      </c>
      <c r="O79">
        <v>1</v>
      </c>
      <c r="P79" t="s">
        <v>90</v>
      </c>
      <c r="Q79">
        <v>7.0000000000000007E-2</v>
      </c>
      <c r="R79">
        <v>202.63319999999999</v>
      </c>
      <c r="S79">
        <v>1</v>
      </c>
      <c r="T79" t="s">
        <v>202</v>
      </c>
      <c r="U79" t="s">
        <v>201</v>
      </c>
      <c r="V79" t="s">
        <v>539</v>
      </c>
    </row>
    <row r="80" spans="1:22" x14ac:dyDescent="0.3">
      <c r="A80">
        <v>79</v>
      </c>
      <c r="B80" s="65">
        <v>43876</v>
      </c>
      <c r="C80">
        <v>50</v>
      </c>
      <c r="D80" t="s">
        <v>140</v>
      </c>
      <c r="E80">
        <v>4</v>
      </c>
      <c r="F80">
        <v>13</v>
      </c>
      <c r="G80">
        <v>112</v>
      </c>
      <c r="H80">
        <v>1456</v>
      </c>
      <c r="I80">
        <v>0.05</v>
      </c>
      <c r="K80">
        <v>1383.2</v>
      </c>
      <c r="L80" s="65">
        <v>43892</v>
      </c>
      <c r="M80" s="65">
        <v>43892</v>
      </c>
      <c r="N80">
        <v>79</v>
      </c>
      <c r="O80">
        <v>2</v>
      </c>
      <c r="P80" t="s">
        <v>95</v>
      </c>
      <c r="Q80">
        <v>0.06</v>
      </c>
      <c r="R80">
        <v>82.992000000000004</v>
      </c>
      <c r="S80">
        <v>2</v>
      </c>
      <c r="T80" t="s">
        <v>548</v>
      </c>
      <c r="U80" t="s">
        <v>206</v>
      </c>
      <c r="V80" t="s">
        <v>549</v>
      </c>
    </row>
    <row r="81" spans="1:22" x14ac:dyDescent="0.3">
      <c r="A81">
        <v>80</v>
      </c>
      <c r="B81" s="65">
        <v>43877</v>
      </c>
      <c r="C81">
        <v>75</v>
      </c>
      <c r="D81" t="s">
        <v>96</v>
      </c>
      <c r="E81">
        <v>2</v>
      </c>
      <c r="F81">
        <v>36</v>
      </c>
      <c r="G81">
        <v>105</v>
      </c>
      <c r="H81">
        <v>3780</v>
      </c>
      <c r="I81">
        <v>0.04</v>
      </c>
      <c r="K81">
        <v>3628.8</v>
      </c>
      <c r="L81" s="65">
        <v>43901</v>
      </c>
      <c r="M81" s="65">
        <v>43901</v>
      </c>
      <c r="N81">
        <v>80</v>
      </c>
      <c r="O81">
        <v>1</v>
      </c>
      <c r="P81" t="s">
        <v>109</v>
      </c>
      <c r="Q81">
        <v>0.05</v>
      </c>
      <c r="R81">
        <v>181.44</v>
      </c>
      <c r="S81">
        <v>3</v>
      </c>
      <c r="T81" t="s">
        <v>542</v>
      </c>
      <c r="U81" t="s">
        <v>206</v>
      </c>
      <c r="V81" t="s">
        <v>543</v>
      </c>
    </row>
    <row r="82" spans="1:22" x14ac:dyDescent="0.3">
      <c r="A82">
        <v>81</v>
      </c>
      <c r="B82" s="65">
        <v>43877</v>
      </c>
      <c r="C82">
        <v>40</v>
      </c>
      <c r="D82" t="s">
        <v>111</v>
      </c>
      <c r="E82">
        <v>3</v>
      </c>
      <c r="F82">
        <v>17</v>
      </c>
      <c r="G82">
        <v>95</v>
      </c>
      <c r="H82">
        <v>1615</v>
      </c>
      <c r="I82">
        <v>0.1</v>
      </c>
      <c r="K82">
        <v>1453.5</v>
      </c>
      <c r="L82" s="65">
        <v>43884</v>
      </c>
      <c r="M82" s="65">
        <v>43884</v>
      </c>
      <c r="N82">
        <v>81</v>
      </c>
      <c r="O82">
        <v>1</v>
      </c>
      <c r="P82" t="s">
        <v>109</v>
      </c>
      <c r="Q82">
        <v>0.08</v>
      </c>
      <c r="R82">
        <v>116.28</v>
      </c>
      <c r="S82">
        <v>4</v>
      </c>
      <c r="T82" t="s">
        <v>545</v>
      </c>
      <c r="U82" t="s">
        <v>206</v>
      </c>
      <c r="V82" t="s">
        <v>546</v>
      </c>
    </row>
    <row r="83" spans="1:22" x14ac:dyDescent="0.3">
      <c r="A83">
        <v>82</v>
      </c>
      <c r="B83" s="65">
        <v>43877</v>
      </c>
      <c r="C83">
        <v>60</v>
      </c>
      <c r="D83" t="s">
        <v>141</v>
      </c>
      <c r="E83">
        <v>1</v>
      </c>
      <c r="F83">
        <v>44</v>
      </c>
      <c r="G83">
        <v>97</v>
      </c>
      <c r="H83">
        <v>4268</v>
      </c>
      <c r="I83">
        <v>0.08</v>
      </c>
      <c r="K83">
        <v>3926.56</v>
      </c>
      <c r="L83" s="65">
        <v>43907</v>
      </c>
      <c r="M83" s="65">
        <v>43907</v>
      </c>
      <c r="N83">
        <v>82</v>
      </c>
      <c r="O83">
        <v>1</v>
      </c>
      <c r="P83" t="s">
        <v>95</v>
      </c>
      <c r="Q83">
        <v>0.1</v>
      </c>
      <c r="R83">
        <v>392.65600000000001</v>
      </c>
      <c r="S83">
        <v>5</v>
      </c>
      <c r="T83" t="s">
        <v>202</v>
      </c>
      <c r="U83" t="s">
        <v>201</v>
      </c>
      <c r="V83" t="s">
        <v>539</v>
      </c>
    </row>
    <row r="84" spans="1:22" x14ac:dyDescent="0.3">
      <c r="A84">
        <v>83</v>
      </c>
      <c r="B84" s="65">
        <v>43879</v>
      </c>
      <c r="C84">
        <v>95</v>
      </c>
      <c r="D84" t="s">
        <v>96</v>
      </c>
      <c r="E84">
        <v>5</v>
      </c>
      <c r="F84">
        <v>35</v>
      </c>
      <c r="G84">
        <v>99</v>
      </c>
      <c r="H84">
        <v>3465</v>
      </c>
      <c r="I84">
        <v>0.15</v>
      </c>
      <c r="K84">
        <v>2945.25</v>
      </c>
      <c r="L84" s="65">
        <v>43909</v>
      </c>
      <c r="M84" s="65">
        <v>43909</v>
      </c>
      <c r="N84">
        <v>83</v>
      </c>
      <c r="O84">
        <v>6</v>
      </c>
      <c r="P84" t="s">
        <v>113</v>
      </c>
      <c r="Q84">
        <v>0.08</v>
      </c>
      <c r="R84">
        <v>235.62</v>
      </c>
      <c r="S84">
        <v>6</v>
      </c>
      <c r="T84" t="s">
        <v>551</v>
      </c>
      <c r="U84" t="s">
        <v>206</v>
      </c>
      <c r="V84" t="s">
        <v>552</v>
      </c>
    </row>
    <row r="85" spans="1:22" x14ac:dyDescent="0.3">
      <c r="A85">
        <v>84</v>
      </c>
      <c r="B85" s="65">
        <v>43879</v>
      </c>
      <c r="C85">
        <v>79</v>
      </c>
      <c r="D85" t="s">
        <v>91</v>
      </c>
      <c r="E85">
        <v>12</v>
      </c>
      <c r="F85">
        <v>11</v>
      </c>
      <c r="G85">
        <v>102</v>
      </c>
      <c r="H85">
        <v>1122</v>
      </c>
      <c r="I85">
        <v>0.13</v>
      </c>
      <c r="K85">
        <v>976.14</v>
      </c>
      <c r="L85" s="65">
        <v>43907</v>
      </c>
      <c r="M85" s="65">
        <v>43907</v>
      </c>
      <c r="N85">
        <v>84</v>
      </c>
      <c r="O85">
        <v>5</v>
      </c>
      <c r="P85" t="s">
        <v>90</v>
      </c>
      <c r="Q85">
        <v>0.1</v>
      </c>
      <c r="R85">
        <v>97.614000000000004</v>
      </c>
      <c r="S85">
        <v>7</v>
      </c>
      <c r="T85" t="s">
        <v>542</v>
      </c>
      <c r="U85" t="s">
        <v>201</v>
      </c>
      <c r="V85" t="s">
        <v>566</v>
      </c>
    </row>
    <row r="86" spans="1:22" x14ac:dyDescent="0.3">
      <c r="A86">
        <v>85</v>
      </c>
      <c r="B86" s="65">
        <v>43879</v>
      </c>
      <c r="C86">
        <v>60</v>
      </c>
      <c r="D86" t="s">
        <v>141</v>
      </c>
      <c r="E86">
        <v>10</v>
      </c>
      <c r="F86">
        <v>27</v>
      </c>
      <c r="G86">
        <v>103</v>
      </c>
      <c r="H86">
        <v>2781</v>
      </c>
      <c r="I86">
        <v>0.08</v>
      </c>
      <c r="K86">
        <v>2558.52</v>
      </c>
      <c r="L86" s="65">
        <v>43885</v>
      </c>
      <c r="M86" s="65">
        <v>43885</v>
      </c>
      <c r="N86">
        <v>85</v>
      </c>
      <c r="O86">
        <v>4</v>
      </c>
      <c r="P86" t="s">
        <v>92</v>
      </c>
      <c r="Q86">
        <v>0.09</v>
      </c>
      <c r="R86">
        <v>230.26679999999999</v>
      </c>
      <c r="S86">
        <v>1</v>
      </c>
      <c r="T86" t="s">
        <v>551</v>
      </c>
      <c r="U86" t="s">
        <v>206</v>
      </c>
      <c r="V86" t="s">
        <v>562</v>
      </c>
    </row>
    <row r="87" spans="1:22" x14ac:dyDescent="0.3">
      <c r="A87">
        <v>86</v>
      </c>
      <c r="B87" s="65">
        <v>43879</v>
      </c>
      <c r="C87">
        <v>47</v>
      </c>
      <c r="D87" t="s">
        <v>101</v>
      </c>
      <c r="E87">
        <v>2</v>
      </c>
      <c r="F87">
        <v>14</v>
      </c>
      <c r="G87">
        <v>94</v>
      </c>
      <c r="H87">
        <v>1316</v>
      </c>
      <c r="I87">
        <v>0.08</v>
      </c>
      <c r="K87">
        <v>1210.72</v>
      </c>
      <c r="L87" s="65">
        <v>43905</v>
      </c>
      <c r="M87" s="65">
        <v>43905</v>
      </c>
      <c r="N87">
        <v>86</v>
      </c>
      <c r="O87">
        <v>3</v>
      </c>
      <c r="P87" t="s">
        <v>83</v>
      </c>
      <c r="Q87">
        <v>0.1</v>
      </c>
      <c r="R87">
        <v>121.072</v>
      </c>
      <c r="S87">
        <v>2</v>
      </c>
      <c r="T87" t="s">
        <v>542</v>
      </c>
      <c r="U87" t="s">
        <v>206</v>
      </c>
      <c r="V87" t="s">
        <v>543</v>
      </c>
    </row>
    <row r="88" spans="1:22" x14ac:dyDescent="0.3">
      <c r="A88">
        <v>87</v>
      </c>
      <c r="B88" s="65">
        <v>43880</v>
      </c>
      <c r="C88">
        <v>38</v>
      </c>
      <c r="D88" t="s">
        <v>132</v>
      </c>
      <c r="E88">
        <v>2</v>
      </c>
      <c r="F88">
        <v>44</v>
      </c>
      <c r="G88">
        <v>118</v>
      </c>
      <c r="H88">
        <v>5192</v>
      </c>
      <c r="I88">
        <v>0.15</v>
      </c>
      <c r="K88">
        <v>4413.2</v>
      </c>
      <c r="L88" s="65">
        <v>43910</v>
      </c>
      <c r="M88" s="65">
        <v>43910</v>
      </c>
      <c r="N88">
        <v>87</v>
      </c>
      <c r="O88">
        <v>2</v>
      </c>
      <c r="P88" t="s">
        <v>88</v>
      </c>
      <c r="Q88">
        <v>0.06</v>
      </c>
      <c r="R88">
        <v>264.79199999999997</v>
      </c>
      <c r="S88">
        <v>3</v>
      </c>
      <c r="T88" t="s">
        <v>542</v>
      </c>
      <c r="U88" t="s">
        <v>206</v>
      </c>
      <c r="V88" t="s">
        <v>543</v>
      </c>
    </row>
    <row r="89" spans="1:22" x14ac:dyDescent="0.3">
      <c r="A89">
        <v>88</v>
      </c>
      <c r="B89" s="65">
        <v>43880</v>
      </c>
      <c r="C89">
        <v>47</v>
      </c>
      <c r="D89" t="s">
        <v>101</v>
      </c>
      <c r="E89">
        <v>11</v>
      </c>
      <c r="F89">
        <v>44</v>
      </c>
      <c r="G89">
        <v>111</v>
      </c>
      <c r="H89">
        <v>4884</v>
      </c>
      <c r="I89">
        <v>0.03</v>
      </c>
      <c r="K89">
        <v>4737.4799999999996</v>
      </c>
      <c r="L89" s="65">
        <v>43908</v>
      </c>
      <c r="M89" s="65">
        <v>43908</v>
      </c>
      <c r="N89">
        <v>88</v>
      </c>
      <c r="O89">
        <v>6</v>
      </c>
      <c r="P89" t="s">
        <v>113</v>
      </c>
      <c r="Q89">
        <v>0.06</v>
      </c>
      <c r="R89">
        <v>284.24880000000002</v>
      </c>
      <c r="S89">
        <v>4</v>
      </c>
      <c r="T89" t="s">
        <v>202</v>
      </c>
      <c r="U89" t="s">
        <v>201</v>
      </c>
      <c r="V89" t="s">
        <v>564</v>
      </c>
    </row>
    <row r="90" spans="1:22" x14ac:dyDescent="0.3">
      <c r="A90">
        <v>89</v>
      </c>
      <c r="B90" s="65">
        <v>43880</v>
      </c>
      <c r="C90">
        <v>18</v>
      </c>
      <c r="D90" t="s">
        <v>142</v>
      </c>
      <c r="E90">
        <v>8</v>
      </c>
      <c r="F90">
        <v>24</v>
      </c>
      <c r="G90">
        <v>116</v>
      </c>
      <c r="H90">
        <v>2784</v>
      </c>
      <c r="I90">
        <v>0.13</v>
      </c>
      <c r="K90">
        <v>2422.08</v>
      </c>
      <c r="L90" s="65">
        <v>43899</v>
      </c>
      <c r="M90" s="65">
        <v>43899</v>
      </c>
      <c r="N90">
        <v>89</v>
      </c>
      <c r="O90">
        <v>4</v>
      </c>
      <c r="P90" t="s">
        <v>92</v>
      </c>
      <c r="Q90">
        <v>0.06</v>
      </c>
      <c r="R90">
        <v>145.32480000000001</v>
      </c>
      <c r="S90">
        <v>5</v>
      </c>
      <c r="T90" t="s">
        <v>545</v>
      </c>
      <c r="U90" t="s">
        <v>206</v>
      </c>
      <c r="V90" t="s">
        <v>558</v>
      </c>
    </row>
    <row r="91" spans="1:22" x14ac:dyDescent="0.3">
      <c r="A91">
        <v>90</v>
      </c>
      <c r="B91" s="65">
        <v>43880</v>
      </c>
      <c r="C91">
        <v>99</v>
      </c>
      <c r="D91" t="s">
        <v>143</v>
      </c>
      <c r="E91">
        <v>5</v>
      </c>
      <c r="F91">
        <v>47</v>
      </c>
      <c r="G91">
        <v>105</v>
      </c>
      <c r="H91">
        <v>4935</v>
      </c>
      <c r="I91">
        <v>0.02</v>
      </c>
      <c r="K91">
        <v>4836.3</v>
      </c>
      <c r="L91" s="65">
        <v>43880</v>
      </c>
      <c r="M91" s="65">
        <v>43880</v>
      </c>
      <c r="N91">
        <v>90</v>
      </c>
      <c r="O91">
        <v>1</v>
      </c>
      <c r="P91" t="s">
        <v>128</v>
      </c>
      <c r="Q91">
        <v>7.0000000000000007E-2</v>
      </c>
      <c r="R91">
        <v>338.541</v>
      </c>
      <c r="S91">
        <v>6</v>
      </c>
      <c r="T91" t="s">
        <v>551</v>
      </c>
      <c r="U91" t="s">
        <v>206</v>
      </c>
      <c r="V91" t="s">
        <v>552</v>
      </c>
    </row>
    <row r="92" spans="1:22" x14ac:dyDescent="0.3">
      <c r="A92">
        <v>91</v>
      </c>
      <c r="B92" s="65">
        <v>43881</v>
      </c>
      <c r="C92">
        <v>31</v>
      </c>
      <c r="D92" t="s">
        <v>144</v>
      </c>
      <c r="E92">
        <v>7</v>
      </c>
      <c r="F92">
        <v>18</v>
      </c>
      <c r="G92">
        <v>100</v>
      </c>
      <c r="H92">
        <v>1800</v>
      </c>
      <c r="I92">
        <v>0.02</v>
      </c>
      <c r="K92">
        <v>1764</v>
      </c>
      <c r="L92" s="65">
        <v>43884</v>
      </c>
      <c r="M92" s="65">
        <v>43884</v>
      </c>
      <c r="N92">
        <v>91</v>
      </c>
      <c r="O92">
        <v>2</v>
      </c>
      <c r="P92" t="s">
        <v>80</v>
      </c>
      <c r="Q92">
        <v>7.0000000000000007E-2</v>
      </c>
      <c r="R92">
        <v>123.48</v>
      </c>
      <c r="S92">
        <v>7</v>
      </c>
      <c r="T92" t="s">
        <v>542</v>
      </c>
      <c r="U92" t="s">
        <v>206</v>
      </c>
      <c r="V92" t="s">
        <v>556</v>
      </c>
    </row>
    <row r="93" spans="1:22" x14ac:dyDescent="0.3">
      <c r="A93">
        <v>92</v>
      </c>
      <c r="B93" s="65">
        <v>43882</v>
      </c>
      <c r="C93">
        <v>61</v>
      </c>
      <c r="D93" t="s">
        <v>116</v>
      </c>
      <c r="E93">
        <v>2</v>
      </c>
      <c r="F93">
        <v>37</v>
      </c>
      <c r="G93">
        <v>96</v>
      </c>
      <c r="H93">
        <v>3552</v>
      </c>
      <c r="I93">
        <v>0.15</v>
      </c>
      <c r="K93">
        <v>3019.2</v>
      </c>
      <c r="L93" s="65">
        <v>43882</v>
      </c>
      <c r="M93" s="65">
        <v>43882</v>
      </c>
      <c r="N93">
        <v>92</v>
      </c>
      <c r="O93">
        <v>4</v>
      </c>
      <c r="P93" t="s">
        <v>80</v>
      </c>
      <c r="Q93">
        <v>7.0000000000000007E-2</v>
      </c>
      <c r="R93">
        <v>211.34399999999999</v>
      </c>
      <c r="S93">
        <v>1</v>
      </c>
      <c r="T93" t="s">
        <v>542</v>
      </c>
      <c r="U93" t="s">
        <v>206</v>
      </c>
      <c r="V93" t="s">
        <v>543</v>
      </c>
    </row>
    <row r="94" spans="1:22" x14ac:dyDescent="0.3">
      <c r="A94">
        <v>93</v>
      </c>
      <c r="B94" s="65">
        <v>43883</v>
      </c>
      <c r="C94">
        <v>52</v>
      </c>
      <c r="D94" t="s">
        <v>81</v>
      </c>
      <c r="E94">
        <v>15</v>
      </c>
      <c r="F94">
        <v>34</v>
      </c>
      <c r="G94">
        <v>112</v>
      </c>
      <c r="H94">
        <v>3808</v>
      </c>
      <c r="I94">
        <v>0.08</v>
      </c>
      <c r="K94">
        <v>3503.36</v>
      </c>
      <c r="L94" s="65">
        <v>43904</v>
      </c>
      <c r="M94" s="65">
        <v>43904</v>
      </c>
      <c r="N94">
        <v>93</v>
      </c>
      <c r="O94">
        <v>3</v>
      </c>
      <c r="P94" t="s">
        <v>113</v>
      </c>
      <c r="Q94">
        <v>0.06</v>
      </c>
      <c r="R94">
        <v>210.20160000000001</v>
      </c>
      <c r="S94">
        <v>2</v>
      </c>
      <c r="T94" t="s">
        <v>551</v>
      </c>
      <c r="U94" t="s">
        <v>206</v>
      </c>
      <c r="V94" t="s">
        <v>572</v>
      </c>
    </row>
    <row r="95" spans="1:22" x14ac:dyDescent="0.3">
      <c r="A95">
        <v>94</v>
      </c>
      <c r="B95" s="65">
        <v>43883</v>
      </c>
      <c r="C95">
        <v>41</v>
      </c>
      <c r="D95" t="s">
        <v>127</v>
      </c>
      <c r="E95">
        <v>1</v>
      </c>
      <c r="F95">
        <v>41</v>
      </c>
      <c r="G95">
        <v>107</v>
      </c>
      <c r="H95">
        <v>4387</v>
      </c>
      <c r="I95">
        <v>7.0000000000000007E-2</v>
      </c>
      <c r="K95">
        <v>4079.91</v>
      </c>
      <c r="L95" s="65">
        <v>43890</v>
      </c>
      <c r="M95" s="65">
        <v>43890</v>
      </c>
      <c r="N95">
        <v>94</v>
      </c>
      <c r="O95">
        <v>5</v>
      </c>
      <c r="P95" t="s">
        <v>109</v>
      </c>
      <c r="Q95">
        <v>0.05</v>
      </c>
      <c r="R95">
        <v>203.99549999999999</v>
      </c>
      <c r="S95">
        <v>3</v>
      </c>
      <c r="T95" t="s">
        <v>202</v>
      </c>
      <c r="U95" t="s">
        <v>201</v>
      </c>
      <c r="V95" t="s">
        <v>539</v>
      </c>
    </row>
    <row r="96" spans="1:22" x14ac:dyDescent="0.3">
      <c r="A96">
        <v>95</v>
      </c>
      <c r="B96" s="65">
        <v>43883</v>
      </c>
      <c r="C96">
        <v>35</v>
      </c>
      <c r="D96" t="s">
        <v>96</v>
      </c>
      <c r="E96">
        <v>15</v>
      </c>
      <c r="F96">
        <v>32</v>
      </c>
      <c r="G96">
        <v>118</v>
      </c>
      <c r="H96">
        <v>3776</v>
      </c>
      <c r="I96">
        <v>0.01</v>
      </c>
      <c r="K96">
        <v>3738.24</v>
      </c>
      <c r="L96" s="65">
        <v>43895</v>
      </c>
      <c r="M96" s="65">
        <v>43895</v>
      </c>
      <c r="N96">
        <v>95</v>
      </c>
      <c r="O96">
        <v>6</v>
      </c>
      <c r="P96" t="s">
        <v>83</v>
      </c>
      <c r="Q96">
        <v>0.1</v>
      </c>
      <c r="R96">
        <v>373.82400000000001</v>
      </c>
      <c r="S96">
        <v>4</v>
      </c>
      <c r="T96" t="s">
        <v>551</v>
      </c>
      <c r="U96" t="s">
        <v>206</v>
      </c>
      <c r="V96" t="s">
        <v>572</v>
      </c>
    </row>
    <row r="97" spans="1:22" x14ac:dyDescent="0.3">
      <c r="A97">
        <v>96</v>
      </c>
      <c r="B97" s="65">
        <v>43884</v>
      </c>
      <c r="C97">
        <v>89</v>
      </c>
      <c r="D97" t="s">
        <v>111</v>
      </c>
      <c r="E97">
        <v>10</v>
      </c>
      <c r="F97">
        <v>44</v>
      </c>
      <c r="G97">
        <v>96</v>
      </c>
      <c r="H97">
        <v>4224</v>
      </c>
      <c r="I97">
        <v>0.13</v>
      </c>
      <c r="K97">
        <v>3674.88</v>
      </c>
      <c r="L97" s="65">
        <v>43885</v>
      </c>
      <c r="M97" s="65">
        <v>43885</v>
      </c>
      <c r="N97">
        <v>96</v>
      </c>
      <c r="O97">
        <v>6</v>
      </c>
      <c r="P97" t="s">
        <v>113</v>
      </c>
      <c r="Q97">
        <v>0.06</v>
      </c>
      <c r="R97">
        <v>220.49279999999999</v>
      </c>
      <c r="S97">
        <v>5</v>
      </c>
      <c r="T97" t="s">
        <v>551</v>
      </c>
      <c r="U97" t="s">
        <v>206</v>
      </c>
      <c r="V97" t="s">
        <v>562</v>
      </c>
    </row>
    <row r="98" spans="1:22" x14ac:dyDescent="0.3">
      <c r="A98">
        <v>97</v>
      </c>
      <c r="B98" s="65">
        <v>43884</v>
      </c>
      <c r="C98">
        <v>8</v>
      </c>
      <c r="D98" t="s">
        <v>96</v>
      </c>
      <c r="E98">
        <v>9</v>
      </c>
      <c r="F98">
        <v>35</v>
      </c>
      <c r="G98">
        <v>90</v>
      </c>
      <c r="H98">
        <v>3150</v>
      </c>
      <c r="I98">
        <v>0.02</v>
      </c>
      <c r="K98">
        <v>3087</v>
      </c>
      <c r="L98" s="65">
        <v>43914</v>
      </c>
      <c r="M98" s="65">
        <v>43914</v>
      </c>
      <c r="N98">
        <v>97</v>
      </c>
      <c r="O98">
        <v>6</v>
      </c>
      <c r="P98" t="s">
        <v>80</v>
      </c>
      <c r="Q98">
        <v>0.05</v>
      </c>
      <c r="R98">
        <v>154.35</v>
      </c>
      <c r="S98">
        <v>6</v>
      </c>
      <c r="T98" t="s">
        <v>548</v>
      </c>
      <c r="U98" t="s">
        <v>206</v>
      </c>
      <c r="V98" t="s">
        <v>560</v>
      </c>
    </row>
    <row r="99" spans="1:22" x14ac:dyDescent="0.3">
      <c r="A99">
        <v>98</v>
      </c>
      <c r="B99" s="65">
        <v>43884</v>
      </c>
      <c r="C99">
        <v>28</v>
      </c>
      <c r="D99" t="s">
        <v>145</v>
      </c>
      <c r="E99">
        <v>15</v>
      </c>
      <c r="F99">
        <v>14</v>
      </c>
      <c r="G99">
        <v>112</v>
      </c>
      <c r="H99">
        <v>1568</v>
      </c>
      <c r="I99">
        <v>0.14000000000000001</v>
      </c>
      <c r="K99">
        <v>1348.48</v>
      </c>
      <c r="L99" s="65">
        <v>43888</v>
      </c>
      <c r="M99" s="65">
        <v>43888</v>
      </c>
      <c r="N99">
        <v>98</v>
      </c>
      <c r="O99">
        <v>6</v>
      </c>
      <c r="P99" t="s">
        <v>109</v>
      </c>
      <c r="Q99">
        <v>0.05</v>
      </c>
      <c r="R99">
        <v>67.424000000000007</v>
      </c>
      <c r="S99">
        <v>7</v>
      </c>
      <c r="T99" t="s">
        <v>551</v>
      </c>
      <c r="U99" t="s">
        <v>206</v>
      </c>
      <c r="V99" t="s">
        <v>572</v>
      </c>
    </row>
    <row r="100" spans="1:22" x14ac:dyDescent="0.3">
      <c r="A100">
        <v>99</v>
      </c>
      <c r="B100" s="65">
        <v>43884</v>
      </c>
      <c r="C100">
        <v>31</v>
      </c>
      <c r="D100" t="s">
        <v>144</v>
      </c>
      <c r="E100">
        <v>2</v>
      </c>
      <c r="F100">
        <v>13</v>
      </c>
      <c r="G100">
        <v>111</v>
      </c>
      <c r="H100">
        <v>1443</v>
      </c>
      <c r="I100">
        <v>0.02</v>
      </c>
      <c r="K100">
        <v>1414.14</v>
      </c>
      <c r="L100" s="65">
        <v>43886</v>
      </c>
      <c r="M100" s="65">
        <v>43886</v>
      </c>
      <c r="N100">
        <v>99</v>
      </c>
      <c r="O100">
        <v>1</v>
      </c>
      <c r="P100" t="s">
        <v>105</v>
      </c>
      <c r="Q100">
        <v>0.06</v>
      </c>
      <c r="R100">
        <v>84.848399999999998</v>
      </c>
      <c r="S100">
        <v>1</v>
      </c>
      <c r="T100" t="s">
        <v>542</v>
      </c>
      <c r="U100" t="s">
        <v>206</v>
      </c>
      <c r="V100" t="s">
        <v>543</v>
      </c>
    </row>
    <row r="101" spans="1:22" x14ac:dyDescent="0.3">
      <c r="A101">
        <v>100</v>
      </c>
      <c r="B101" s="65">
        <v>43885</v>
      </c>
      <c r="C101">
        <v>25</v>
      </c>
      <c r="D101" t="s">
        <v>122</v>
      </c>
      <c r="E101">
        <v>6</v>
      </c>
      <c r="F101">
        <v>20</v>
      </c>
      <c r="G101">
        <v>116</v>
      </c>
      <c r="H101">
        <v>2320</v>
      </c>
      <c r="I101">
        <v>0.1</v>
      </c>
      <c r="K101">
        <v>2088</v>
      </c>
      <c r="L101" s="65">
        <v>43886</v>
      </c>
      <c r="M101" s="65">
        <v>43886</v>
      </c>
      <c r="N101">
        <v>100</v>
      </c>
      <c r="O101">
        <v>2</v>
      </c>
      <c r="P101" t="s">
        <v>113</v>
      </c>
      <c r="Q101">
        <v>0.1</v>
      </c>
      <c r="R101">
        <v>208.8</v>
      </c>
      <c r="S101">
        <v>2</v>
      </c>
      <c r="T101" t="s">
        <v>202</v>
      </c>
      <c r="U101" t="s">
        <v>201</v>
      </c>
      <c r="V101" t="s">
        <v>554</v>
      </c>
    </row>
    <row r="102" spans="1:22" x14ac:dyDescent="0.3">
      <c r="A102">
        <v>101</v>
      </c>
      <c r="B102" s="65">
        <v>43886</v>
      </c>
      <c r="C102">
        <v>85</v>
      </c>
      <c r="D102" t="s">
        <v>117</v>
      </c>
      <c r="E102">
        <v>3</v>
      </c>
      <c r="F102">
        <v>27</v>
      </c>
      <c r="G102">
        <v>119</v>
      </c>
      <c r="H102">
        <v>3213</v>
      </c>
      <c r="I102">
        <v>0.1</v>
      </c>
      <c r="K102">
        <v>2891.7</v>
      </c>
      <c r="L102" s="65">
        <v>43916</v>
      </c>
      <c r="M102" s="65">
        <v>43916</v>
      </c>
      <c r="N102">
        <v>101</v>
      </c>
      <c r="O102">
        <v>4</v>
      </c>
      <c r="P102" t="s">
        <v>83</v>
      </c>
      <c r="Q102">
        <v>0.06</v>
      </c>
      <c r="R102">
        <v>173.50200000000001</v>
      </c>
      <c r="S102">
        <v>3</v>
      </c>
      <c r="T102" t="s">
        <v>545</v>
      </c>
      <c r="U102" t="s">
        <v>206</v>
      </c>
      <c r="V102" t="s">
        <v>546</v>
      </c>
    </row>
    <row r="103" spans="1:22" x14ac:dyDescent="0.3">
      <c r="A103">
        <v>102</v>
      </c>
      <c r="B103" s="65">
        <v>43886</v>
      </c>
      <c r="C103">
        <v>8</v>
      </c>
      <c r="D103" t="s">
        <v>96</v>
      </c>
      <c r="E103">
        <v>14</v>
      </c>
      <c r="F103">
        <v>10</v>
      </c>
      <c r="G103">
        <v>111</v>
      </c>
      <c r="H103">
        <v>1110</v>
      </c>
      <c r="I103">
        <v>0.11</v>
      </c>
      <c r="K103">
        <v>987.9</v>
      </c>
      <c r="L103" s="65">
        <v>43906</v>
      </c>
      <c r="M103" s="65">
        <v>43906</v>
      </c>
      <c r="N103">
        <v>102</v>
      </c>
      <c r="O103">
        <v>1</v>
      </c>
      <c r="P103" t="s">
        <v>105</v>
      </c>
      <c r="Q103">
        <v>0.08</v>
      </c>
      <c r="R103">
        <v>79.031999999999996</v>
      </c>
      <c r="S103">
        <v>4</v>
      </c>
      <c r="T103" t="s">
        <v>548</v>
      </c>
      <c r="U103" t="s">
        <v>201</v>
      </c>
      <c r="V103" t="s">
        <v>570</v>
      </c>
    </row>
    <row r="104" spans="1:22" x14ac:dyDescent="0.3">
      <c r="A104">
        <v>103</v>
      </c>
      <c r="B104" s="65">
        <v>43887</v>
      </c>
      <c r="C104">
        <v>21</v>
      </c>
      <c r="D104" t="s">
        <v>146</v>
      </c>
      <c r="E104">
        <v>11</v>
      </c>
      <c r="F104">
        <v>13</v>
      </c>
      <c r="G104">
        <v>112</v>
      </c>
      <c r="H104">
        <v>1456</v>
      </c>
      <c r="I104">
        <v>0.15</v>
      </c>
      <c r="K104">
        <v>1237.5999999999999</v>
      </c>
      <c r="L104" s="65">
        <v>43906</v>
      </c>
      <c r="M104" s="65">
        <v>43906</v>
      </c>
      <c r="N104">
        <v>103</v>
      </c>
      <c r="O104">
        <v>3</v>
      </c>
      <c r="P104" t="s">
        <v>105</v>
      </c>
      <c r="Q104">
        <v>0.08</v>
      </c>
      <c r="R104">
        <v>99.007999999999996</v>
      </c>
      <c r="S104">
        <v>5</v>
      </c>
      <c r="T104" t="s">
        <v>202</v>
      </c>
      <c r="U104" t="s">
        <v>201</v>
      </c>
      <c r="V104" t="s">
        <v>564</v>
      </c>
    </row>
    <row r="105" spans="1:22" x14ac:dyDescent="0.3">
      <c r="A105">
        <v>104</v>
      </c>
      <c r="B105" s="65">
        <v>43888</v>
      </c>
      <c r="C105">
        <v>34</v>
      </c>
      <c r="D105" t="s">
        <v>118</v>
      </c>
      <c r="E105">
        <v>8</v>
      </c>
      <c r="F105">
        <v>17</v>
      </c>
      <c r="G105">
        <v>96</v>
      </c>
      <c r="H105">
        <v>1632</v>
      </c>
      <c r="I105">
        <v>7.0000000000000007E-2</v>
      </c>
      <c r="K105">
        <v>1517.76</v>
      </c>
      <c r="L105" s="65">
        <v>43891</v>
      </c>
      <c r="M105" s="65">
        <v>43891</v>
      </c>
      <c r="N105">
        <v>104</v>
      </c>
      <c r="O105">
        <v>4</v>
      </c>
      <c r="P105" t="s">
        <v>83</v>
      </c>
      <c r="Q105">
        <v>7.0000000000000007E-2</v>
      </c>
      <c r="R105">
        <v>106.2432</v>
      </c>
      <c r="S105">
        <v>6</v>
      </c>
      <c r="T105" t="s">
        <v>545</v>
      </c>
      <c r="U105" t="s">
        <v>206</v>
      </c>
      <c r="V105" t="s">
        <v>558</v>
      </c>
    </row>
    <row r="106" spans="1:22" x14ac:dyDescent="0.3">
      <c r="A106">
        <v>105</v>
      </c>
      <c r="B106" s="65">
        <v>43888</v>
      </c>
      <c r="C106">
        <v>53</v>
      </c>
      <c r="D106" t="s">
        <v>147</v>
      </c>
      <c r="E106">
        <v>5</v>
      </c>
      <c r="F106">
        <v>29</v>
      </c>
      <c r="G106">
        <v>102</v>
      </c>
      <c r="H106">
        <v>2958</v>
      </c>
      <c r="I106">
        <v>0.13</v>
      </c>
      <c r="K106">
        <v>2573.46</v>
      </c>
      <c r="L106" s="65">
        <v>43911</v>
      </c>
      <c r="M106" s="65">
        <v>43911</v>
      </c>
      <c r="N106">
        <v>105</v>
      </c>
      <c r="O106">
        <v>7</v>
      </c>
      <c r="P106" t="s">
        <v>109</v>
      </c>
      <c r="Q106">
        <v>0.05</v>
      </c>
      <c r="R106">
        <v>128.673</v>
      </c>
      <c r="S106">
        <v>7</v>
      </c>
      <c r="T106" t="s">
        <v>551</v>
      </c>
      <c r="U106" t="s">
        <v>206</v>
      </c>
      <c r="V106" t="s">
        <v>552</v>
      </c>
    </row>
    <row r="107" spans="1:22" x14ac:dyDescent="0.3">
      <c r="A107">
        <v>106</v>
      </c>
      <c r="B107" s="65">
        <v>43891</v>
      </c>
      <c r="C107">
        <v>10</v>
      </c>
      <c r="D107" t="s">
        <v>148</v>
      </c>
      <c r="E107">
        <v>3</v>
      </c>
      <c r="F107">
        <v>10</v>
      </c>
      <c r="G107">
        <v>98</v>
      </c>
      <c r="H107">
        <v>980</v>
      </c>
      <c r="I107">
        <v>7.0000000000000007E-2</v>
      </c>
      <c r="K107">
        <v>911.4</v>
      </c>
      <c r="L107" s="65">
        <v>43899</v>
      </c>
      <c r="M107" s="65">
        <v>43899</v>
      </c>
      <c r="N107">
        <v>106</v>
      </c>
      <c r="O107">
        <v>1</v>
      </c>
      <c r="P107" t="s">
        <v>80</v>
      </c>
      <c r="Q107">
        <v>0.1</v>
      </c>
      <c r="R107">
        <v>91.14</v>
      </c>
      <c r="S107">
        <v>1</v>
      </c>
      <c r="T107" t="s">
        <v>545</v>
      </c>
      <c r="U107" t="s">
        <v>206</v>
      </c>
      <c r="V107" t="s">
        <v>546</v>
      </c>
    </row>
    <row r="108" spans="1:22" x14ac:dyDescent="0.3">
      <c r="A108">
        <v>107</v>
      </c>
      <c r="B108" s="65">
        <v>43892</v>
      </c>
      <c r="C108">
        <v>70</v>
      </c>
      <c r="D108" t="s">
        <v>126</v>
      </c>
      <c r="E108">
        <v>14</v>
      </c>
      <c r="F108">
        <v>20</v>
      </c>
      <c r="G108">
        <v>119</v>
      </c>
      <c r="H108">
        <v>2380</v>
      </c>
      <c r="I108">
        <v>0.05</v>
      </c>
      <c r="K108">
        <v>2261</v>
      </c>
      <c r="L108" s="65">
        <v>43914</v>
      </c>
      <c r="M108" s="65">
        <v>43914</v>
      </c>
      <c r="N108">
        <v>107</v>
      </c>
      <c r="O108">
        <v>3</v>
      </c>
      <c r="P108" t="s">
        <v>128</v>
      </c>
      <c r="Q108">
        <v>0.09</v>
      </c>
      <c r="R108">
        <v>203.49</v>
      </c>
      <c r="S108">
        <v>2</v>
      </c>
      <c r="T108" t="s">
        <v>548</v>
      </c>
      <c r="U108" t="s">
        <v>201</v>
      </c>
      <c r="V108" t="s">
        <v>570</v>
      </c>
    </row>
    <row r="109" spans="1:22" x14ac:dyDescent="0.3">
      <c r="A109">
        <v>108</v>
      </c>
      <c r="B109" s="65">
        <v>43893</v>
      </c>
      <c r="C109">
        <v>95</v>
      </c>
      <c r="D109" t="s">
        <v>96</v>
      </c>
      <c r="E109">
        <v>1</v>
      </c>
      <c r="F109">
        <v>31</v>
      </c>
      <c r="G109">
        <v>115</v>
      </c>
      <c r="H109">
        <v>3565</v>
      </c>
      <c r="I109">
        <v>0.09</v>
      </c>
      <c r="K109">
        <v>3244.15</v>
      </c>
      <c r="L109" s="65">
        <v>43909</v>
      </c>
      <c r="M109" s="65">
        <v>43909</v>
      </c>
      <c r="N109">
        <v>108</v>
      </c>
      <c r="O109">
        <v>4</v>
      </c>
      <c r="P109" t="s">
        <v>105</v>
      </c>
      <c r="Q109">
        <v>0.06</v>
      </c>
      <c r="R109">
        <v>194.649</v>
      </c>
      <c r="S109">
        <v>3</v>
      </c>
      <c r="T109" t="s">
        <v>202</v>
      </c>
      <c r="U109" t="s">
        <v>201</v>
      </c>
      <c r="V109" t="s">
        <v>539</v>
      </c>
    </row>
    <row r="110" spans="1:22" x14ac:dyDescent="0.3">
      <c r="A110">
        <v>109</v>
      </c>
      <c r="B110" s="65">
        <v>43894</v>
      </c>
      <c r="C110">
        <v>69</v>
      </c>
      <c r="D110" t="s">
        <v>126</v>
      </c>
      <c r="E110">
        <v>1</v>
      </c>
      <c r="F110">
        <v>35</v>
      </c>
      <c r="G110">
        <v>116</v>
      </c>
      <c r="H110">
        <v>4060</v>
      </c>
      <c r="I110">
        <v>0.14000000000000001</v>
      </c>
      <c r="K110">
        <v>3491.6</v>
      </c>
      <c r="L110" s="65">
        <v>43917</v>
      </c>
      <c r="M110" s="65">
        <v>43917</v>
      </c>
      <c r="N110">
        <v>109</v>
      </c>
      <c r="O110">
        <v>1</v>
      </c>
      <c r="P110" t="s">
        <v>83</v>
      </c>
      <c r="Q110">
        <v>0.06</v>
      </c>
      <c r="R110">
        <v>209.49600000000001</v>
      </c>
      <c r="S110">
        <v>4</v>
      </c>
      <c r="T110" t="s">
        <v>202</v>
      </c>
      <c r="U110" t="s">
        <v>201</v>
      </c>
      <c r="V110" t="s">
        <v>539</v>
      </c>
    </row>
    <row r="111" spans="1:22" x14ac:dyDescent="0.3">
      <c r="A111">
        <v>110</v>
      </c>
      <c r="B111" s="65">
        <v>43894</v>
      </c>
      <c r="C111">
        <v>18</v>
      </c>
      <c r="D111" t="s">
        <v>142</v>
      </c>
      <c r="E111">
        <v>13</v>
      </c>
      <c r="F111">
        <v>33</v>
      </c>
      <c r="G111">
        <v>105</v>
      </c>
      <c r="H111">
        <v>3465</v>
      </c>
      <c r="I111">
        <v>0.03</v>
      </c>
      <c r="K111">
        <v>3361.05</v>
      </c>
      <c r="L111" s="65">
        <v>43924</v>
      </c>
      <c r="M111" s="65">
        <v>43924</v>
      </c>
      <c r="N111">
        <v>110</v>
      </c>
      <c r="O111">
        <v>3</v>
      </c>
      <c r="P111" t="s">
        <v>105</v>
      </c>
      <c r="Q111">
        <v>0.09</v>
      </c>
      <c r="R111">
        <v>302.49450000000002</v>
      </c>
      <c r="S111">
        <v>5</v>
      </c>
      <c r="T111" t="s">
        <v>545</v>
      </c>
      <c r="U111" t="s">
        <v>201</v>
      </c>
      <c r="V111" t="s">
        <v>568</v>
      </c>
    </row>
    <row r="112" spans="1:22" x14ac:dyDescent="0.3">
      <c r="A112">
        <v>111</v>
      </c>
      <c r="B112" s="65">
        <v>43894</v>
      </c>
      <c r="C112">
        <v>86</v>
      </c>
      <c r="D112" t="s">
        <v>149</v>
      </c>
      <c r="E112">
        <v>15</v>
      </c>
      <c r="F112">
        <v>50</v>
      </c>
      <c r="G112">
        <v>103</v>
      </c>
      <c r="H112">
        <v>5150</v>
      </c>
      <c r="I112">
        <v>0.11</v>
      </c>
      <c r="K112">
        <v>4583.5</v>
      </c>
      <c r="L112" s="65">
        <v>43915</v>
      </c>
      <c r="M112" s="65">
        <v>43915</v>
      </c>
      <c r="N112">
        <v>111</v>
      </c>
      <c r="O112">
        <v>2</v>
      </c>
      <c r="P112" t="s">
        <v>109</v>
      </c>
      <c r="Q112">
        <v>0.1</v>
      </c>
      <c r="R112">
        <v>458.35</v>
      </c>
      <c r="S112">
        <v>6</v>
      </c>
      <c r="T112" t="s">
        <v>551</v>
      </c>
      <c r="U112" t="s">
        <v>206</v>
      </c>
      <c r="V112" t="s">
        <v>572</v>
      </c>
    </row>
    <row r="113" spans="1:22" x14ac:dyDescent="0.3">
      <c r="A113">
        <v>112</v>
      </c>
      <c r="B113" s="65">
        <v>43895</v>
      </c>
      <c r="C113">
        <v>18</v>
      </c>
      <c r="D113" t="s">
        <v>142</v>
      </c>
      <c r="E113">
        <v>12</v>
      </c>
      <c r="F113">
        <v>42</v>
      </c>
      <c r="G113">
        <v>98</v>
      </c>
      <c r="H113">
        <v>4116</v>
      </c>
      <c r="I113">
        <v>0.11</v>
      </c>
      <c r="K113">
        <v>3663.24</v>
      </c>
      <c r="L113" s="65">
        <v>43900</v>
      </c>
      <c r="M113" s="65">
        <v>43900</v>
      </c>
      <c r="N113">
        <v>112</v>
      </c>
      <c r="O113">
        <v>5</v>
      </c>
      <c r="P113" t="s">
        <v>83</v>
      </c>
      <c r="Q113">
        <v>0.09</v>
      </c>
      <c r="R113">
        <v>329.69159999999999</v>
      </c>
      <c r="S113">
        <v>7</v>
      </c>
      <c r="T113" t="s">
        <v>542</v>
      </c>
      <c r="U113" t="s">
        <v>201</v>
      </c>
      <c r="V113" t="s">
        <v>566</v>
      </c>
    </row>
    <row r="114" spans="1:22" x14ac:dyDescent="0.3">
      <c r="A114">
        <v>113</v>
      </c>
      <c r="B114" s="65">
        <v>43895</v>
      </c>
      <c r="C114">
        <v>41</v>
      </c>
      <c r="D114" t="s">
        <v>127</v>
      </c>
      <c r="E114">
        <v>4</v>
      </c>
      <c r="F114">
        <v>49</v>
      </c>
      <c r="G114">
        <v>102</v>
      </c>
      <c r="H114">
        <v>4998</v>
      </c>
      <c r="I114">
        <v>0.09</v>
      </c>
      <c r="K114">
        <v>4548.18</v>
      </c>
      <c r="L114" s="65">
        <v>43905</v>
      </c>
      <c r="M114" s="65">
        <v>43905</v>
      </c>
      <c r="N114">
        <v>113</v>
      </c>
      <c r="O114">
        <v>4</v>
      </c>
      <c r="P114" t="s">
        <v>95</v>
      </c>
      <c r="Q114">
        <v>0.06</v>
      </c>
      <c r="R114">
        <v>272.89080000000001</v>
      </c>
      <c r="S114">
        <v>1</v>
      </c>
      <c r="T114" t="s">
        <v>548</v>
      </c>
      <c r="U114" t="s">
        <v>206</v>
      </c>
      <c r="V114" t="s">
        <v>549</v>
      </c>
    </row>
    <row r="115" spans="1:22" x14ac:dyDescent="0.3">
      <c r="A115">
        <v>114</v>
      </c>
      <c r="B115" s="65">
        <v>43895</v>
      </c>
      <c r="C115">
        <v>3</v>
      </c>
      <c r="D115" t="s">
        <v>150</v>
      </c>
      <c r="E115">
        <v>12</v>
      </c>
      <c r="F115">
        <v>11</v>
      </c>
      <c r="G115">
        <v>109</v>
      </c>
      <c r="H115">
        <v>1199</v>
      </c>
      <c r="I115">
        <v>0.02</v>
      </c>
      <c r="K115">
        <v>1175.02</v>
      </c>
      <c r="L115" s="65">
        <v>43907</v>
      </c>
      <c r="M115" s="65">
        <v>43907</v>
      </c>
      <c r="N115">
        <v>114</v>
      </c>
      <c r="O115">
        <v>5</v>
      </c>
      <c r="P115" t="s">
        <v>88</v>
      </c>
      <c r="Q115">
        <v>7.0000000000000007E-2</v>
      </c>
      <c r="R115">
        <v>82.251400000000004</v>
      </c>
      <c r="S115">
        <v>2</v>
      </c>
      <c r="T115" t="s">
        <v>542</v>
      </c>
      <c r="U115" t="s">
        <v>201</v>
      </c>
      <c r="V115" t="s">
        <v>566</v>
      </c>
    </row>
    <row r="116" spans="1:22" x14ac:dyDescent="0.3">
      <c r="A116">
        <v>115</v>
      </c>
      <c r="B116" s="65">
        <v>43896</v>
      </c>
      <c r="C116">
        <v>56</v>
      </c>
      <c r="D116" t="s">
        <v>126</v>
      </c>
      <c r="E116">
        <v>1</v>
      </c>
      <c r="F116">
        <v>50</v>
      </c>
      <c r="G116">
        <v>98</v>
      </c>
      <c r="H116">
        <v>4900</v>
      </c>
      <c r="I116">
        <v>0.04</v>
      </c>
      <c r="K116">
        <v>4704</v>
      </c>
      <c r="L116" s="65">
        <v>43916</v>
      </c>
      <c r="M116" s="65">
        <v>43916</v>
      </c>
      <c r="N116">
        <v>115</v>
      </c>
      <c r="O116">
        <v>2</v>
      </c>
      <c r="P116" t="s">
        <v>105</v>
      </c>
      <c r="Q116">
        <v>0.08</v>
      </c>
      <c r="R116">
        <v>376.32</v>
      </c>
      <c r="S116">
        <v>3</v>
      </c>
      <c r="T116" t="s">
        <v>202</v>
      </c>
      <c r="U116" t="s">
        <v>201</v>
      </c>
      <c r="V116" t="s">
        <v>539</v>
      </c>
    </row>
    <row r="117" spans="1:22" x14ac:dyDescent="0.3">
      <c r="A117">
        <v>116</v>
      </c>
      <c r="B117" s="65">
        <v>43896</v>
      </c>
      <c r="C117">
        <v>42</v>
      </c>
      <c r="D117" t="s">
        <v>151</v>
      </c>
      <c r="E117">
        <v>1</v>
      </c>
      <c r="F117">
        <v>50</v>
      </c>
      <c r="G117">
        <v>99</v>
      </c>
      <c r="H117">
        <v>4950</v>
      </c>
      <c r="I117">
        <v>0.08</v>
      </c>
      <c r="K117">
        <v>4554</v>
      </c>
      <c r="L117" s="65">
        <v>43918</v>
      </c>
      <c r="M117" s="65">
        <v>43918</v>
      </c>
      <c r="N117">
        <v>116</v>
      </c>
      <c r="O117">
        <v>4</v>
      </c>
      <c r="P117" t="s">
        <v>83</v>
      </c>
      <c r="Q117">
        <v>0.09</v>
      </c>
      <c r="R117">
        <v>409.86</v>
      </c>
      <c r="S117">
        <v>4</v>
      </c>
      <c r="T117" t="s">
        <v>202</v>
      </c>
      <c r="U117" t="s">
        <v>201</v>
      </c>
      <c r="V117" t="s">
        <v>539</v>
      </c>
    </row>
    <row r="118" spans="1:22" x14ac:dyDescent="0.3">
      <c r="A118">
        <v>117</v>
      </c>
      <c r="B118" s="65">
        <v>43897</v>
      </c>
      <c r="C118">
        <v>32</v>
      </c>
      <c r="D118" t="s">
        <v>136</v>
      </c>
      <c r="E118">
        <v>10</v>
      </c>
      <c r="F118">
        <v>31</v>
      </c>
      <c r="G118">
        <v>117</v>
      </c>
      <c r="H118">
        <v>3627</v>
      </c>
      <c r="I118">
        <v>0.14000000000000001</v>
      </c>
      <c r="K118">
        <v>3119.22</v>
      </c>
      <c r="L118" s="65">
        <v>43905</v>
      </c>
      <c r="M118" s="65">
        <v>43905</v>
      </c>
      <c r="N118">
        <v>117</v>
      </c>
      <c r="O118">
        <v>4</v>
      </c>
      <c r="P118" t="s">
        <v>83</v>
      </c>
      <c r="Q118">
        <v>0.05</v>
      </c>
      <c r="R118">
        <v>155.96100000000001</v>
      </c>
      <c r="S118">
        <v>5</v>
      </c>
      <c r="T118" t="s">
        <v>551</v>
      </c>
      <c r="U118" t="s">
        <v>206</v>
      </c>
      <c r="V118" t="s">
        <v>562</v>
      </c>
    </row>
    <row r="119" spans="1:22" x14ac:dyDescent="0.3">
      <c r="A119">
        <v>118</v>
      </c>
      <c r="B119" s="65">
        <v>43897</v>
      </c>
      <c r="C119">
        <v>36</v>
      </c>
      <c r="D119" t="s">
        <v>129</v>
      </c>
      <c r="E119">
        <v>7</v>
      </c>
      <c r="F119">
        <v>30</v>
      </c>
      <c r="G119">
        <v>99</v>
      </c>
      <c r="H119">
        <v>2970</v>
      </c>
      <c r="I119">
        <v>7.0000000000000007E-2</v>
      </c>
      <c r="K119">
        <v>2762.1</v>
      </c>
      <c r="L119" s="65">
        <v>43898</v>
      </c>
      <c r="M119" s="65">
        <v>43898</v>
      </c>
      <c r="N119">
        <v>118</v>
      </c>
      <c r="O119">
        <v>5</v>
      </c>
      <c r="P119" t="s">
        <v>95</v>
      </c>
      <c r="Q119">
        <v>0.05</v>
      </c>
      <c r="R119">
        <v>138.10499999999999</v>
      </c>
      <c r="S119">
        <v>6</v>
      </c>
      <c r="T119" t="s">
        <v>542</v>
      </c>
      <c r="U119" t="s">
        <v>206</v>
      </c>
      <c r="V119" t="s">
        <v>556</v>
      </c>
    </row>
    <row r="120" spans="1:22" x14ac:dyDescent="0.3">
      <c r="A120">
        <v>119</v>
      </c>
      <c r="B120" s="65">
        <v>43897</v>
      </c>
      <c r="C120">
        <v>78</v>
      </c>
      <c r="D120" t="s">
        <v>94</v>
      </c>
      <c r="E120">
        <v>14</v>
      </c>
      <c r="F120">
        <v>23</v>
      </c>
      <c r="G120">
        <v>92</v>
      </c>
      <c r="H120">
        <v>2116</v>
      </c>
      <c r="I120">
        <v>0.02</v>
      </c>
      <c r="K120">
        <v>2073.6799999999998</v>
      </c>
      <c r="L120" s="65">
        <v>43926</v>
      </c>
      <c r="M120" s="65">
        <v>43926</v>
      </c>
      <c r="N120">
        <v>119</v>
      </c>
      <c r="O120">
        <v>3</v>
      </c>
      <c r="P120" t="s">
        <v>92</v>
      </c>
      <c r="Q120">
        <v>0.08</v>
      </c>
      <c r="R120">
        <v>165.89439999999999</v>
      </c>
      <c r="S120">
        <v>7</v>
      </c>
      <c r="T120" t="s">
        <v>548</v>
      </c>
      <c r="U120" t="s">
        <v>201</v>
      </c>
      <c r="V120" t="s">
        <v>570</v>
      </c>
    </row>
    <row r="121" spans="1:22" x14ac:dyDescent="0.3">
      <c r="A121">
        <v>120</v>
      </c>
      <c r="B121" s="65">
        <v>43897</v>
      </c>
      <c r="C121">
        <v>13</v>
      </c>
      <c r="D121" t="s">
        <v>134</v>
      </c>
      <c r="E121">
        <v>8</v>
      </c>
      <c r="F121">
        <v>32</v>
      </c>
      <c r="G121">
        <v>99</v>
      </c>
      <c r="H121">
        <v>3168</v>
      </c>
      <c r="I121">
        <v>0.11</v>
      </c>
      <c r="K121">
        <v>2819.52</v>
      </c>
      <c r="L121" s="65">
        <v>43902</v>
      </c>
      <c r="M121" s="65">
        <v>43902</v>
      </c>
      <c r="N121">
        <v>120</v>
      </c>
      <c r="O121">
        <v>6</v>
      </c>
      <c r="P121" t="s">
        <v>109</v>
      </c>
      <c r="Q121">
        <v>0.09</v>
      </c>
      <c r="R121">
        <v>253.7568</v>
      </c>
      <c r="S121">
        <v>1</v>
      </c>
      <c r="T121" t="s">
        <v>545</v>
      </c>
      <c r="U121" t="s">
        <v>206</v>
      </c>
      <c r="V121" t="s">
        <v>558</v>
      </c>
    </row>
    <row r="122" spans="1:22" x14ac:dyDescent="0.3">
      <c r="A122">
        <v>121</v>
      </c>
      <c r="B122" s="65">
        <v>43898</v>
      </c>
      <c r="C122">
        <v>49</v>
      </c>
      <c r="D122" t="s">
        <v>96</v>
      </c>
      <c r="E122">
        <v>6</v>
      </c>
      <c r="F122">
        <v>31</v>
      </c>
      <c r="G122">
        <v>103</v>
      </c>
      <c r="H122">
        <v>3193</v>
      </c>
      <c r="I122">
        <v>0.09</v>
      </c>
      <c r="K122">
        <v>2905.63</v>
      </c>
      <c r="L122" s="65">
        <v>43902</v>
      </c>
      <c r="M122" s="65">
        <v>43902</v>
      </c>
      <c r="N122">
        <v>121</v>
      </c>
      <c r="O122">
        <v>5</v>
      </c>
      <c r="P122" t="s">
        <v>95</v>
      </c>
      <c r="Q122">
        <v>0.05</v>
      </c>
      <c r="R122">
        <v>145.28149999999999</v>
      </c>
      <c r="S122">
        <v>2</v>
      </c>
      <c r="T122" t="s">
        <v>202</v>
      </c>
      <c r="U122" t="s">
        <v>201</v>
      </c>
      <c r="V122" t="s">
        <v>554</v>
      </c>
    </row>
    <row r="123" spans="1:22" x14ac:dyDescent="0.3">
      <c r="A123">
        <v>122</v>
      </c>
      <c r="B123" s="65">
        <v>43898</v>
      </c>
      <c r="C123">
        <v>1</v>
      </c>
      <c r="D123" t="s">
        <v>152</v>
      </c>
      <c r="E123">
        <v>13</v>
      </c>
      <c r="F123">
        <v>26</v>
      </c>
      <c r="G123">
        <v>97</v>
      </c>
      <c r="H123">
        <v>2522</v>
      </c>
      <c r="I123">
        <v>0.14000000000000001</v>
      </c>
      <c r="K123">
        <v>2168.92</v>
      </c>
      <c r="L123" s="65">
        <v>43899</v>
      </c>
      <c r="M123" s="65">
        <v>43899</v>
      </c>
      <c r="N123">
        <v>122</v>
      </c>
      <c r="O123">
        <v>2</v>
      </c>
      <c r="P123" t="s">
        <v>109</v>
      </c>
      <c r="Q123">
        <v>0.1</v>
      </c>
      <c r="R123">
        <v>216.892</v>
      </c>
      <c r="S123">
        <v>3</v>
      </c>
      <c r="T123" t="s">
        <v>545</v>
      </c>
      <c r="U123" t="s">
        <v>201</v>
      </c>
      <c r="V123" t="s">
        <v>568</v>
      </c>
    </row>
    <row r="124" spans="1:22" x14ac:dyDescent="0.3">
      <c r="A124">
        <v>123</v>
      </c>
      <c r="B124" s="65">
        <v>43898</v>
      </c>
      <c r="C124">
        <v>33</v>
      </c>
      <c r="D124" t="s">
        <v>135</v>
      </c>
      <c r="E124">
        <v>12</v>
      </c>
      <c r="F124">
        <v>13</v>
      </c>
      <c r="G124">
        <v>111</v>
      </c>
      <c r="H124">
        <v>1443</v>
      </c>
      <c r="I124">
        <v>0.01</v>
      </c>
      <c r="K124">
        <v>1428.57</v>
      </c>
      <c r="L124" s="65">
        <v>43901</v>
      </c>
      <c r="M124" s="65">
        <v>43901</v>
      </c>
      <c r="N124">
        <v>123</v>
      </c>
      <c r="O124">
        <v>4</v>
      </c>
      <c r="P124" t="s">
        <v>90</v>
      </c>
      <c r="Q124">
        <v>0.05</v>
      </c>
      <c r="R124">
        <v>71.4285</v>
      </c>
      <c r="S124">
        <v>4</v>
      </c>
      <c r="T124" t="s">
        <v>542</v>
      </c>
      <c r="U124" t="s">
        <v>201</v>
      </c>
      <c r="V124" t="s">
        <v>566</v>
      </c>
    </row>
    <row r="125" spans="1:22" x14ac:dyDescent="0.3">
      <c r="A125">
        <v>124</v>
      </c>
      <c r="B125" s="65">
        <v>43898</v>
      </c>
      <c r="C125">
        <v>50</v>
      </c>
      <c r="D125" t="s">
        <v>140</v>
      </c>
      <c r="E125">
        <v>14</v>
      </c>
      <c r="F125">
        <v>35</v>
      </c>
      <c r="G125">
        <v>102</v>
      </c>
      <c r="H125">
        <v>3570</v>
      </c>
      <c r="I125">
        <v>0.09</v>
      </c>
      <c r="K125">
        <v>3248.7</v>
      </c>
      <c r="L125" s="65">
        <v>43913</v>
      </c>
      <c r="M125" s="65"/>
      <c r="N125">
        <v>124</v>
      </c>
      <c r="O125">
        <v>7</v>
      </c>
      <c r="P125" t="s">
        <v>83</v>
      </c>
      <c r="Q125">
        <v>0.09</v>
      </c>
      <c r="R125">
        <v>292.38299999999998</v>
      </c>
      <c r="S125">
        <v>5</v>
      </c>
      <c r="T125" t="s">
        <v>548</v>
      </c>
      <c r="U125" t="s">
        <v>201</v>
      </c>
      <c r="V125" t="s">
        <v>570</v>
      </c>
    </row>
    <row r="126" spans="1:22" x14ac:dyDescent="0.3">
      <c r="A126">
        <v>125</v>
      </c>
      <c r="B126" s="65">
        <v>43899</v>
      </c>
      <c r="C126">
        <v>46</v>
      </c>
      <c r="D126" t="s">
        <v>153</v>
      </c>
      <c r="E126">
        <v>4</v>
      </c>
      <c r="F126">
        <v>19</v>
      </c>
      <c r="G126">
        <v>104</v>
      </c>
      <c r="H126">
        <v>1976</v>
      </c>
      <c r="I126">
        <v>0.09</v>
      </c>
      <c r="K126">
        <v>1798.16</v>
      </c>
      <c r="L126" s="65">
        <v>43928</v>
      </c>
      <c r="M126" s="65">
        <v>43928</v>
      </c>
      <c r="N126">
        <v>125</v>
      </c>
      <c r="O126">
        <v>5</v>
      </c>
      <c r="P126" t="s">
        <v>113</v>
      </c>
      <c r="Q126">
        <v>0.09</v>
      </c>
      <c r="R126">
        <v>161.83439999999999</v>
      </c>
      <c r="S126">
        <v>6</v>
      </c>
      <c r="T126" t="s">
        <v>548</v>
      </c>
      <c r="U126" t="s">
        <v>206</v>
      </c>
      <c r="V126" t="s">
        <v>549</v>
      </c>
    </row>
    <row r="127" spans="1:22" x14ac:dyDescent="0.3">
      <c r="A127">
        <v>126</v>
      </c>
      <c r="B127" s="65">
        <v>43899</v>
      </c>
      <c r="C127">
        <v>26</v>
      </c>
      <c r="D127" t="s">
        <v>154</v>
      </c>
      <c r="E127">
        <v>9</v>
      </c>
      <c r="F127">
        <v>15</v>
      </c>
      <c r="G127">
        <v>119</v>
      </c>
      <c r="H127">
        <v>1785</v>
      </c>
      <c r="I127">
        <v>0.15</v>
      </c>
      <c r="K127">
        <v>1517.25</v>
      </c>
      <c r="L127" s="65">
        <v>43912</v>
      </c>
      <c r="M127" s="65">
        <v>43912</v>
      </c>
      <c r="N127">
        <v>126</v>
      </c>
      <c r="O127">
        <v>7</v>
      </c>
      <c r="P127" t="s">
        <v>95</v>
      </c>
      <c r="Q127">
        <v>0.05</v>
      </c>
      <c r="R127">
        <v>75.862499999999997</v>
      </c>
      <c r="S127">
        <v>7</v>
      </c>
      <c r="T127" t="s">
        <v>548</v>
      </c>
      <c r="U127" t="s">
        <v>206</v>
      </c>
      <c r="V127" t="s">
        <v>560</v>
      </c>
    </row>
    <row r="128" spans="1:22" x14ac:dyDescent="0.3">
      <c r="A128">
        <v>127</v>
      </c>
      <c r="B128" s="65">
        <v>43901</v>
      </c>
      <c r="C128">
        <v>48</v>
      </c>
      <c r="D128" t="s">
        <v>120</v>
      </c>
      <c r="E128">
        <v>10</v>
      </c>
      <c r="F128">
        <v>13</v>
      </c>
      <c r="G128">
        <v>99</v>
      </c>
      <c r="H128">
        <v>1287</v>
      </c>
      <c r="I128">
        <v>0.15</v>
      </c>
      <c r="K128">
        <v>1093.95</v>
      </c>
      <c r="L128" s="65">
        <v>43929</v>
      </c>
      <c r="M128" s="65">
        <v>43929</v>
      </c>
      <c r="N128">
        <v>127</v>
      </c>
      <c r="O128">
        <v>6</v>
      </c>
      <c r="P128" t="s">
        <v>95</v>
      </c>
      <c r="Q128">
        <v>0.08</v>
      </c>
      <c r="R128">
        <v>87.516000000000005</v>
      </c>
      <c r="S128">
        <v>1</v>
      </c>
      <c r="T128" t="s">
        <v>551</v>
      </c>
      <c r="U128" t="s">
        <v>206</v>
      </c>
      <c r="V128" t="s">
        <v>562</v>
      </c>
    </row>
    <row r="129" spans="1:22" x14ac:dyDescent="0.3">
      <c r="A129">
        <v>128</v>
      </c>
      <c r="B129" s="65">
        <v>43901</v>
      </c>
      <c r="C129">
        <v>22</v>
      </c>
      <c r="D129" t="s">
        <v>112</v>
      </c>
      <c r="E129">
        <v>15</v>
      </c>
      <c r="F129">
        <v>31</v>
      </c>
      <c r="G129">
        <v>104</v>
      </c>
      <c r="H129">
        <v>3224</v>
      </c>
      <c r="I129">
        <v>0.13</v>
      </c>
      <c r="K129">
        <v>2804.88</v>
      </c>
      <c r="L129" s="65">
        <v>43919</v>
      </c>
      <c r="M129" s="65">
        <v>43919</v>
      </c>
      <c r="N129">
        <v>128</v>
      </c>
      <c r="O129">
        <v>6</v>
      </c>
      <c r="P129" t="s">
        <v>128</v>
      </c>
      <c r="Q129">
        <v>0.06</v>
      </c>
      <c r="R129">
        <v>168.2928</v>
      </c>
      <c r="S129">
        <v>2</v>
      </c>
      <c r="T129" t="s">
        <v>551</v>
      </c>
      <c r="U129" t="s">
        <v>206</v>
      </c>
      <c r="V129" t="s">
        <v>572</v>
      </c>
    </row>
    <row r="130" spans="1:22" x14ac:dyDescent="0.3">
      <c r="A130">
        <v>129</v>
      </c>
      <c r="B130" s="65">
        <v>43902</v>
      </c>
      <c r="C130">
        <v>30</v>
      </c>
      <c r="D130" t="s">
        <v>155</v>
      </c>
      <c r="E130">
        <v>8</v>
      </c>
      <c r="F130">
        <v>36</v>
      </c>
      <c r="G130">
        <v>109</v>
      </c>
      <c r="H130">
        <v>3924</v>
      </c>
      <c r="I130">
        <v>7.0000000000000007E-2</v>
      </c>
      <c r="K130">
        <v>3649.32</v>
      </c>
      <c r="L130" s="65">
        <v>43904</v>
      </c>
      <c r="M130" s="65">
        <v>43904</v>
      </c>
      <c r="N130">
        <v>129</v>
      </c>
      <c r="O130">
        <v>3</v>
      </c>
      <c r="P130" t="s">
        <v>92</v>
      </c>
      <c r="Q130">
        <v>0.08</v>
      </c>
      <c r="R130">
        <v>291.94560000000001</v>
      </c>
      <c r="S130">
        <v>3</v>
      </c>
      <c r="T130" t="s">
        <v>545</v>
      </c>
      <c r="U130" t="s">
        <v>206</v>
      </c>
      <c r="V130" t="s">
        <v>558</v>
      </c>
    </row>
    <row r="131" spans="1:22" x14ac:dyDescent="0.3">
      <c r="A131">
        <v>130</v>
      </c>
      <c r="B131" s="65">
        <v>43902</v>
      </c>
      <c r="C131">
        <v>97</v>
      </c>
      <c r="D131" t="s">
        <v>125</v>
      </c>
      <c r="E131">
        <v>2</v>
      </c>
      <c r="F131">
        <v>24</v>
      </c>
      <c r="G131">
        <v>105</v>
      </c>
      <c r="H131">
        <v>2520</v>
      </c>
      <c r="I131">
        <v>0.03</v>
      </c>
      <c r="K131">
        <v>2444.4</v>
      </c>
      <c r="L131" s="65">
        <v>43906</v>
      </c>
      <c r="M131" s="65">
        <v>43906</v>
      </c>
      <c r="N131">
        <v>130</v>
      </c>
      <c r="O131">
        <v>1</v>
      </c>
      <c r="P131" t="s">
        <v>105</v>
      </c>
      <c r="Q131">
        <v>0.09</v>
      </c>
      <c r="R131">
        <v>219.99600000000001</v>
      </c>
      <c r="S131">
        <v>4</v>
      </c>
      <c r="T131" t="s">
        <v>542</v>
      </c>
      <c r="U131" t="s">
        <v>206</v>
      </c>
      <c r="V131" t="s">
        <v>543</v>
      </c>
    </row>
    <row r="132" spans="1:22" x14ac:dyDescent="0.3">
      <c r="A132">
        <v>131</v>
      </c>
      <c r="B132" s="65">
        <v>43902</v>
      </c>
      <c r="C132">
        <v>64</v>
      </c>
      <c r="D132" t="s">
        <v>137</v>
      </c>
      <c r="E132">
        <v>9</v>
      </c>
      <c r="F132">
        <v>24</v>
      </c>
      <c r="G132">
        <v>118</v>
      </c>
      <c r="H132">
        <v>2832</v>
      </c>
      <c r="I132">
        <v>0.13</v>
      </c>
      <c r="K132">
        <v>2463.84</v>
      </c>
      <c r="L132" s="65">
        <v>43930</v>
      </c>
      <c r="M132" s="65">
        <v>43930</v>
      </c>
      <c r="N132">
        <v>131</v>
      </c>
      <c r="O132">
        <v>5</v>
      </c>
      <c r="P132" t="s">
        <v>113</v>
      </c>
      <c r="Q132">
        <v>7.0000000000000007E-2</v>
      </c>
      <c r="R132">
        <v>172.46879999999999</v>
      </c>
      <c r="S132">
        <v>5</v>
      </c>
      <c r="T132" t="s">
        <v>548</v>
      </c>
      <c r="U132" t="s">
        <v>206</v>
      </c>
      <c r="V132" t="s">
        <v>560</v>
      </c>
    </row>
    <row r="133" spans="1:22" x14ac:dyDescent="0.3">
      <c r="A133">
        <v>132</v>
      </c>
      <c r="B133" s="65">
        <v>43903</v>
      </c>
      <c r="C133">
        <v>98</v>
      </c>
      <c r="D133" t="s">
        <v>84</v>
      </c>
      <c r="E133">
        <v>14</v>
      </c>
      <c r="F133">
        <v>48</v>
      </c>
      <c r="G133">
        <v>119</v>
      </c>
      <c r="H133">
        <v>5712</v>
      </c>
      <c r="I133">
        <v>0</v>
      </c>
      <c r="K133">
        <v>5712</v>
      </c>
      <c r="L133" s="65">
        <v>43931</v>
      </c>
      <c r="M133" s="65">
        <v>43931</v>
      </c>
      <c r="N133">
        <v>132</v>
      </c>
      <c r="O133">
        <v>1</v>
      </c>
      <c r="P133" t="s">
        <v>109</v>
      </c>
      <c r="Q133">
        <v>0.08</v>
      </c>
      <c r="R133">
        <v>456.96</v>
      </c>
      <c r="S133">
        <v>6</v>
      </c>
      <c r="T133" t="s">
        <v>548</v>
      </c>
      <c r="U133" t="s">
        <v>201</v>
      </c>
      <c r="V133" t="s">
        <v>570</v>
      </c>
    </row>
    <row r="134" spans="1:22" x14ac:dyDescent="0.3">
      <c r="A134">
        <v>133</v>
      </c>
      <c r="B134" s="65">
        <v>43903</v>
      </c>
      <c r="C134">
        <v>37</v>
      </c>
      <c r="D134" t="s">
        <v>110</v>
      </c>
      <c r="E134">
        <v>9</v>
      </c>
      <c r="F134">
        <v>13</v>
      </c>
      <c r="G134">
        <v>120</v>
      </c>
      <c r="H134">
        <v>1560</v>
      </c>
      <c r="I134">
        <v>0.14000000000000001</v>
      </c>
      <c r="K134">
        <v>1341.6</v>
      </c>
      <c r="L134" s="65">
        <v>43927</v>
      </c>
      <c r="M134" s="65">
        <v>43927</v>
      </c>
      <c r="N134">
        <v>133</v>
      </c>
      <c r="O134">
        <v>4</v>
      </c>
      <c r="P134" t="s">
        <v>80</v>
      </c>
      <c r="Q134">
        <v>0.06</v>
      </c>
      <c r="R134">
        <v>80.495999999999995</v>
      </c>
      <c r="S134">
        <v>7</v>
      </c>
      <c r="T134" t="s">
        <v>548</v>
      </c>
      <c r="U134" t="s">
        <v>206</v>
      </c>
      <c r="V134" t="s">
        <v>560</v>
      </c>
    </row>
    <row r="135" spans="1:22" x14ac:dyDescent="0.3">
      <c r="A135">
        <v>134</v>
      </c>
      <c r="B135" s="65">
        <v>43903</v>
      </c>
      <c r="C135">
        <v>15</v>
      </c>
      <c r="D135" t="s">
        <v>136</v>
      </c>
      <c r="E135">
        <v>9</v>
      </c>
      <c r="F135">
        <v>11</v>
      </c>
      <c r="G135">
        <v>113</v>
      </c>
      <c r="H135">
        <v>1243</v>
      </c>
      <c r="I135">
        <v>0.12</v>
      </c>
      <c r="K135">
        <v>1093.8399999999999</v>
      </c>
      <c r="L135" s="65">
        <v>43924</v>
      </c>
      <c r="M135" s="65">
        <v>43924</v>
      </c>
      <c r="N135">
        <v>134</v>
      </c>
      <c r="O135">
        <v>7</v>
      </c>
      <c r="P135" t="s">
        <v>105</v>
      </c>
      <c r="Q135">
        <v>0.1</v>
      </c>
      <c r="R135">
        <v>109.384</v>
      </c>
      <c r="S135">
        <v>1</v>
      </c>
      <c r="T135" t="s">
        <v>548</v>
      </c>
      <c r="U135" t="s">
        <v>206</v>
      </c>
      <c r="V135" t="s">
        <v>560</v>
      </c>
    </row>
    <row r="136" spans="1:22" x14ac:dyDescent="0.3">
      <c r="A136">
        <v>135</v>
      </c>
      <c r="B136" s="65">
        <v>43905</v>
      </c>
      <c r="C136">
        <v>6</v>
      </c>
      <c r="D136" t="s">
        <v>147</v>
      </c>
      <c r="E136">
        <v>8</v>
      </c>
      <c r="F136">
        <v>18</v>
      </c>
      <c r="G136">
        <v>104</v>
      </c>
      <c r="H136">
        <v>1872</v>
      </c>
      <c r="I136">
        <v>0.01</v>
      </c>
      <c r="K136">
        <v>1853.28</v>
      </c>
      <c r="L136" s="65">
        <v>43928</v>
      </c>
      <c r="M136" s="65">
        <v>43928</v>
      </c>
      <c r="N136">
        <v>135</v>
      </c>
      <c r="O136">
        <v>1</v>
      </c>
      <c r="P136" t="s">
        <v>109</v>
      </c>
      <c r="Q136">
        <v>0.1</v>
      </c>
      <c r="R136">
        <v>185.328</v>
      </c>
      <c r="S136">
        <v>2</v>
      </c>
      <c r="T136" t="s">
        <v>545</v>
      </c>
      <c r="U136" t="s">
        <v>206</v>
      </c>
      <c r="V136" t="s">
        <v>558</v>
      </c>
    </row>
    <row r="137" spans="1:22" x14ac:dyDescent="0.3">
      <c r="A137">
        <v>136</v>
      </c>
      <c r="B137" s="65">
        <v>43906</v>
      </c>
      <c r="C137">
        <v>94</v>
      </c>
      <c r="D137" t="s">
        <v>111</v>
      </c>
      <c r="E137">
        <v>1</v>
      </c>
      <c r="F137">
        <v>25</v>
      </c>
      <c r="G137">
        <v>115</v>
      </c>
      <c r="H137">
        <v>2875</v>
      </c>
      <c r="I137">
        <v>7.0000000000000007E-2</v>
      </c>
      <c r="K137">
        <v>2673.75</v>
      </c>
      <c r="L137" s="65">
        <v>43930</v>
      </c>
      <c r="M137" s="65">
        <v>43930</v>
      </c>
      <c r="N137">
        <v>136</v>
      </c>
      <c r="O137">
        <v>1</v>
      </c>
      <c r="P137" t="s">
        <v>105</v>
      </c>
      <c r="Q137">
        <v>7.0000000000000007E-2</v>
      </c>
      <c r="R137">
        <v>187.16249999999999</v>
      </c>
      <c r="S137">
        <v>3</v>
      </c>
      <c r="T137" t="s">
        <v>202</v>
      </c>
      <c r="U137" t="s">
        <v>201</v>
      </c>
      <c r="V137" t="s">
        <v>539</v>
      </c>
    </row>
    <row r="138" spans="1:22" x14ac:dyDescent="0.3">
      <c r="A138">
        <v>137</v>
      </c>
      <c r="B138" s="65">
        <v>43907</v>
      </c>
      <c r="C138">
        <v>80</v>
      </c>
      <c r="D138" t="s">
        <v>96</v>
      </c>
      <c r="E138">
        <v>13</v>
      </c>
      <c r="F138">
        <v>49</v>
      </c>
      <c r="G138">
        <v>107</v>
      </c>
      <c r="H138">
        <v>5243</v>
      </c>
      <c r="I138">
        <v>0.04</v>
      </c>
      <c r="K138">
        <v>5033.28</v>
      </c>
      <c r="L138" s="65">
        <v>43930</v>
      </c>
      <c r="M138" s="65">
        <v>43930</v>
      </c>
      <c r="N138">
        <v>137</v>
      </c>
      <c r="O138">
        <v>3</v>
      </c>
      <c r="P138" t="s">
        <v>90</v>
      </c>
      <c r="Q138">
        <v>0.06</v>
      </c>
      <c r="R138">
        <v>301.99680000000001</v>
      </c>
      <c r="S138">
        <v>4</v>
      </c>
      <c r="T138" t="s">
        <v>545</v>
      </c>
      <c r="U138" t="s">
        <v>201</v>
      </c>
      <c r="V138" t="s">
        <v>568</v>
      </c>
    </row>
    <row r="139" spans="1:22" x14ac:dyDescent="0.3">
      <c r="A139">
        <v>138</v>
      </c>
      <c r="B139" s="65">
        <v>43907</v>
      </c>
      <c r="C139">
        <v>94</v>
      </c>
      <c r="D139" t="s">
        <v>111</v>
      </c>
      <c r="E139">
        <v>6</v>
      </c>
      <c r="F139">
        <v>16</v>
      </c>
      <c r="G139">
        <v>106</v>
      </c>
      <c r="H139">
        <v>1696</v>
      </c>
      <c r="I139">
        <v>0.11</v>
      </c>
      <c r="K139">
        <v>1509.44</v>
      </c>
      <c r="L139" s="65">
        <v>43924</v>
      </c>
      <c r="M139" s="65">
        <v>43924</v>
      </c>
      <c r="N139">
        <v>138</v>
      </c>
      <c r="O139">
        <v>7</v>
      </c>
      <c r="P139" t="s">
        <v>128</v>
      </c>
      <c r="Q139">
        <v>0.05</v>
      </c>
      <c r="R139">
        <v>75.471999999999994</v>
      </c>
      <c r="S139">
        <v>5</v>
      </c>
      <c r="T139" t="s">
        <v>202</v>
      </c>
      <c r="U139" t="s">
        <v>201</v>
      </c>
      <c r="V139" t="s">
        <v>554</v>
      </c>
    </row>
    <row r="140" spans="1:22" x14ac:dyDescent="0.3">
      <c r="A140">
        <v>139</v>
      </c>
      <c r="B140" s="65">
        <v>43908</v>
      </c>
      <c r="C140">
        <v>80</v>
      </c>
      <c r="D140" t="s">
        <v>96</v>
      </c>
      <c r="E140">
        <v>2</v>
      </c>
      <c r="F140">
        <v>50</v>
      </c>
      <c r="G140">
        <v>119</v>
      </c>
      <c r="H140">
        <v>5950</v>
      </c>
      <c r="I140">
        <v>0.1</v>
      </c>
      <c r="K140">
        <v>5355</v>
      </c>
      <c r="L140" s="65">
        <v>43911</v>
      </c>
      <c r="M140" s="65">
        <v>43911</v>
      </c>
      <c r="N140">
        <v>139</v>
      </c>
      <c r="O140">
        <v>3</v>
      </c>
      <c r="P140" t="s">
        <v>95</v>
      </c>
      <c r="Q140">
        <v>0.1</v>
      </c>
      <c r="R140">
        <v>535.5</v>
      </c>
      <c r="S140">
        <v>6</v>
      </c>
      <c r="T140" t="s">
        <v>542</v>
      </c>
      <c r="U140" t="s">
        <v>206</v>
      </c>
      <c r="V140" t="s">
        <v>543</v>
      </c>
    </row>
    <row r="141" spans="1:22" x14ac:dyDescent="0.3">
      <c r="A141">
        <v>140</v>
      </c>
      <c r="B141" s="65">
        <v>43909</v>
      </c>
      <c r="C141">
        <v>73</v>
      </c>
      <c r="D141" t="s">
        <v>96</v>
      </c>
      <c r="E141">
        <v>5</v>
      </c>
      <c r="F141">
        <v>36</v>
      </c>
      <c r="G141">
        <v>111</v>
      </c>
      <c r="H141">
        <v>3996</v>
      </c>
      <c r="I141">
        <v>0.08</v>
      </c>
      <c r="K141">
        <v>3676.32</v>
      </c>
      <c r="L141" s="65">
        <v>43931</v>
      </c>
      <c r="M141" s="65">
        <v>43931</v>
      </c>
      <c r="N141">
        <v>140</v>
      </c>
      <c r="O141">
        <v>1</v>
      </c>
      <c r="P141" t="s">
        <v>95</v>
      </c>
      <c r="Q141">
        <v>0.1</v>
      </c>
      <c r="R141">
        <v>367.63200000000001</v>
      </c>
      <c r="S141">
        <v>7</v>
      </c>
      <c r="T141" t="s">
        <v>551</v>
      </c>
      <c r="U141" t="s">
        <v>206</v>
      </c>
      <c r="V141" t="s">
        <v>552</v>
      </c>
    </row>
    <row r="142" spans="1:22" x14ac:dyDescent="0.3">
      <c r="A142">
        <v>141</v>
      </c>
      <c r="B142" s="65">
        <v>43909</v>
      </c>
      <c r="C142">
        <v>17</v>
      </c>
      <c r="D142" t="s">
        <v>126</v>
      </c>
      <c r="E142">
        <v>2</v>
      </c>
      <c r="F142">
        <v>10</v>
      </c>
      <c r="G142">
        <v>96</v>
      </c>
      <c r="H142">
        <v>960</v>
      </c>
      <c r="I142">
        <v>0.1</v>
      </c>
      <c r="K142">
        <v>864</v>
      </c>
      <c r="L142" s="65">
        <v>43922</v>
      </c>
      <c r="M142" s="65">
        <v>43922</v>
      </c>
      <c r="N142">
        <v>141</v>
      </c>
      <c r="O142">
        <v>2</v>
      </c>
      <c r="P142" t="s">
        <v>90</v>
      </c>
      <c r="Q142">
        <v>0.05</v>
      </c>
      <c r="R142">
        <v>43.2</v>
      </c>
      <c r="S142">
        <v>1</v>
      </c>
      <c r="T142" t="s">
        <v>542</v>
      </c>
      <c r="U142" t="s">
        <v>206</v>
      </c>
      <c r="V142" t="s">
        <v>543</v>
      </c>
    </row>
    <row r="143" spans="1:22" x14ac:dyDescent="0.3">
      <c r="A143">
        <v>142</v>
      </c>
      <c r="B143" s="65">
        <v>43911</v>
      </c>
      <c r="C143">
        <v>14</v>
      </c>
      <c r="D143" t="s">
        <v>86</v>
      </c>
      <c r="E143">
        <v>11</v>
      </c>
      <c r="F143">
        <v>20</v>
      </c>
      <c r="G143">
        <v>113</v>
      </c>
      <c r="H143">
        <v>2260</v>
      </c>
      <c r="I143">
        <v>0.09</v>
      </c>
      <c r="K143">
        <v>2056.6</v>
      </c>
      <c r="L143" s="65">
        <v>43913</v>
      </c>
      <c r="M143" s="65">
        <v>43913</v>
      </c>
      <c r="N143">
        <v>142</v>
      </c>
      <c r="O143">
        <v>6</v>
      </c>
      <c r="P143" t="s">
        <v>83</v>
      </c>
      <c r="Q143">
        <v>7.0000000000000007E-2</v>
      </c>
      <c r="R143">
        <v>143.96199999999999</v>
      </c>
      <c r="S143">
        <v>2</v>
      </c>
      <c r="T143" t="s">
        <v>202</v>
      </c>
      <c r="U143" t="s">
        <v>201</v>
      </c>
      <c r="V143" t="s">
        <v>564</v>
      </c>
    </row>
    <row r="144" spans="1:22" x14ac:dyDescent="0.3">
      <c r="A144">
        <v>143</v>
      </c>
      <c r="B144" s="65">
        <v>43911</v>
      </c>
      <c r="C144">
        <v>16</v>
      </c>
      <c r="D144" t="s">
        <v>86</v>
      </c>
      <c r="E144">
        <v>13</v>
      </c>
      <c r="F144">
        <v>46</v>
      </c>
      <c r="G144">
        <v>98</v>
      </c>
      <c r="H144">
        <v>4508</v>
      </c>
      <c r="I144">
        <v>0</v>
      </c>
      <c r="K144">
        <v>4508</v>
      </c>
      <c r="L144" s="65">
        <v>43932</v>
      </c>
      <c r="M144" s="65">
        <v>43932</v>
      </c>
      <c r="N144">
        <v>143</v>
      </c>
      <c r="O144">
        <v>1</v>
      </c>
      <c r="P144" t="s">
        <v>92</v>
      </c>
      <c r="Q144">
        <v>0.06</v>
      </c>
      <c r="R144">
        <v>270.48</v>
      </c>
      <c r="S144">
        <v>3</v>
      </c>
      <c r="T144" t="s">
        <v>545</v>
      </c>
      <c r="U144" t="s">
        <v>201</v>
      </c>
      <c r="V144" t="s">
        <v>568</v>
      </c>
    </row>
    <row r="145" spans="1:22" x14ac:dyDescent="0.3">
      <c r="A145">
        <v>144</v>
      </c>
      <c r="B145" s="65">
        <v>43911</v>
      </c>
      <c r="C145">
        <v>41</v>
      </c>
      <c r="D145" t="s">
        <v>127</v>
      </c>
      <c r="E145">
        <v>5</v>
      </c>
      <c r="F145">
        <v>14</v>
      </c>
      <c r="G145">
        <v>92</v>
      </c>
      <c r="H145">
        <v>1288</v>
      </c>
      <c r="I145">
        <v>7.0000000000000007E-2</v>
      </c>
      <c r="K145">
        <v>1197.8399999999999</v>
      </c>
      <c r="L145" s="65">
        <v>43927</v>
      </c>
      <c r="M145" s="65">
        <v>43927</v>
      </c>
      <c r="N145">
        <v>144</v>
      </c>
      <c r="O145">
        <v>7</v>
      </c>
      <c r="P145" t="s">
        <v>92</v>
      </c>
      <c r="Q145">
        <v>7.0000000000000007E-2</v>
      </c>
      <c r="R145">
        <v>83.848799999999997</v>
      </c>
      <c r="S145">
        <v>4</v>
      </c>
      <c r="T145" t="s">
        <v>551</v>
      </c>
      <c r="U145" t="s">
        <v>206</v>
      </c>
      <c r="V145" t="s">
        <v>552</v>
      </c>
    </row>
    <row r="146" spans="1:22" x14ac:dyDescent="0.3">
      <c r="A146">
        <v>145</v>
      </c>
      <c r="B146" s="65">
        <v>43912</v>
      </c>
      <c r="C146">
        <v>34</v>
      </c>
      <c r="D146" t="s">
        <v>118</v>
      </c>
      <c r="E146">
        <v>6</v>
      </c>
      <c r="F146">
        <v>42</v>
      </c>
      <c r="G146">
        <v>91</v>
      </c>
      <c r="H146">
        <v>3822</v>
      </c>
      <c r="I146">
        <v>0.14000000000000001</v>
      </c>
      <c r="K146">
        <v>3286.92</v>
      </c>
      <c r="L146" s="65">
        <v>43921</v>
      </c>
      <c r="M146" s="65">
        <v>43921</v>
      </c>
      <c r="N146">
        <v>145</v>
      </c>
      <c r="O146">
        <v>1</v>
      </c>
      <c r="P146" t="s">
        <v>109</v>
      </c>
      <c r="Q146">
        <v>0.06</v>
      </c>
      <c r="R146">
        <v>197.21520000000001</v>
      </c>
      <c r="S146">
        <v>5</v>
      </c>
      <c r="T146" t="s">
        <v>202</v>
      </c>
      <c r="U146" t="s">
        <v>201</v>
      </c>
      <c r="V146" t="s">
        <v>554</v>
      </c>
    </row>
    <row r="147" spans="1:22" x14ac:dyDescent="0.3">
      <c r="A147">
        <v>146</v>
      </c>
      <c r="B147" s="65">
        <v>43912</v>
      </c>
      <c r="C147">
        <v>88</v>
      </c>
      <c r="D147" t="s">
        <v>96</v>
      </c>
      <c r="E147">
        <v>15</v>
      </c>
      <c r="F147">
        <v>49</v>
      </c>
      <c r="G147">
        <v>113</v>
      </c>
      <c r="H147">
        <v>5537</v>
      </c>
      <c r="I147">
        <v>0.02</v>
      </c>
      <c r="K147">
        <v>5426.26</v>
      </c>
      <c r="L147" s="65">
        <v>43931</v>
      </c>
      <c r="M147" s="65">
        <v>43931</v>
      </c>
      <c r="N147">
        <v>146</v>
      </c>
      <c r="O147">
        <v>7</v>
      </c>
      <c r="P147" t="s">
        <v>113</v>
      </c>
      <c r="Q147">
        <v>0.08</v>
      </c>
      <c r="R147">
        <v>434.10079999999999</v>
      </c>
      <c r="S147">
        <v>6</v>
      </c>
      <c r="T147" t="s">
        <v>551</v>
      </c>
      <c r="U147" t="s">
        <v>206</v>
      </c>
      <c r="V147" t="s">
        <v>572</v>
      </c>
    </row>
    <row r="148" spans="1:22" x14ac:dyDescent="0.3">
      <c r="A148">
        <v>147</v>
      </c>
      <c r="B148" s="65">
        <v>43912</v>
      </c>
      <c r="C148">
        <v>59</v>
      </c>
      <c r="D148" t="s">
        <v>156</v>
      </c>
      <c r="E148">
        <v>11</v>
      </c>
      <c r="F148">
        <v>50</v>
      </c>
      <c r="G148">
        <v>103</v>
      </c>
      <c r="H148">
        <v>5150</v>
      </c>
      <c r="I148">
        <v>0.02</v>
      </c>
      <c r="K148">
        <v>5047</v>
      </c>
      <c r="L148" s="65">
        <v>43914</v>
      </c>
      <c r="M148" s="65">
        <v>43914</v>
      </c>
      <c r="N148">
        <v>147</v>
      </c>
      <c r="O148">
        <v>3</v>
      </c>
      <c r="P148" t="s">
        <v>95</v>
      </c>
      <c r="Q148">
        <v>0.06</v>
      </c>
      <c r="R148">
        <v>302.82</v>
      </c>
      <c r="S148">
        <v>7</v>
      </c>
      <c r="T148" t="s">
        <v>202</v>
      </c>
      <c r="U148" t="s">
        <v>201</v>
      </c>
      <c r="V148" t="s">
        <v>564</v>
      </c>
    </row>
    <row r="149" spans="1:22" x14ac:dyDescent="0.3">
      <c r="A149">
        <v>148</v>
      </c>
      <c r="B149" s="65">
        <v>43912</v>
      </c>
      <c r="C149">
        <v>91</v>
      </c>
      <c r="D149" t="s">
        <v>121</v>
      </c>
      <c r="E149">
        <v>14</v>
      </c>
      <c r="F149">
        <v>34</v>
      </c>
      <c r="G149">
        <v>117</v>
      </c>
      <c r="H149">
        <v>3978</v>
      </c>
      <c r="I149">
        <v>0.14000000000000001</v>
      </c>
      <c r="K149">
        <v>3421.08</v>
      </c>
      <c r="L149" s="65">
        <v>43913</v>
      </c>
      <c r="M149" s="65">
        <v>43913</v>
      </c>
      <c r="N149">
        <v>148</v>
      </c>
      <c r="O149">
        <v>6</v>
      </c>
      <c r="P149" t="s">
        <v>128</v>
      </c>
      <c r="Q149">
        <v>0.06</v>
      </c>
      <c r="R149">
        <v>205.26480000000001</v>
      </c>
      <c r="S149">
        <v>1</v>
      </c>
      <c r="T149" t="s">
        <v>548</v>
      </c>
      <c r="U149" t="s">
        <v>201</v>
      </c>
      <c r="V149" t="s">
        <v>570</v>
      </c>
    </row>
    <row r="150" spans="1:22" x14ac:dyDescent="0.3">
      <c r="A150">
        <v>149</v>
      </c>
      <c r="B150" s="65">
        <v>43912</v>
      </c>
      <c r="C150">
        <v>54</v>
      </c>
      <c r="D150" t="s">
        <v>138</v>
      </c>
      <c r="E150">
        <v>9</v>
      </c>
      <c r="F150">
        <v>35</v>
      </c>
      <c r="G150">
        <v>93</v>
      </c>
      <c r="H150">
        <v>3255</v>
      </c>
      <c r="I150">
        <v>0.02</v>
      </c>
      <c r="K150">
        <v>3189.9</v>
      </c>
      <c r="L150" s="65">
        <v>43934</v>
      </c>
      <c r="M150" s="65">
        <v>43934</v>
      </c>
      <c r="N150">
        <v>149</v>
      </c>
      <c r="O150">
        <v>6</v>
      </c>
      <c r="P150" t="s">
        <v>80</v>
      </c>
      <c r="Q150">
        <v>0.05</v>
      </c>
      <c r="R150">
        <v>159.495</v>
      </c>
      <c r="S150">
        <v>2</v>
      </c>
      <c r="T150" t="s">
        <v>548</v>
      </c>
      <c r="U150" t="s">
        <v>206</v>
      </c>
      <c r="V150" t="s">
        <v>560</v>
      </c>
    </row>
    <row r="151" spans="1:22" x14ac:dyDescent="0.3">
      <c r="A151">
        <v>150</v>
      </c>
      <c r="B151" s="65">
        <v>43913</v>
      </c>
      <c r="C151">
        <v>71</v>
      </c>
      <c r="D151" t="s">
        <v>78</v>
      </c>
      <c r="E151">
        <v>9</v>
      </c>
      <c r="F151">
        <v>40</v>
      </c>
      <c r="G151">
        <v>113</v>
      </c>
      <c r="H151">
        <v>4520</v>
      </c>
      <c r="I151">
        <v>0</v>
      </c>
      <c r="K151">
        <v>4520</v>
      </c>
      <c r="L151" s="65">
        <v>43942</v>
      </c>
      <c r="M151" s="65">
        <v>43942</v>
      </c>
      <c r="N151">
        <v>150</v>
      </c>
      <c r="O151">
        <v>6</v>
      </c>
      <c r="P151" t="s">
        <v>128</v>
      </c>
      <c r="Q151">
        <v>0.08</v>
      </c>
      <c r="R151">
        <v>361.6</v>
      </c>
      <c r="S151">
        <v>3</v>
      </c>
      <c r="T151" t="s">
        <v>548</v>
      </c>
      <c r="U151" t="s">
        <v>206</v>
      </c>
      <c r="V151" t="s">
        <v>560</v>
      </c>
    </row>
    <row r="152" spans="1:22" x14ac:dyDescent="0.3">
      <c r="A152">
        <v>151</v>
      </c>
      <c r="B152" s="65">
        <v>43915</v>
      </c>
      <c r="C152">
        <v>29</v>
      </c>
      <c r="D152" t="s">
        <v>157</v>
      </c>
      <c r="E152">
        <v>4</v>
      </c>
      <c r="F152">
        <v>14</v>
      </c>
      <c r="G152">
        <v>119</v>
      </c>
      <c r="H152">
        <v>1666</v>
      </c>
      <c r="I152">
        <v>7.0000000000000007E-2</v>
      </c>
      <c r="K152">
        <v>1549.38</v>
      </c>
      <c r="L152" s="65">
        <v>43933</v>
      </c>
      <c r="M152" s="65">
        <v>43933</v>
      </c>
      <c r="N152">
        <v>151</v>
      </c>
      <c r="O152">
        <v>3</v>
      </c>
      <c r="P152" t="s">
        <v>88</v>
      </c>
      <c r="Q152">
        <v>0.05</v>
      </c>
      <c r="R152">
        <v>77.468999999999994</v>
      </c>
      <c r="S152">
        <v>4</v>
      </c>
      <c r="T152" t="s">
        <v>548</v>
      </c>
      <c r="U152" t="s">
        <v>206</v>
      </c>
      <c r="V152" t="s">
        <v>549</v>
      </c>
    </row>
    <row r="153" spans="1:22" x14ac:dyDescent="0.3">
      <c r="A153">
        <v>152</v>
      </c>
      <c r="B153" s="65">
        <v>43915</v>
      </c>
      <c r="C153">
        <v>91</v>
      </c>
      <c r="D153" t="s">
        <v>121</v>
      </c>
      <c r="E153">
        <v>2</v>
      </c>
      <c r="F153">
        <v>11</v>
      </c>
      <c r="G153">
        <v>109</v>
      </c>
      <c r="H153">
        <v>1199</v>
      </c>
      <c r="I153">
        <v>0.06</v>
      </c>
      <c r="K153">
        <v>1127.06</v>
      </c>
      <c r="L153" s="65">
        <v>43922</v>
      </c>
      <c r="M153" s="65">
        <v>43922</v>
      </c>
      <c r="N153">
        <v>152</v>
      </c>
      <c r="O153">
        <v>1</v>
      </c>
      <c r="P153" t="s">
        <v>109</v>
      </c>
      <c r="Q153">
        <v>0.08</v>
      </c>
      <c r="R153">
        <v>90.1648</v>
      </c>
      <c r="S153">
        <v>5</v>
      </c>
      <c r="T153" t="s">
        <v>542</v>
      </c>
      <c r="U153" t="s">
        <v>206</v>
      </c>
      <c r="V153" t="s">
        <v>543</v>
      </c>
    </row>
    <row r="154" spans="1:22" x14ac:dyDescent="0.3">
      <c r="A154">
        <v>153</v>
      </c>
      <c r="B154" s="65">
        <v>43915</v>
      </c>
      <c r="C154">
        <v>36</v>
      </c>
      <c r="D154" t="s">
        <v>129</v>
      </c>
      <c r="E154">
        <v>8</v>
      </c>
      <c r="F154">
        <v>34</v>
      </c>
      <c r="G154">
        <v>112</v>
      </c>
      <c r="H154">
        <v>3808</v>
      </c>
      <c r="I154">
        <v>0.12</v>
      </c>
      <c r="K154">
        <v>3351.04</v>
      </c>
      <c r="L154" s="65">
        <v>43929</v>
      </c>
      <c r="M154" s="65">
        <v>43929</v>
      </c>
      <c r="N154">
        <v>153</v>
      </c>
      <c r="O154">
        <v>1</v>
      </c>
      <c r="P154" t="s">
        <v>92</v>
      </c>
      <c r="Q154">
        <v>0.05</v>
      </c>
      <c r="R154">
        <v>167.55199999999999</v>
      </c>
      <c r="S154">
        <v>6</v>
      </c>
      <c r="T154" t="s">
        <v>545</v>
      </c>
      <c r="U154" t="s">
        <v>206</v>
      </c>
      <c r="V154" t="s">
        <v>558</v>
      </c>
    </row>
    <row r="155" spans="1:22" x14ac:dyDescent="0.3">
      <c r="A155">
        <v>154</v>
      </c>
      <c r="B155" s="65">
        <v>43915</v>
      </c>
      <c r="C155">
        <v>71</v>
      </c>
      <c r="D155" t="s">
        <v>78</v>
      </c>
      <c r="E155">
        <v>6</v>
      </c>
      <c r="F155">
        <v>23</v>
      </c>
      <c r="G155">
        <v>117</v>
      </c>
      <c r="H155">
        <v>2691</v>
      </c>
      <c r="I155">
        <v>0.03</v>
      </c>
      <c r="K155">
        <v>2610.27</v>
      </c>
      <c r="L155" s="65">
        <v>43945</v>
      </c>
      <c r="M155" s="65">
        <v>43945</v>
      </c>
      <c r="N155">
        <v>154</v>
      </c>
      <c r="O155">
        <v>4</v>
      </c>
      <c r="P155" t="s">
        <v>88</v>
      </c>
      <c r="Q155">
        <v>0.08</v>
      </c>
      <c r="R155">
        <v>208.82159999999999</v>
      </c>
      <c r="S155">
        <v>7</v>
      </c>
      <c r="T155" t="s">
        <v>202</v>
      </c>
      <c r="U155" t="s">
        <v>201</v>
      </c>
      <c r="V155" t="s">
        <v>554</v>
      </c>
    </row>
    <row r="156" spans="1:22" x14ac:dyDescent="0.3">
      <c r="A156">
        <v>155</v>
      </c>
      <c r="B156" s="65">
        <v>43915</v>
      </c>
      <c r="C156">
        <v>4</v>
      </c>
      <c r="D156" t="s">
        <v>145</v>
      </c>
      <c r="E156">
        <v>5</v>
      </c>
      <c r="F156">
        <v>31</v>
      </c>
      <c r="G156">
        <v>94</v>
      </c>
      <c r="H156">
        <v>2914</v>
      </c>
      <c r="I156">
        <v>0.11</v>
      </c>
      <c r="K156">
        <v>2593.46</v>
      </c>
      <c r="L156" s="65">
        <v>43926</v>
      </c>
      <c r="M156" s="65">
        <v>43926</v>
      </c>
      <c r="N156">
        <v>155</v>
      </c>
      <c r="O156">
        <v>3</v>
      </c>
      <c r="P156" t="s">
        <v>80</v>
      </c>
      <c r="Q156">
        <v>0.1</v>
      </c>
      <c r="R156">
        <v>259.346</v>
      </c>
      <c r="S156">
        <v>1</v>
      </c>
      <c r="T156" t="s">
        <v>551</v>
      </c>
      <c r="U156" t="s">
        <v>206</v>
      </c>
      <c r="V156" t="s">
        <v>552</v>
      </c>
    </row>
    <row r="157" spans="1:22" x14ac:dyDescent="0.3">
      <c r="A157">
        <v>156</v>
      </c>
      <c r="B157" s="65">
        <v>43915</v>
      </c>
      <c r="C157">
        <v>75</v>
      </c>
      <c r="D157" t="s">
        <v>96</v>
      </c>
      <c r="E157">
        <v>2</v>
      </c>
      <c r="F157">
        <v>42</v>
      </c>
      <c r="G157">
        <v>98</v>
      </c>
      <c r="H157">
        <v>4116</v>
      </c>
      <c r="I157">
        <v>0.15</v>
      </c>
      <c r="K157">
        <v>3498.6</v>
      </c>
      <c r="L157" s="65">
        <v>43917</v>
      </c>
      <c r="M157" s="65">
        <v>43917</v>
      </c>
      <c r="N157">
        <v>156</v>
      </c>
      <c r="O157">
        <v>6</v>
      </c>
      <c r="P157" t="s">
        <v>92</v>
      </c>
      <c r="Q157">
        <v>0.08</v>
      </c>
      <c r="R157">
        <v>279.88799999999998</v>
      </c>
      <c r="S157">
        <v>2</v>
      </c>
      <c r="T157" t="s">
        <v>542</v>
      </c>
      <c r="U157" t="s">
        <v>206</v>
      </c>
      <c r="V157" t="s">
        <v>543</v>
      </c>
    </row>
    <row r="158" spans="1:22" x14ac:dyDescent="0.3">
      <c r="A158">
        <v>157</v>
      </c>
      <c r="B158" s="65">
        <v>43917</v>
      </c>
      <c r="C158">
        <v>12</v>
      </c>
      <c r="D158" t="s">
        <v>107</v>
      </c>
      <c r="E158">
        <v>13</v>
      </c>
      <c r="F158">
        <v>48</v>
      </c>
      <c r="G158">
        <v>109</v>
      </c>
      <c r="H158">
        <v>5232</v>
      </c>
      <c r="I158">
        <v>0.04</v>
      </c>
      <c r="K158">
        <v>5022.72</v>
      </c>
      <c r="L158" s="65">
        <v>43945</v>
      </c>
      <c r="M158" s="65">
        <v>43945</v>
      </c>
      <c r="N158">
        <v>157</v>
      </c>
      <c r="O158">
        <v>1</v>
      </c>
      <c r="P158" t="s">
        <v>80</v>
      </c>
      <c r="Q158">
        <v>0.08</v>
      </c>
      <c r="R158">
        <v>401.81760000000003</v>
      </c>
      <c r="S158">
        <v>3</v>
      </c>
      <c r="T158" t="s">
        <v>545</v>
      </c>
      <c r="U158" t="s">
        <v>201</v>
      </c>
      <c r="V158" t="s">
        <v>568</v>
      </c>
    </row>
    <row r="159" spans="1:22" x14ac:dyDescent="0.3">
      <c r="A159">
        <v>158</v>
      </c>
      <c r="B159" s="65">
        <v>43918</v>
      </c>
      <c r="C159">
        <v>97</v>
      </c>
      <c r="D159" t="s">
        <v>125</v>
      </c>
      <c r="E159">
        <v>14</v>
      </c>
      <c r="F159">
        <v>16</v>
      </c>
      <c r="G159">
        <v>97</v>
      </c>
      <c r="H159">
        <v>1552</v>
      </c>
      <c r="I159">
        <v>0.09</v>
      </c>
      <c r="K159">
        <v>1412.32</v>
      </c>
      <c r="L159" s="65">
        <v>43942</v>
      </c>
      <c r="M159" s="65">
        <v>43942</v>
      </c>
      <c r="N159">
        <v>158</v>
      </c>
      <c r="O159">
        <v>6</v>
      </c>
      <c r="P159" t="s">
        <v>80</v>
      </c>
      <c r="Q159">
        <v>0.06</v>
      </c>
      <c r="R159">
        <v>84.739199999999997</v>
      </c>
      <c r="S159">
        <v>4</v>
      </c>
      <c r="T159" t="s">
        <v>548</v>
      </c>
      <c r="U159" t="s">
        <v>201</v>
      </c>
      <c r="V159" t="s">
        <v>570</v>
      </c>
    </row>
    <row r="160" spans="1:22" x14ac:dyDescent="0.3">
      <c r="A160">
        <v>159</v>
      </c>
      <c r="B160" s="65">
        <v>43918</v>
      </c>
      <c r="C160">
        <v>38</v>
      </c>
      <c r="D160" t="s">
        <v>132</v>
      </c>
      <c r="E160">
        <v>11</v>
      </c>
      <c r="F160">
        <v>50</v>
      </c>
      <c r="G160">
        <v>111</v>
      </c>
      <c r="H160">
        <v>5550</v>
      </c>
      <c r="I160">
        <v>0.1</v>
      </c>
      <c r="K160">
        <v>4995</v>
      </c>
      <c r="L160" s="65">
        <v>43946</v>
      </c>
      <c r="M160" s="65">
        <v>43946</v>
      </c>
      <c r="N160">
        <v>159</v>
      </c>
      <c r="O160">
        <v>1</v>
      </c>
      <c r="P160" t="s">
        <v>83</v>
      </c>
      <c r="Q160">
        <v>0.05</v>
      </c>
      <c r="R160">
        <v>249.75</v>
      </c>
      <c r="S160">
        <v>5</v>
      </c>
      <c r="T160" t="s">
        <v>202</v>
      </c>
      <c r="U160" t="s">
        <v>201</v>
      </c>
      <c r="V160" t="s">
        <v>564</v>
      </c>
    </row>
    <row r="161" spans="1:22" x14ac:dyDescent="0.3">
      <c r="A161">
        <v>160</v>
      </c>
      <c r="B161" s="65">
        <v>43918</v>
      </c>
      <c r="C161">
        <v>16</v>
      </c>
      <c r="D161" t="s">
        <v>86</v>
      </c>
      <c r="E161">
        <v>11</v>
      </c>
      <c r="F161">
        <v>45</v>
      </c>
      <c r="G161">
        <v>90</v>
      </c>
      <c r="H161">
        <v>4050</v>
      </c>
      <c r="I161">
        <v>0.04</v>
      </c>
      <c r="K161">
        <v>3888</v>
      </c>
      <c r="L161" s="65">
        <v>43927</v>
      </c>
      <c r="M161" s="65">
        <v>43927</v>
      </c>
      <c r="N161">
        <v>160</v>
      </c>
      <c r="O161">
        <v>6</v>
      </c>
      <c r="P161" t="s">
        <v>90</v>
      </c>
      <c r="Q161">
        <v>7.0000000000000007E-2</v>
      </c>
      <c r="R161">
        <v>272.16000000000003</v>
      </c>
      <c r="S161">
        <v>6</v>
      </c>
      <c r="T161" t="s">
        <v>202</v>
      </c>
      <c r="U161" t="s">
        <v>201</v>
      </c>
      <c r="V161" t="s">
        <v>564</v>
      </c>
    </row>
    <row r="162" spans="1:22" x14ac:dyDescent="0.3">
      <c r="A162">
        <v>161</v>
      </c>
      <c r="B162" s="65">
        <v>43918</v>
      </c>
      <c r="C162">
        <v>90</v>
      </c>
      <c r="D162" t="s">
        <v>119</v>
      </c>
      <c r="E162">
        <v>11</v>
      </c>
      <c r="F162">
        <v>28</v>
      </c>
      <c r="G162">
        <v>91</v>
      </c>
      <c r="H162">
        <v>2548</v>
      </c>
      <c r="I162">
        <v>0.13</v>
      </c>
      <c r="K162">
        <v>2216.7600000000002</v>
      </c>
      <c r="L162" s="65">
        <v>43924</v>
      </c>
      <c r="M162" s="65">
        <v>43924</v>
      </c>
      <c r="N162">
        <v>161</v>
      </c>
      <c r="O162">
        <v>7</v>
      </c>
      <c r="P162" t="s">
        <v>83</v>
      </c>
      <c r="Q162">
        <v>7.0000000000000007E-2</v>
      </c>
      <c r="R162">
        <v>155.17320000000001</v>
      </c>
      <c r="S162">
        <v>7</v>
      </c>
      <c r="T162" t="s">
        <v>202</v>
      </c>
      <c r="U162" t="s">
        <v>201</v>
      </c>
      <c r="V162" t="s">
        <v>564</v>
      </c>
    </row>
    <row r="163" spans="1:22" x14ac:dyDescent="0.3">
      <c r="A163">
        <v>162</v>
      </c>
      <c r="B163" s="65">
        <v>43919</v>
      </c>
      <c r="C163">
        <v>73</v>
      </c>
      <c r="D163" t="s">
        <v>96</v>
      </c>
      <c r="E163">
        <v>7</v>
      </c>
      <c r="F163">
        <v>25</v>
      </c>
      <c r="G163">
        <v>115</v>
      </c>
      <c r="H163">
        <v>2875</v>
      </c>
      <c r="I163">
        <v>0.13</v>
      </c>
      <c r="K163">
        <v>2501.25</v>
      </c>
      <c r="L163" s="65">
        <v>43940</v>
      </c>
      <c r="M163" s="65">
        <v>43940</v>
      </c>
      <c r="N163">
        <v>162</v>
      </c>
      <c r="O163">
        <v>4</v>
      </c>
      <c r="P163" t="s">
        <v>90</v>
      </c>
      <c r="Q163">
        <v>0.09</v>
      </c>
      <c r="R163">
        <v>225.11250000000001</v>
      </c>
      <c r="S163">
        <v>1</v>
      </c>
      <c r="T163" t="s">
        <v>542</v>
      </c>
      <c r="U163" t="s">
        <v>206</v>
      </c>
      <c r="V163" t="s">
        <v>556</v>
      </c>
    </row>
    <row r="164" spans="1:22" x14ac:dyDescent="0.3">
      <c r="A164">
        <v>163</v>
      </c>
      <c r="B164" s="65">
        <v>43920</v>
      </c>
      <c r="C164">
        <v>34</v>
      </c>
      <c r="D164" t="s">
        <v>118</v>
      </c>
      <c r="E164">
        <v>10</v>
      </c>
      <c r="F164">
        <v>39</v>
      </c>
      <c r="G164">
        <v>106</v>
      </c>
      <c r="H164">
        <v>4134</v>
      </c>
      <c r="I164">
        <v>0.05</v>
      </c>
      <c r="K164">
        <v>3927.3</v>
      </c>
      <c r="L164" s="65">
        <v>43944</v>
      </c>
      <c r="M164" s="65">
        <v>43944</v>
      </c>
      <c r="N164">
        <v>163</v>
      </c>
      <c r="O164">
        <v>3</v>
      </c>
      <c r="P164" t="s">
        <v>113</v>
      </c>
      <c r="Q164">
        <v>0.1</v>
      </c>
      <c r="R164">
        <v>392.73</v>
      </c>
      <c r="S164">
        <v>2</v>
      </c>
      <c r="T164" t="s">
        <v>551</v>
      </c>
      <c r="U164" t="s">
        <v>206</v>
      </c>
      <c r="V164" t="s">
        <v>562</v>
      </c>
    </row>
    <row r="165" spans="1:22" x14ac:dyDescent="0.3">
      <c r="A165">
        <v>164</v>
      </c>
      <c r="B165" s="65">
        <v>43920</v>
      </c>
      <c r="C165">
        <v>79</v>
      </c>
      <c r="D165" t="s">
        <v>91</v>
      </c>
      <c r="E165">
        <v>2</v>
      </c>
      <c r="F165">
        <v>15</v>
      </c>
      <c r="G165">
        <v>100</v>
      </c>
      <c r="H165">
        <v>1500</v>
      </c>
      <c r="I165">
        <v>7.0000000000000007E-2</v>
      </c>
      <c r="K165">
        <v>1395</v>
      </c>
      <c r="L165" s="65">
        <v>43946</v>
      </c>
      <c r="M165" s="65">
        <v>43946</v>
      </c>
      <c r="N165">
        <v>164</v>
      </c>
      <c r="O165">
        <v>4</v>
      </c>
      <c r="P165" t="s">
        <v>109</v>
      </c>
      <c r="Q165">
        <v>0.09</v>
      </c>
      <c r="R165">
        <v>125.55</v>
      </c>
      <c r="S165">
        <v>3</v>
      </c>
      <c r="T165" t="s">
        <v>542</v>
      </c>
      <c r="U165" t="s">
        <v>206</v>
      </c>
      <c r="V165" t="s">
        <v>543</v>
      </c>
    </row>
    <row r="166" spans="1:22" x14ac:dyDescent="0.3">
      <c r="A166">
        <v>165</v>
      </c>
      <c r="B166" s="65">
        <v>43921</v>
      </c>
      <c r="C166">
        <v>78</v>
      </c>
      <c r="D166" t="s">
        <v>94</v>
      </c>
      <c r="E166">
        <v>9</v>
      </c>
      <c r="F166">
        <v>21</v>
      </c>
      <c r="G166">
        <v>119</v>
      </c>
      <c r="H166">
        <v>2499</v>
      </c>
      <c r="I166">
        <v>0.02</v>
      </c>
      <c r="K166">
        <v>2449.02</v>
      </c>
      <c r="L166" s="65">
        <v>43942</v>
      </c>
      <c r="M166" s="65">
        <v>43942</v>
      </c>
      <c r="N166">
        <v>165</v>
      </c>
      <c r="O166">
        <v>4</v>
      </c>
      <c r="P166" t="s">
        <v>128</v>
      </c>
      <c r="Q166">
        <v>0.06</v>
      </c>
      <c r="R166">
        <v>146.94120000000001</v>
      </c>
      <c r="S166">
        <v>4</v>
      </c>
      <c r="T166" t="s">
        <v>548</v>
      </c>
      <c r="U166" t="s">
        <v>206</v>
      </c>
      <c r="V166" t="s">
        <v>560</v>
      </c>
    </row>
    <row r="167" spans="1:22" x14ac:dyDescent="0.3">
      <c r="A167">
        <v>166</v>
      </c>
      <c r="B167" s="65">
        <v>43921</v>
      </c>
      <c r="C167">
        <v>19</v>
      </c>
      <c r="D167" t="s">
        <v>96</v>
      </c>
      <c r="E167">
        <v>15</v>
      </c>
      <c r="F167">
        <v>14</v>
      </c>
      <c r="G167">
        <v>116</v>
      </c>
      <c r="H167">
        <v>1624</v>
      </c>
      <c r="I167">
        <v>7.0000000000000007E-2</v>
      </c>
      <c r="K167">
        <v>1510.32</v>
      </c>
      <c r="L167" s="65">
        <v>43929</v>
      </c>
      <c r="M167" s="65">
        <v>43929</v>
      </c>
      <c r="N167">
        <v>166</v>
      </c>
      <c r="O167">
        <v>3</v>
      </c>
      <c r="P167" t="s">
        <v>109</v>
      </c>
      <c r="Q167">
        <v>7.0000000000000007E-2</v>
      </c>
      <c r="R167">
        <v>105.72239999999999</v>
      </c>
      <c r="S167">
        <v>5</v>
      </c>
      <c r="T167" t="s">
        <v>551</v>
      </c>
      <c r="U167" t="s">
        <v>206</v>
      </c>
      <c r="V167" t="s">
        <v>572</v>
      </c>
    </row>
    <row r="168" spans="1:22" x14ac:dyDescent="0.3">
      <c r="A168">
        <v>167</v>
      </c>
      <c r="B168" s="65">
        <v>43921</v>
      </c>
      <c r="C168">
        <v>72</v>
      </c>
      <c r="D168" t="s">
        <v>96</v>
      </c>
      <c r="E168">
        <v>5</v>
      </c>
      <c r="F168">
        <v>24</v>
      </c>
      <c r="G168">
        <v>98</v>
      </c>
      <c r="H168">
        <v>2352</v>
      </c>
      <c r="I168">
        <v>0.1</v>
      </c>
      <c r="K168">
        <v>2116.8000000000002</v>
      </c>
      <c r="L168" s="65">
        <v>43931</v>
      </c>
      <c r="M168" s="65">
        <v>43931</v>
      </c>
      <c r="N168">
        <v>167</v>
      </c>
      <c r="O168">
        <v>6</v>
      </c>
      <c r="P168" t="s">
        <v>90</v>
      </c>
      <c r="Q168">
        <v>0.09</v>
      </c>
      <c r="R168">
        <v>190.512</v>
      </c>
      <c r="S168">
        <v>6</v>
      </c>
      <c r="T168" t="s">
        <v>551</v>
      </c>
      <c r="U168" t="s">
        <v>206</v>
      </c>
      <c r="V168" t="s">
        <v>552</v>
      </c>
    </row>
    <row r="169" spans="1:22" x14ac:dyDescent="0.3">
      <c r="A169">
        <v>168</v>
      </c>
      <c r="B169" s="65">
        <v>43921</v>
      </c>
      <c r="C169">
        <v>63</v>
      </c>
      <c r="D169" t="s">
        <v>139</v>
      </c>
      <c r="E169">
        <v>10</v>
      </c>
      <c r="F169">
        <v>27</v>
      </c>
      <c r="G169">
        <v>116</v>
      </c>
      <c r="H169">
        <v>3132</v>
      </c>
      <c r="I169">
        <v>0</v>
      </c>
      <c r="K169">
        <v>3132</v>
      </c>
      <c r="L169" s="65">
        <v>43937</v>
      </c>
      <c r="M169" s="65">
        <v>43937</v>
      </c>
      <c r="N169">
        <v>168</v>
      </c>
      <c r="O169">
        <v>6</v>
      </c>
      <c r="P169" t="s">
        <v>80</v>
      </c>
      <c r="Q169">
        <v>0.05</v>
      </c>
      <c r="R169">
        <v>156.6</v>
      </c>
      <c r="S169">
        <v>7</v>
      </c>
      <c r="T169" t="s">
        <v>551</v>
      </c>
      <c r="U169" t="s">
        <v>206</v>
      </c>
      <c r="V169" t="s">
        <v>562</v>
      </c>
    </row>
    <row r="170" spans="1:22" x14ac:dyDescent="0.3">
      <c r="A170">
        <v>169</v>
      </c>
      <c r="B170" s="65">
        <v>43922</v>
      </c>
      <c r="C170">
        <v>90</v>
      </c>
      <c r="D170" t="s">
        <v>119</v>
      </c>
      <c r="E170">
        <v>9</v>
      </c>
      <c r="F170">
        <v>31</v>
      </c>
      <c r="G170">
        <v>103</v>
      </c>
      <c r="H170">
        <v>3193</v>
      </c>
      <c r="I170">
        <v>0.11</v>
      </c>
      <c r="K170">
        <v>2841.77</v>
      </c>
      <c r="L170" s="65">
        <v>43922</v>
      </c>
      <c r="M170" s="65">
        <v>43922</v>
      </c>
      <c r="N170">
        <v>169</v>
      </c>
      <c r="O170">
        <v>5</v>
      </c>
      <c r="P170" t="s">
        <v>88</v>
      </c>
      <c r="Q170">
        <v>0.1</v>
      </c>
      <c r="R170">
        <v>284.17700000000002</v>
      </c>
      <c r="S170">
        <v>1</v>
      </c>
      <c r="T170" t="s">
        <v>548</v>
      </c>
      <c r="U170" t="s">
        <v>206</v>
      </c>
      <c r="V170" t="s">
        <v>560</v>
      </c>
    </row>
    <row r="171" spans="1:22" x14ac:dyDescent="0.3">
      <c r="A171">
        <v>170</v>
      </c>
      <c r="B171" s="65">
        <v>43922</v>
      </c>
      <c r="C171">
        <v>26</v>
      </c>
      <c r="D171" t="s">
        <v>154</v>
      </c>
      <c r="E171">
        <v>11</v>
      </c>
      <c r="F171">
        <v>44</v>
      </c>
      <c r="G171">
        <v>114</v>
      </c>
      <c r="H171">
        <v>5016</v>
      </c>
      <c r="I171">
        <v>0.01</v>
      </c>
      <c r="K171">
        <v>4965.84</v>
      </c>
      <c r="L171" s="65">
        <v>43944</v>
      </c>
      <c r="M171" s="65">
        <v>43944</v>
      </c>
      <c r="N171">
        <v>170</v>
      </c>
      <c r="O171">
        <v>4</v>
      </c>
      <c r="P171" t="s">
        <v>95</v>
      </c>
      <c r="Q171">
        <v>0.05</v>
      </c>
      <c r="R171">
        <v>248.292</v>
      </c>
      <c r="S171">
        <v>2</v>
      </c>
      <c r="T171" t="s">
        <v>202</v>
      </c>
      <c r="U171" t="s">
        <v>201</v>
      </c>
      <c r="V171" t="s">
        <v>564</v>
      </c>
    </row>
    <row r="172" spans="1:22" x14ac:dyDescent="0.3">
      <c r="A172">
        <v>171</v>
      </c>
      <c r="B172" s="65">
        <v>43922</v>
      </c>
      <c r="C172">
        <v>86</v>
      </c>
      <c r="D172" t="s">
        <v>149</v>
      </c>
      <c r="E172">
        <v>3</v>
      </c>
      <c r="F172">
        <v>10</v>
      </c>
      <c r="G172">
        <v>93</v>
      </c>
      <c r="H172">
        <v>930</v>
      </c>
      <c r="I172">
        <v>0.1</v>
      </c>
      <c r="K172">
        <v>837</v>
      </c>
      <c r="L172" s="65">
        <v>43927</v>
      </c>
      <c r="M172" s="65">
        <v>43927</v>
      </c>
      <c r="N172">
        <v>171</v>
      </c>
      <c r="O172">
        <v>7</v>
      </c>
      <c r="P172" t="s">
        <v>88</v>
      </c>
      <c r="Q172">
        <v>7.0000000000000007E-2</v>
      </c>
      <c r="R172">
        <v>58.59</v>
      </c>
      <c r="S172">
        <v>3</v>
      </c>
      <c r="T172" t="s">
        <v>545</v>
      </c>
      <c r="U172" t="s">
        <v>206</v>
      </c>
      <c r="V172" t="s">
        <v>546</v>
      </c>
    </row>
    <row r="173" spans="1:22" x14ac:dyDescent="0.3">
      <c r="A173">
        <v>172</v>
      </c>
      <c r="B173" s="65">
        <v>43922</v>
      </c>
      <c r="C173">
        <v>4</v>
      </c>
      <c r="D173" t="s">
        <v>145</v>
      </c>
      <c r="E173">
        <v>3</v>
      </c>
      <c r="F173">
        <v>22</v>
      </c>
      <c r="G173">
        <v>116</v>
      </c>
      <c r="H173">
        <v>2552</v>
      </c>
      <c r="I173">
        <v>0.03</v>
      </c>
      <c r="K173">
        <v>2475.44</v>
      </c>
      <c r="L173" s="65">
        <v>43938</v>
      </c>
      <c r="M173" s="65">
        <v>43938</v>
      </c>
      <c r="N173">
        <v>172</v>
      </c>
      <c r="O173">
        <v>3</v>
      </c>
      <c r="P173" t="s">
        <v>90</v>
      </c>
      <c r="Q173">
        <v>0.06</v>
      </c>
      <c r="R173">
        <v>148.5264</v>
      </c>
      <c r="S173">
        <v>4</v>
      </c>
      <c r="T173" t="s">
        <v>545</v>
      </c>
      <c r="U173" t="s">
        <v>206</v>
      </c>
      <c r="V173" t="s">
        <v>546</v>
      </c>
    </row>
    <row r="174" spans="1:22" x14ac:dyDescent="0.3">
      <c r="A174">
        <v>173</v>
      </c>
      <c r="B174" s="65">
        <v>43922</v>
      </c>
      <c r="C174">
        <v>88</v>
      </c>
      <c r="D174" t="s">
        <v>96</v>
      </c>
      <c r="E174">
        <v>9</v>
      </c>
      <c r="F174">
        <v>49</v>
      </c>
      <c r="G174">
        <v>109</v>
      </c>
      <c r="H174">
        <v>5341</v>
      </c>
      <c r="I174">
        <v>0.01</v>
      </c>
      <c r="K174">
        <v>5287.59</v>
      </c>
      <c r="L174" s="65">
        <v>43922</v>
      </c>
      <c r="M174" s="65">
        <v>43922</v>
      </c>
      <c r="N174">
        <v>173</v>
      </c>
      <c r="O174">
        <v>3</v>
      </c>
      <c r="P174" t="s">
        <v>83</v>
      </c>
      <c r="Q174">
        <v>0.09</v>
      </c>
      <c r="R174">
        <v>475.88310000000001</v>
      </c>
      <c r="S174">
        <v>5</v>
      </c>
      <c r="T174" t="s">
        <v>548</v>
      </c>
      <c r="U174" t="s">
        <v>206</v>
      </c>
      <c r="V174" t="s">
        <v>560</v>
      </c>
    </row>
    <row r="175" spans="1:22" x14ac:dyDescent="0.3">
      <c r="A175">
        <v>174</v>
      </c>
      <c r="B175" s="65">
        <v>43923</v>
      </c>
      <c r="C175">
        <v>64</v>
      </c>
      <c r="D175" t="s">
        <v>137</v>
      </c>
      <c r="E175">
        <v>4</v>
      </c>
      <c r="F175">
        <v>47</v>
      </c>
      <c r="G175">
        <v>107</v>
      </c>
      <c r="H175">
        <v>5029</v>
      </c>
      <c r="I175">
        <v>0.09</v>
      </c>
      <c r="K175">
        <v>4576.3900000000003</v>
      </c>
      <c r="L175" s="65">
        <v>43951</v>
      </c>
      <c r="M175" s="65">
        <v>43951</v>
      </c>
      <c r="N175">
        <v>174</v>
      </c>
      <c r="O175">
        <v>6</v>
      </c>
      <c r="P175" t="s">
        <v>109</v>
      </c>
      <c r="Q175">
        <v>0.06</v>
      </c>
      <c r="R175">
        <v>274.58339999999998</v>
      </c>
      <c r="S175">
        <v>6</v>
      </c>
      <c r="T175" t="s">
        <v>548</v>
      </c>
      <c r="U175" t="s">
        <v>206</v>
      </c>
      <c r="V175" t="s">
        <v>549</v>
      </c>
    </row>
    <row r="176" spans="1:22" x14ac:dyDescent="0.3">
      <c r="A176">
        <v>175</v>
      </c>
      <c r="B176" s="65">
        <v>43924</v>
      </c>
      <c r="C176">
        <v>52</v>
      </c>
      <c r="D176" t="s">
        <v>81</v>
      </c>
      <c r="E176">
        <v>13</v>
      </c>
      <c r="F176">
        <v>44</v>
      </c>
      <c r="G176">
        <v>104</v>
      </c>
      <c r="H176">
        <v>4576</v>
      </c>
      <c r="I176">
        <v>0</v>
      </c>
      <c r="K176">
        <v>4576</v>
      </c>
      <c r="L176" s="65">
        <v>43942</v>
      </c>
      <c r="M176" s="65">
        <v>43942</v>
      </c>
      <c r="N176">
        <v>175</v>
      </c>
      <c r="O176">
        <v>5</v>
      </c>
      <c r="P176" t="s">
        <v>92</v>
      </c>
      <c r="Q176">
        <v>0.06</v>
      </c>
      <c r="R176">
        <v>274.56</v>
      </c>
      <c r="S176">
        <v>7</v>
      </c>
      <c r="T176" t="s">
        <v>545</v>
      </c>
      <c r="U176" t="s">
        <v>201</v>
      </c>
      <c r="V176" t="s">
        <v>568</v>
      </c>
    </row>
    <row r="177" spans="1:22" x14ac:dyDescent="0.3">
      <c r="A177">
        <v>176</v>
      </c>
      <c r="B177" s="65">
        <v>43926</v>
      </c>
      <c r="C177">
        <v>70</v>
      </c>
      <c r="D177" t="s">
        <v>126</v>
      </c>
      <c r="E177">
        <v>13</v>
      </c>
      <c r="F177">
        <v>15</v>
      </c>
      <c r="G177">
        <v>101</v>
      </c>
      <c r="H177">
        <v>1515</v>
      </c>
      <c r="I177">
        <v>0.1</v>
      </c>
      <c r="K177">
        <v>1363.5</v>
      </c>
      <c r="L177" s="65">
        <v>43937</v>
      </c>
      <c r="M177" s="65">
        <v>43937</v>
      </c>
      <c r="N177">
        <v>176</v>
      </c>
      <c r="O177">
        <v>6</v>
      </c>
      <c r="P177" t="s">
        <v>113</v>
      </c>
      <c r="Q177">
        <v>7.0000000000000007E-2</v>
      </c>
      <c r="R177">
        <v>95.444999999999993</v>
      </c>
      <c r="S177">
        <v>1</v>
      </c>
      <c r="T177" t="s">
        <v>545</v>
      </c>
      <c r="U177" t="s">
        <v>201</v>
      </c>
      <c r="V177" t="s">
        <v>568</v>
      </c>
    </row>
    <row r="178" spans="1:22" x14ac:dyDescent="0.3">
      <c r="A178">
        <v>177</v>
      </c>
      <c r="B178" s="65">
        <v>43927</v>
      </c>
      <c r="C178">
        <v>74</v>
      </c>
      <c r="D178" t="s">
        <v>96</v>
      </c>
      <c r="E178">
        <v>9</v>
      </c>
      <c r="F178">
        <v>28</v>
      </c>
      <c r="G178">
        <v>98</v>
      </c>
      <c r="H178">
        <v>2744</v>
      </c>
      <c r="I178">
        <v>0.08</v>
      </c>
      <c r="K178">
        <v>2524.48</v>
      </c>
      <c r="L178" s="65">
        <v>43942</v>
      </c>
      <c r="M178" s="65">
        <v>43942</v>
      </c>
      <c r="N178">
        <v>177</v>
      </c>
      <c r="O178">
        <v>4</v>
      </c>
      <c r="P178" t="s">
        <v>95</v>
      </c>
      <c r="Q178">
        <v>0.1</v>
      </c>
      <c r="R178">
        <v>252.44800000000001</v>
      </c>
      <c r="S178">
        <v>2</v>
      </c>
      <c r="T178" t="s">
        <v>548</v>
      </c>
      <c r="U178" t="s">
        <v>206</v>
      </c>
      <c r="V178" t="s">
        <v>560</v>
      </c>
    </row>
    <row r="179" spans="1:22" x14ac:dyDescent="0.3">
      <c r="A179">
        <v>178</v>
      </c>
      <c r="B179" s="65">
        <v>43928</v>
      </c>
      <c r="C179">
        <v>1</v>
      </c>
      <c r="D179" t="s">
        <v>152</v>
      </c>
      <c r="E179">
        <v>5</v>
      </c>
      <c r="F179">
        <v>34</v>
      </c>
      <c r="G179">
        <v>92</v>
      </c>
      <c r="H179">
        <v>3128</v>
      </c>
      <c r="I179">
        <v>0.03</v>
      </c>
      <c r="K179">
        <v>3034.16</v>
      </c>
      <c r="L179" s="65">
        <v>43943</v>
      </c>
      <c r="M179" s="65">
        <v>43943</v>
      </c>
      <c r="N179">
        <v>178</v>
      </c>
      <c r="O179">
        <v>1</v>
      </c>
      <c r="P179" t="s">
        <v>90</v>
      </c>
      <c r="Q179">
        <v>0.06</v>
      </c>
      <c r="R179">
        <v>182.0496</v>
      </c>
      <c r="S179">
        <v>3</v>
      </c>
      <c r="T179" t="s">
        <v>551</v>
      </c>
      <c r="U179" t="s">
        <v>206</v>
      </c>
      <c r="V179" t="s">
        <v>552</v>
      </c>
    </row>
    <row r="180" spans="1:22" x14ac:dyDescent="0.3">
      <c r="A180">
        <v>179</v>
      </c>
      <c r="B180" s="65">
        <v>43930</v>
      </c>
      <c r="C180">
        <v>87</v>
      </c>
      <c r="D180" t="s">
        <v>101</v>
      </c>
      <c r="E180">
        <v>12</v>
      </c>
      <c r="F180">
        <v>44</v>
      </c>
      <c r="G180">
        <v>97</v>
      </c>
      <c r="H180">
        <v>4268</v>
      </c>
      <c r="I180">
        <v>0.06</v>
      </c>
      <c r="K180">
        <v>4011.92</v>
      </c>
      <c r="L180" s="65">
        <v>43943</v>
      </c>
      <c r="M180" s="65">
        <v>43943</v>
      </c>
      <c r="N180">
        <v>179</v>
      </c>
      <c r="O180">
        <v>5</v>
      </c>
      <c r="P180" t="s">
        <v>113</v>
      </c>
      <c r="Q180">
        <v>0.09</v>
      </c>
      <c r="R180">
        <v>361.07279999999997</v>
      </c>
      <c r="S180">
        <v>4</v>
      </c>
      <c r="T180" t="s">
        <v>542</v>
      </c>
      <c r="U180" t="s">
        <v>201</v>
      </c>
      <c r="V180" t="s">
        <v>566</v>
      </c>
    </row>
    <row r="181" spans="1:22" x14ac:dyDescent="0.3">
      <c r="A181">
        <v>180</v>
      </c>
      <c r="B181" s="65">
        <v>43930</v>
      </c>
      <c r="C181">
        <v>2</v>
      </c>
      <c r="D181" t="s">
        <v>93</v>
      </c>
      <c r="E181">
        <v>2</v>
      </c>
      <c r="F181">
        <v>30</v>
      </c>
      <c r="G181">
        <v>96</v>
      </c>
      <c r="H181">
        <v>2880</v>
      </c>
      <c r="I181">
        <v>0.15</v>
      </c>
      <c r="K181">
        <v>2448</v>
      </c>
      <c r="L181" s="65">
        <v>43947</v>
      </c>
      <c r="M181" s="65">
        <v>43947</v>
      </c>
      <c r="N181">
        <v>180</v>
      </c>
      <c r="O181">
        <v>3</v>
      </c>
      <c r="P181" t="s">
        <v>95</v>
      </c>
      <c r="Q181">
        <v>0.06</v>
      </c>
      <c r="R181">
        <v>146.88</v>
      </c>
      <c r="S181">
        <v>5</v>
      </c>
      <c r="T181" t="s">
        <v>542</v>
      </c>
      <c r="U181" t="s">
        <v>206</v>
      </c>
      <c r="V181" t="s">
        <v>543</v>
      </c>
    </row>
    <row r="182" spans="1:22" x14ac:dyDescent="0.3">
      <c r="A182">
        <v>181</v>
      </c>
      <c r="B182" s="65">
        <v>43931</v>
      </c>
      <c r="C182">
        <v>11</v>
      </c>
      <c r="D182" t="s">
        <v>119</v>
      </c>
      <c r="E182">
        <v>3</v>
      </c>
      <c r="F182">
        <v>35</v>
      </c>
      <c r="G182">
        <v>93</v>
      </c>
      <c r="H182">
        <v>3255</v>
      </c>
      <c r="I182">
        <v>0.06</v>
      </c>
      <c r="K182">
        <v>3059.7</v>
      </c>
      <c r="L182" s="65">
        <v>43955</v>
      </c>
      <c r="M182" s="65">
        <v>43955</v>
      </c>
      <c r="N182">
        <v>181</v>
      </c>
      <c r="O182">
        <v>3</v>
      </c>
      <c r="P182" t="s">
        <v>128</v>
      </c>
      <c r="Q182">
        <v>7.0000000000000007E-2</v>
      </c>
      <c r="R182">
        <v>214.179</v>
      </c>
      <c r="S182">
        <v>6</v>
      </c>
      <c r="T182" t="s">
        <v>545</v>
      </c>
      <c r="U182" t="s">
        <v>206</v>
      </c>
      <c r="V182" t="s">
        <v>546</v>
      </c>
    </row>
    <row r="183" spans="1:22" x14ac:dyDescent="0.3">
      <c r="A183">
        <v>182</v>
      </c>
      <c r="B183" s="65">
        <v>43931</v>
      </c>
      <c r="C183">
        <v>22</v>
      </c>
      <c r="D183" t="s">
        <v>112</v>
      </c>
      <c r="E183">
        <v>15</v>
      </c>
      <c r="F183">
        <v>12</v>
      </c>
      <c r="G183">
        <v>98</v>
      </c>
      <c r="H183">
        <v>1176</v>
      </c>
      <c r="I183">
        <v>0.02</v>
      </c>
      <c r="K183">
        <v>1152.48</v>
      </c>
      <c r="L183" s="65">
        <v>43960</v>
      </c>
      <c r="M183" s="65">
        <v>43960</v>
      </c>
      <c r="N183">
        <v>182</v>
      </c>
      <c r="O183">
        <v>7</v>
      </c>
      <c r="P183" t="s">
        <v>113</v>
      </c>
      <c r="Q183">
        <v>0.09</v>
      </c>
      <c r="R183">
        <v>103.72320000000001</v>
      </c>
      <c r="S183">
        <v>7</v>
      </c>
      <c r="T183" t="s">
        <v>551</v>
      </c>
      <c r="U183" t="s">
        <v>206</v>
      </c>
      <c r="V183" t="s">
        <v>572</v>
      </c>
    </row>
    <row r="184" spans="1:22" x14ac:dyDescent="0.3">
      <c r="A184">
        <v>183</v>
      </c>
      <c r="B184" s="65">
        <v>43931</v>
      </c>
      <c r="C184">
        <v>82</v>
      </c>
      <c r="D184" t="s">
        <v>126</v>
      </c>
      <c r="E184">
        <v>12</v>
      </c>
      <c r="F184">
        <v>27</v>
      </c>
      <c r="G184">
        <v>98</v>
      </c>
      <c r="H184">
        <v>2646</v>
      </c>
      <c r="I184">
        <v>0.04</v>
      </c>
      <c r="K184">
        <v>2540.16</v>
      </c>
      <c r="L184" s="65">
        <v>43957</v>
      </c>
      <c r="M184" s="65">
        <v>43957</v>
      </c>
      <c r="N184">
        <v>183</v>
      </c>
      <c r="O184">
        <v>3</v>
      </c>
      <c r="P184" t="s">
        <v>90</v>
      </c>
      <c r="Q184">
        <v>0.06</v>
      </c>
      <c r="R184">
        <v>152.40960000000001</v>
      </c>
      <c r="S184">
        <v>1</v>
      </c>
      <c r="T184" t="s">
        <v>542</v>
      </c>
      <c r="U184" t="s">
        <v>201</v>
      </c>
      <c r="V184" t="s">
        <v>566</v>
      </c>
    </row>
    <row r="185" spans="1:22" x14ac:dyDescent="0.3">
      <c r="A185">
        <v>184</v>
      </c>
      <c r="B185" s="65">
        <v>43932</v>
      </c>
      <c r="C185">
        <v>43</v>
      </c>
      <c r="D185" t="s">
        <v>158</v>
      </c>
      <c r="E185">
        <v>9</v>
      </c>
      <c r="F185">
        <v>26</v>
      </c>
      <c r="G185">
        <v>96</v>
      </c>
      <c r="H185">
        <v>2496</v>
      </c>
      <c r="I185">
        <v>0.05</v>
      </c>
      <c r="K185">
        <v>2371.1999999999998</v>
      </c>
      <c r="L185" s="65">
        <v>43941</v>
      </c>
      <c r="M185" s="65">
        <v>43941</v>
      </c>
      <c r="N185">
        <v>184</v>
      </c>
      <c r="O185">
        <v>5</v>
      </c>
      <c r="P185" t="s">
        <v>113</v>
      </c>
      <c r="Q185">
        <v>0.09</v>
      </c>
      <c r="R185">
        <v>213.40799999999999</v>
      </c>
      <c r="S185">
        <v>2</v>
      </c>
      <c r="T185" t="s">
        <v>548</v>
      </c>
      <c r="U185" t="s">
        <v>206</v>
      </c>
      <c r="V185" t="s">
        <v>560</v>
      </c>
    </row>
    <row r="186" spans="1:22" x14ac:dyDescent="0.3">
      <c r="A186">
        <v>185</v>
      </c>
      <c r="B186" s="65">
        <v>43932</v>
      </c>
      <c r="C186">
        <v>56</v>
      </c>
      <c r="D186" t="s">
        <v>126</v>
      </c>
      <c r="E186">
        <v>15</v>
      </c>
      <c r="F186">
        <v>21</v>
      </c>
      <c r="G186">
        <v>105</v>
      </c>
      <c r="H186">
        <v>2205</v>
      </c>
      <c r="I186">
        <v>0.04</v>
      </c>
      <c r="K186">
        <v>2116.8000000000002</v>
      </c>
      <c r="L186" s="65">
        <v>43960</v>
      </c>
      <c r="M186" s="65">
        <v>43960</v>
      </c>
      <c r="N186">
        <v>185</v>
      </c>
      <c r="O186">
        <v>2</v>
      </c>
      <c r="P186" t="s">
        <v>92</v>
      </c>
      <c r="Q186">
        <v>0.09</v>
      </c>
      <c r="R186">
        <v>190.512</v>
      </c>
      <c r="S186">
        <v>3</v>
      </c>
      <c r="T186" t="s">
        <v>551</v>
      </c>
      <c r="U186" t="s">
        <v>206</v>
      </c>
      <c r="V186" t="s">
        <v>572</v>
      </c>
    </row>
    <row r="187" spans="1:22" x14ac:dyDescent="0.3">
      <c r="A187">
        <v>186</v>
      </c>
      <c r="B187" s="65">
        <v>43933</v>
      </c>
      <c r="C187">
        <v>70</v>
      </c>
      <c r="D187" t="s">
        <v>126</v>
      </c>
      <c r="E187">
        <v>2</v>
      </c>
      <c r="F187">
        <v>28</v>
      </c>
      <c r="G187">
        <v>105</v>
      </c>
      <c r="H187">
        <v>2940</v>
      </c>
      <c r="I187">
        <v>0.05</v>
      </c>
      <c r="K187">
        <v>2793</v>
      </c>
      <c r="L187" s="65">
        <v>43960</v>
      </c>
      <c r="M187" s="65">
        <v>43960</v>
      </c>
      <c r="N187">
        <v>186</v>
      </c>
      <c r="O187">
        <v>1</v>
      </c>
      <c r="P187" t="s">
        <v>113</v>
      </c>
      <c r="Q187">
        <v>7.0000000000000007E-2</v>
      </c>
      <c r="R187">
        <v>195.51</v>
      </c>
      <c r="S187">
        <v>4</v>
      </c>
      <c r="T187" t="s">
        <v>542</v>
      </c>
      <c r="U187" t="s">
        <v>206</v>
      </c>
      <c r="V187" t="s">
        <v>543</v>
      </c>
    </row>
    <row r="188" spans="1:22" x14ac:dyDescent="0.3">
      <c r="A188">
        <v>187</v>
      </c>
      <c r="B188" s="65">
        <v>43934</v>
      </c>
      <c r="C188">
        <v>44</v>
      </c>
      <c r="D188" t="s">
        <v>130</v>
      </c>
      <c r="E188">
        <v>4</v>
      </c>
      <c r="F188">
        <v>29</v>
      </c>
      <c r="G188">
        <v>97</v>
      </c>
      <c r="H188">
        <v>2813</v>
      </c>
      <c r="I188">
        <v>0.02</v>
      </c>
      <c r="K188">
        <v>2756.74</v>
      </c>
      <c r="L188" s="65">
        <v>43963</v>
      </c>
      <c r="M188" s="65">
        <v>43963</v>
      </c>
      <c r="N188">
        <v>187</v>
      </c>
      <c r="O188">
        <v>5</v>
      </c>
      <c r="P188" t="s">
        <v>113</v>
      </c>
      <c r="Q188">
        <v>0.09</v>
      </c>
      <c r="R188">
        <v>248.10659999999999</v>
      </c>
      <c r="S188">
        <v>5</v>
      </c>
      <c r="T188" t="s">
        <v>548</v>
      </c>
      <c r="U188" t="s">
        <v>206</v>
      </c>
      <c r="V188" t="s">
        <v>549</v>
      </c>
    </row>
    <row r="189" spans="1:22" x14ac:dyDescent="0.3">
      <c r="A189">
        <v>188</v>
      </c>
      <c r="B189" s="65">
        <v>43934</v>
      </c>
      <c r="C189">
        <v>83</v>
      </c>
      <c r="D189" t="s">
        <v>159</v>
      </c>
      <c r="E189">
        <v>11</v>
      </c>
      <c r="F189">
        <v>16</v>
      </c>
      <c r="G189">
        <v>110</v>
      </c>
      <c r="H189">
        <v>1760</v>
      </c>
      <c r="I189">
        <v>0.05</v>
      </c>
      <c r="K189">
        <v>1672</v>
      </c>
      <c r="L189" s="65">
        <v>43955</v>
      </c>
      <c r="M189" s="65">
        <v>43955</v>
      </c>
      <c r="N189">
        <v>188</v>
      </c>
      <c r="O189">
        <v>4</v>
      </c>
      <c r="P189" t="s">
        <v>105</v>
      </c>
      <c r="Q189">
        <v>0.06</v>
      </c>
      <c r="R189">
        <v>100.32</v>
      </c>
      <c r="S189">
        <v>6</v>
      </c>
      <c r="T189" t="s">
        <v>202</v>
      </c>
      <c r="U189" t="s">
        <v>201</v>
      </c>
      <c r="V189" t="s">
        <v>564</v>
      </c>
    </row>
    <row r="190" spans="1:22" x14ac:dyDescent="0.3">
      <c r="A190">
        <v>189</v>
      </c>
      <c r="B190" s="65">
        <v>43935</v>
      </c>
      <c r="C190">
        <v>48</v>
      </c>
      <c r="D190" t="s">
        <v>120</v>
      </c>
      <c r="E190">
        <v>2</v>
      </c>
      <c r="F190">
        <v>47</v>
      </c>
      <c r="G190">
        <v>117</v>
      </c>
      <c r="H190">
        <v>5499</v>
      </c>
      <c r="I190">
        <v>0.11</v>
      </c>
      <c r="K190">
        <v>4894.1099999999997</v>
      </c>
      <c r="L190" s="65">
        <v>43956</v>
      </c>
      <c r="M190" s="65">
        <v>43956</v>
      </c>
      <c r="N190">
        <v>189</v>
      </c>
      <c r="O190">
        <v>2</v>
      </c>
      <c r="P190" t="s">
        <v>90</v>
      </c>
      <c r="Q190">
        <v>0.09</v>
      </c>
      <c r="R190">
        <v>440.4699</v>
      </c>
      <c r="S190">
        <v>7</v>
      </c>
      <c r="T190" t="s">
        <v>542</v>
      </c>
      <c r="U190" t="s">
        <v>206</v>
      </c>
      <c r="V190" t="s">
        <v>543</v>
      </c>
    </row>
    <row r="191" spans="1:22" x14ac:dyDescent="0.3">
      <c r="A191">
        <v>190</v>
      </c>
      <c r="B191" s="65">
        <v>43935</v>
      </c>
      <c r="C191">
        <v>2</v>
      </c>
      <c r="D191" t="s">
        <v>93</v>
      </c>
      <c r="E191">
        <v>1</v>
      </c>
      <c r="F191">
        <v>40</v>
      </c>
      <c r="G191">
        <v>110</v>
      </c>
      <c r="H191">
        <v>4400</v>
      </c>
      <c r="I191">
        <v>0</v>
      </c>
      <c r="K191">
        <v>4400</v>
      </c>
      <c r="L191" s="65">
        <v>43941</v>
      </c>
      <c r="M191" s="65">
        <v>43941</v>
      </c>
      <c r="N191">
        <v>190</v>
      </c>
      <c r="O191">
        <v>1</v>
      </c>
      <c r="P191" t="s">
        <v>105</v>
      </c>
      <c r="Q191">
        <v>0.09</v>
      </c>
      <c r="R191">
        <v>396</v>
      </c>
      <c r="S191">
        <v>1</v>
      </c>
      <c r="T191" t="s">
        <v>202</v>
      </c>
      <c r="U191" t="s">
        <v>201</v>
      </c>
      <c r="V191" t="s">
        <v>539</v>
      </c>
    </row>
    <row r="192" spans="1:22" x14ac:dyDescent="0.3">
      <c r="A192">
        <v>191</v>
      </c>
      <c r="B192" s="65">
        <v>43935</v>
      </c>
      <c r="C192">
        <v>89</v>
      </c>
      <c r="D192" t="s">
        <v>111</v>
      </c>
      <c r="E192">
        <v>5</v>
      </c>
      <c r="F192">
        <v>37</v>
      </c>
      <c r="G192">
        <v>106</v>
      </c>
      <c r="H192">
        <v>3922</v>
      </c>
      <c r="I192">
        <v>0.04</v>
      </c>
      <c r="K192">
        <v>3765.12</v>
      </c>
      <c r="L192" s="65">
        <v>43961</v>
      </c>
      <c r="M192" s="65">
        <v>43961</v>
      </c>
      <c r="N192">
        <v>191</v>
      </c>
      <c r="O192">
        <v>6</v>
      </c>
      <c r="P192" t="s">
        <v>88</v>
      </c>
      <c r="Q192">
        <v>0.06</v>
      </c>
      <c r="R192">
        <v>225.90719999999999</v>
      </c>
      <c r="S192">
        <v>2</v>
      </c>
      <c r="T192" t="s">
        <v>551</v>
      </c>
      <c r="U192" t="s">
        <v>206</v>
      </c>
      <c r="V192" t="s">
        <v>552</v>
      </c>
    </row>
    <row r="193" spans="1:22" x14ac:dyDescent="0.3">
      <c r="A193">
        <v>192</v>
      </c>
      <c r="B193" s="65">
        <v>43936</v>
      </c>
      <c r="C193">
        <v>35</v>
      </c>
      <c r="D193" t="s">
        <v>96</v>
      </c>
      <c r="E193">
        <v>8</v>
      </c>
      <c r="F193">
        <v>44</v>
      </c>
      <c r="G193">
        <v>115</v>
      </c>
      <c r="H193">
        <v>5060</v>
      </c>
      <c r="I193">
        <v>0.13</v>
      </c>
      <c r="K193">
        <v>4402.2</v>
      </c>
      <c r="L193" s="65">
        <v>43965</v>
      </c>
      <c r="M193" s="65">
        <v>43965</v>
      </c>
      <c r="N193">
        <v>192</v>
      </c>
      <c r="O193">
        <v>2</v>
      </c>
      <c r="P193" t="s">
        <v>105</v>
      </c>
      <c r="Q193">
        <v>0.1</v>
      </c>
      <c r="R193">
        <v>440.22</v>
      </c>
      <c r="S193">
        <v>3</v>
      </c>
      <c r="T193" t="s">
        <v>545</v>
      </c>
      <c r="U193" t="s">
        <v>206</v>
      </c>
      <c r="V193" t="s">
        <v>558</v>
      </c>
    </row>
    <row r="194" spans="1:22" x14ac:dyDescent="0.3">
      <c r="A194">
        <v>193</v>
      </c>
      <c r="B194" s="65">
        <v>43938</v>
      </c>
      <c r="C194">
        <v>62</v>
      </c>
      <c r="D194" t="s">
        <v>96</v>
      </c>
      <c r="E194">
        <v>2</v>
      </c>
      <c r="F194">
        <v>26</v>
      </c>
      <c r="G194">
        <v>110</v>
      </c>
      <c r="H194">
        <v>2860</v>
      </c>
      <c r="I194">
        <v>0.15</v>
      </c>
      <c r="K194">
        <v>2431</v>
      </c>
      <c r="L194" s="65">
        <v>43950</v>
      </c>
      <c r="M194" s="65">
        <v>43950</v>
      </c>
      <c r="N194">
        <v>193</v>
      </c>
      <c r="O194">
        <v>5</v>
      </c>
      <c r="P194" t="s">
        <v>109</v>
      </c>
      <c r="Q194">
        <v>0.1</v>
      </c>
      <c r="R194">
        <v>243.1</v>
      </c>
      <c r="S194">
        <v>4</v>
      </c>
      <c r="T194" t="s">
        <v>542</v>
      </c>
      <c r="U194" t="s">
        <v>206</v>
      </c>
      <c r="V194" t="s">
        <v>543</v>
      </c>
    </row>
    <row r="195" spans="1:22" x14ac:dyDescent="0.3">
      <c r="A195">
        <v>194</v>
      </c>
      <c r="B195" s="65">
        <v>43939</v>
      </c>
      <c r="C195">
        <v>69</v>
      </c>
      <c r="D195" t="s">
        <v>126</v>
      </c>
      <c r="E195">
        <v>6</v>
      </c>
      <c r="F195">
        <v>28</v>
      </c>
      <c r="G195">
        <v>90</v>
      </c>
      <c r="H195">
        <v>2520</v>
      </c>
      <c r="I195">
        <v>0.01</v>
      </c>
      <c r="K195">
        <v>2494.8000000000002</v>
      </c>
      <c r="L195" s="65">
        <v>43956</v>
      </c>
      <c r="M195" s="65">
        <v>43956</v>
      </c>
      <c r="N195">
        <v>194</v>
      </c>
      <c r="O195">
        <v>6</v>
      </c>
      <c r="P195" t="s">
        <v>113</v>
      </c>
      <c r="Q195">
        <v>0.08</v>
      </c>
      <c r="R195">
        <v>199.584</v>
      </c>
      <c r="S195">
        <v>5</v>
      </c>
      <c r="T195" t="s">
        <v>202</v>
      </c>
      <c r="U195" t="s">
        <v>201</v>
      </c>
      <c r="V195" t="s">
        <v>554</v>
      </c>
    </row>
    <row r="196" spans="1:22" x14ac:dyDescent="0.3">
      <c r="A196">
        <v>195</v>
      </c>
      <c r="B196" s="65">
        <v>43939</v>
      </c>
      <c r="C196">
        <v>88</v>
      </c>
      <c r="D196" t="s">
        <v>96</v>
      </c>
      <c r="E196">
        <v>1</v>
      </c>
      <c r="F196">
        <v>15</v>
      </c>
      <c r="G196">
        <v>90</v>
      </c>
      <c r="H196">
        <v>1350</v>
      </c>
      <c r="I196">
        <v>0.14000000000000001</v>
      </c>
      <c r="K196">
        <v>1161</v>
      </c>
      <c r="L196" s="65">
        <v>43968</v>
      </c>
      <c r="M196" s="65">
        <v>43968</v>
      </c>
      <c r="N196">
        <v>195</v>
      </c>
      <c r="O196">
        <v>6</v>
      </c>
      <c r="P196" t="s">
        <v>83</v>
      </c>
      <c r="Q196">
        <v>0.08</v>
      </c>
      <c r="R196">
        <v>92.88</v>
      </c>
      <c r="S196">
        <v>6</v>
      </c>
      <c r="T196" t="s">
        <v>202</v>
      </c>
      <c r="U196" t="s">
        <v>201</v>
      </c>
      <c r="V196" t="s">
        <v>539</v>
      </c>
    </row>
    <row r="197" spans="1:22" x14ac:dyDescent="0.3">
      <c r="A197">
        <v>196</v>
      </c>
      <c r="B197" s="65">
        <v>43940</v>
      </c>
      <c r="C197">
        <v>10</v>
      </c>
      <c r="D197" t="s">
        <v>148</v>
      </c>
      <c r="E197">
        <v>12</v>
      </c>
      <c r="F197">
        <v>37</v>
      </c>
      <c r="G197">
        <v>118</v>
      </c>
      <c r="H197">
        <v>4366</v>
      </c>
      <c r="I197">
        <v>0.06</v>
      </c>
      <c r="K197">
        <v>4104.04</v>
      </c>
      <c r="L197" s="65">
        <v>43962</v>
      </c>
      <c r="M197" s="65">
        <v>43962</v>
      </c>
      <c r="N197">
        <v>196</v>
      </c>
      <c r="O197">
        <v>3</v>
      </c>
      <c r="P197" t="s">
        <v>128</v>
      </c>
      <c r="Q197">
        <v>0.1</v>
      </c>
      <c r="R197">
        <v>410.404</v>
      </c>
      <c r="S197">
        <v>7</v>
      </c>
      <c r="T197" t="s">
        <v>542</v>
      </c>
      <c r="U197" t="s">
        <v>201</v>
      </c>
      <c r="V197" t="s">
        <v>566</v>
      </c>
    </row>
    <row r="198" spans="1:22" x14ac:dyDescent="0.3">
      <c r="A198">
        <v>197</v>
      </c>
      <c r="B198" s="65">
        <v>43940</v>
      </c>
      <c r="C198">
        <v>48</v>
      </c>
      <c r="D198" t="s">
        <v>120</v>
      </c>
      <c r="E198">
        <v>9</v>
      </c>
      <c r="F198">
        <v>33</v>
      </c>
      <c r="G198">
        <v>108</v>
      </c>
      <c r="H198">
        <v>3564</v>
      </c>
      <c r="I198">
        <v>0.12</v>
      </c>
      <c r="K198">
        <v>3136.32</v>
      </c>
      <c r="L198" s="65">
        <v>43952</v>
      </c>
      <c r="M198" s="65">
        <v>43952</v>
      </c>
      <c r="N198">
        <v>197</v>
      </c>
      <c r="O198">
        <v>7</v>
      </c>
      <c r="P198" t="s">
        <v>109</v>
      </c>
      <c r="Q198">
        <v>7.0000000000000007E-2</v>
      </c>
      <c r="R198">
        <v>219.54239999999999</v>
      </c>
      <c r="S198">
        <v>1</v>
      </c>
      <c r="T198" t="s">
        <v>548</v>
      </c>
      <c r="U198" t="s">
        <v>206</v>
      </c>
      <c r="V198" t="s">
        <v>560</v>
      </c>
    </row>
    <row r="199" spans="1:22" x14ac:dyDescent="0.3">
      <c r="A199">
        <v>198</v>
      </c>
      <c r="B199" s="65">
        <v>43942</v>
      </c>
      <c r="C199">
        <v>48</v>
      </c>
      <c r="D199" t="s">
        <v>120</v>
      </c>
      <c r="E199">
        <v>12</v>
      </c>
      <c r="F199">
        <v>16</v>
      </c>
      <c r="G199">
        <v>114</v>
      </c>
      <c r="H199">
        <v>1824</v>
      </c>
      <c r="I199">
        <v>0.12</v>
      </c>
      <c r="K199">
        <v>1605.12</v>
      </c>
      <c r="L199" s="65">
        <v>43963</v>
      </c>
      <c r="M199" s="65">
        <v>43963</v>
      </c>
      <c r="N199">
        <v>198</v>
      </c>
      <c r="O199">
        <v>6</v>
      </c>
      <c r="P199" t="s">
        <v>83</v>
      </c>
      <c r="Q199">
        <v>0.05</v>
      </c>
      <c r="R199">
        <v>80.256</v>
      </c>
      <c r="S199">
        <v>2</v>
      </c>
      <c r="T199" t="s">
        <v>542</v>
      </c>
      <c r="U199" t="s">
        <v>201</v>
      </c>
      <c r="V199" t="s">
        <v>566</v>
      </c>
    </row>
    <row r="200" spans="1:22" x14ac:dyDescent="0.3">
      <c r="A200">
        <v>199</v>
      </c>
      <c r="B200" s="65">
        <v>43942</v>
      </c>
      <c r="C200">
        <v>91</v>
      </c>
      <c r="D200" t="s">
        <v>121</v>
      </c>
      <c r="E200">
        <v>1</v>
      </c>
      <c r="F200">
        <v>48</v>
      </c>
      <c r="G200">
        <v>109</v>
      </c>
      <c r="H200">
        <v>5232</v>
      </c>
      <c r="I200">
        <v>0.01</v>
      </c>
      <c r="K200">
        <v>5179.68</v>
      </c>
      <c r="L200" s="65">
        <v>43955</v>
      </c>
      <c r="M200" s="65">
        <v>43955</v>
      </c>
      <c r="N200">
        <v>199</v>
      </c>
      <c r="O200">
        <v>6</v>
      </c>
      <c r="P200" t="s">
        <v>88</v>
      </c>
      <c r="Q200">
        <v>0.09</v>
      </c>
      <c r="R200">
        <v>466.1712</v>
      </c>
      <c r="S200">
        <v>3</v>
      </c>
      <c r="T200" t="s">
        <v>202</v>
      </c>
      <c r="U200" t="s">
        <v>201</v>
      </c>
      <c r="V200" t="s">
        <v>539</v>
      </c>
    </row>
    <row r="201" spans="1:22" x14ac:dyDescent="0.3">
      <c r="A201">
        <v>200</v>
      </c>
      <c r="B201" s="65">
        <v>43942</v>
      </c>
      <c r="C201">
        <v>91</v>
      </c>
      <c r="D201" t="s">
        <v>121</v>
      </c>
      <c r="E201">
        <v>3</v>
      </c>
      <c r="F201">
        <v>41</v>
      </c>
      <c r="G201">
        <v>95</v>
      </c>
      <c r="H201">
        <v>3895</v>
      </c>
      <c r="I201">
        <v>0.15</v>
      </c>
      <c r="K201">
        <v>3310.75</v>
      </c>
      <c r="L201" s="65">
        <v>43957</v>
      </c>
      <c r="M201" s="65">
        <v>43957</v>
      </c>
      <c r="N201">
        <v>200</v>
      </c>
      <c r="O201">
        <v>3</v>
      </c>
      <c r="P201" t="s">
        <v>80</v>
      </c>
      <c r="Q201">
        <v>0.08</v>
      </c>
      <c r="R201">
        <v>264.86</v>
      </c>
      <c r="S201">
        <v>4</v>
      </c>
      <c r="T201" t="s">
        <v>545</v>
      </c>
      <c r="U201" t="s">
        <v>206</v>
      </c>
      <c r="V201" t="s">
        <v>546</v>
      </c>
    </row>
    <row r="202" spans="1:22" x14ac:dyDescent="0.3">
      <c r="A202">
        <v>201</v>
      </c>
      <c r="B202" s="65">
        <v>43943</v>
      </c>
      <c r="C202">
        <v>65</v>
      </c>
      <c r="D202" t="s">
        <v>123</v>
      </c>
      <c r="E202">
        <v>15</v>
      </c>
      <c r="F202">
        <v>13</v>
      </c>
      <c r="G202">
        <v>111</v>
      </c>
      <c r="H202">
        <v>1443</v>
      </c>
      <c r="I202">
        <v>0.06</v>
      </c>
      <c r="K202">
        <v>1356.42</v>
      </c>
      <c r="L202" s="65">
        <v>43956</v>
      </c>
      <c r="M202" s="65">
        <v>43956</v>
      </c>
      <c r="N202">
        <v>201</v>
      </c>
      <c r="O202">
        <v>5</v>
      </c>
      <c r="P202" t="s">
        <v>83</v>
      </c>
      <c r="Q202">
        <v>7.0000000000000007E-2</v>
      </c>
      <c r="R202">
        <v>94.949399999999997</v>
      </c>
      <c r="S202">
        <v>5</v>
      </c>
      <c r="T202" t="s">
        <v>551</v>
      </c>
      <c r="U202" t="s">
        <v>206</v>
      </c>
      <c r="V202" t="s">
        <v>572</v>
      </c>
    </row>
    <row r="203" spans="1:22" x14ac:dyDescent="0.3">
      <c r="A203">
        <v>202</v>
      </c>
      <c r="B203" s="65">
        <v>43943</v>
      </c>
      <c r="C203">
        <v>100</v>
      </c>
      <c r="D203" t="s">
        <v>96</v>
      </c>
      <c r="E203">
        <v>4</v>
      </c>
      <c r="F203">
        <v>35</v>
      </c>
      <c r="G203">
        <v>92</v>
      </c>
      <c r="H203">
        <v>3220</v>
      </c>
      <c r="I203">
        <v>0.02</v>
      </c>
      <c r="K203">
        <v>3155.6</v>
      </c>
      <c r="L203" s="65">
        <v>43966</v>
      </c>
      <c r="M203" s="65">
        <v>43966</v>
      </c>
      <c r="N203">
        <v>202</v>
      </c>
      <c r="O203">
        <v>6</v>
      </c>
      <c r="P203" t="s">
        <v>113</v>
      </c>
      <c r="Q203">
        <v>7.0000000000000007E-2</v>
      </c>
      <c r="R203">
        <v>220.892</v>
      </c>
      <c r="S203">
        <v>6</v>
      </c>
      <c r="T203" t="s">
        <v>548</v>
      </c>
      <c r="U203" t="s">
        <v>206</v>
      </c>
      <c r="V203" t="s">
        <v>549</v>
      </c>
    </row>
    <row r="204" spans="1:22" x14ac:dyDescent="0.3">
      <c r="A204">
        <v>203</v>
      </c>
      <c r="B204" s="65">
        <v>43945</v>
      </c>
      <c r="C204">
        <v>93</v>
      </c>
      <c r="D204" t="s">
        <v>91</v>
      </c>
      <c r="E204">
        <v>11</v>
      </c>
      <c r="F204">
        <v>20</v>
      </c>
      <c r="G204">
        <v>111</v>
      </c>
      <c r="H204">
        <v>2220</v>
      </c>
      <c r="I204">
        <v>0.14000000000000001</v>
      </c>
      <c r="K204">
        <v>1909.2</v>
      </c>
      <c r="L204" s="65">
        <v>43975</v>
      </c>
      <c r="M204" s="65">
        <v>43975</v>
      </c>
      <c r="N204">
        <v>203</v>
      </c>
      <c r="O204">
        <v>3</v>
      </c>
      <c r="P204" t="s">
        <v>128</v>
      </c>
      <c r="Q204">
        <v>7.0000000000000007E-2</v>
      </c>
      <c r="R204">
        <v>133.64400000000001</v>
      </c>
      <c r="S204">
        <v>7</v>
      </c>
      <c r="T204" t="s">
        <v>202</v>
      </c>
      <c r="U204" t="s">
        <v>201</v>
      </c>
      <c r="V204" t="s">
        <v>564</v>
      </c>
    </row>
    <row r="205" spans="1:22" x14ac:dyDescent="0.3">
      <c r="A205">
        <v>204</v>
      </c>
      <c r="B205" s="65">
        <v>43948</v>
      </c>
      <c r="C205">
        <v>37</v>
      </c>
      <c r="D205" t="s">
        <v>110</v>
      </c>
      <c r="E205">
        <v>3</v>
      </c>
      <c r="F205">
        <v>14</v>
      </c>
      <c r="G205">
        <v>114</v>
      </c>
      <c r="H205">
        <v>1596</v>
      </c>
      <c r="I205">
        <v>0.05</v>
      </c>
      <c r="K205">
        <v>1516.2</v>
      </c>
      <c r="L205" s="65">
        <v>43958</v>
      </c>
      <c r="M205" s="65">
        <v>43958</v>
      </c>
      <c r="N205">
        <v>204</v>
      </c>
      <c r="O205">
        <v>6</v>
      </c>
      <c r="P205" t="s">
        <v>109</v>
      </c>
      <c r="Q205">
        <v>7.0000000000000007E-2</v>
      </c>
      <c r="R205">
        <v>106.134</v>
      </c>
      <c r="S205">
        <v>1</v>
      </c>
      <c r="T205" t="s">
        <v>545</v>
      </c>
      <c r="U205" t="s">
        <v>206</v>
      </c>
      <c r="V205" t="s">
        <v>546</v>
      </c>
    </row>
    <row r="206" spans="1:22" x14ac:dyDescent="0.3">
      <c r="A206">
        <v>205</v>
      </c>
      <c r="B206" s="65">
        <v>43948</v>
      </c>
      <c r="C206">
        <v>72</v>
      </c>
      <c r="D206" t="s">
        <v>96</v>
      </c>
      <c r="E206">
        <v>8</v>
      </c>
      <c r="F206">
        <v>13</v>
      </c>
      <c r="G206">
        <v>91</v>
      </c>
      <c r="H206">
        <v>1183</v>
      </c>
      <c r="I206">
        <v>0.06</v>
      </c>
      <c r="K206">
        <v>1112.02</v>
      </c>
      <c r="L206" s="65">
        <v>43977</v>
      </c>
      <c r="M206" s="65">
        <v>43977</v>
      </c>
      <c r="N206">
        <v>205</v>
      </c>
      <c r="O206">
        <v>1</v>
      </c>
      <c r="P206" t="s">
        <v>105</v>
      </c>
      <c r="Q206">
        <v>0.09</v>
      </c>
      <c r="R206">
        <v>100.0818</v>
      </c>
      <c r="S206">
        <v>2</v>
      </c>
      <c r="T206" t="s">
        <v>545</v>
      </c>
      <c r="U206" t="s">
        <v>206</v>
      </c>
      <c r="V206" t="s">
        <v>558</v>
      </c>
    </row>
    <row r="207" spans="1:22" x14ac:dyDescent="0.3">
      <c r="A207">
        <v>206</v>
      </c>
      <c r="B207" s="65">
        <v>43949</v>
      </c>
      <c r="C207">
        <v>16</v>
      </c>
      <c r="D207" t="s">
        <v>86</v>
      </c>
      <c r="E207">
        <v>5</v>
      </c>
      <c r="F207">
        <v>34</v>
      </c>
      <c r="G207">
        <v>113</v>
      </c>
      <c r="H207">
        <v>3842</v>
      </c>
      <c r="I207">
        <v>0.09</v>
      </c>
      <c r="K207">
        <v>3496.22</v>
      </c>
      <c r="L207" s="65">
        <v>43966</v>
      </c>
      <c r="M207" s="65">
        <v>43966</v>
      </c>
      <c r="N207">
        <v>206</v>
      </c>
      <c r="O207">
        <v>5</v>
      </c>
      <c r="P207" t="s">
        <v>113</v>
      </c>
      <c r="Q207">
        <v>0.08</v>
      </c>
      <c r="R207">
        <v>279.69760000000002</v>
      </c>
      <c r="S207">
        <v>3</v>
      </c>
      <c r="T207" t="s">
        <v>551</v>
      </c>
      <c r="U207" t="s">
        <v>206</v>
      </c>
      <c r="V207" t="s">
        <v>552</v>
      </c>
    </row>
    <row r="208" spans="1:22" x14ac:dyDescent="0.3">
      <c r="A208">
        <v>207</v>
      </c>
      <c r="B208" s="65">
        <v>43949</v>
      </c>
      <c r="C208">
        <v>57</v>
      </c>
      <c r="D208" t="s">
        <v>148</v>
      </c>
      <c r="E208">
        <v>13</v>
      </c>
      <c r="F208">
        <v>26</v>
      </c>
      <c r="G208">
        <v>103</v>
      </c>
      <c r="H208">
        <v>2678</v>
      </c>
      <c r="I208">
        <v>0.05</v>
      </c>
      <c r="K208">
        <v>2544.1</v>
      </c>
      <c r="L208" s="65">
        <v>43971</v>
      </c>
      <c r="M208" s="65">
        <v>43971</v>
      </c>
      <c r="N208">
        <v>207</v>
      </c>
      <c r="O208">
        <v>3</v>
      </c>
      <c r="P208" t="s">
        <v>128</v>
      </c>
      <c r="Q208">
        <v>0.06</v>
      </c>
      <c r="R208">
        <v>152.64599999999999</v>
      </c>
      <c r="S208">
        <v>4</v>
      </c>
      <c r="T208" t="s">
        <v>545</v>
      </c>
      <c r="U208" t="s">
        <v>201</v>
      </c>
      <c r="V208" t="s">
        <v>568</v>
      </c>
    </row>
    <row r="209" spans="1:22" x14ac:dyDescent="0.3">
      <c r="A209">
        <v>208</v>
      </c>
      <c r="B209" s="65">
        <v>43950</v>
      </c>
      <c r="C209">
        <v>13</v>
      </c>
      <c r="D209" t="s">
        <v>134</v>
      </c>
      <c r="E209">
        <v>1</v>
      </c>
      <c r="F209">
        <v>26</v>
      </c>
      <c r="G209">
        <v>112</v>
      </c>
      <c r="H209">
        <v>2912</v>
      </c>
      <c r="I209">
        <v>0.08</v>
      </c>
      <c r="K209">
        <v>2679.04</v>
      </c>
      <c r="L209" s="65">
        <v>43978</v>
      </c>
      <c r="M209" s="65">
        <v>43978</v>
      </c>
      <c r="N209">
        <v>208</v>
      </c>
      <c r="O209">
        <v>6</v>
      </c>
      <c r="P209" t="s">
        <v>88</v>
      </c>
      <c r="Q209">
        <v>7.0000000000000007E-2</v>
      </c>
      <c r="R209">
        <v>187.53280000000001</v>
      </c>
      <c r="S209">
        <v>5</v>
      </c>
      <c r="T209" t="s">
        <v>202</v>
      </c>
      <c r="U209" t="s">
        <v>201</v>
      </c>
      <c r="V209" t="s">
        <v>539</v>
      </c>
    </row>
    <row r="210" spans="1:22" x14ac:dyDescent="0.3">
      <c r="A210">
        <v>209</v>
      </c>
      <c r="B210" s="65">
        <v>43950</v>
      </c>
      <c r="C210">
        <v>4</v>
      </c>
      <c r="D210" t="s">
        <v>145</v>
      </c>
      <c r="E210">
        <v>7</v>
      </c>
      <c r="F210">
        <v>13</v>
      </c>
      <c r="G210">
        <v>90</v>
      </c>
      <c r="H210">
        <v>1170</v>
      </c>
      <c r="I210">
        <v>7.0000000000000007E-2</v>
      </c>
      <c r="K210">
        <v>1088.0999999999999</v>
      </c>
      <c r="L210" s="65">
        <v>43954</v>
      </c>
      <c r="M210" s="65">
        <v>43954</v>
      </c>
      <c r="N210">
        <v>209</v>
      </c>
      <c r="O210">
        <v>1</v>
      </c>
      <c r="P210" t="s">
        <v>105</v>
      </c>
      <c r="Q210">
        <v>7.0000000000000007E-2</v>
      </c>
      <c r="R210">
        <v>76.167000000000002</v>
      </c>
      <c r="S210">
        <v>6</v>
      </c>
      <c r="T210" t="s">
        <v>542</v>
      </c>
      <c r="U210" t="s">
        <v>206</v>
      </c>
      <c r="V210" t="s">
        <v>556</v>
      </c>
    </row>
    <row r="211" spans="1:22" x14ac:dyDescent="0.3">
      <c r="A211">
        <v>210</v>
      </c>
      <c r="B211" s="65">
        <v>43951</v>
      </c>
      <c r="C211">
        <v>51</v>
      </c>
      <c r="D211" t="s">
        <v>114</v>
      </c>
      <c r="E211">
        <v>12</v>
      </c>
      <c r="F211">
        <v>44</v>
      </c>
      <c r="G211">
        <v>113</v>
      </c>
      <c r="H211">
        <v>4972</v>
      </c>
      <c r="I211">
        <v>0.15</v>
      </c>
      <c r="K211">
        <v>4226.2</v>
      </c>
      <c r="L211" s="65">
        <v>43958</v>
      </c>
      <c r="M211" s="65">
        <v>43958</v>
      </c>
      <c r="N211">
        <v>210</v>
      </c>
      <c r="O211">
        <v>5</v>
      </c>
      <c r="P211" t="s">
        <v>128</v>
      </c>
      <c r="Q211">
        <v>7.0000000000000007E-2</v>
      </c>
      <c r="R211">
        <v>295.834</v>
      </c>
      <c r="S211">
        <v>7</v>
      </c>
      <c r="T211" t="s">
        <v>542</v>
      </c>
      <c r="U211" t="s">
        <v>201</v>
      </c>
      <c r="V211" t="s">
        <v>566</v>
      </c>
    </row>
    <row r="212" spans="1:22" x14ac:dyDescent="0.3">
      <c r="A212">
        <v>211</v>
      </c>
      <c r="B212" s="65">
        <v>43952</v>
      </c>
      <c r="C212">
        <v>22</v>
      </c>
      <c r="D212" t="s">
        <v>112</v>
      </c>
      <c r="E212">
        <v>4</v>
      </c>
      <c r="F212">
        <v>21</v>
      </c>
      <c r="G212">
        <v>113</v>
      </c>
      <c r="H212">
        <v>2373</v>
      </c>
      <c r="I212">
        <v>0.06</v>
      </c>
      <c r="K212">
        <v>2230.62</v>
      </c>
      <c r="L212" s="65">
        <v>43972</v>
      </c>
      <c r="M212" s="65">
        <v>43972</v>
      </c>
      <c r="N212">
        <v>211</v>
      </c>
      <c r="O212">
        <v>5</v>
      </c>
      <c r="P212" t="s">
        <v>95</v>
      </c>
      <c r="Q212">
        <v>0.09</v>
      </c>
      <c r="R212">
        <v>200.75579999999999</v>
      </c>
      <c r="S212">
        <v>1</v>
      </c>
      <c r="T212" t="s">
        <v>548</v>
      </c>
      <c r="U212" t="s">
        <v>206</v>
      </c>
      <c r="V212" t="s">
        <v>549</v>
      </c>
    </row>
    <row r="213" spans="1:22" x14ac:dyDescent="0.3">
      <c r="A213">
        <v>212</v>
      </c>
      <c r="B213" s="65">
        <v>43952</v>
      </c>
      <c r="C213">
        <v>27</v>
      </c>
      <c r="D213" t="s">
        <v>160</v>
      </c>
      <c r="E213">
        <v>1</v>
      </c>
      <c r="F213">
        <v>17</v>
      </c>
      <c r="G213">
        <v>90</v>
      </c>
      <c r="H213">
        <v>1530</v>
      </c>
      <c r="I213">
        <v>0.09</v>
      </c>
      <c r="K213">
        <v>1392.3</v>
      </c>
      <c r="L213" s="65">
        <v>43968</v>
      </c>
      <c r="M213" s="65">
        <v>43968</v>
      </c>
      <c r="N213">
        <v>212</v>
      </c>
      <c r="O213">
        <v>3</v>
      </c>
      <c r="P213" t="s">
        <v>80</v>
      </c>
      <c r="Q213">
        <v>0.1</v>
      </c>
      <c r="R213">
        <v>139.22999999999999</v>
      </c>
      <c r="S213">
        <v>2</v>
      </c>
      <c r="T213" t="s">
        <v>202</v>
      </c>
      <c r="U213" t="s">
        <v>201</v>
      </c>
      <c r="V213" t="s">
        <v>539</v>
      </c>
    </row>
    <row r="214" spans="1:22" x14ac:dyDescent="0.3">
      <c r="A214">
        <v>213</v>
      </c>
      <c r="B214" s="65">
        <v>43952</v>
      </c>
      <c r="C214">
        <v>83</v>
      </c>
      <c r="D214" t="s">
        <v>159</v>
      </c>
      <c r="E214">
        <v>6</v>
      </c>
      <c r="F214">
        <v>18</v>
      </c>
      <c r="G214">
        <v>105</v>
      </c>
      <c r="H214">
        <v>1890</v>
      </c>
      <c r="I214">
        <v>0.13</v>
      </c>
      <c r="K214">
        <v>1644.3</v>
      </c>
      <c r="L214" s="65">
        <v>43964</v>
      </c>
      <c r="M214" s="65">
        <v>43964</v>
      </c>
      <c r="N214">
        <v>213</v>
      </c>
      <c r="O214">
        <v>1</v>
      </c>
      <c r="P214" t="s">
        <v>90</v>
      </c>
      <c r="Q214">
        <v>0.05</v>
      </c>
      <c r="R214">
        <v>82.215000000000003</v>
      </c>
      <c r="S214">
        <v>3</v>
      </c>
      <c r="T214" t="s">
        <v>202</v>
      </c>
      <c r="U214" t="s">
        <v>201</v>
      </c>
      <c r="V214" t="s">
        <v>554</v>
      </c>
    </row>
    <row r="215" spans="1:22" x14ac:dyDescent="0.3">
      <c r="A215">
        <v>214</v>
      </c>
      <c r="B215" s="65">
        <v>43953</v>
      </c>
      <c r="C215">
        <v>38</v>
      </c>
      <c r="D215" t="s">
        <v>132</v>
      </c>
      <c r="E215">
        <v>5</v>
      </c>
      <c r="F215">
        <v>40</v>
      </c>
      <c r="G215">
        <v>98</v>
      </c>
      <c r="H215">
        <v>3920</v>
      </c>
      <c r="I215">
        <v>0.1</v>
      </c>
      <c r="K215">
        <v>3528</v>
      </c>
      <c r="L215" s="65">
        <v>43978</v>
      </c>
      <c r="M215" s="65">
        <v>43978</v>
      </c>
      <c r="N215">
        <v>214</v>
      </c>
      <c r="O215">
        <v>7</v>
      </c>
      <c r="P215" t="s">
        <v>109</v>
      </c>
      <c r="Q215">
        <v>7.0000000000000007E-2</v>
      </c>
      <c r="R215">
        <v>246.96</v>
      </c>
      <c r="S215">
        <v>4</v>
      </c>
      <c r="T215" t="s">
        <v>551</v>
      </c>
      <c r="U215" t="s">
        <v>206</v>
      </c>
      <c r="V215" t="s">
        <v>552</v>
      </c>
    </row>
    <row r="216" spans="1:22" x14ac:dyDescent="0.3">
      <c r="A216">
        <v>215</v>
      </c>
      <c r="B216" s="65">
        <v>43955</v>
      </c>
      <c r="C216">
        <v>35</v>
      </c>
      <c r="D216" t="s">
        <v>96</v>
      </c>
      <c r="E216">
        <v>13</v>
      </c>
      <c r="F216">
        <v>13</v>
      </c>
      <c r="G216">
        <v>99</v>
      </c>
      <c r="H216">
        <v>1287</v>
      </c>
      <c r="I216">
        <v>0.04</v>
      </c>
      <c r="K216">
        <v>1235.52</v>
      </c>
      <c r="L216" s="65">
        <v>43966</v>
      </c>
      <c r="M216" s="65">
        <v>43966</v>
      </c>
      <c r="N216">
        <v>215</v>
      </c>
      <c r="O216">
        <v>1</v>
      </c>
      <c r="P216" t="s">
        <v>95</v>
      </c>
      <c r="Q216">
        <v>0.1</v>
      </c>
      <c r="R216">
        <v>123.55200000000001</v>
      </c>
      <c r="S216">
        <v>5</v>
      </c>
      <c r="T216" t="s">
        <v>545</v>
      </c>
      <c r="U216" t="s">
        <v>201</v>
      </c>
      <c r="V216" t="s">
        <v>568</v>
      </c>
    </row>
    <row r="217" spans="1:22" x14ac:dyDescent="0.3">
      <c r="A217">
        <v>216</v>
      </c>
      <c r="B217" s="65">
        <v>43955</v>
      </c>
      <c r="C217">
        <v>3</v>
      </c>
      <c r="D217" t="s">
        <v>150</v>
      </c>
      <c r="E217">
        <v>8</v>
      </c>
      <c r="F217">
        <v>31</v>
      </c>
      <c r="G217">
        <v>105</v>
      </c>
      <c r="H217">
        <v>3255</v>
      </c>
      <c r="I217">
        <v>0.08</v>
      </c>
      <c r="K217">
        <v>2994.6</v>
      </c>
      <c r="L217" s="65">
        <v>43973</v>
      </c>
      <c r="M217" s="65">
        <v>43973</v>
      </c>
      <c r="N217">
        <v>216</v>
      </c>
      <c r="O217">
        <v>2</v>
      </c>
      <c r="P217" t="s">
        <v>90</v>
      </c>
      <c r="Q217">
        <v>0.09</v>
      </c>
      <c r="R217">
        <v>269.51400000000001</v>
      </c>
      <c r="S217">
        <v>6</v>
      </c>
      <c r="T217" t="s">
        <v>545</v>
      </c>
      <c r="U217" t="s">
        <v>206</v>
      </c>
      <c r="V217" t="s">
        <v>558</v>
      </c>
    </row>
    <row r="218" spans="1:22" x14ac:dyDescent="0.3">
      <c r="A218">
        <v>217</v>
      </c>
      <c r="B218" s="65">
        <v>43956</v>
      </c>
      <c r="C218">
        <v>25</v>
      </c>
      <c r="D218" t="s">
        <v>122</v>
      </c>
      <c r="E218">
        <v>15</v>
      </c>
      <c r="F218">
        <v>48</v>
      </c>
      <c r="G218">
        <v>108</v>
      </c>
      <c r="H218">
        <v>5184</v>
      </c>
      <c r="I218">
        <v>0.13</v>
      </c>
      <c r="K218">
        <v>4510.08</v>
      </c>
      <c r="L218" s="65">
        <v>43974</v>
      </c>
      <c r="M218" s="65">
        <v>43974</v>
      </c>
      <c r="N218">
        <v>217</v>
      </c>
      <c r="O218">
        <v>7</v>
      </c>
      <c r="P218" t="s">
        <v>90</v>
      </c>
      <c r="Q218">
        <v>0.1</v>
      </c>
      <c r="R218">
        <v>451.00799999999998</v>
      </c>
      <c r="S218">
        <v>7</v>
      </c>
      <c r="T218" t="s">
        <v>551</v>
      </c>
      <c r="U218" t="s">
        <v>206</v>
      </c>
      <c r="V218" t="s">
        <v>572</v>
      </c>
    </row>
    <row r="219" spans="1:22" x14ac:dyDescent="0.3">
      <c r="A219">
        <v>218</v>
      </c>
      <c r="B219" s="65">
        <v>43956</v>
      </c>
      <c r="C219">
        <v>8</v>
      </c>
      <c r="D219" t="s">
        <v>96</v>
      </c>
      <c r="E219">
        <v>6</v>
      </c>
      <c r="F219">
        <v>18</v>
      </c>
      <c r="G219">
        <v>90</v>
      </c>
      <c r="H219">
        <v>1620</v>
      </c>
      <c r="I219">
        <v>0.15</v>
      </c>
      <c r="K219">
        <v>1377</v>
      </c>
      <c r="L219" s="65">
        <v>43959</v>
      </c>
      <c r="M219" s="65">
        <v>43959</v>
      </c>
      <c r="N219">
        <v>218</v>
      </c>
      <c r="O219">
        <v>6</v>
      </c>
      <c r="P219" t="s">
        <v>128</v>
      </c>
      <c r="Q219">
        <v>0.08</v>
      </c>
      <c r="R219">
        <v>110.16</v>
      </c>
      <c r="S219">
        <v>1</v>
      </c>
      <c r="T219" t="s">
        <v>202</v>
      </c>
      <c r="U219" t="s">
        <v>201</v>
      </c>
      <c r="V219" t="s">
        <v>554</v>
      </c>
    </row>
    <row r="220" spans="1:22" x14ac:dyDescent="0.3">
      <c r="A220">
        <v>219</v>
      </c>
      <c r="B220" s="65">
        <v>43957</v>
      </c>
      <c r="C220">
        <v>20</v>
      </c>
      <c r="D220" t="s">
        <v>99</v>
      </c>
      <c r="E220">
        <v>2</v>
      </c>
      <c r="F220">
        <v>48</v>
      </c>
      <c r="G220">
        <v>120</v>
      </c>
      <c r="H220">
        <v>5760</v>
      </c>
      <c r="I220">
        <v>0.05</v>
      </c>
      <c r="K220">
        <v>5472</v>
      </c>
      <c r="L220" s="65">
        <v>43957</v>
      </c>
      <c r="M220" s="65">
        <v>43957</v>
      </c>
      <c r="N220">
        <v>219</v>
      </c>
      <c r="O220">
        <v>5</v>
      </c>
      <c r="P220" t="s">
        <v>105</v>
      </c>
      <c r="Q220">
        <v>7.0000000000000007E-2</v>
      </c>
      <c r="R220">
        <v>383.04</v>
      </c>
      <c r="S220">
        <v>2</v>
      </c>
      <c r="T220" t="s">
        <v>542</v>
      </c>
      <c r="U220" t="s">
        <v>206</v>
      </c>
      <c r="V220" t="s">
        <v>543</v>
      </c>
    </row>
    <row r="221" spans="1:22" x14ac:dyDescent="0.3">
      <c r="A221">
        <v>220</v>
      </c>
      <c r="B221" s="65">
        <v>43958</v>
      </c>
      <c r="C221">
        <v>78</v>
      </c>
      <c r="D221" t="s">
        <v>94</v>
      </c>
      <c r="E221">
        <v>10</v>
      </c>
      <c r="F221">
        <v>42</v>
      </c>
      <c r="G221">
        <v>104</v>
      </c>
      <c r="H221">
        <v>4368</v>
      </c>
      <c r="I221">
        <v>0.12</v>
      </c>
      <c r="K221">
        <v>3843.84</v>
      </c>
      <c r="L221" s="65">
        <v>43965</v>
      </c>
      <c r="M221" s="65">
        <v>43965</v>
      </c>
      <c r="N221">
        <v>220</v>
      </c>
      <c r="O221">
        <v>3</v>
      </c>
      <c r="P221" t="s">
        <v>83</v>
      </c>
      <c r="Q221">
        <v>0.06</v>
      </c>
      <c r="R221">
        <v>230.63040000000001</v>
      </c>
      <c r="S221">
        <v>3</v>
      </c>
      <c r="T221" t="s">
        <v>551</v>
      </c>
      <c r="U221" t="s">
        <v>206</v>
      </c>
      <c r="V221" t="s">
        <v>562</v>
      </c>
    </row>
    <row r="222" spans="1:22" x14ac:dyDescent="0.3">
      <c r="A222">
        <v>221</v>
      </c>
      <c r="B222" s="65">
        <v>43958</v>
      </c>
      <c r="C222">
        <v>99</v>
      </c>
      <c r="D222" t="s">
        <v>143</v>
      </c>
      <c r="E222">
        <v>4</v>
      </c>
      <c r="F222">
        <v>38</v>
      </c>
      <c r="G222">
        <v>113</v>
      </c>
      <c r="H222">
        <v>4294</v>
      </c>
      <c r="I222">
        <v>0.1</v>
      </c>
      <c r="K222">
        <v>3864.6</v>
      </c>
      <c r="L222" s="65">
        <v>43976</v>
      </c>
      <c r="M222" s="65">
        <v>43976</v>
      </c>
      <c r="N222">
        <v>221</v>
      </c>
      <c r="O222">
        <v>7</v>
      </c>
      <c r="P222" t="s">
        <v>83</v>
      </c>
      <c r="Q222">
        <v>7.0000000000000007E-2</v>
      </c>
      <c r="R222">
        <v>270.52199999999999</v>
      </c>
      <c r="S222">
        <v>4</v>
      </c>
      <c r="T222" t="s">
        <v>548</v>
      </c>
      <c r="U222" t="s">
        <v>206</v>
      </c>
      <c r="V222" t="s">
        <v>549</v>
      </c>
    </row>
    <row r="223" spans="1:22" x14ac:dyDescent="0.3">
      <c r="A223">
        <v>222</v>
      </c>
      <c r="B223" s="65">
        <v>43958</v>
      </c>
      <c r="C223">
        <v>98</v>
      </c>
      <c r="D223" t="s">
        <v>84</v>
      </c>
      <c r="E223">
        <v>2</v>
      </c>
      <c r="F223">
        <v>17</v>
      </c>
      <c r="G223">
        <v>120</v>
      </c>
      <c r="H223">
        <v>2040</v>
      </c>
      <c r="I223">
        <v>0.08</v>
      </c>
      <c r="K223">
        <v>1876.8</v>
      </c>
      <c r="L223" s="65">
        <v>43967</v>
      </c>
      <c r="M223" s="65">
        <v>43967</v>
      </c>
      <c r="N223">
        <v>222</v>
      </c>
      <c r="O223">
        <v>2</v>
      </c>
      <c r="P223" t="s">
        <v>92</v>
      </c>
      <c r="Q223">
        <v>0.08</v>
      </c>
      <c r="R223">
        <v>150.14400000000001</v>
      </c>
      <c r="S223">
        <v>5</v>
      </c>
      <c r="T223" t="s">
        <v>542</v>
      </c>
      <c r="U223" t="s">
        <v>206</v>
      </c>
      <c r="V223" t="s">
        <v>543</v>
      </c>
    </row>
    <row r="224" spans="1:22" x14ac:dyDescent="0.3">
      <c r="A224">
        <v>223</v>
      </c>
      <c r="B224" s="65">
        <v>43958</v>
      </c>
      <c r="C224">
        <v>97</v>
      </c>
      <c r="D224" t="s">
        <v>125</v>
      </c>
      <c r="E224">
        <v>12</v>
      </c>
      <c r="F224">
        <v>25</v>
      </c>
      <c r="G224">
        <v>117</v>
      </c>
      <c r="H224">
        <v>2925</v>
      </c>
      <c r="I224">
        <v>0.01</v>
      </c>
      <c r="K224">
        <v>2895.75</v>
      </c>
      <c r="L224" s="65">
        <v>43976</v>
      </c>
      <c r="M224" s="65">
        <v>43976</v>
      </c>
      <c r="N224">
        <v>223</v>
      </c>
      <c r="O224">
        <v>5</v>
      </c>
      <c r="P224" t="s">
        <v>95</v>
      </c>
      <c r="Q224">
        <v>0.1</v>
      </c>
      <c r="R224">
        <v>289.57499999999999</v>
      </c>
      <c r="S224">
        <v>6</v>
      </c>
      <c r="T224" t="s">
        <v>542</v>
      </c>
      <c r="U224" t="s">
        <v>201</v>
      </c>
      <c r="V224" t="s">
        <v>566</v>
      </c>
    </row>
    <row r="225" spans="1:22" x14ac:dyDescent="0.3">
      <c r="A225">
        <v>224</v>
      </c>
      <c r="B225" s="65">
        <v>43959</v>
      </c>
      <c r="C225">
        <v>61</v>
      </c>
      <c r="D225" t="s">
        <v>116</v>
      </c>
      <c r="E225">
        <v>14</v>
      </c>
      <c r="F225">
        <v>35</v>
      </c>
      <c r="G225">
        <v>104</v>
      </c>
      <c r="H225">
        <v>3640</v>
      </c>
      <c r="I225">
        <v>0.08</v>
      </c>
      <c r="K225">
        <v>3348.8</v>
      </c>
      <c r="L225" s="65">
        <v>43976</v>
      </c>
      <c r="M225" s="65">
        <v>43976</v>
      </c>
      <c r="N225">
        <v>224</v>
      </c>
      <c r="O225">
        <v>3</v>
      </c>
      <c r="P225" t="s">
        <v>83</v>
      </c>
      <c r="Q225">
        <v>0.05</v>
      </c>
      <c r="R225">
        <v>167.44</v>
      </c>
      <c r="S225">
        <v>7</v>
      </c>
      <c r="T225" t="s">
        <v>548</v>
      </c>
      <c r="U225" t="s">
        <v>201</v>
      </c>
      <c r="V225" t="s">
        <v>570</v>
      </c>
    </row>
    <row r="226" spans="1:22" x14ac:dyDescent="0.3">
      <c r="A226">
        <v>225</v>
      </c>
      <c r="B226" s="65">
        <v>43959</v>
      </c>
      <c r="C226">
        <v>46</v>
      </c>
      <c r="D226" t="s">
        <v>153</v>
      </c>
      <c r="E226">
        <v>15</v>
      </c>
      <c r="F226">
        <v>12</v>
      </c>
      <c r="G226">
        <v>107</v>
      </c>
      <c r="H226">
        <v>1284</v>
      </c>
      <c r="I226">
        <v>0.08</v>
      </c>
      <c r="K226">
        <v>1181.28</v>
      </c>
      <c r="L226" s="65">
        <v>43974</v>
      </c>
      <c r="M226" s="65">
        <v>43974</v>
      </c>
      <c r="N226">
        <v>225</v>
      </c>
      <c r="O226">
        <v>5</v>
      </c>
      <c r="P226" t="s">
        <v>92</v>
      </c>
      <c r="Q226">
        <v>0.09</v>
      </c>
      <c r="R226">
        <v>106.3152</v>
      </c>
      <c r="S226">
        <v>1</v>
      </c>
      <c r="T226" t="s">
        <v>551</v>
      </c>
      <c r="U226" t="s">
        <v>206</v>
      </c>
      <c r="V226" t="s">
        <v>572</v>
      </c>
    </row>
    <row r="227" spans="1:22" x14ac:dyDescent="0.3">
      <c r="A227">
        <v>226</v>
      </c>
      <c r="B227" s="65">
        <v>43960</v>
      </c>
      <c r="C227">
        <v>8</v>
      </c>
      <c r="D227" t="s">
        <v>96</v>
      </c>
      <c r="E227">
        <v>7</v>
      </c>
      <c r="F227">
        <v>33</v>
      </c>
      <c r="G227">
        <v>107</v>
      </c>
      <c r="H227">
        <v>3531</v>
      </c>
      <c r="I227">
        <v>7.0000000000000007E-2</v>
      </c>
      <c r="K227">
        <v>3283.83</v>
      </c>
      <c r="L227" s="65">
        <v>43972</v>
      </c>
      <c r="M227" s="65">
        <v>43972</v>
      </c>
      <c r="N227">
        <v>226</v>
      </c>
      <c r="O227">
        <v>2</v>
      </c>
      <c r="P227" t="s">
        <v>128</v>
      </c>
      <c r="Q227">
        <v>0.08</v>
      </c>
      <c r="R227">
        <v>262.70639999999997</v>
      </c>
      <c r="S227">
        <v>2</v>
      </c>
      <c r="T227" t="s">
        <v>542</v>
      </c>
      <c r="U227" t="s">
        <v>206</v>
      </c>
      <c r="V227" t="s">
        <v>556</v>
      </c>
    </row>
    <row r="228" spans="1:22" x14ac:dyDescent="0.3">
      <c r="A228">
        <v>227</v>
      </c>
      <c r="B228" s="65">
        <v>43960</v>
      </c>
      <c r="C228">
        <v>93</v>
      </c>
      <c r="D228" t="s">
        <v>91</v>
      </c>
      <c r="E228">
        <v>3</v>
      </c>
      <c r="F228">
        <v>16</v>
      </c>
      <c r="G228">
        <v>92</v>
      </c>
      <c r="H228">
        <v>1472</v>
      </c>
      <c r="I228">
        <v>0.01</v>
      </c>
      <c r="K228">
        <v>1457.28</v>
      </c>
      <c r="L228" s="65">
        <v>43982</v>
      </c>
      <c r="M228" s="65">
        <v>43982</v>
      </c>
      <c r="N228">
        <v>227</v>
      </c>
      <c r="O228">
        <v>1</v>
      </c>
      <c r="P228" t="s">
        <v>88</v>
      </c>
      <c r="Q228">
        <v>0.05</v>
      </c>
      <c r="R228">
        <v>72.864000000000004</v>
      </c>
      <c r="S228">
        <v>3</v>
      </c>
      <c r="T228" t="s">
        <v>545</v>
      </c>
      <c r="U228" t="s">
        <v>206</v>
      </c>
      <c r="V228" t="s">
        <v>546</v>
      </c>
    </row>
    <row r="229" spans="1:22" x14ac:dyDescent="0.3">
      <c r="A229">
        <v>228</v>
      </c>
      <c r="B229" s="65">
        <v>43961</v>
      </c>
      <c r="C229">
        <v>72</v>
      </c>
      <c r="D229" t="s">
        <v>96</v>
      </c>
      <c r="E229">
        <v>3</v>
      </c>
      <c r="F229">
        <v>35</v>
      </c>
      <c r="G229">
        <v>91</v>
      </c>
      <c r="H229">
        <v>3185</v>
      </c>
      <c r="I229">
        <v>0.05</v>
      </c>
      <c r="K229">
        <v>3025.75</v>
      </c>
      <c r="L229" s="65">
        <v>43974</v>
      </c>
      <c r="M229" s="65">
        <v>43974</v>
      </c>
      <c r="N229">
        <v>228</v>
      </c>
      <c r="O229">
        <v>3</v>
      </c>
      <c r="P229" t="s">
        <v>95</v>
      </c>
      <c r="Q229">
        <v>0.1</v>
      </c>
      <c r="R229">
        <v>302.57499999999999</v>
      </c>
      <c r="S229">
        <v>4</v>
      </c>
      <c r="T229" t="s">
        <v>545</v>
      </c>
      <c r="U229" t="s">
        <v>206</v>
      </c>
      <c r="V229" t="s">
        <v>546</v>
      </c>
    </row>
    <row r="230" spans="1:22" x14ac:dyDescent="0.3">
      <c r="A230">
        <v>229</v>
      </c>
      <c r="B230" s="65">
        <v>43961</v>
      </c>
      <c r="C230">
        <v>13</v>
      </c>
      <c r="D230" t="s">
        <v>134</v>
      </c>
      <c r="E230">
        <v>10</v>
      </c>
      <c r="F230">
        <v>10</v>
      </c>
      <c r="G230">
        <v>97</v>
      </c>
      <c r="H230">
        <v>970</v>
      </c>
      <c r="I230">
        <v>0.11</v>
      </c>
      <c r="K230">
        <v>863.3</v>
      </c>
      <c r="L230" s="65">
        <v>43983</v>
      </c>
      <c r="M230" s="65">
        <v>43983</v>
      </c>
      <c r="N230">
        <v>229</v>
      </c>
      <c r="O230">
        <v>4</v>
      </c>
      <c r="P230" t="s">
        <v>105</v>
      </c>
      <c r="Q230">
        <v>0.05</v>
      </c>
      <c r="R230">
        <v>43.164999999999999</v>
      </c>
      <c r="S230">
        <v>5</v>
      </c>
      <c r="T230" t="s">
        <v>551</v>
      </c>
      <c r="U230" t="s">
        <v>206</v>
      </c>
      <c r="V230" t="s">
        <v>562</v>
      </c>
    </row>
    <row r="231" spans="1:22" x14ac:dyDescent="0.3">
      <c r="A231">
        <v>230</v>
      </c>
      <c r="B231" s="65">
        <v>43961</v>
      </c>
      <c r="C231">
        <v>39</v>
      </c>
      <c r="D231" t="s">
        <v>96</v>
      </c>
      <c r="E231">
        <v>7</v>
      </c>
      <c r="F231">
        <v>50</v>
      </c>
      <c r="G231">
        <v>114</v>
      </c>
      <c r="H231">
        <v>5700</v>
      </c>
      <c r="I231">
        <v>0.08</v>
      </c>
      <c r="K231">
        <v>5244</v>
      </c>
      <c r="L231" s="65">
        <v>43971</v>
      </c>
      <c r="M231" s="65">
        <v>43971</v>
      </c>
      <c r="N231">
        <v>230</v>
      </c>
      <c r="O231">
        <v>4</v>
      </c>
      <c r="P231" t="s">
        <v>88</v>
      </c>
      <c r="Q231">
        <v>0.09</v>
      </c>
      <c r="R231">
        <v>471.96</v>
      </c>
      <c r="S231">
        <v>6</v>
      </c>
      <c r="T231" t="s">
        <v>542</v>
      </c>
      <c r="U231" t="s">
        <v>206</v>
      </c>
      <c r="V231" t="s">
        <v>556</v>
      </c>
    </row>
    <row r="232" spans="1:22" x14ac:dyDescent="0.3">
      <c r="A232">
        <v>231</v>
      </c>
      <c r="B232" s="65">
        <v>43961</v>
      </c>
      <c r="C232">
        <v>72</v>
      </c>
      <c r="D232" t="s">
        <v>96</v>
      </c>
      <c r="E232">
        <v>10</v>
      </c>
      <c r="F232">
        <v>41</v>
      </c>
      <c r="G232">
        <v>118</v>
      </c>
      <c r="H232">
        <v>4838</v>
      </c>
      <c r="I232">
        <v>0.13</v>
      </c>
      <c r="K232">
        <v>4209.0600000000004</v>
      </c>
      <c r="L232" s="65">
        <v>43981</v>
      </c>
      <c r="M232" s="65">
        <v>43981</v>
      </c>
      <c r="N232">
        <v>231</v>
      </c>
      <c r="O232">
        <v>3</v>
      </c>
      <c r="P232" t="s">
        <v>88</v>
      </c>
      <c r="Q232">
        <v>0.06</v>
      </c>
      <c r="R232">
        <v>252.5436</v>
      </c>
      <c r="S232">
        <v>7</v>
      </c>
      <c r="T232" t="s">
        <v>551</v>
      </c>
      <c r="U232" t="s">
        <v>206</v>
      </c>
      <c r="V232" t="s">
        <v>562</v>
      </c>
    </row>
    <row r="233" spans="1:22" x14ac:dyDescent="0.3">
      <c r="A233">
        <v>232</v>
      </c>
      <c r="B233" s="65">
        <v>43962</v>
      </c>
      <c r="C233">
        <v>3</v>
      </c>
      <c r="D233" t="s">
        <v>150</v>
      </c>
      <c r="E233">
        <v>2</v>
      </c>
      <c r="F233">
        <v>35</v>
      </c>
      <c r="G233">
        <v>91</v>
      </c>
      <c r="H233">
        <v>3185</v>
      </c>
      <c r="I233">
        <v>0.09</v>
      </c>
      <c r="K233">
        <v>2898.35</v>
      </c>
      <c r="L233" s="65">
        <v>43987</v>
      </c>
      <c r="M233" s="65">
        <v>43987</v>
      </c>
      <c r="N233">
        <v>232</v>
      </c>
      <c r="O233">
        <v>1</v>
      </c>
      <c r="P233" t="s">
        <v>88</v>
      </c>
      <c r="Q233">
        <v>0.06</v>
      </c>
      <c r="R233">
        <v>173.90100000000001</v>
      </c>
      <c r="S233">
        <v>1</v>
      </c>
      <c r="T233" t="s">
        <v>542</v>
      </c>
      <c r="U233" t="s">
        <v>206</v>
      </c>
      <c r="V233" t="s">
        <v>543</v>
      </c>
    </row>
    <row r="234" spans="1:22" x14ac:dyDescent="0.3">
      <c r="A234">
        <v>233</v>
      </c>
      <c r="B234" s="65">
        <v>43962</v>
      </c>
      <c r="C234">
        <v>44</v>
      </c>
      <c r="D234" t="s">
        <v>130</v>
      </c>
      <c r="E234">
        <v>9</v>
      </c>
      <c r="F234">
        <v>15</v>
      </c>
      <c r="G234">
        <v>106</v>
      </c>
      <c r="H234">
        <v>1590</v>
      </c>
      <c r="I234">
        <v>0.1</v>
      </c>
      <c r="K234">
        <v>1431</v>
      </c>
      <c r="L234" s="65">
        <v>43977</v>
      </c>
      <c r="M234" s="65">
        <v>43977</v>
      </c>
      <c r="N234">
        <v>233</v>
      </c>
      <c r="O234">
        <v>4</v>
      </c>
      <c r="P234" t="s">
        <v>105</v>
      </c>
      <c r="Q234">
        <v>0.05</v>
      </c>
      <c r="R234">
        <v>71.55</v>
      </c>
      <c r="S234">
        <v>2</v>
      </c>
      <c r="T234" t="s">
        <v>548</v>
      </c>
      <c r="U234" t="s">
        <v>206</v>
      </c>
      <c r="V234" t="s">
        <v>560</v>
      </c>
    </row>
    <row r="235" spans="1:22" x14ac:dyDescent="0.3">
      <c r="A235">
        <v>234</v>
      </c>
      <c r="B235" s="65">
        <v>43963</v>
      </c>
      <c r="C235">
        <v>32</v>
      </c>
      <c r="D235" t="s">
        <v>136</v>
      </c>
      <c r="E235">
        <v>14</v>
      </c>
      <c r="F235">
        <v>31</v>
      </c>
      <c r="G235">
        <v>118</v>
      </c>
      <c r="H235">
        <v>3658</v>
      </c>
      <c r="I235">
        <v>7.0000000000000007E-2</v>
      </c>
      <c r="K235">
        <v>3401.94</v>
      </c>
      <c r="L235" s="65">
        <v>43990</v>
      </c>
      <c r="M235" s="65">
        <v>43990</v>
      </c>
      <c r="N235">
        <v>234</v>
      </c>
      <c r="O235">
        <v>3</v>
      </c>
      <c r="P235" t="s">
        <v>109</v>
      </c>
      <c r="Q235">
        <v>0.1</v>
      </c>
      <c r="R235">
        <v>340.19400000000002</v>
      </c>
      <c r="S235">
        <v>3</v>
      </c>
      <c r="T235" t="s">
        <v>548</v>
      </c>
      <c r="U235" t="s">
        <v>201</v>
      </c>
      <c r="V235" t="s">
        <v>570</v>
      </c>
    </row>
    <row r="236" spans="1:22" x14ac:dyDescent="0.3">
      <c r="A236">
        <v>235</v>
      </c>
      <c r="B236" s="65">
        <v>43963</v>
      </c>
      <c r="C236">
        <v>47</v>
      </c>
      <c r="D236" t="s">
        <v>101</v>
      </c>
      <c r="E236">
        <v>5</v>
      </c>
      <c r="F236">
        <v>35</v>
      </c>
      <c r="G236">
        <v>103</v>
      </c>
      <c r="H236">
        <v>3605</v>
      </c>
      <c r="I236">
        <v>7.0000000000000007E-2</v>
      </c>
      <c r="K236">
        <v>3352.65</v>
      </c>
      <c r="L236" s="65">
        <v>43981</v>
      </c>
      <c r="M236" s="65">
        <v>43981</v>
      </c>
      <c r="N236">
        <v>235</v>
      </c>
      <c r="O236">
        <v>1</v>
      </c>
      <c r="P236" t="s">
        <v>95</v>
      </c>
      <c r="Q236">
        <v>0.08</v>
      </c>
      <c r="R236">
        <v>268.21199999999999</v>
      </c>
      <c r="S236">
        <v>4</v>
      </c>
      <c r="T236" t="s">
        <v>551</v>
      </c>
      <c r="U236" t="s">
        <v>206</v>
      </c>
      <c r="V236" t="s">
        <v>552</v>
      </c>
    </row>
    <row r="237" spans="1:22" x14ac:dyDescent="0.3">
      <c r="A237">
        <v>236</v>
      </c>
      <c r="B237" s="65">
        <v>43964</v>
      </c>
      <c r="C237">
        <v>29</v>
      </c>
      <c r="D237" t="s">
        <v>157</v>
      </c>
      <c r="E237">
        <v>11</v>
      </c>
      <c r="F237">
        <v>17</v>
      </c>
      <c r="G237">
        <v>100</v>
      </c>
      <c r="H237">
        <v>1700</v>
      </c>
      <c r="I237">
        <v>0.11</v>
      </c>
      <c r="K237">
        <v>1513</v>
      </c>
      <c r="L237" s="65">
        <v>43964</v>
      </c>
      <c r="M237" s="65">
        <v>43964</v>
      </c>
      <c r="N237">
        <v>236</v>
      </c>
      <c r="O237">
        <v>1</v>
      </c>
      <c r="P237" t="s">
        <v>113</v>
      </c>
      <c r="Q237">
        <v>7.0000000000000007E-2</v>
      </c>
      <c r="R237">
        <v>105.91</v>
      </c>
      <c r="S237">
        <v>5</v>
      </c>
      <c r="T237" t="s">
        <v>202</v>
      </c>
      <c r="U237" t="s">
        <v>201</v>
      </c>
      <c r="V237" t="s">
        <v>564</v>
      </c>
    </row>
    <row r="238" spans="1:22" x14ac:dyDescent="0.3">
      <c r="A238">
        <v>237</v>
      </c>
      <c r="B238" s="65">
        <v>43964</v>
      </c>
      <c r="C238">
        <v>11</v>
      </c>
      <c r="D238" t="s">
        <v>119</v>
      </c>
      <c r="E238">
        <v>9</v>
      </c>
      <c r="F238">
        <v>40</v>
      </c>
      <c r="G238">
        <v>116</v>
      </c>
      <c r="H238">
        <v>4640</v>
      </c>
      <c r="I238">
        <v>0.02</v>
      </c>
      <c r="K238">
        <v>4547.2</v>
      </c>
      <c r="L238" s="65">
        <v>43973</v>
      </c>
      <c r="M238" s="65">
        <v>43973</v>
      </c>
      <c r="N238">
        <v>237</v>
      </c>
      <c r="O238">
        <v>6</v>
      </c>
      <c r="P238" t="s">
        <v>90</v>
      </c>
      <c r="Q238">
        <v>0.05</v>
      </c>
      <c r="R238">
        <v>227.36</v>
      </c>
      <c r="S238">
        <v>6</v>
      </c>
      <c r="T238" t="s">
        <v>548</v>
      </c>
      <c r="U238" t="s">
        <v>206</v>
      </c>
      <c r="V238" t="s">
        <v>560</v>
      </c>
    </row>
    <row r="239" spans="1:22" x14ac:dyDescent="0.3">
      <c r="A239">
        <v>238</v>
      </c>
      <c r="B239" s="65">
        <v>43964</v>
      </c>
      <c r="C239">
        <v>66</v>
      </c>
      <c r="D239" t="s">
        <v>89</v>
      </c>
      <c r="E239">
        <v>12</v>
      </c>
      <c r="F239">
        <v>46</v>
      </c>
      <c r="G239">
        <v>113</v>
      </c>
      <c r="H239">
        <v>5198</v>
      </c>
      <c r="I239">
        <v>0.01</v>
      </c>
      <c r="K239">
        <v>5146.0200000000004</v>
      </c>
      <c r="L239" s="65">
        <v>43974</v>
      </c>
      <c r="M239" s="65">
        <v>43974</v>
      </c>
      <c r="N239">
        <v>238</v>
      </c>
      <c r="O239">
        <v>7</v>
      </c>
      <c r="P239" t="s">
        <v>88</v>
      </c>
      <c r="Q239">
        <v>7.0000000000000007E-2</v>
      </c>
      <c r="R239">
        <v>360.22140000000002</v>
      </c>
      <c r="S239">
        <v>7</v>
      </c>
      <c r="T239" t="s">
        <v>542</v>
      </c>
      <c r="U239" t="s">
        <v>201</v>
      </c>
      <c r="V239" t="s">
        <v>566</v>
      </c>
    </row>
    <row r="240" spans="1:22" x14ac:dyDescent="0.3">
      <c r="A240">
        <v>239</v>
      </c>
      <c r="B240" s="65">
        <v>43965</v>
      </c>
      <c r="C240">
        <v>17</v>
      </c>
      <c r="D240" t="s">
        <v>126</v>
      </c>
      <c r="E240">
        <v>3</v>
      </c>
      <c r="F240">
        <v>31</v>
      </c>
      <c r="G240">
        <v>96</v>
      </c>
      <c r="H240">
        <v>2976</v>
      </c>
      <c r="I240">
        <v>0.11</v>
      </c>
      <c r="K240">
        <v>2648.64</v>
      </c>
      <c r="L240" s="65">
        <v>43987</v>
      </c>
      <c r="M240" s="65">
        <v>43987</v>
      </c>
      <c r="N240">
        <v>239</v>
      </c>
      <c r="O240">
        <v>4</v>
      </c>
      <c r="P240" t="s">
        <v>90</v>
      </c>
      <c r="Q240">
        <v>0.1</v>
      </c>
      <c r="R240">
        <v>264.86399999999998</v>
      </c>
      <c r="S240">
        <v>1</v>
      </c>
      <c r="T240" t="s">
        <v>545</v>
      </c>
      <c r="U240" t="s">
        <v>206</v>
      </c>
      <c r="V240" t="s">
        <v>546</v>
      </c>
    </row>
    <row r="241" spans="1:22" x14ac:dyDescent="0.3">
      <c r="A241">
        <v>240</v>
      </c>
      <c r="B241" s="65">
        <v>43965</v>
      </c>
      <c r="C241">
        <v>12</v>
      </c>
      <c r="D241" t="s">
        <v>107</v>
      </c>
      <c r="E241">
        <v>11</v>
      </c>
      <c r="F241">
        <v>45</v>
      </c>
      <c r="G241">
        <v>119</v>
      </c>
      <c r="H241">
        <v>5355</v>
      </c>
      <c r="I241">
        <v>0.05</v>
      </c>
      <c r="K241">
        <v>5087.25</v>
      </c>
      <c r="L241" s="65">
        <v>43982</v>
      </c>
      <c r="M241" s="65">
        <v>43982</v>
      </c>
      <c r="N241">
        <v>240</v>
      </c>
      <c r="O241">
        <v>7</v>
      </c>
      <c r="P241" t="s">
        <v>109</v>
      </c>
      <c r="Q241">
        <v>0.05</v>
      </c>
      <c r="R241">
        <v>254.36250000000001</v>
      </c>
      <c r="S241">
        <v>2</v>
      </c>
      <c r="T241" t="s">
        <v>202</v>
      </c>
      <c r="U241" t="s">
        <v>201</v>
      </c>
      <c r="V241" t="s">
        <v>564</v>
      </c>
    </row>
    <row r="242" spans="1:22" x14ac:dyDescent="0.3">
      <c r="A242">
        <v>241</v>
      </c>
      <c r="B242" s="65">
        <v>43965</v>
      </c>
      <c r="C242">
        <v>94</v>
      </c>
      <c r="D242" t="s">
        <v>111</v>
      </c>
      <c r="E242">
        <v>10</v>
      </c>
      <c r="F242">
        <v>41</v>
      </c>
      <c r="G242">
        <v>91</v>
      </c>
      <c r="H242">
        <v>3731</v>
      </c>
      <c r="I242">
        <v>0.11</v>
      </c>
      <c r="K242">
        <v>3320.59</v>
      </c>
      <c r="L242" s="65">
        <v>43983</v>
      </c>
      <c r="M242" s="65">
        <v>43983</v>
      </c>
      <c r="N242">
        <v>241</v>
      </c>
      <c r="O242">
        <v>5</v>
      </c>
      <c r="P242" t="s">
        <v>88</v>
      </c>
      <c r="Q242">
        <v>0.05</v>
      </c>
      <c r="R242">
        <v>166.02950000000001</v>
      </c>
      <c r="S242">
        <v>3</v>
      </c>
      <c r="T242" t="s">
        <v>551</v>
      </c>
      <c r="U242" t="s">
        <v>206</v>
      </c>
      <c r="V242" t="s">
        <v>562</v>
      </c>
    </row>
    <row r="243" spans="1:22" x14ac:dyDescent="0.3">
      <c r="A243">
        <v>242</v>
      </c>
      <c r="B243" s="65">
        <v>43966</v>
      </c>
      <c r="C243">
        <v>60</v>
      </c>
      <c r="D243" t="s">
        <v>141</v>
      </c>
      <c r="E243">
        <v>4</v>
      </c>
      <c r="F243">
        <v>21</v>
      </c>
      <c r="G243">
        <v>107</v>
      </c>
      <c r="H243">
        <v>2247</v>
      </c>
      <c r="I243">
        <v>0.09</v>
      </c>
      <c r="K243">
        <v>2044.77</v>
      </c>
      <c r="L243" s="65">
        <v>43989</v>
      </c>
      <c r="M243" s="65">
        <v>43989</v>
      </c>
      <c r="N243">
        <v>242</v>
      </c>
      <c r="O243">
        <v>7</v>
      </c>
      <c r="P243" t="s">
        <v>128</v>
      </c>
      <c r="Q243">
        <v>0.1</v>
      </c>
      <c r="R243">
        <v>204.477</v>
      </c>
      <c r="S243">
        <v>4</v>
      </c>
      <c r="T243" t="s">
        <v>548</v>
      </c>
      <c r="U243" t="s">
        <v>206</v>
      </c>
      <c r="V243" t="s">
        <v>549</v>
      </c>
    </row>
    <row r="244" spans="1:22" x14ac:dyDescent="0.3">
      <c r="A244">
        <v>243</v>
      </c>
      <c r="B244" s="65">
        <v>43966</v>
      </c>
      <c r="C244">
        <v>70</v>
      </c>
      <c r="D244" t="s">
        <v>126</v>
      </c>
      <c r="E244">
        <v>4</v>
      </c>
      <c r="F244">
        <v>50</v>
      </c>
      <c r="G244">
        <v>98</v>
      </c>
      <c r="H244">
        <v>4900</v>
      </c>
      <c r="I244">
        <v>0.13</v>
      </c>
      <c r="K244">
        <v>4263</v>
      </c>
      <c r="L244" s="65">
        <v>43978</v>
      </c>
      <c r="M244" s="65">
        <v>43978</v>
      </c>
      <c r="N244">
        <v>243</v>
      </c>
      <c r="O244">
        <v>3</v>
      </c>
      <c r="P244" t="s">
        <v>80</v>
      </c>
      <c r="Q244">
        <v>0.1</v>
      </c>
      <c r="R244">
        <v>426.3</v>
      </c>
      <c r="S244">
        <v>5</v>
      </c>
      <c r="T244" t="s">
        <v>548</v>
      </c>
      <c r="U244" t="s">
        <v>206</v>
      </c>
      <c r="V244" t="s">
        <v>549</v>
      </c>
    </row>
    <row r="245" spans="1:22" x14ac:dyDescent="0.3">
      <c r="A245">
        <v>244</v>
      </c>
      <c r="B245" s="65">
        <v>43966</v>
      </c>
      <c r="C245">
        <v>41</v>
      </c>
      <c r="D245" t="s">
        <v>127</v>
      </c>
      <c r="E245">
        <v>10</v>
      </c>
      <c r="F245">
        <v>16</v>
      </c>
      <c r="G245">
        <v>107</v>
      </c>
      <c r="H245">
        <v>1712</v>
      </c>
      <c r="I245">
        <v>0.04</v>
      </c>
      <c r="K245">
        <v>1643.52</v>
      </c>
      <c r="L245" s="65">
        <v>43988</v>
      </c>
      <c r="M245" s="65">
        <v>43988</v>
      </c>
      <c r="N245">
        <v>244</v>
      </c>
      <c r="O245">
        <v>4</v>
      </c>
      <c r="P245" t="s">
        <v>109</v>
      </c>
      <c r="Q245">
        <v>0.08</v>
      </c>
      <c r="R245">
        <v>131.48159999999999</v>
      </c>
      <c r="S245">
        <v>6</v>
      </c>
      <c r="T245" t="s">
        <v>551</v>
      </c>
      <c r="U245" t="s">
        <v>206</v>
      </c>
      <c r="V245" t="s">
        <v>562</v>
      </c>
    </row>
    <row r="246" spans="1:22" x14ac:dyDescent="0.3">
      <c r="A246">
        <v>245</v>
      </c>
      <c r="B246" s="65">
        <v>43967</v>
      </c>
      <c r="C246">
        <v>46</v>
      </c>
      <c r="D246" t="s">
        <v>153</v>
      </c>
      <c r="E246">
        <v>12</v>
      </c>
      <c r="F246">
        <v>38</v>
      </c>
      <c r="G246">
        <v>113</v>
      </c>
      <c r="H246">
        <v>4294</v>
      </c>
      <c r="I246">
        <v>0.11</v>
      </c>
      <c r="K246">
        <v>3821.66</v>
      </c>
      <c r="L246" s="65">
        <v>43970</v>
      </c>
      <c r="M246" s="65">
        <v>43970</v>
      </c>
      <c r="N246">
        <v>245</v>
      </c>
      <c r="O246">
        <v>6</v>
      </c>
      <c r="P246" t="s">
        <v>90</v>
      </c>
      <c r="Q246">
        <v>0.05</v>
      </c>
      <c r="R246">
        <v>191.083</v>
      </c>
      <c r="S246">
        <v>7</v>
      </c>
      <c r="T246" t="s">
        <v>542</v>
      </c>
      <c r="U246" t="s">
        <v>201</v>
      </c>
      <c r="V246" t="s">
        <v>566</v>
      </c>
    </row>
    <row r="247" spans="1:22" x14ac:dyDescent="0.3">
      <c r="A247">
        <v>246</v>
      </c>
      <c r="B247" s="65">
        <v>43967</v>
      </c>
      <c r="C247">
        <v>61</v>
      </c>
      <c r="D247" t="s">
        <v>116</v>
      </c>
      <c r="E247">
        <v>13</v>
      </c>
      <c r="F247">
        <v>32</v>
      </c>
      <c r="G247">
        <v>98</v>
      </c>
      <c r="H247">
        <v>3136</v>
      </c>
      <c r="I247">
        <v>0.13</v>
      </c>
      <c r="K247">
        <v>2728.32</v>
      </c>
      <c r="L247" s="65">
        <v>43976</v>
      </c>
      <c r="M247" s="65">
        <v>43976</v>
      </c>
      <c r="N247">
        <v>246</v>
      </c>
      <c r="O247">
        <v>7</v>
      </c>
      <c r="P247" t="s">
        <v>83</v>
      </c>
      <c r="Q247">
        <v>7.0000000000000007E-2</v>
      </c>
      <c r="R247">
        <v>190.98240000000001</v>
      </c>
      <c r="S247">
        <v>1</v>
      </c>
      <c r="T247" t="s">
        <v>545</v>
      </c>
      <c r="U247" t="s">
        <v>201</v>
      </c>
      <c r="V247" t="s">
        <v>568</v>
      </c>
    </row>
    <row r="248" spans="1:22" x14ac:dyDescent="0.3">
      <c r="A248">
        <v>247</v>
      </c>
      <c r="B248" s="65">
        <v>43968</v>
      </c>
      <c r="C248">
        <v>14</v>
      </c>
      <c r="D248" t="s">
        <v>86</v>
      </c>
      <c r="E248">
        <v>2</v>
      </c>
      <c r="F248">
        <v>11</v>
      </c>
      <c r="G248">
        <v>100</v>
      </c>
      <c r="H248">
        <v>1100</v>
      </c>
      <c r="I248">
        <v>0.12</v>
      </c>
      <c r="K248">
        <v>968</v>
      </c>
      <c r="L248" s="65">
        <v>43991</v>
      </c>
      <c r="M248" s="65">
        <v>43991</v>
      </c>
      <c r="N248">
        <v>247</v>
      </c>
      <c r="O248">
        <v>4</v>
      </c>
      <c r="P248" t="s">
        <v>83</v>
      </c>
      <c r="Q248">
        <v>0.09</v>
      </c>
      <c r="R248">
        <v>87.12</v>
      </c>
      <c r="S248">
        <v>2</v>
      </c>
      <c r="T248" t="s">
        <v>542</v>
      </c>
      <c r="U248" t="s">
        <v>206</v>
      </c>
      <c r="V248" t="s">
        <v>543</v>
      </c>
    </row>
    <row r="249" spans="1:22" x14ac:dyDescent="0.3">
      <c r="A249">
        <v>248</v>
      </c>
      <c r="B249" s="65">
        <v>43968</v>
      </c>
      <c r="C249">
        <v>77</v>
      </c>
      <c r="D249" t="s">
        <v>124</v>
      </c>
      <c r="E249">
        <v>4</v>
      </c>
      <c r="F249">
        <v>33</v>
      </c>
      <c r="G249">
        <v>117</v>
      </c>
      <c r="H249">
        <v>3861</v>
      </c>
      <c r="I249">
        <v>0.04</v>
      </c>
      <c r="K249">
        <v>3706.56</v>
      </c>
      <c r="L249" s="65">
        <v>43996</v>
      </c>
      <c r="M249" s="65">
        <v>43996</v>
      </c>
      <c r="N249">
        <v>248</v>
      </c>
      <c r="O249">
        <v>7</v>
      </c>
      <c r="P249" t="s">
        <v>92</v>
      </c>
      <c r="Q249">
        <v>0.05</v>
      </c>
      <c r="R249">
        <v>185.328</v>
      </c>
      <c r="S249">
        <v>3</v>
      </c>
      <c r="T249" t="s">
        <v>548</v>
      </c>
      <c r="U249" t="s">
        <v>206</v>
      </c>
      <c r="V249" t="s">
        <v>549</v>
      </c>
    </row>
    <row r="250" spans="1:22" x14ac:dyDescent="0.3">
      <c r="A250">
        <v>249</v>
      </c>
      <c r="B250" s="65">
        <v>43970</v>
      </c>
      <c r="C250">
        <v>69</v>
      </c>
      <c r="D250" t="s">
        <v>126</v>
      </c>
      <c r="E250">
        <v>15</v>
      </c>
      <c r="F250">
        <v>37</v>
      </c>
      <c r="G250">
        <v>102</v>
      </c>
      <c r="H250">
        <v>3774</v>
      </c>
      <c r="I250">
        <v>0.13</v>
      </c>
      <c r="K250">
        <v>3283.38</v>
      </c>
      <c r="L250" s="65">
        <v>43972</v>
      </c>
      <c r="M250" s="65">
        <v>43972</v>
      </c>
      <c r="N250">
        <v>249</v>
      </c>
      <c r="O250">
        <v>1</v>
      </c>
      <c r="P250" t="s">
        <v>95</v>
      </c>
      <c r="Q250">
        <v>0.05</v>
      </c>
      <c r="R250">
        <v>164.16900000000001</v>
      </c>
      <c r="S250">
        <v>4</v>
      </c>
      <c r="T250" t="s">
        <v>551</v>
      </c>
      <c r="U250" t="s">
        <v>206</v>
      </c>
      <c r="V250" t="s">
        <v>572</v>
      </c>
    </row>
    <row r="251" spans="1:22" x14ac:dyDescent="0.3">
      <c r="A251">
        <v>250</v>
      </c>
      <c r="B251" s="65">
        <v>43970</v>
      </c>
      <c r="C251">
        <v>36</v>
      </c>
      <c r="D251" t="s">
        <v>129</v>
      </c>
      <c r="E251">
        <v>15</v>
      </c>
      <c r="F251">
        <v>25</v>
      </c>
      <c r="G251">
        <v>109</v>
      </c>
      <c r="H251">
        <v>2725</v>
      </c>
      <c r="I251">
        <v>0.1</v>
      </c>
      <c r="K251">
        <v>2452.5</v>
      </c>
      <c r="L251" s="65">
        <v>43997</v>
      </c>
      <c r="M251" s="65">
        <v>43997</v>
      </c>
      <c r="N251">
        <v>250</v>
      </c>
      <c r="O251">
        <v>7</v>
      </c>
      <c r="P251" t="s">
        <v>113</v>
      </c>
      <c r="Q251">
        <v>7.0000000000000007E-2</v>
      </c>
      <c r="R251">
        <v>171.67500000000001</v>
      </c>
      <c r="S251">
        <v>5</v>
      </c>
      <c r="T251" t="s">
        <v>551</v>
      </c>
      <c r="U251" t="s">
        <v>206</v>
      </c>
      <c r="V251" t="s">
        <v>572</v>
      </c>
    </row>
    <row r="252" spans="1:22" x14ac:dyDescent="0.3">
      <c r="A252">
        <v>251</v>
      </c>
      <c r="B252" s="65">
        <v>43970</v>
      </c>
      <c r="C252">
        <v>61</v>
      </c>
      <c r="D252" t="s">
        <v>116</v>
      </c>
      <c r="E252">
        <v>14</v>
      </c>
      <c r="F252">
        <v>25</v>
      </c>
      <c r="G252">
        <v>114</v>
      </c>
      <c r="H252">
        <v>2850</v>
      </c>
      <c r="I252">
        <v>0.12</v>
      </c>
      <c r="K252">
        <v>2508</v>
      </c>
      <c r="L252" s="65">
        <v>43971</v>
      </c>
      <c r="M252" s="65">
        <v>43971</v>
      </c>
      <c r="N252">
        <v>251</v>
      </c>
      <c r="O252">
        <v>5</v>
      </c>
      <c r="P252" t="s">
        <v>92</v>
      </c>
      <c r="Q252">
        <v>0.08</v>
      </c>
      <c r="R252">
        <v>200.64</v>
      </c>
      <c r="S252">
        <v>6</v>
      </c>
      <c r="T252" t="s">
        <v>548</v>
      </c>
      <c r="U252" t="s">
        <v>201</v>
      </c>
      <c r="V252" t="s">
        <v>570</v>
      </c>
    </row>
    <row r="253" spans="1:22" x14ac:dyDescent="0.3">
      <c r="A253">
        <v>252</v>
      </c>
      <c r="B253" s="65">
        <v>43970</v>
      </c>
      <c r="C253">
        <v>24</v>
      </c>
      <c r="D253" t="s">
        <v>133</v>
      </c>
      <c r="E253">
        <v>2</v>
      </c>
      <c r="F253">
        <v>36</v>
      </c>
      <c r="G253">
        <v>103</v>
      </c>
      <c r="H253">
        <v>3708</v>
      </c>
      <c r="I253">
        <v>0</v>
      </c>
      <c r="K253">
        <v>3708</v>
      </c>
      <c r="L253" s="65">
        <v>43972</v>
      </c>
      <c r="M253" s="65">
        <v>43972</v>
      </c>
      <c r="N253">
        <v>252</v>
      </c>
      <c r="O253">
        <v>7</v>
      </c>
      <c r="P253" t="s">
        <v>109</v>
      </c>
      <c r="Q253">
        <v>7.0000000000000007E-2</v>
      </c>
      <c r="R253">
        <v>259.56</v>
      </c>
      <c r="S253">
        <v>7</v>
      </c>
      <c r="T253" t="s">
        <v>542</v>
      </c>
      <c r="U253" t="s">
        <v>206</v>
      </c>
      <c r="V253" t="s">
        <v>543</v>
      </c>
    </row>
    <row r="254" spans="1:22" x14ac:dyDescent="0.3">
      <c r="A254">
        <v>253</v>
      </c>
      <c r="B254" s="65">
        <v>43971</v>
      </c>
      <c r="C254">
        <v>72</v>
      </c>
      <c r="D254" t="s">
        <v>96</v>
      </c>
      <c r="E254">
        <v>5</v>
      </c>
      <c r="F254">
        <v>35</v>
      </c>
      <c r="G254">
        <v>120</v>
      </c>
      <c r="H254">
        <v>4200</v>
      </c>
      <c r="I254">
        <v>0.15</v>
      </c>
      <c r="K254">
        <v>3570</v>
      </c>
      <c r="L254" s="65">
        <v>43999</v>
      </c>
      <c r="M254" s="65">
        <v>43999</v>
      </c>
      <c r="N254">
        <v>253</v>
      </c>
      <c r="O254">
        <v>7</v>
      </c>
      <c r="P254" t="s">
        <v>128</v>
      </c>
      <c r="Q254">
        <v>7.0000000000000007E-2</v>
      </c>
      <c r="R254">
        <v>249.9</v>
      </c>
      <c r="S254">
        <v>1</v>
      </c>
      <c r="T254" t="s">
        <v>551</v>
      </c>
      <c r="U254" t="s">
        <v>206</v>
      </c>
      <c r="V254" t="s">
        <v>552</v>
      </c>
    </row>
    <row r="255" spans="1:22" x14ac:dyDescent="0.3">
      <c r="A255">
        <v>254</v>
      </c>
      <c r="B255" s="65">
        <v>43971</v>
      </c>
      <c r="C255">
        <v>30</v>
      </c>
      <c r="D255" t="s">
        <v>155</v>
      </c>
      <c r="E255">
        <v>9</v>
      </c>
      <c r="F255">
        <v>37</v>
      </c>
      <c r="G255">
        <v>115</v>
      </c>
      <c r="H255">
        <v>4255</v>
      </c>
      <c r="I255">
        <v>0.15</v>
      </c>
      <c r="K255">
        <v>3616.75</v>
      </c>
      <c r="L255" s="65">
        <v>43988</v>
      </c>
      <c r="M255" s="65">
        <v>43988</v>
      </c>
      <c r="N255">
        <v>254</v>
      </c>
      <c r="O255">
        <v>1</v>
      </c>
      <c r="P255" t="s">
        <v>88</v>
      </c>
      <c r="Q255">
        <v>0.1</v>
      </c>
      <c r="R255">
        <v>361.67500000000001</v>
      </c>
      <c r="S255">
        <v>2</v>
      </c>
      <c r="T255" t="s">
        <v>548</v>
      </c>
      <c r="U255" t="s">
        <v>206</v>
      </c>
      <c r="V255" t="s">
        <v>560</v>
      </c>
    </row>
    <row r="256" spans="1:22" x14ac:dyDescent="0.3">
      <c r="A256">
        <v>255</v>
      </c>
      <c r="B256" s="65">
        <v>43972</v>
      </c>
      <c r="C256">
        <v>43</v>
      </c>
      <c r="D256" t="s">
        <v>158</v>
      </c>
      <c r="E256">
        <v>9</v>
      </c>
      <c r="F256">
        <v>47</v>
      </c>
      <c r="G256">
        <v>98</v>
      </c>
      <c r="H256">
        <v>4606</v>
      </c>
      <c r="I256">
        <v>0.15</v>
      </c>
      <c r="K256">
        <v>3915.1</v>
      </c>
      <c r="L256" s="65">
        <v>43977</v>
      </c>
      <c r="M256" s="65">
        <v>43977</v>
      </c>
      <c r="N256">
        <v>255</v>
      </c>
      <c r="O256">
        <v>5</v>
      </c>
      <c r="P256" t="s">
        <v>92</v>
      </c>
      <c r="Q256">
        <v>0.1</v>
      </c>
      <c r="R256">
        <v>391.51</v>
      </c>
      <c r="S256">
        <v>3</v>
      </c>
      <c r="T256" t="s">
        <v>548</v>
      </c>
      <c r="U256" t="s">
        <v>206</v>
      </c>
      <c r="V256" t="s">
        <v>560</v>
      </c>
    </row>
    <row r="257" spans="1:22" x14ac:dyDescent="0.3">
      <c r="A257">
        <v>256</v>
      </c>
      <c r="B257" s="65">
        <v>43972</v>
      </c>
      <c r="C257">
        <v>46</v>
      </c>
      <c r="D257" t="s">
        <v>153</v>
      </c>
      <c r="E257">
        <v>11</v>
      </c>
      <c r="F257">
        <v>30</v>
      </c>
      <c r="G257">
        <v>114</v>
      </c>
      <c r="H257">
        <v>3420</v>
      </c>
      <c r="I257">
        <v>0.12</v>
      </c>
      <c r="K257">
        <v>3009.6</v>
      </c>
      <c r="L257" s="65">
        <v>43978</v>
      </c>
      <c r="M257" s="65">
        <v>43978</v>
      </c>
      <c r="N257">
        <v>256</v>
      </c>
      <c r="O257">
        <v>6</v>
      </c>
      <c r="P257" t="s">
        <v>113</v>
      </c>
      <c r="Q257">
        <v>0.06</v>
      </c>
      <c r="R257">
        <v>180.57599999999999</v>
      </c>
      <c r="S257">
        <v>4</v>
      </c>
      <c r="T257" t="s">
        <v>202</v>
      </c>
      <c r="U257" t="s">
        <v>201</v>
      </c>
      <c r="V257" t="s">
        <v>564</v>
      </c>
    </row>
    <row r="258" spans="1:22" x14ac:dyDescent="0.3">
      <c r="A258">
        <v>257</v>
      </c>
      <c r="B258" s="65">
        <v>43972</v>
      </c>
      <c r="C258">
        <v>31</v>
      </c>
      <c r="D258" t="s">
        <v>144</v>
      </c>
      <c r="E258">
        <v>10</v>
      </c>
      <c r="F258">
        <v>23</v>
      </c>
      <c r="G258">
        <v>95</v>
      </c>
      <c r="H258">
        <v>2185</v>
      </c>
      <c r="I258">
        <v>0.13</v>
      </c>
      <c r="K258">
        <v>1900.95</v>
      </c>
      <c r="L258" s="65">
        <v>43982</v>
      </c>
      <c r="M258" s="65">
        <v>43982</v>
      </c>
      <c r="N258">
        <v>257</v>
      </c>
      <c r="O258">
        <v>7</v>
      </c>
      <c r="P258" t="s">
        <v>83</v>
      </c>
      <c r="Q258">
        <v>0.05</v>
      </c>
      <c r="R258">
        <v>95.047499999999999</v>
      </c>
      <c r="S258">
        <v>5</v>
      </c>
      <c r="T258" t="s">
        <v>551</v>
      </c>
      <c r="U258" t="s">
        <v>206</v>
      </c>
      <c r="V258" t="s">
        <v>562</v>
      </c>
    </row>
    <row r="259" spans="1:22" x14ac:dyDescent="0.3">
      <c r="A259">
        <v>258</v>
      </c>
      <c r="B259" s="65">
        <v>43973</v>
      </c>
      <c r="C259">
        <v>53</v>
      </c>
      <c r="D259" t="s">
        <v>147</v>
      </c>
      <c r="E259">
        <v>6</v>
      </c>
      <c r="F259">
        <v>11</v>
      </c>
      <c r="G259">
        <v>92</v>
      </c>
      <c r="H259">
        <v>1012</v>
      </c>
      <c r="I259">
        <v>0.02</v>
      </c>
      <c r="K259">
        <v>991.76</v>
      </c>
      <c r="L259" s="65">
        <v>43978</v>
      </c>
      <c r="M259" s="65">
        <v>43978</v>
      </c>
      <c r="N259">
        <v>258</v>
      </c>
      <c r="O259">
        <v>5</v>
      </c>
      <c r="P259" t="s">
        <v>95</v>
      </c>
      <c r="Q259">
        <v>0.08</v>
      </c>
      <c r="R259">
        <v>79.340800000000002</v>
      </c>
      <c r="S259">
        <v>6</v>
      </c>
      <c r="T259" t="s">
        <v>202</v>
      </c>
      <c r="U259" t="s">
        <v>201</v>
      </c>
      <c r="V259" t="s">
        <v>554</v>
      </c>
    </row>
    <row r="260" spans="1:22" x14ac:dyDescent="0.3">
      <c r="A260">
        <v>259</v>
      </c>
      <c r="B260" s="65">
        <v>43974</v>
      </c>
      <c r="C260">
        <v>75</v>
      </c>
      <c r="D260" t="s">
        <v>96</v>
      </c>
      <c r="E260">
        <v>10</v>
      </c>
      <c r="F260">
        <v>30</v>
      </c>
      <c r="G260">
        <v>108</v>
      </c>
      <c r="H260">
        <v>3240</v>
      </c>
      <c r="I260">
        <v>0.15</v>
      </c>
      <c r="K260">
        <v>2754</v>
      </c>
      <c r="L260" s="65">
        <v>43993</v>
      </c>
      <c r="M260" s="65">
        <v>43993</v>
      </c>
      <c r="N260">
        <v>259</v>
      </c>
      <c r="O260">
        <v>6</v>
      </c>
      <c r="P260" t="s">
        <v>128</v>
      </c>
      <c r="Q260">
        <v>0.1</v>
      </c>
      <c r="R260">
        <v>275.39999999999998</v>
      </c>
      <c r="S260">
        <v>7</v>
      </c>
      <c r="T260" t="s">
        <v>551</v>
      </c>
      <c r="U260" t="s">
        <v>206</v>
      </c>
      <c r="V260" t="s">
        <v>562</v>
      </c>
    </row>
    <row r="261" spans="1:22" x14ac:dyDescent="0.3">
      <c r="A261">
        <v>260</v>
      </c>
      <c r="B261" s="65">
        <v>43974</v>
      </c>
      <c r="C261">
        <v>49</v>
      </c>
      <c r="D261" t="s">
        <v>96</v>
      </c>
      <c r="E261">
        <v>1</v>
      </c>
      <c r="F261">
        <v>45</v>
      </c>
      <c r="G261">
        <v>95</v>
      </c>
      <c r="H261">
        <v>4275</v>
      </c>
      <c r="I261">
        <v>0.01</v>
      </c>
      <c r="K261">
        <v>4232.25</v>
      </c>
      <c r="L261" s="65">
        <v>43987</v>
      </c>
      <c r="M261" s="65">
        <v>43987</v>
      </c>
      <c r="N261">
        <v>260</v>
      </c>
      <c r="O261">
        <v>3</v>
      </c>
      <c r="P261" t="s">
        <v>80</v>
      </c>
      <c r="Q261">
        <v>7.0000000000000007E-2</v>
      </c>
      <c r="R261">
        <v>296.25749999999999</v>
      </c>
      <c r="S261">
        <v>1</v>
      </c>
      <c r="T261" t="s">
        <v>202</v>
      </c>
      <c r="U261" t="s">
        <v>201</v>
      </c>
      <c r="V261" t="s">
        <v>539</v>
      </c>
    </row>
    <row r="262" spans="1:22" x14ac:dyDescent="0.3">
      <c r="A262">
        <v>261</v>
      </c>
      <c r="B262" s="65">
        <v>43974</v>
      </c>
      <c r="C262">
        <v>48</v>
      </c>
      <c r="D262" t="s">
        <v>120</v>
      </c>
      <c r="E262">
        <v>15</v>
      </c>
      <c r="F262">
        <v>17</v>
      </c>
      <c r="G262">
        <v>113</v>
      </c>
      <c r="H262">
        <v>1921</v>
      </c>
      <c r="I262">
        <v>0.09</v>
      </c>
      <c r="K262">
        <v>1748.11</v>
      </c>
      <c r="L262" s="65">
        <v>44000</v>
      </c>
      <c r="M262" s="65">
        <v>44000</v>
      </c>
      <c r="N262">
        <v>261</v>
      </c>
      <c r="O262">
        <v>2</v>
      </c>
      <c r="P262" t="s">
        <v>128</v>
      </c>
      <c r="Q262">
        <v>7.0000000000000007E-2</v>
      </c>
      <c r="R262">
        <v>122.3677</v>
      </c>
      <c r="S262">
        <v>2</v>
      </c>
      <c r="T262" t="s">
        <v>551</v>
      </c>
      <c r="U262" t="s">
        <v>206</v>
      </c>
      <c r="V262" t="s">
        <v>572</v>
      </c>
    </row>
    <row r="263" spans="1:22" x14ac:dyDescent="0.3">
      <c r="A263">
        <v>262</v>
      </c>
      <c r="B263" s="65">
        <v>43974</v>
      </c>
      <c r="C263">
        <v>47</v>
      </c>
      <c r="D263" t="s">
        <v>101</v>
      </c>
      <c r="E263">
        <v>3</v>
      </c>
      <c r="F263">
        <v>25</v>
      </c>
      <c r="G263">
        <v>110</v>
      </c>
      <c r="H263">
        <v>2750</v>
      </c>
      <c r="I263">
        <v>0.04</v>
      </c>
      <c r="K263">
        <v>2640</v>
      </c>
      <c r="L263" s="65">
        <v>43980</v>
      </c>
      <c r="M263" s="65">
        <v>43980</v>
      </c>
      <c r="N263">
        <v>262</v>
      </c>
      <c r="O263">
        <v>5</v>
      </c>
      <c r="P263" t="s">
        <v>113</v>
      </c>
      <c r="Q263">
        <v>0.09</v>
      </c>
      <c r="R263">
        <v>237.6</v>
      </c>
      <c r="S263">
        <v>3</v>
      </c>
      <c r="T263" t="s">
        <v>545</v>
      </c>
      <c r="U263" t="s">
        <v>206</v>
      </c>
      <c r="V263" t="s">
        <v>546</v>
      </c>
    </row>
    <row r="264" spans="1:22" x14ac:dyDescent="0.3">
      <c r="A264">
        <v>263</v>
      </c>
      <c r="B264" s="65">
        <v>43975</v>
      </c>
      <c r="C264">
        <v>6</v>
      </c>
      <c r="D264" t="s">
        <v>147</v>
      </c>
      <c r="E264">
        <v>9</v>
      </c>
      <c r="F264">
        <v>21</v>
      </c>
      <c r="G264">
        <v>111</v>
      </c>
      <c r="H264">
        <v>2331</v>
      </c>
      <c r="I264">
        <v>0.06</v>
      </c>
      <c r="K264">
        <v>2191.14</v>
      </c>
      <c r="L264" s="65">
        <v>43992</v>
      </c>
      <c r="M264" s="65">
        <v>43992</v>
      </c>
      <c r="N264">
        <v>263</v>
      </c>
      <c r="O264">
        <v>1</v>
      </c>
      <c r="P264" t="s">
        <v>95</v>
      </c>
      <c r="Q264">
        <v>0.06</v>
      </c>
      <c r="R264">
        <v>131.4684</v>
      </c>
      <c r="S264">
        <v>4</v>
      </c>
      <c r="T264" t="s">
        <v>548</v>
      </c>
      <c r="U264" t="s">
        <v>206</v>
      </c>
      <c r="V264" t="s">
        <v>560</v>
      </c>
    </row>
    <row r="265" spans="1:22" x14ac:dyDescent="0.3">
      <c r="A265">
        <v>264</v>
      </c>
      <c r="B265" s="65">
        <v>43975</v>
      </c>
      <c r="C265">
        <v>53</v>
      </c>
      <c r="D265" t="s">
        <v>147</v>
      </c>
      <c r="E265">
        <v>11</v>
      </c>
      <c r="F265">
        <v>26</v>
      </c>
      <c r="G265">
        <v>100</v>
      </c>
      <c r="H265">
        <v>2600</v>
      </c>
      <c r="I265">
        <v>0.15</v>
      </c>
      <c r="K265">
        <v>2210</v>
      </c>
      <c r="L265" s="65">
        <v>43985</v>
      </c>
      <c r="M265" s="65">
        <v>43985</v>
      </c>
      <c r="N265">
        <v>264</v>
      </c>
      <c r="O265">
        <v>2</v>
      </c>
      <c r="P265" t="s">
        <v>90</v>
      </c>
      <c r="Q265">
        <v>7.0000000000000007E-2</v>
      </c>
      <c r="R265">
        <v>154.69999999999999</v>
      </c>
      <c r="S265">
        <v>5</v>
      </c>
      <c r="T265" t="s">
        <v>202</v>
      </c>
      <c r="U265" t="s">
        <v>201</v>
      </c>
      <c r="V265" t="s">
        <v>564</v>
      </c>
    </row>
    <row r="266" spans="1:22" x14ac:dyDescent="0.3">
      <c r="A266">
        <v>265</v>
      </c>
      <c r="B266" s="65">
        <v>43975</v>
      </c>
      <c r="C266">
        <v>62</v>
      </c>
      <c r="D266" t="s">
        <v>96</v>
      </c>
      <c r="E266">
        <v>14</v>
      </c>
      <c r="F266">
        <v>39</v>
      </c>
      <c r="G266">
        <v>96</v>
      </c>
      <c r="H266">
        <v>3744</v>
      </c>
      <c r="I266">
        <v>0.08</v>
      </c>
      <c r="K266">
        <v>3444.48</v>
      </c>
      <c r="L266" s="65">
        <v>44004</v>
      </c>
      <c r="M266" s="65">
        <v>44004</v>
      </c>
      <c r="N266">
        <v>265</v>
      </c>
      <c r="O266">
        <v>7</v>
      </c>
      <c r="P266" t="s">
        <v>80</v>
      </c>
      <c r="Q266">
        <v>0.1</v>
      </c>
      <c r="R266">
        <v>344.44799999999998</v>
      </c>
      <c r="S266">
        <v>6</v>
      </c>
      <c r="T266" t="s">
        <v>548</v>
      </c>
      <c r="U266" t="s">
        <v>201</v>
      </c>
      <c r="V266" t="s">
        <v>570</v>
      </c>
    </row>
    <row r="267" spans="1:22" x14ac:dyDescent="0.3">
      <c r="A267">
        <v>266</v>
      </c>
      <c r="B267" s="65">
        <v>43975</v>
      </c>
      <c r="C267">
        <v>63</v>
      </c>
      <c r="D267" t="s">
        <v>139</v>
      </c>
      <c r="E267">
        <v>5</v>
      </c>
      <c r="F267">
        <v>25</v>
      </c>
      <c r="G267">
        <v>117</v>
      </c>
      <c r="H267">
        <v>2925</v>
      </c>
      <c r="I267">
        <v>0.14000000000000001</v>
      </c>
      <c r="K267">
        <v>2515.5</v>
      </c>
      <c r="L267" s="65">
        <v>43977</v>
      </c>
      <c r="M267" s="65">
        <v>43977</v>
      </c>
      <c r="N267">
        <v>266</v>
      </c>
      <c r="O267">
        <v>1</v>
      </c>
      <c r="P267" t="s">
        <v>88</v>
      </c>
      <c r="Q267">
        <v>0.09</v>
      </c>
      <c r="R267">
        <v>226.39500000000001</v>
      </c>
      <c r="S267">
        <v>7</v>
      </c>
      <c r="T267" t="s">
        <v>551</v>
      </c>
      <c r="U267" t="s">
        <v>206</v>
      </c>
      <c r="V267" t="s">
        <v>552</v>
      </c>
    </row>
    <row r="268" spans="1:22" x14ac:dyDescent="0.3">
      <c r="A268">
        <v>267</v>
      </c>
      <c r="B268" s="65">
        <v>43975</v>
      </c>
      <c r="C268">
        <v>61</v>
      </c>
      <c r="D268" t="s">
        <v>116</v>
      </c>
      <c r="E268">
        <v>14</v>
      </c>
      <c r="F268">
        <v>44</v>
      </c>
      <c r="G268">
        <v>106</v>
      </c>
      <c r="H268">
        <v>4664</v>
      </c>
      <c r="I268">
        <v>0.03</v>
      </c>
      <c r="K268">
        <v>4524.08</v>
      </c>
      <c r="L268" s="65">
        <v>43981</v>
      </c>
      <c r="M268" s="65">
        <v>43981</v>
      </c>
      <c r="N268">
        <v>267</v>
      </c>
      <c r="O268">
        <v>5</v>
      </c>
      <c r="P268" t="s">
        <v>80</v>
      </c>
      <c r="Q268">
        <v>0.06</v>
      </c>
      <c r="R268">
        <v>271.44479999999999</v>
      </c>
      <c r="S268">
        <v>1</v>
      </c>
      <c r="T268" t="s">
        <v>548</v>
      </c>
      <c r="U268" t="s">
        <v>201</v>
      </c>
      <c r="V268" t="s">
        <v>570</v>
      </c>
    </row>
    <row r="269" spans="1:22" x14ac:dyDescent="0.3">
      <c r="A269">
        <v>268</v>
      </c>
      <c r="B269" s="65">
        <v>43975</v>
      </c>
      <c r="C269">
        <v>6</v>
      </c>
      <c r="D269" t="s">
        <v>147</v>
      </c>
      <c r="E269">
        <v>14</v>
      </c>
      <c r="F269">
        <v>29</v>
      </c>
      <c r="G269">
        <v>100</v>
      </c>
      <c r="H269">
        <v>2900</v>
      </c>
      <c r="I269">
        <v>0.08</v>
      </c>
      <c r="K269">
        <v>2668</v>
      </c>
      <c r="L269" s="65">
        <v>43997</v>
      </c>
      <c r="M269" s="65">
        <v>43997</v>
      </c>
      <c r="N269">
        <v>268</v>
      </c>
      <c r="O269">
        <v>2</v>
      </c>
      <c r="P269" t="s">
        <v>95</v>
      </c>
      <c r="Q269">
        <v>0.1</v>
      </c>
      <c r="R269">
        <v>266.8</v>
      </c>
      <c r="S269">
        <v>2</v>
      </c>
      <c r="T269" t="s">
        <v>548</v>
      </c>
      <c r="U269" t="s">
        <v>201</v>
      </c>
      <c r="V269" t="s">
        <v>570</v>
      </c>
    </row>
    <row r="270" spans="1:22" x14ac:dyDescent="0.3">
      <c r="A270">
        <v>269</v>
      </c>
      <c r="B270" s="65">
        <v>43978</v>
      </c>
      <c r="C270">
        <v>28</v>
      </c>
      <c r="D270" t="s">
        <v>145</v>
      </c>
      <c r="E270">
        <v>2</v>
      </c>
      <c r="F270">
        <v>17</v>
      </c>
      <c r="G270">
        <v>93</v>
      </c>
      <c r="H270">
        <v>1581</v>
      </c>
      <c r="I270">
        <v>0</v>
      </c>
      <c r="K270">
        <v>1581</v>
      </c>
      <c r="L270" s="65">
        <v>44000</v>
      </c>
      <c r="M270" s="65">
        <v>44000</v>
      </c>
      <c r="N270">
        <v>269</v>
      </c>
      <c r="O270">
        <v>7</v>
      </c>
      <c r="P270" t="s">
        <v>92</v>
      </c>
      <c r="Q270">
        <v>0.1</v>
      </c>
      <c r="R270">
        <v>158.1</v>
      </c>
      <c r="S270">
        <v>3</v>
      </c>
      <c r="T270" t="s">
        <v>542</v>
      </c>
      <c r="U270" t="s">
        <v>206</v>
      </c>
      <c r="V270" t="s">
        <v>543</v>
      </c>
    </row>
    <row r="271" spans="1:22" x14ac:dyDescent="0.3">
      <c r="A271">
        <v>270</v>
      </c>
      <c r="B271" s="65">
        <v>43978</v>
      </c>
      <c r="C271">
        <v>35</v>
      </c>
      <c r="D271" t="s">
        <v>96</v>
      </c>
      <c r="E271">
        <v>11</v>
      </c>
      <c r="F271">
        <v>23</v>
      </c>
      <c r="G271">
        <v>96</v>
      </c>
      <c r="H271">
        <v>2208</v>
      </c>
      <c r="I271">
        <v>0.13</v>
      </c>
      <c r="K271">
        <v>1920.96</v>
      </c>
      <c r="L271" s="65">
        <v>44000</v>
      </c>
      <c r="M271" s="65">
        <v>44000</v>
      </c>
      <c r="N271">
        <v>270</v>
      </c>
      <c r="O271">
        <v>7</v>
      </c>
      <c r="P271" t="s">
        <v>128</v>
      </c>
      <c r="Q271">
        <v>0.09</v>
      </c>
      <c r="R271">
        <v>172.88640000000001</v>
      </c>
      <c r="S271">
        <v>4</v>
      </c>
      <c r="T271" t="s">
        <v>202</v>
      </c>
      <c r="U271" t="s">
        <v>201</v>
      </c>
      <c r="V271" t="s">
        <v>564</v>
      </c>
    </row>
    <row r="272" spans="1:22" x14ac:dyDescent="0.3">
      <c r="A272">
        <v>271</v>
      </c>
      <c r="B272" s="65">
        <v>43978</v>
      </c>
      <c r="C272">
        <v>98</v>
      </c>
      <c r="D272" t="s">
        <v>84</v>
      </c>
      <c r="E272">
        <v>15</v>
      </c>
      <c r="F272">
        <v>30</v>
      </c>
      <c r="G272">
        <v>108</v>
      </c>
      <c r="H272">
        <v>3240</v>
      </c>
      <c r="I272">
        <v>0.04</v>
      </c>
      <c r="K272">
        <v>3110.4</v>
      </c>
      <c r="L272" s="65">
        <v>43988</v>
      </c>
      <c r="M272" s="65">
        <v>43988</v>
      </c>
      <c r="N272">
        <v>271</v>
      </c>
      <c r="O272">
        <v>3</v>
      </c>
      <c r="P272" t="s">
        <v>83</v>
      </c>
      <c r="Q272">
        <v>0.1</v>
      </c>
      <c r="R272">
        <v>311.04000000000002</v>
      </c>
      <c r="S272">
        <v>5</v>
      </c>
      <c r="T272" t="s">
        <v>551</v>
      </c>
      <c r="U272" t="s">
        <v>206</v>
      </c>
      <c r="V272" t="s">
        <v>572</v>
      </c>
    </row>
    <row r="273" spans="1:22" x14ac:dyDescent="0.3">
      <c r="A273">
        <v>272</v>
      </c>
      <c r="B273" s="65">
        <v>43978</v>
      </c>
      <c r="C273">
        <v>77</v>
      </c>
      <c r="D273" t="s">
        <v>124</v>
      </c>
      <c r="E273">
        <v>10</v>
      </c>
      <c r="F273">
        <v>28</v>
      </c>
      <c r="G273">
        <v>97</v>
      </c>
      <c r="H273">
        <v>2716</v>
      </c>
      <c r="I273">
        <v>0.12</v>
      </c>
      <c r="K273">
        <v>2390.08</v>
      </c>
      <c r="L273" s="65">
        <v>43979</v>
      </c>
      <c r="M273" s="65">
        <v>43979</v>
      </c>
      <c r="N273">
        <v>272</v>
      </c>
      <c r="O273">
        <v>5</v>
      </c>
      <c r="P273" t="s">
        <v>105</v>
      </c>
      <c r="Q273">
        <v>0.06</v>
      </c>
      <c r="R273">
        <v>143.40479999999999</v>
      </c>
      <c r="S273">
        <v>6</v>
      </c>
      <c r="T273" t="s">
        <v>551</v>
      </c>
      <c r="U273" t="s">
        <v>206</v>
      </c>
      <c r="V273" t="s">
        <v>562</v>
      </c>
    </row>
    <row r="274" spans="1:22" x14ac:dyDescent="0.3">
      <c r="A274">
        <v>273</v>
      </c>
      <c r="B274" s="65">
        <v>43979</v>
      </c>
      <c r="C274">
        <v>73</v>
      </c>
      <c r="D274" t="s">
        <v>96</v>
      </c>
      <c r="E274">
        <v>1</v>
      </c>
      <c r="F274">
        <v>24</v>
      </c>
      <c r="G274">
        <v>102</v>
      </c>
      <c r="H274">
        <v>2448</v>
      </c>
      <c r="I274">
        <v>0.09</v>
      </c>
      <c r="K274">
        <v>2227.6799999999998</v>
      </c>
      <c r="L274" s="65">
        <v>44004</v>
      </c>
      <c r="M274" s="65">
        <v>44004</v>
      </c>
      <c r="N274">
        <v>273</v>
      </c>
      <c r="O274">
        <v>4</v>
      </c>
      <c r="P274" t="s">
        <v>83</v>
      </c>
      <c r="Q274">
        <v>0.06</v>
      </c>
      <c r="R274">
        <v>133.66079999999999</v>
      </c>
      <c r="S274">
        <v>7</v>
      </c>
      <c r="T274" t="s">
        <v>202</v>
      </c>
      <c r="U274" t="s">
        <v>201</v>
      </c>
      <c r="V274" t="s">
        <v>539</v>
      </c>
    </row>
    <row r="275" spans="1:22" x14ac:dyDescent="0.3">
      <c r="A275">
        <v>274</v>
      </c>
      <c r="B275" s="65">
        <v>43980</v>
      </c>
      <c r="C275">
        <v>94</v>
      </c>
      <c r="D275" t="s">
        <v>111</v>
      </c>
      <c r="E275">
        <v>10</v>
      </c>
      <c r="F275">
        <v>47</v>
      </c>
      <c r="G275">
        <v>110</v>
      </c>
      <c r="H275">
        <v>5170</v>
      </c>
      <c r="I275">
        <v>0.06</v>
      </c>
      <c r="K275">
        <v>4859.8</v>
      </c>
      <c r="L275" s="65">
        <v>43988</v>
      </c>
      <c r="M275" s="65">
        <v>43988</v>
      </c>
      <c r="N275">
        <v>274</v>
      </c>
      <c r="O275">
        <v>4</v>
      </c>
      <c r="P275" t="s">
        <v>95</v>
      </c>
      <c r="Q275">
        <v>7.0000000000000007E-2</v>
      </c>
      <c r="R275">
        <v>340.18599999999998</v>
      </c>
      <c r="S275">
        <v>1</v>
      </c>
      <c r="T275" t="s">
        <v>551</v>
      </c>
      <c r="U275" t="s">
        <v>206</v>
      </c>
      <c r="V275" t="s">
        <v>562</v>
      </c>
    </row>
    <row r="276" spans="1:22" x14ac:dyDescent="0.3">
      <c r="A276">
        <v>275</v>
      </c>
      <c r="B276" s="65">
        <v>43980</v>
      </c>
      <c r="C276">
        <v>42</v>
      </c>
      <c r="D276" t="s">
        <v>151</v>
      </c>
      <c r="E276">
        <v>13</v>
      </c>
      <c r="F276">
        <v>22</v>
      </c>
      <c r="G276">
        <v>119</v>
      </c>
      <c r="H276">
        <v>2618</v>
      </c>
      <c r="I276">
        <v>0.05</v>
      </c>
      <c r="K276">
        <v>2487.1</v>
      </c>
      <c r="L276" s="65">
        <v>44003</v>
      </c>
      <c r="M276" s="65">
        <v>44003</v>
      </c>
      <c r="N276">
        <v>275</v>
      </c>
      <c r="O276">
        <v>3</v>
      </c>
      <c r="P276" t="s">
        <v>80</v>
      </c>
      <c r="Q276">
        <v>0.09</v>
      </c>
      <c r="R276">
        <v>223.839</v>
      </c>
      <c r="S276">
        <v>2</v>
      </c>
      <c r="T276" t="s">
        <v>545</v>
      </c>
      <c r="U276" t="s">
        <v>201</v>
      </c>
      <c r="V276" t="s">
        <v>568</v>
      </c>
    </row>
    <row r="277" spans="1:22" x14ac:dyDescent="0.3">
      <c r="A277">
        <v>276</v>
      </c>
      <c r="B277" s="65">
        <v>43980</v>
      </c>
      <c r="C277">
        <v>1</v>
      </c>
      <c r="D277" t="s">
        <v>152</v>
      </c>
      <c r="E277">
        <v>4</v>
      </c>
      <c r="F277">
        <v>47</v>
      </c>
      <c r="G277">
        <v>99</v>
      </c>
      <c r="H277">
        <v>4653</v>
      </c>
      <c r="I277">
        <v>0.12</v>
      </c>
      <c r="K277">
        <v>4094.64</v>
      </c>
      <c r="L277" s="65">
        <v>43989</v>
      </c>
      <c r="M277" s="65">
        <v>43989</v>
      </c>
      <c r="N277">
        <v>276</v>
      </c>
      <c r="O277">
        <v>1</v>
      </c>
      <c r="P277" t="s">
        <v>105</v>
      </c>
      <c r="Q277">
        <v>0.06</v>
      </c>
      <c r="R277">
        <v>245.67840000000001</v>
      </c>
      <c r="S277">
        <v>3</v>
      </c>
      <c r="T277" t="s">
        <v>548</v>
      </c>
      <c r="U277" t="s">
        <v>206</v>
      </c>
      <c r="V277" t="s">
        <v>549</v>
      </c>
    </row>
    <row r="278" spans="1:22" x14ac:dyDescent="0.3">
      <c r="A278">
        <v>277</v>
      </c>
      <c r="B278" s="65">
        <v>43981</v>
      </c>
      <c r="C278">
        <v>63</v>
      </c>
      <c r="D278" t="s">
        <v>139</v>
      </c>
      <c r="E278">
        <v>7</v>
      </c>
      <c r="F278">
        <v>16</v>
      </c>
      <c r="G278">
        <v>92</v>
      </c>
      <c r="H278">
        <v>1472</v>
      </c>
      <c r="I278">
        <v>0.03</v>
      </c>
      <c r="K278">
        <v>1427.84</v>
      </c>
      <c r="L278" s="65">
        <v>44010</v>
      </c>
      <c r="M278" s="65">
        <v>44010</v>
      </c>
      <c r="N278">
        <v>277</v>
      </c>
      <c r="O278">
        <v>5</v>
      </c>
      <c r="P278" t="s">
        <v>95</v>
      </c>
      <c r="Q278">
        <v>0.1</v>
      </c>
      <c r="R278">
        <v>142.78399999999999</v>
      </c>
      <c r="S278">
        <v>4</v>
      </c>
      <c r="T278" t="s">
        <v>542</v>
      </c>
      <c r="U278" t="s">
        <v>206</v>
      </c>
      <c r="V278" t="s">
        <v>556</v>
      </c>
    </row>
    <row r="279" spans="1:22" x14ac:dyDescent="0.3">
      <c r="A279">
        <v>278</v>
      </c>
      <c r="B279" s="65">
        <v>43981</v>
      </c>
      <c r="C279">
        <v>37</v>
      </c>
      <c r="D279" t="s">
        <v>110</v>
      </c>
      <c r="E279">
        <v>12</v>
      </c>
      <c r="F279">
        <v>40</v>
      </c>
      <c r="G279">
        <v>97</v>
      </c>
      <c r="H279">
        <v>3880</v>
      </c>
      <c r="I279">
        <v>0.04</v>
      </c>
      <c r="K279">
        <v>3724.8</v>
      </c>
      <c r="L279" s="65">
        <v>43988</v>
      </c>
      <c r="M279" s="65">
        <v>43988</v>
      </c>
      <c r="N279">
        <v>278</v>
      </c>
      <c r="O279">
        <v>2</v>
      </c>
      <c r="P279" t="s">
        <v>90</v>
      </c>
      <c r="Q279">
        <v>0.05</v>
      </c>
      <c r="R279">
        <v>186.24</v>
      </c>
      <c r="S279">
        <v>5</v>
      </c>
      <c r="T279" t="s">
        <v>542</v>
      </c>
      <c r="U279" t="s">
        <v>201</v>
      </c>
      <c r="V279" t="s">
        <v>566</v>
      </c>
    </row>
    <row r="280" spans="1:22" x14ac:dyDescent="0.3">
      <c r="A280">
        <v>279</v>
      </c>
      <c r="B280" s="65">
        <v>43981</v>
      </c>
      <c r="C280">
        <v>10</v>
      </c>
      <c r="D280" t="s">
        <v>148</v>
      </c>
      <c r="E280">
        <v>2</v>
      </c>
      <c r="F280">
        <v>17</v>
      </c>
      <c r="G280">
        <v>118</v>
      </c>
      <c r="H280">
        <v>2006</v>
      </c>
      <c r="I280">
        <v>0.15</v>
      </c>
      <c r="K280">
        <v>1705.1</v>
      </c>
      <c r="L280" s="65">
        <v>43985</v>
      </c>
      <c r="M280" s="65">
        <v>43985</v>
      </c>
      <c r="N280">
        <v>279</v>
      </c>
      <c r="O280">
        <v>3</v>
      </c>
      <c r="P280" t="s">
        <v>113</v>
      </c>
      <c r="Q280">
        <v>0.09</v>
      </c>
      <c r="R280">
        <v>153.459</v>
      </c>
      <c r="S280">
        <v>6</v>
      </c>
      <c r="T280" t="s">
        <v>542</v>
      </c>
      <c r="U280" t="s">
        <v>206</v>
      </c>
      <c r="V280" t="s">
        <v>543</v>
      </c>
    </row>
    <row r="281" spans="1:22" x14ac:dyDescent="0.3">
      <c r="A281">
        <v>280</v>
      </c>
      <c r="B281" s="65">
        <v>43982</v>
      </c>
      <c r="C281">
        <v>4</v>
      </c>
      <c r="D281" t="s">
        <v>145</v>
      </c>
      <c r="E281">
        <v>15</v>
      </c>
      <c r="F281">
        <v>18</v>
      </c>
      <c r="G281">
        <v>104</v>
      </c>
      <c r="H281">
        <v>1872</v>
      </c>
      <c r="I281">
        <v>0.13</v>
      </c>
      <c r="K281">
        <v>1628.64</v>
      </c>
      <c r="L281" s="65">
        <v>44008</v>
      </c>
      <c r="M281" s="65">
        <v>44008</v>
      </c>
      <c r="N281">
        <v>280</v>
      </c>
      <c r="O281">
        <v>5</v>
      </c>
      <c r="P281" t="s">
        <v>105</v>
      </c>
      <c r="Q281">
        <v>0.05</v>
      </c>
      <c r="R281">
        <v>81.432000000000002</v>
      </c>
      <c r="S281">
        <v>7</v>
      </c>
      <c r="T281" t="s">
        <v>551</v>
      </c>
      <c r="U281" t="s">
        <v>206</v>
      </c>
      <c r="V281" t="s">
        <v>572</v>
      </c>
    </row>
    <row r="282" spans="1:22" x14ac:dyDescent="0.3">
      <c r="A282">
        <v>281</v>
      </c>
      <c r="B282" s="65">
        <v>43982</v>
      </c>
      <c r="C282">
        <v>59</v>
      </c>
      <c r="D282" t="s">
        <v>156</v>
      </c>
      <c r="E282">
        <v>15</v>
      </c>
      <c r="F282">
        <v>38</v>
      </c>
      <c r="G282">
        <v>110</v>
      </c>
      <c r="H282">
        <v>4180</v>
      </c>
      <c r="I282">
        <v>0.13</v>
      </c>
      <c r="K282">
        <v>3636.6</v>
      </c>
      <c r="L282" s="65">
        <v>43993</v>
      </c>
      <c r="M282" s="65">
        <v>43993</v>
      </c>
      <c r="N282">
        <v>281</v>
      </c>
      <c r="O282">
        <v>7</v>
      </c>
      <c r="P282" t="s">
        <v>128</v>
      </c>
      <c r="Q282">
        <v>0.08</v>
      </c>
      <c r="R282">
        <v>290.928</v>
      </c>
      <c r="S282">
        <v>1</v>
      </c>
      <c r="T282" t="s">
        <v>551</v>
      </c>
      <c r="U282" t="s">
        <v>206</v>
      </c>
      <c r="V282" t="s">
        <v>572</v>
      </c>
    </row>
    <row r="283" spans="1:22" x14ac:dyDescent="0.3">
      <c r="A283">
        <v>282</v>
      </c>
      <c r="B283" s="65">
        <v>43983</v>
      </c>
      <c r="C283">
        <v>55</v>
      </c>
      <c r="D283" t="s">
        <v>106</v>
      </c>
      <c r="E283">
        <v>3</v>
      </c>
      <c r="F283">
        <v>30</v>
      </c>
      <c r="G283">
        <v>108</v>
      </c>
      <c r="H283">
        <v>3240</v>
      </c>
      <c r="I283">
        <v>0</v>
      </c>
      <c r="K283">
        <v>3240</v>
      </c>
      <c r="L283" s="65">
        <v>43997</v>
      </c>
      <c r="M283" s="65">
        <v>43997</v>
      </c>
      <c r="N283">
        <v>282</v>
      </c>
      <c r="O283">
        <v>3</v>
      </c>
      <c r="P283" t="s">
        <v>95</v>
      </c>
      <c r="Q283">
        <v>0.05</v>
      </c>
      <c r="R283">
        <v>162</v>
      </c>
      <c r="S283">
        <v>2</v>
      </c>
      <c r="T283" t="s">
        <v>545</v>
      </c>
      <c r="U283" t="s">
        <v>206</v>
      </c>
      <c r="V283" t="s">
        <v>546</v>
      </c>
    </row>
    <row r="284" spans="1:22" x14ac:dyDescent="0.3">
      <c r="A284">
        <v>283</v>
      </c>
      <c r="B284" s="65">
        <v>43983</v>
      </c>
      <c r="C284">
        <v>18</v>
      </c>
      <c r="D284" t="s">
        <v>142</v>
      </c>
      <c r="E284">
        <v>14</v>
      </c>
      <c r="F284">
        <v>35</v>
      </c>
      <c r="G284">
        <v>102</v>
      </c>
      <c r="H284">
        <v>3570</v>
      </c>
      <c r="I284">
        <v>0.03</v>
      </c>
      <c r="K284">
        <v>3462.9</v>
      </c>
      <c r="L284" s="65">
        <v>44004</v>
      </c>
      <c r="M284" s="65">
        <v>44004</v>
      </c>
      <c r="N284">
        <v>283</v>
      </c>
      <c r="O284">
        <v>7</v>
      </c>
      <c r="P284" t="s">
        <v>128</v>
      </c>
      <c r="Q284">
        <v>0.08</v>
      </c>
      <c r="R284">
        <v>277.03199999999998</v>
      </c>
      <c r="S284">
        <v>3</v>
      </c>
      <c r="T284" t="s">
        <v>548</v>
      </c>
      <c r="U284" t="s">
        <v>201</v>
      </c>
      <c r="V284" t="s">
        <v>570</v>
      </c>
    </row>
    <row r="285" spans="1:22" x14ac:dyDescent="0.3">
      <c r="A285">
        <v>284</v>
      </c>
      <c r="B285" s="65">
        <v>43983</v>
      </c>
      <c r="C285">
        <v>98</v>
      </c>
      <c r="D285" t="s">
        <v>84</v>
      </c>
      <c r="E285">
        <v>8</v>
      </c>
      <c r="F285">
        <v>18</v>
      </c>
      <c r="G285">
        <v>94</v>
      </c>
      <c r="H285">
        <v>1692</v>
      </c>
      <c r="I285">
        <v>0.05</v>
      </c>
      <c r="K285">
        <v>1607.4</v>
      </c>
      <c r="L285" s="65">
        <v>43996</v>
      </c>
      <c r="M285" s="65">
        <v>43996</v>
      </c>
      <c r="N285">
        <v>284</v>
      </c>
      <c r="O285">
        <v>3</v>
      </c>
      <c r="P285" t="s">
        <v>88</v>
      </c>
      <c r="Q285">
        <v>0.1</v>
      </c>
      <c r="R285">
        <v>160.74</v>
      </c>
      <c r="S285">
        <v>4</v>
      </c>
      <c r="T285" t="s">
        <v>545</v>
      </c>
      <c r="U285" t="s">
        <v>206</v>
      </c>
      <c r="V285" t="s">
        <v>558</v>
      </c>
    </row>
    <row r="286" spans="1:22" x14ac:dyDescent="0.3">
      <c r="A286">
        <v>285</v>
      </c>
      <c r="B286" s="65">
        <v>43984</v>
      </c>
      <c r="C286">
        <v>83</v>
      </c>
      <c r="D286" t="s">
        <v>159</v>
      </c>
      <c r="E286">
        <v>9</v>
      </c>
      <c r="F286">
        <v>19</v>
      </c>
      <c r="G286">
        <v>117</v>
      </c>
      <c r="H286">
        <v>2223</v>
      </c>
      <c r="I286">
        <v>0.13</v>
      </c>
      <c r="K286">
        <v>1934.01</v>
      </c>
      <c r="L286" s="65">
        <v>43997</v>
      </c>
      <c r="M286" s="65">
        <v>43997</v>
      </c>
      <c r="N286">
        <v>285</v>
      </c>
      <c r="O286">
        <v>3</v>
      </c>
      <c r="P286" t="s">
        <v>80</v>
      </c>
      <c r="Q286">
        <v>0.08</v>
      </c>
      <c r="R286">
        <v>154.7208</v>
      </c>
      <c r="S286">
        <v>5</v>
      </c>
      <c r="T286" t="s">
        <v>548</v>
      </c>
      <c r="U286" t="s">
        <v>206</v>
      </c>
      <c r="V286" t="s">
        <v>560</v>
      </c>
    </row>
    <row r="287" spans="1:22" x14ac:dyDescent="0.3">
      <c r="A287">
        <v>286</v>
      </c>
      <c r="B287" s="65">
        <v>43986</v>
      </c>
      <c r="C287">
        <v>75</v>
      </c>
      <c r="D287" t="s">
        <v>96</v>
      </c>
      <c r="E287">
        <v>7</v>
      </c>
      <c r="F287">
        <v>17</v>
      </c>
      <c r="G287">
        <v>118</v>
      </c>
      <c r="H287">
        <v>2006</v>
      </c>
      <c r="I287">
        <v>0.04</v>
      </c>
      <c r="K287">
        <v>1925.76</v>
      </c>
      <c r="L287" s="65">
        <v>44013</v>
      </c>
      <c r="M287" s="65">
        <v>44013</v>
      </c>
      <c r="N287">
        <v>286</v>
      </c>
      <c r="O287">
        <v>7</v>
      </c>
      <c r="P287" t="s">
        <v>128</v>
      </c>
      <c r="Q287">
        <v>7.0000000000000007E-2</v>
      </c>
      <c r="R287">
        <v>134.8032</v>
      </c>
      <c r="S287">
        <v>6</v>
      </c>
      <c r="T287" t="s">
        <v>542</v>
      </c>
      <c r="U287" t="s">
        <v>206</v>
      </c>
      <c r="V287" t="s">
        <v>556</v>
      </c>
    </row>
    <row r="288" spans="1:22" x14ac:dyDescent="0.3">
      <c r="A288">
        <v>287</v>
      </c>
      <c r="B288" s="65">
        <v>43986</v>
      </c>
      <c r="C288">
        <v>70</v>
      </c>
      <c r="D288" t="s">
        <v>126</v>
      </c>
      <c r="E288">
        <v>1</v>
      </c>
      <c r="F288">
        <v>22</v>
      </c>
      <c r="G288">
        <v>115</v>
      </c>
      <c r="H288">
        <v>2530</v>
      </c>
      <c r="I288">
        <v>0.06</v>
      </c>
      <c r="K288">
        <v>2378.1999999999998</v>
      </c>
      <c r="L288" s="65">
        <v>44004</v>
      </c>
      <c r="M288" s="65">
        <v>44004</v>
      </c>
      <c r="N288">
        <v>287</v>
      </c>
      <c r="O288">
        <v>6</v>
      </c>
      <c r="P288" t="s">
        <v>88</v>
      </c>
      <c r="Q288">
        <v>0.06</v>
      </c>
      <c r="R288">
        <v>142.69200000000001</v>
      </c>
      <c r="S288">
        <v>7</v>
      </c>
      <c r="T288" t="s">
        <v>202</v>
      </c>
      <c r="U288" t="s">
        <v>201</v>
      </c>
      <c r="V288" t="s">
        <v>539</v>
      </c>
    </row>
    <row r="289" spans="1:22" x14ac:dyDescent="0.3">
      <c r="A289">
        <v>288</v>
      </c>
      <c r="B289" s="65">
        <v>43987</v>
      </c>
      <c r="C289">
        <v>48</v>
      </c>
      <c r="D289" t="s">
        <v>120</v>
      </c>
      <c r="E289">
        <v>10</v>
      </c>
      <c r="F289">
        <v>16</v>
      </c>
      <c r="G289">
        <v>112</v>
      </c>
      <c r="H289">
        <v>1792</v>
      </c>
      <c r="I289">
        <v>0.04</v>
      </c>
      <c r="K289">
        <v>1720.32</v>
      </c>
      <c r="L289" s="65">
        <v>44009</v>
      </c>
      <c r="M289" s="65">
        <v>44009</v>
      </c>
      <c r="N289">
        <v>288</v>
      </c>
      <c r="O289">
        <v>6</v>
      </c>
      <c r="P289" t="s">
        <v>95</v>
      </c>
      <c r="Q289">
        <v>0.08</v>
      </c>
      <c r="R289">
        <v>137.62559999999999</v>
      </c>
      <c r="S289">
        <v>1</v>
      </c>
      <c r="T289" t="s">
        <v>551</v>
      </c>
      <c r="U289" t="s">
        <v>206</v>
      </c>
      <c r="V289" t="s">
        <v>562</v>
      </c>
    </row>
    <row r="290" spans="1:22" x14ac:dyDescent="0.3">
      <c r="A290">
        <v>289</v>
      </c>
      <c r="B290" s="65">
        <v>43988</v>
      </c>
      <c r="C290">
        <v>25</v>
      </c>
      <c r="D290" t="s">
        <v>122</v>
      </c>
      <c r="E290">
        <v>2</v>
      </c>
      <c r="F290">
        <v>37</v>
      </c>
      <c r="G290">
        <v>99</v>
      </c>
      <c r="H290">
        <v>3663</v>
      </c>
      <c r="I290">
        <v>0.03</v>
      </c>
      <c r="K290">
        <v>3553.11</v>
      </c>
      <c r="L290" s="65">
        <v>44015</v>
      </c>
      <c r="M290" s="65">
        <v>44015</v>
      </c>
      <c r="N290">
        <v>289</v>
      </c>
      <c r="O290">
        <v>6</v>
      </c>
      <c r="P290" t="s">
        <v>128</v>
      </c>
      <c r="Q290">
        <v>7.0000000000000007E-2</v>
      </c>
      <c r="R290">
        <v>248.71770000000001</v>
      </c>
      <c r="S290">
        <v>2</v>
      </c>
      <c r="T290" t="s">
        <v>542</v>
      </c>
      <c r="U290" t="s">
        <v>206</v>
      </c>
      <c r="V290" t="s">
        <v>543</v>
      </c>
    </row>
    <row r="291" spans="1:22" x14ac:dyDescent="0.3">
      <c r="A291">
        <v>290</v>
      </c>
      <c r="B291" s="65">
        <v>43988</v>
      </c>
      <c r="C291">
        <v>62</v>
      </c>
      <c r="D291" t="s">
        <v>96</v>
      </c>
      <c r="E291">
        <v>1</v>
      </c>
      <c r="F291">
        <v>29</v>
      </c>
      <c r="G291">
        <v>120</v>
      </c>
      <c r="H291">
        <v>3480</v>
      </c>
      <c r="I291">
        <v>7.0000000000000007E-2</v>
      </c>
      <c r="K291">
        <v>3236.4</v>
      </c>
      <c r="L291" s="65">
        <v>43995</v>
      </c>
      <c r="M291" s="65">
        <v>43995</v>
      </c>
      <c r="N291">
        <v>290</v>
      </c>
      <c r="O291">
        <v>5</v>
      </c>
      <c r="P291" t="s">
        <v>92</v>
      </c>
      <c r="Q291">
        <v>0.1</v>
      </c>
      <c r="R291">
        <v>323.64</v>
      </c>
      <c r="S291">
        <v>3</v>
      </c>
      <c r="T291" t="s">
        <v>202</v>
      </c>
      <c r="U291" t="s">
        <v>201</v>
      </c>
      <c r="V291" t="s">
        <v>539</v>
      </c>
    </row>
    <row r="292" spans="1:22" x14ac:dyDescent="0.3">
      <c r="A292">
        <v>291</v>
      </c>
      <c r="B292" s="65">
        <v>43988</v>
      </c>
      <c r="C292">
        <v>89</v>
      </c>
      <c r="D292" t="s">
        <v>111</v>
      </c>
      <c r="E292">
        <v>3</v>
      </c>
      <c r="F292">
        <v>26</v>
      </c>
      <c r="G292">
        <v>105</v>
      </c>
      <c r="H292">
        <v>2730</v>
      </c>
      <c r="I292">
        <v>0.05</v>
      </c>
      <c r="K292">
        <v>2593.5</v>
      </c>
      <c r="L292" s="65">
        <v>44018</v>
      </c>
      <c r="M292" s="65"/>
      <c r="N292">
        <v>291</v>
      </c>
      <c r="O292">
        <v>1</v>
      </c>
      <c r="P292" t="s">
        <v>83</v>
      </c>
      <c r="Q292">
        <v>0.1</v>
      </c>
      <c r="R292">
        <v>259.35000000000002</v>
      </c>
      <c r="S292">
        <v>4</v>
      </c>
      <c r="T292" t="s">
        <v>545</v>
      </c>
      <c r="U292" t="s">
        <v>206</v>
      </c>
      <c r="V292" t="s">
        <v>546</v>
      </c>
    </row>
    <row r="293" spans="1:22" x14ac:dyDescent="0.3">
      <c r="A293">
        <v>292</v>
      </c>
      <c r="B293" s="65">
        <v>43988</v>
      </c>
      <c r="C293">
        <v>16</v>
      </c>
      <c r="D293" t="s">
        <v>86</v>
      </c>
      <c r="E293">
        <v>14</v>
      </c>
      <c r="F293">
        <v>36</v>
      </c>
      <c r="G293">
        <v>119</v>
      </c>
      <c r="H293">
        <v>4284</v>
      </c>
      <c r="I293">
        <v>0.02</v>
      </c>
      <c r="K293">
        <v>4198.32</v>
      </c>
      <c r="L293" s="65">
        <v>44009</v>
      </c>
      <c r="M293" s="65">
        <v>44009</v>
      </c>
      <c r="N293">
        <v>292</v>
      </c>
      <c r="O293">
        <v>6</v>
      </c>
      <c r="P293" t="s">
        <v>105</v>
      </c>
      <c r="Q293">
        <v>0.05</v>
      </c>
      <c r="R293">
        <v>209.916</v>
      </c>
      <c r="S293">
        <v>5</v>
      </c>
      <c r="T293" t="s">
        <v>548</v>
      </c>
      <c r="U293" t="s">
        <v>201</v>
      </c>
      <c r="V293" t="s">
        <v>570</v>
      </c>
    </row>
    <row r="294" spans="1:22" x14ac:dyDescent="0.3">
      <c r="A294">
        <v>293</v>
      </c>
      <c r="B294" s="65">
        <v>43989</v>
      </c>
      <c r="C294">
        <v>85</v>
      </c>
      <c r="D294" t="s">
        <v>117</v>
      </c>
      <c r="E294">
        <v>6</v>
      </c>
      <c r="F294">
        <v>46</v>
      </c>
      <c r="G294">
        <v>117</v>
      </c>
      <c r="H294">
        <v>5382</v>
      </c>
      <c r="I294">
        <v>0.14000000000000001</v>
      </c>
      <c r="K294">
        <v>4628.5200000000004</v>
      </c>
      <c r="L294" s="65">
        <v>44010</v>
      </c>
      <c r="M294" s="65">
        <v>44010</v>
      </c>
      <c r="N294">
        <v>293</v>
      </c>
      <c r="O294">
        <v>1</v>
      </c>
      <c r="P294" t="s">
        <v>92</v>
      </c>
      <c r="Q294">
        <v>0.05</v>
      </c>
      <c r="R294">
        <v>231.42599999999999</v>
      </c>
      <c r="S294">
        <v>6</v>
      </c>
      <c r="T294" t="s">
        <v>202</v>
      </c>
      <c r="U294" t="s">
        <v>201</v>
      </c>
      <c r="V294" t="s">
        <v>554</v>
      </c>
    </row>
    <row r="295" spans="1:22" x14ac:dyDescent="0.3">
      <c r="A295">
        <v>294</v>
      </c>
      <c r="B295" s="65">
        <v>43989</v>
      </c>
      <c r="C295">
        <v>90</v>
      </c>
      <c r="D295" t="s">
        <v>119</v>
      </c>
      <c r="E295">
        <v>11</v>
      </c>
      <c r="F295">
        <v>29</v>
      </c>
      <c r="G295">
        <v>101</v>
      </c>
      <c r="H295">
        <v>2929</v>
      </c>
      <c r="I295">
        <v>0.11</v>
      </c>
      <c r="K295">
        <v>2606.81</v>
      </c>
      <c r="L295" s="65">
        <v>44018</v>
      </c>
      <c r="M295" s="65">
        <v>44018</v>
      </c>
      <c r="N295">
        <v>294</v>
      </c>
      <c r="O295">
        <v>3</v>
      </c>
      <c r="P295" t="s">
        <v>92</v>
      </c>
      <c r="Q295">
        <v>7.0000000000000007E-2</v>
      </c>
      <c r="R295">
        <v>182.47669999999999</v>
      </c>
      <c r="S295">
        <v>7</v>
      </c>
      <c r="T295" t="s">
        <v>202</v>
      </c>
      <c r="U295" t="s">
        <v>201</v>
      </c>
      <c r="V295" t="s">
        <v>564</v>
      </c>
    </row>
    <row r="296" spans="1:22" x14ac:dyDescent="0.3">
      <c r="A296">
        <v>295</v>
      </c>
      <c r="B296" s="65">
        <v>43991</v>
      </c>
      <c r="C296">
        <v>36</v>
      </c>
      <c r="D296" t="s">
        <v>129</v>
      </c>
      <c r="E296">
        <v>15</v>
      </c>
      <c r="F296">
        <v>18</v>
      </c>
      <c r="G296">
        <v>95</v>
      </c>
      <c r="H296">
        <v>1710</v>
      </c>
      <c r="I296">
        <v>0.12</v>
      </c>
      <c r="K296">
        <v>1504.8</v>
      </c>
      <c r="L296" s="65">
        <v>44016</v>
      </c>
      <c r="M296" s="65">
        <v>44016</v>
      </c>
      <c r="N296">
        <v>295</v>
      </c>
      <c r="O296">
        <v>6</v>
      </c>
      <c r="P296" t="s">
        <v>80</v>
      </c>
      <c r="Q296">
        <v>0.1</v>
      </c>
      <c r="R296">
        <v>150.47999999999999</v>
      </c>
      <c r="S296">
        <v>1</v>
      </c>
      <c r="T296" t="s">
        <v>551</v>
      </c>
      <c r="U296" t="s">
        <v>206</v>
      </c>
      <c r="V296" t="s">
        <v>572</v>
      </c>
    </row>
    <row r="297" spans="1:22" x14ac:dyDescent="0.3">
      <c r="A297">
        <v>296</v>
      </c>
      <c r="B297" s="65">
        <v>43992</v>
      </c>
      <c r="C297">
        <v>79</v>
      </c>
      <c r="D297" t="s">
        <v>91</v>
      </c>
      <c r="E297">
        <v>14</v>
      </c>
      <c r="F297">
        <v>41</v>
      </c>
      <c r="G297">
        <v>112</v>
      </c>
      <c r="H297">
        <v>4592</v>
      </c>
      <c r="I297">
        <v>0.1</v>
      </c>
      <c r="K297">
        <v>4132.8</v>
      </c>
      <c r="L297" s="65">
        <v>44019</v>
      </c>
      <c r="M297" s="65">
        <v>44019</v>
      </c>
      <c r="N297">
        <v>296</v>
      </c>
      <c r="O297">
        <v>1</v>
      </c>
      <c r="P297" t="s">
        <v>80</v>
      </c>
      <c r="Q297">
        <v>0.1</v>
      </c>
      <c r="R297">
        <v>413.28</v>
      </c>
      <c r="S297">
        <v>2</v>
      </c>
      <c r="T297" t="s">
        <v>548</v>
      </c>
      <c r="U297" t="s">
        <v>201</v>
      </c>
      <c r="V297" t="s">
        <v>570</v>
      </c>
    </row>
    <row r="298" spans="1:22" x14ac:dyDescent="0.3">
      <c r="A298">
        <v>297</v>
      </c>
      <c r="B298" s="65">
        <v>43992</v>
      </c>
      <c r="C298">
        <v>95</v>
      </c>
      <c r="D298" t="s">
        <v>96</v>
      </c>
      <c r="E298">
        <v>5</v>
      </c>
      <c r="F298">
        <v>37</v>
      </c>
      <c r="G298">
        <v>96</v>
      </c>
      <c r="H298">
        <v>3552</v>
      </c>
      <c r="I298">
        <v>0.1</v>
      </c>
      <c r="K298">
        <v>3196.8</v>
      </c>
      <c r="L298" s="65">
        <v>44004</v>
      </c>
      <c r="M298" s="65">
        <v>44004</v>
      </c>
      <c r="N298">
        <v>297</v>
      </c>
      <c r="O298">
        <v>7</v>
      </c>
      <c r="P298" t="s">
        <v>80</v>
      </c>
      <c r="Q298">
        <v>0.06</v>
      </c>
      <c r="R298">
        <v>191.80799999999999</v>
      </c>
      <c r="S298">
        <v>3</v>
      </c>
      <c r="T298" t="s">
        <v>551</v>
      </c>
      <c r="U298" t="s">
        <v>206</v>
      </c>
      <c r="V298" t="s">
        <v>552</v>
      </c>
    </row>
    <row r="299" spans="1:22" x14ac:dyDescent="0.3">
      <c r="A299">
        <v>298</v>
      </c>
      <c r="B299" s="65">
        <v>43992</v>
      </c>
      <c r="C299">
        <v>7</v>
      </c>
      <c r="D299" t="s">
        <v>161</v>
      </c>
      <c r="E299">
        <v>6</v>
      </c>
      <c r="F299">
        <v>12</v>
      </c>
      <c r="G299">
        <v>110</v>
      </c>
      <c r="H299">
        <v>1320</v>
      </c>
      <c r="I299">
        <v>0.1</v>
      </c>
      <c r="K299">
        <v>1188</v>
      </c>
      <c r="L299" s="65">
        <v>43996</v>
      </c>
      <c r="M299" s="65">
        <v>43996</v>
      </c>
      <c r="N299">
        <v>298</v>
      </c>
      <c r="O299">
        <v>6</v>
      </c>
      <c r="P299" t="s">
        <v>95</v>
      </c>
      <c r="Q299">
        <v>7.0000000000000007E-2</v>
      </c>
      <c r="R299">
        <v>83.16</v>
      </c>
      <c r="S299">
        <v>4</v>
      </c>
      <c r="T299" t="s">
        <v>202</v>
      </c>
      <c r="U299" t="s">
        <v>201</v>
      </c>
      <c r="V299" t="s">
        <v>554</v>
      </c>
    </row>
    <row r="300" spans="1:22" x14ac:dyDescent="0.3">
      <c r="A300">
        <v>299</v>
      </c>
      <c r="B300" s="65">
        <v>43993</v>
      </c>
      <c r="C300">
        <v>30</v>
      </c>
      <c r="D300" t="s">
        <v>155</v>
      </c>
      <c r="E300">
        <v>12</v>
      </c>
      <c r="F300">
        <v>17</v>
      </c>
      <c r="G300">
        <v>104</v>
      </c>
      <c r="H300">
        <v>1768</v>
      </c>
      <c r="I300">
        <v>0.09</v>
      </c>
      <c r="K300">
        <v>1608.88</v>
      </c>
      <c r="L300" s="65">
        <v>44021</v>
      </c>
      <c r="M300" s="65">
        <v>44021</v>
      </c>
      <c r="N300">
        <v>299</v>
      </c>
      <c r="O300">
        <v>5</v>
      </c>
      <c r="P300" t="s">
        <v>90</v>
      </c>
      <c r="Q300">
        <v>0.05</v>
      </c>
      <c r="R300">
        <v>80.444000000000003</v>
      </c>
      <c r="S300">
        <v>5</v>
      </c>
      <c r="T300" t="s">
        <v>542</v>
      </c>
      <c r="U300" t="s">
        <v>201</v>
      </c>
      <c r="V300" t="s">
        <v>566</v>
      </c>
    </row>
    <row r="301" spans="1:22" x14ac:dyDescent="0.3">
      <c r="A301">
        <v>300</v>
      </c>
      <c r="B301" s="65">
        <v>43993</v>
      </c>
      <c r="C301">
        <v>51</v>
      </c>
      <c r="D301" t="s">
        <v>114</v>
      </c>
      <c r="E301">
        <v>13</v>
      </c>
      <c r="F301">
        <v>45</v>
      </c>
      <c r="G301">
        <v>109</v>
      </c>
      <c r="H301">
        <v>4905</v>
      </c>
      <c r="I301">
        <v>0.1</v>
      </c>
      <c r="K301">
        <v>4414.5</v>
      </c>
      <c r="L301" s="65">
        <v>44000</v>
      </c>
      <c r="M301" s="65">
        <v>44000</v>
      </c>
      <c r="N301">
        <v>300</v>
      </c>
      <c r="O301">
        <v>2</v>
      </c>
      <c r="P301" t="s">
        <v>109</v>
      </c>
      <c r="Q301">
        <v>0.06</v>
      </c>
      <c r="R301">
        <v>264.87</v>
      </c>
      <c r="S301">
        <v>6</v>
      </c>
      <c r="T301" t="s">
        <v>545</v>
      </c>
      <c r="U301" t="s">
        <v>201</v>
      </c>
      <c r="V301" t="s">
        <v>568</v>
      </c>
    </row>
    <row r="302" spans="1:22" x14ac:dyDescent="0.3">
      <c r="A302">
        <v>301</v>
      </c>
      <c r="B302" s="65">
        <v>43994</v>
      </c>
      <c r="C302">
        <v>78</v>
      </c>
      <c r="D302" t="s">
        <v>94</v>
      </c>
      <c r="E302">
        <v>5</v>
      </c>
      <c r="F302">
        <v>37</v>
      </c>
      <c r="G302">
        <v>101</v>
      </c>
      <c r="H302">
        <v>3737</v>
      </c>
      <c r="I302">
        <v>0.14000000000000001</v>
      </c>
      <c r="K302">
        <v>3213.82</v>
      </c>
      <c r="L302" s="65">
        <v>44001</v>
      </c>
      <c r="M302" s="65">
        <v>44001</v>
      </c>
      <c r="N302">
        <v>301</v>
      </c>
      <c r="O302">
        <v>1</v>
      </c>
      <c r="P302" t="s">
        <v>88</v>
      </c>
      <c r="Q302">
        <v>0.09</v>
      </c>
      <c r="R302">
        <v>289.24380000000002</v>
      </c>
      <c r="S302">
        <v>7</v>
      </c>
      <c r="T302" t="s">
        <v>551</v>
      </c>
      <c r="U302" t="s">
        <v>206</v>
      </c>
      <c r="V302" t="s">
        <v>552</v>
      </c>
    </row>
    <row r="303" spans="1:22" x14ac:dyDescent="0.3">
      <c r="A303">
        <v>302</v>
      </c>
      <c r="B303" s="65">
        <v>43994</v>
      </c>
      <c r="C303">
        <v>5</v>
      </c>
      <c r="D303" t="s">
        <v>96</v>
      </c>
      <c r="E303">
        <v>2</v>
      </c>
      <c r="F303">
        <v>48</v>
      </c>
      <c r="G303">
        <v>107</v>
      </c>
      <c r="H303">
        <v>5136</v>
      </c>
      <c r="I303">
        <v>0.04</v>
      </c>
      <c r="K303">
        <v>4930.5600000000004</v>
      </c>
      <c r="L303" s="65">
        <v>44000</v>
      </c>
      <c r="M303" s="65"/>
      <c r="N303">
        <v>302</v>
      </c>
      <c r="O303">
        <v>1</v>
      </c>
      <c r="P303" t="s">
        <v>80</v>
      </c>
      <c r="Q303">
        <v>0.05</v>
      </c>
      <c r="R303">
        <v>246.52799999999999</v>
      </c>
      <c r="S303">
        <v>1</v>
      </c>
      <c r="T303" t="s">
        <v>542</v>
      </c>
      <c r="U303" t="s">
        <v>206</v>
      </c>
      <c r="V303" t="s">
        <v>543</v>
      </c>
    </row>
    <row r="304" spans="1:22" x14ac:dyDescent="0.3">
      <c r="A304">
        <v>303</v>
      </c>
      <c r="B304" s="65">
        <v>43994</v>
      </c>
      <c r="C304">
        <v>33</v>
      </c>
      <c r="D304" t="s">
        <v>135</v>
      </c>
      <c r="E304">
        <v>3</v>
      </c>
      <c r="F304">
        <v>28</v>
      </c>
      <c r="G304">
        <v>104</v>
      </c>
      <c r="H304">
        <v>2912</v>
      </c>
      <c r="I304">
        <v>0.09</v>
      </c>
      <c r="K304">
        <v>2649.92</v>
      </c>
      <c r="L304" s="65">
        <v>44009</v>
      </c>
      <c r="M304" s="65">
        <v>44009</v>
      </c>
      <c r="N304">
        <v>303</v>
      </c>
      <c r="O304">
        <v>4</v>
      </c>
      <c r="P304" t="s">
        <v>92</v>
      </c>
      <c r="Q304">
        <v>0.1</v>
      </c>
      <c r="R304">
        <v>264.99200000000002</v>
      </c>
      <c r="S304">
        <v>2</v>
      </c>
      <c r="T304" t="s">
        <v>545</v>
      </c>
      <c r="U304" t="s">
        <v>206</v>
      </c>
      <c r="V304" t="s">
        <v>546</v>
      </c>
    </row>
    <row r="305" spans="1:22" x14ac:dyDescent="0.3">
      <c r="A305">
        <v>304</v>
      </c>
      <c r="B305" s="65">
        <v>43996</v>
      </c>
      <c r="C305">
        <v>6</v>
      </c>
      <c r="D305" t="s">
        <v>147</v>
      </c>
      <c r="E305">
        <v>4</v>
      </c>
      <c r="F305">
        <v>45</v>
      </c>
      <c r="G305">
        <v>107</v>
      </c>
      <c r="H305">
        <v>4815</v>
      </c>
      <c r="I305">
        <v>0.06</v>
      </c>
      <c r="K305">
        <v>4526.1000000000004</v>
      </c>
      <c r="L305" s="65">
        <v>44009</v>
      </c>
      <c r="M305" s="65">
        <v>44009</v>
      </c>
      <c r="N305">
        <v>304</v>
      </c>
      <c r="O305">
        <v>7</v>
      </c>
      <c r="P305" t="s">
        <v>109</v>
      </c>
      <c r="Q305">
        <v>0.1</v>
      </c>
      <c r="R305">
        <v>452.61</v>
      </c>
      <c r="S305">
        <v>3</v>
      </c>
      <c r="T305" t="s">
        <v>548</v>
      </c>
      <c r="U305" t="s">
        <v>206</v>
      </c>
      <c r="V305" t="s">
        <v>549</v>
      </c>
    </row>
    <row r="306" spans="1:22" x14ac:dyDescent="0.3">
      <c r="A306">
        <v>305</v>
      </c>
      <c r="B306" s="65">
        <v>43996</v>
      </c>
      <c r="C306">
        <v>4</v>
      </c>
      <c r="D306" t="s">
        <v>145</v>
      </c>
      <c r="E306">
        <v>14</v>
      </c>
      <c r="F306">
        <v>15</v>
      </c>
      <c r="G306">
        <v>110</v>
      </c>
      <c r="H306">
        <v>1650</v>
      </c>
      <c r="I306">
        <v>0.03</v>
      </c>
      <c r="K306">
        <v>1600.5</v>
      </c>
      <c r="L306" s="65">
        <v>44017</v>
      </c>
      <c r="M306" s="65">
        <v>44017</v>
      </c>
      <c r="N306">
        <v>305</v>
      </c>
      <c r="O306">
        <v>2</v>
      </c>
      <c r="P306" t="s">
        <v>88</v>
      </c>
      <c r="Q306">
        <v>0.08</v>
      </c>
      <c r="R306">
        <v>128.04</v>
      </c>
      <c r="S306">
        <v>4</v>
      </c>
      <c r="T306" t="s">
        <v>548</v>
      </c>
      <c r="U306" t="s">
        <v>201</v>
      </c>
      <c r="V306" t="s">
        <v>570</v>
      </c>
    </row>
    <row r="307" spans="1:22" x14ac:dyDescent="0.3">
      <c r="A307">
        <v>306</v>
      </c>
      <c r="B307" s="65">
        <v>43996</v>
      </c>
      <c r="C307">
        <v>11</v>
      </c>
      <c r="D307" t="s">
        <v>119</v>
      </c>
      <c r="E307">
        <v>11</v>
      </c>
      <c r="F307">
        <v>18</v>
      </c>
      <c r="G307">
        <v>111</v>
      </c>
      <c r="H307">
        <v>1998</v>
      </c>
      <c r="I307">
        <v>0.04</v>
      </c>
      <c r="K307">
        <v>1918.08</v>
      </c>
      <c r="L307" s="65">
        <v>44019</v>
      </c>
      <c r="M307" s="65">
        <v>44019</v>
      </c>
      <c r="N307">
        <v>306</v>
      </c>
      <c r="O307">
        <v>1</v>
      </c>
      <c r="P307" t="s">
        <v>92</v>
      </c>
      <c r="Q307">
        <v>0.09</v>
      </c>
      <c r="R307">
        <v>172.62719999999999</v>
      </c>
      <c r="S307">
        <v>5</v>
      </c>
      <c r="T307" t="s">
        <v>202</v>
      </c>
      <c r="U307" t="s">
        <v>201</v>
      </c>
      <c r="V307" t="s">
        <v>564</v>
      </c>
    </row>
    <row r="308" spans="1:22" x14ac:dyDescent="0.3">
      <c r="A308">
        <v>307</v>
      </c>
      <c r="B308" s="65">
        <v>43997</v>
      </c>
      <c r="C308">
        <v>72</v>
      </c>
      <c r="D308" t="s">
        <v>96</v>
      </c>
      <c r="E308">
        <v>7</v>
      </c>
      <c r="F308">
        <v>30</v>
      </c>
      <c r="G308">
        <v>96</v>
      </c>
      <c r="H308">
        <v>2880</v>
      </c>
      <c r="I308">
        <v>0.03</v>
      </c>
      <c r="K308">
        <v>2793.6</v>
      </c>
      <c r="L308" s="65">
        <v>44022</v>
      </c>
      <c r="M308" s="65">
        <v>44022</v>
      </c>
      <c r="N308">
        <v>307</v>
      </c>
      <c r="O308">
        <v>1</v>
      </c>
      <c r="P308" t="s">
        <v>83</v>
      </c>
      <c r="Q308">
        <v>0.1</v>
      </c>
      <c r="R308">
        <v>279.36</v>
      </c>
      <c r="S308">
        <v>6</v>
      </c>
      <c r="T308" t="s">
        <v>542</v>
      </c>
      <c r="U308" t="s">
        <v>206</v>
      </c>
      <c r="V308" t="s">
        <v>556</v>
      </c>
    </row>
    <row r="309" spans="1:22" x14ac:dyDescent="0.3">
      <c r="A309">
        <v>308</v>
      </c>
      <c r="B309" s="65">
        <v>43997</v>
      </c>
      <c r="C309">
        <v>86</v>
      </c>
      <c r="D309" t="s">
        <v>149</v>
      </c>
      <c r="E309">
        <v>11</v>
      </c>
      <c r="F309">
        <v>28</v>
      </c>
      <c r="G309">
        <v>110</v>
      </c>
      <c r="H309">
        <v>3080</v>
      </c>
      <c r="I309">
        <v>7.0000000000000007E-2</v>
      </c>
      <c r="K309">
        <v>2864.4</v>
      </c>
      <c r="L309" s="65">
        <v>44024</v>
      </c>
      <c r="M309" s="65">
        <v>44024</v>
      </c>
      <c r="N309">
        <v>308</v>
      </c>
      <c r="O309">
        <v>4</v>
      </c>
      <c r="P309" t="s">
        <v>109</v>
      </c>
      <c r="Q309">
        <v>0.09</v>
      </c>
      <c r="R309">
        <v>257.79599999999999</v>
      </c>
      <c r="S309">
        <v>7</v>
      </c>
      <c r="T309" t="s">
        <v>202</v>
      </c>
      <c r="U309" t="s">
        <v>201</v>
      </c>
      <c r="V309" t="s">
        <v>564</v>
      </c>
    </row>
    <row r="310" spans="1:22" x14ac:dyDescent="0.3">
      <c r="A310">
        <v>309</v>
      </c>
      <c r="B310" s="65">
        <v>43998</v>
      </c>
      <c r="C310">
        <v>46</v>
      </c>
      <c r="D310" t="s">
        <v>153</v>
      </c>
      <c r="E310">
        <v>12</v>
      </c>
      <c r="F310">
        <v>26</v>
      </c>
      <c r="G310">
        <v>101</v>
      </c>
      <c r="H310">
        <v>2626</v>
      </c>
      <c r="I310">
        <v>7.0000000000000007E-2</v>
      </c>
      <c r="K310">
        <v>2442.1799999999998</v>
      </c>
      <c r="L310" s="65">
        <v>44016</v>
      </c>
      <c r="M310" s="65">
        <v>44016</v>
      </c>
      <c r="N310">
        <v>309</v>
      </c>
      <c r="O310">
        <v>2</v>
      </c>
      <c r="P310" t="s">
        <v>109</v>
      </c>
      <c r="Q310">
        <v>0.1</v>
      </c>
      <c r="R310">
        <v>244.21799999999999</v>
      </c>
      <c r="S310">
        <v>1</v>
      </c>
      <c r="T310" t="s">
        <v>542</v>
      </c>
      <c r="U310" t="s">
        <v>201</v>
      </c>
      <c r="V310" t="s">
        <v>566</v>
      </c>
    </row>
    <row r="311" spans="1:22" x14ac:dyDescent="0.3">
      <c r="A311">
        <v>310</v>
      </c>
      <c r="B311" s="65">
        <v>43998</v>
      </c>
      <c r="C311">
        <v>52</v>
      </c>
      <c r="D311" t="s">
        <v>81</v>
      </c>
      <c r="E311">
        <v>1</v>
      </c>
      <c r="F311">
        <v>41</v>
      </c>
      <c r="G311">
        <v>98</v>
      </c>
      <c r="H311">
        <v>4018</v>
      </c>
      <c r="I311">
        <v>0.14000000000000001</v>
      </c>
      <c r="K311">
        <v>3455.48</v>
      </c>
      <c r="L311" s="65">
        <v>44021</v>
      </c>
      <c r="M311" s="65">
        <v>44021</v>
      </c>
      <c r="N311">
        <v>310</v>
      </c>
      <c r="O311">
        <v>2</v>
      </c>
      <c r="P311" t="s">
        <v>80</v>
      </c>
      <c r="Q311">
        <v>0.08</v>
      </c>
      <c r="R311">
        <v>276.4384</v>
      </c>
      <c r="S311">
        <v>2</v>
      </c>
      <c r="T311" t="s">
        <v>202</v>
      </c>
      <c r="U311" t="s">
        <v>201</v>
      </c>
      <c r="V311" t="s">
        <v>539</v>
      </c>
    </row>
    <row r="312" spans="1:22" x14ac:dyDescent="0.3">
      <c r="A312">
        <v>311</v>
      </c>
      <c r="B312" s="65">
        <v>43999</v>
      </c>
      <c r="C312">
        <v>31</v>
      </c>
      <c r="D312" t="s">
        <v>144</v>
      </c>
      <c r="E312">
        <v>4</v>
      </c>
      <c r="F312">
        <v>32</v>
      </c>
      <c r="G312">
        <v>109</v>
      </c>
      <c r="H312">
        <v>3488</v>
      </c>
      <c r="I312">
        <v>0.08</v>
      </c>
      <c r="K312">
        <v>3208.96</v>
      </c>
      <c r="L312" s="65">
        <v>44004</v>
      </c>
      <c r="M312" s="65">
        <v>44004</v>
      </c>
      <c r="N312">
        <v>311</v>
      </c>
      <c r="O312">
        <v>4</v>
      </c>
      <c r="P312" t="s">
        <v>80</v>
      </c>
      <c r="Q312">
        <v>7.0000000000000007E-2</v>
      </c>
      <c r="R312">
        <v>224.62719999999999</v>
      </c>
      <c r="S312">
        <v>3</v>
      </c>
      <c r="T312" t="s">
        <v>548</v>
      </c>
      <c r="U312" t="s">
        <v>206</v>
      </c>
      <c r="V312" t="s">
        <v>549</v>
      </c>
    </row>
    <row r="313" spans="1:22" x14ac:dyDescent="0.3">
      <c r="A313">
        <v>312</v>
      </c>
      <c r="B313" s="65">
        <v>43999</v>
      </c>
      <c r="C313">
        <v>57</v>
      </c>
      <c r="D313" t="s">
        <v>148</v>
      </c>
      <c r="E313">
        <v>7</v>
      </c>
      <c r="F313">
        <v>16</v>
      </c>
      <c r="G313">
        <v>103</v>
      </c>
      <c r="H313">
        <v>1648</v>
      </c>
      <c r="I313">
        <v>0.03</v>
      </c>
      <c r="K313">
        <v>1598.56</v>
      </c>
      <c r="L313" s="65">
        <v>44000</v>
      </c>
      <c r="M313" s="65">
        <v>44000</v>
      </c>
      <c r="N313">
        <v>312</v>
      </c>
      <c r="O313">
        <v>2</v>
      </c>
      <c r="P313" t="s">
        <v>80</v>
      </c>
      <c r="Q313">
        <v>7.0000000000000007E-2</v>
      </c>
      <c r="R313">
        <v>111.89919999999999</v>
      </c>
      <c r="S313">
        <v>4</v>
      </c>
      <c r="T313" t="s">
        <v>542</v>
      </c>
      <c r="U313" t="s">
        <v>206</v>
      </c>
      <c r="V313" t="s">
        <v>556</v>
      </c>
    </row>
    <row r="314" spans="1:22" x14ac:dyDescent="0.3">
      <c r="A314">
        <v>313</v>
      </c>
      <c r="B314" s="65">
        <v>43999</v>
      </c>
      <c r="C314">
        <v>18</v>
      </c>
      <c r="D314" t="s">
        <v>142</v>
      </c>
      <c r="E314">
        <v>6</v>
      </c>
      <c r="F314">
        <v>50</v>
      </c>
      <c r="G314">
        <v>97</v>
      </c>
      <c r="H314">
        <v>4850</v>
      </c>
      <c r="I314">
        <v>0.02</v>
      </c>
      <c r="K314">
        <v>4753</v>
      </c>
      <c r="L314" s="65">
        <v>44013</v>
      </c>
      <c r="M314" s="65">
        <v>44013</v>
      </c>
      <c r="N314">
        <v>313</v>
      </c>
      <c r="O314">
        <v>7</v>
      </c>
      <c r="P314" t="s">
        <v>83</v>
      </c>
      <c r="Q314">
        <v>0.08</v>
      </c>
      <c r="R314">
        <v>380.24</v>
      </c>
      <c r="S314">
        <v>5</v>
      </c>
      <c r="T314" t="s">
        <v>202</v>
      </c>
      <c r="U314" t="s">
        <v>201</v>
      </c>
      <c r="V314" t="s">
        <v>554</v>
      </c>
    </row>
    <row r="315" spans="1:22" x14ac:dyDescent="0.3">
      <c r="A315">
        <v>314</v>
      </c>
      <c r="B315" s="65">
        <v>43999</v>
      </c>
      <c r="C315">
        <v>18</v>
      </c>
      <c r="D315" t="s">
        <v>142</v>
      </c>
      <c r="E315">
        <v>2</v>
      </c>
      <c r="F315">
        <v>18</v>
      </c>
      <c r="G315">
        <v>100</v>
      </c>
      <c r="H315">
        <v>1800</v>
      </c>
      <c r="I315">
        <v>0.14000000000000001</v>
      </c>
      <c r="K315">
        <v>1548</v>
      </c>
      <c r="L315" s="65">
        <v>44011</v>
      </c>
      <c r="M315" s="65">
        <v>44011</v>
      </c>
      <c r="N315">
        <v>314</v>
      </c>
      <c r="O315">
        <v>2</v>
      </c>
      <c r="P315" t="s">
        <v>90</v>
      </c>
      <c r="Q315">
        <v>7.0000000000000007E-2</v>
      </c>
      <c r="R315">
        <v>108.36</v>
      </c>
      <c r="S315">
        <v>6</v>
      </c>
      <c r="T315" t="s">
        <v>542</v>
      </c>
      <c r="U315" t="s">
        <v>206</v>
      </c>
      <c r="V315" t="s">
        <v>543</v>
      </c>
    </row>
    <row r="316" spans="1:22" x14ac:dyDescent="0.3">
      <c r="A316">
        <v>315</v>
      </c>
      <c r="B316" s="65">
        <v>44000</v>
      </c>
      <c r="C316">
        <v>6</v>
      </c>
      <c r="D316" t="s">
        <v>147</v>
      </c>
      <c r="E316">
        <v>2</v>
      </c>
      <c r="F316">
        <v>47</v>
      </c>
      <c r="G316">
        <v>108</v>
      </c>
      <c r="H316">
        <v>5076</v>
      </c>
      <c r="I316">
        <v>0.05</v>
      </c>
      <c r="K316">
        <v>4822.2</v>
      </c>
      <c r="L316" s="65">
        <v>44002</v>
      </c>
      <c r="M316" s="65">
        <v>44002</v>
      </c>
      <c r="N316">
        <v>315</v>
      </c>
      <c r="O316">
        <v>5</v>
      </c>
      <c r="P316" t="s">
        <v>109</v>
      </c>
      <c r="Q316">
        <v>0.05</v>
      </c>
      <c r="R316">
        <v>241.11</v>
      </c>
      <c r="S316">
        <v>7</v>
      </c>
      <c r="T316" t="s">
        <v>542</v>
      </c>
      <c r="U316" t="s">
        <v>206</v>
      </c>
      <c r="V316" t="s">
        <v>543</v>
      </c>
    </row>
    <row r="317" spans="1:22" x14ac:dyDescent="0.3">
      <c r="A317">
        <v>316</v>
      </c>
      <c r="B317" s="65">
        <v>44000</v>
      </c>
      <c r="C317">
        <v>74</v>
      </c>
      <c r="D317" t="s">
        <v>96</v>
      </c>
      <c r="E317">
        <v>1</v>
      </c>
      <c r="F317">
        <v>34</v>
      </c>
      <c r="G317">
        <v>98</v>
      </c>
      <c r="H317">
        <v>3332</v>
      </c>
      <c r="I317">
        <v>0.02</v>
      </c>
      <c r="K317">
        <v>3265.36</v>
      </c>
      <c r="L317" s="65">
        <v>44021</v>
      </c>
      <c r="M317" s="65">
        <v>44021</v>
      </c>
      <c r="N317">
        <v>316</v>
      </c>
      <c r="O317">
        <v>2</v>
      </c>
      <c r="P317" t="s">
        <v>113</v>
      </c>
      <c r="Q317">
        <v>0.1</v>
      </c>
      <c r="R317">
        <v>326.536</v>
      </c>
      <c r="S317">
        <v>1</v>
      </c>
      <c r="T317" t="s">
        <v>202</v>
      </c>
      <c r="U317" t="s">
        <v>201</v>
      </c>
      <c r="V317" t="s">
        <v>539</v>
      </c>
    </row>
    <row r="318" spans="1:22" x14ac:dyDescent="0.3">
      <c r="A318">
        <v>317</v>
      </c>
      <c r="B318" s="65">
        <v>44000</v>
      </c>
      <c r="C318">
        <v>32</v>
      </c>
      <c r="D318" t="s">
        <v>136</v>
      </c>
      <c r="E318">
        <v>7</v>
      </c>
      <c r="F318">
        <v>26</v>
      </c>
      <c r="G318">
        <v>112</v>
      </c>
      <c r="H318">
        <v>2912</v>
      </c>
      <c r="I318">
        <v>0.12</v>
      </c>
      <c r="K318">
        <v>2562.56</v>
      </c>
      <c r="L318" s="65">
        <v>44007</v>
      </c>
      <c r="M318" s="65">
        <v>44007</v>
      </c>
      <c r="N318">
        <v>317</v>
      </c>
      <c r="O318">
        <v>4</v>
      </c>
      <c r="P318" t="s">
        <v>105</v>
      </c>
      <c r="Q318">
        <v>0.09</v>
      </c>
      <c r="R318">
        <v>230.63040000000001</v>
      </c>
      <c r="S318">
        <v>2</v>
      </c>
      <c r="T318" t="s">
        <v>542</v>
      </c>
      <c r="U318" t="s">
        <v>206</v>
      </c>
      <c r="V318" t="s">
        <v>556</v>
      </c>
    </row>
    <row r="319" spans="1:22" x14ac:dyDescent="0.3">
      <c r="A319">
        <v>318</v>
      </c>
      <c r="B319" s="65">
        <v>44001</v>
      </c>
      <c r="C319">
        <v>84</v>
      </c>
      <c r="D319" t="s">
        <v>106</v>
      </c>
      <c r="E319">
        <v>1</v>
      </c>
      <c r="F319">
        <v>46</v>
      </c>
      <c r="G319">
        <v>107</v>
      </c>
      <c r="H319">
        <v>4922</v>
      </c>
      <c r="I319">
        <v>0.02</v>
      </c>
      <c r="K319">
        <v>4823.5600000000004</v>
      </c>
      <c r="L319" s="65">
        <v>44023</v>
      </c>
      <c r="M319" s="65">
        <v>44023</v>
      </c>
      <c r="N319">
        <v>318</v>
      </c>
      <c r="O319">
        <v>3</v>
      </c>
      <c r="P319" t="s">
        <v>105</v>
      </c>
      <c r="Q319">
        <v>0.05</v>
      </c>
      <c r="R319">
        <v>241.178</v>
      </c>
      <c r="S319">
        <v>3</v>
      </c>
      <c r="T319" t="s">
        <v>202</v>
      </c>
      <c r="U319" t="s">
        <v>201</v>
      </c>
      <c r="V319" t="s">
        <v>539</v>
      </c>
    </row>
    <row r="320" spans="1:22" x14ac:dyDescent="0.3">
      <c r="A320">
        <v>319</v>
      </c>
      <c r="B320" s="65">
        <v>44001</v>
      </c>
      <c r="C320">
        <v>41</v>
      </c>
      <c r="D320" t="s">
        <v>127</v>
      </c>
      <c r="E320">
        <v>2</v>
      </c>
      <c r="F320">
        <v>25</v>
      </c>
      <c r="G320">
        <v>94</v>
      </c>
      <c r="H320">
        <v>2350</v>
      </c>
      <c r="I320">
        <v>0.15</v>
      </c>
      <c r="K320">
        <v>1997.5</v>
      </c>
      <c r="L320" s="65">
        <v>44024</v>
      </c>
      <c r="M320" s="65">
        <v>44024</v>
      </c>
      <c r="N320">
        <v>319</v>
      </c>
      <c r="O320">
        <v>4</v>
      </c>
      <c r="P320" t="s">
        <v>95</v>
      </c>
      <c r="Q320">
        <v>0.05</v>
      </c>
      <c r="R320">
        <v>99.875</v>
      </c>
      <c r="S320">
        <v>4</v>
      </c>
      <c r="T320" t="s">
        <v>542</v>
      </c>
      <c r="U320" t="s">
        <v>206</v>
      </c>
      <c r="V320" t="s">
        <v>543</v>
      </c>
    </row>
    <row r="321" spans="1:22" x14ac:dyDescent="0.3">
      <c r="A321">
        <v>320</v>
      </c>
      <c r="B321" s="65">
        <v>44001</v>
      </c>
      <c r="C321">
        <v>7</v>
      </c>
      <c r="D321" t="s">
        <v>161</v>
      </c>
      <c r="E321">
        <v>3</v>
      </c>
      <c r="F321">
        <v>34</v>
      </c>
      <c r="G321">
        <v>114</v>
      </c>
      <c r="H321">
        <v>3876</v>
      </c>
      <c r="I321">
        <v>0.06</v>
      </c>
      <c r="K321">
        <v>3643.44</v>
      </c>
      <c r="L321" s="65">
        <v>44011</v>
      </c>
      <c r="M321" s="65">
        <v>44011</v>
      </c>
      <c r="N321">
        <v>320</v>
      </c>
      <c r="O321">
        <v>5</v>
      </c>
      <c r="P321" t="s">
        <v>88</v>
      </c>
      <c r="Q321">
        <v>0.08</v>
      </c>
      <c r="R321">
        <v>291.47519999999997</v>
      </c>
      <c r="S321">
        <v>5</v>
      </c>
      <c r="T321" t="s">
        <v>545</v>
      </c>
      <c r="U321" t="s">
        <v>206</v>
      </c>
      <c r="V321" t="s">
        <v>546</v>
      </c>
    </row>
    <row r="322" spans="1:22" x14ac:dyDescent="0.3">
      <c r="A322">
        <v>321</v>
      </c>
      <c r="B322" s="65">
        <v>44001</v>
      </c>
      <c r="C322">
        <v>16</v>
      </c>
      <c r="D322" t="s">
        <v>86</v>
      </c>
      <c r="E322">
        <v>7</v>
      </c>
      <c r="F322">
        <v>22</v>
      </c>
      <c r="G322">
        <v>115</v>
      </c>
      <c r="H322">
        <v>2530</v>
      </c>
      <c r="I322">
        <v>0.15</v>
      </c>
      <c r="K322">
        <v>2150.5</v>
      </c>
      <c r="L322" s="65">
        <v>44020</v>
      </c>
      <c r="M322" s="65">
        <v>44020</v>
      </c>
      <c r="N322">
        <v>321</v>
      </c>
      <c r="O322">
        <v>2</v>
      </c>
      <c r="P322" t="s">
        <v>109</v>
      </c>
      <c r="Q322">
        <v>0.05</v>
      </c>
      <c r="R322">
        <v>107.52500000000001</v>
      </c>
      <c r="S322">
        <v>6</v>
      </c>
      <c r="T322" t="s">
        <v>542</v>
      </c>
      <c r="U322" t="s">
        <v>206</v>
      </c>
      <c r="V322" t="s">
        <v>556</v>
      </c>
    </row>
    <row r="323" spans="1:22" x14ac:dyDescent="0.3">
      <c r="A323">
        <v>322</v>
      </c>
      <c r="B323" s="65">
        <v>44002</v>
      </c>
      <c r="C323">
        <v>31</v>
      </c>
      <c r="D323" t="s">
        <v>144</v>
      </c>
      <c r="E323">
        <v>3</v>
      </c>
      <c r="F323">
        <v>22</v>
      </c>
      <c r="G323">
        <v>92</v>
      </c>
      <c r="H323">
        <v>2024</v>
      </c>
      <c r="I323">
        <v>0.14000000000000001</v>
      </c>
      <c r="K323">
        <v>1740.64</v>
      </c>
      <c r="L323" s="65">
        <v>44008</v>
      </c>
      <c r="M323" s="65">
        <v>44008</v>
      </c>
      <c r="N323">
        <v>322</v>
      </c>
      <c r="O323">
        <v>1</v>
      </c>
      <c r="P323" t="s">
        <v>95</v>
      </c>
      <c r="Q323">
        <v>7.0000000000000007E-2</v>
      </c>
      <c r="R323">
        <v>121.84480000000001</v>
      </c>
      <c r="S323">
        <v>7</v>
      </c>
      <c r="T323" t="s">
        <v>545</v>
      </c>
      <c r="U323" t="s">
        <v>206</v>
      </c>
      <c r="V323" t="s">
        <v>546</v>
      </c>
    </row>
    <row r="324" spans="1:22" x14ac:dyDescent="0.3">
      <c r="A324">
        <v>323</v>
      </c>
      <c r="B324" s="65">
        <v>44002</v>
      </c>
      <c r="C324">
        <v>32</v>
      </c>
      <c r="D324" t="s">
        <v>136</v>
      </c>
      <c r="E324">
        <v>7</v>
      </c>
      <c r="F324">
        <v>14</v>
      </c>
      <c r="G324">
        <v>94</v>
      </c>
      <c r="H324">
        <v>1316</v>
      </c>
      <c r="I324">
        <v>0.11</v>
      </c>
      <c r="K324">
        <v>1171.24</v>
      </c>
      <c r="L324" s="65">
        <v>44003</v>
      </c>
      <c r="M324" s="65">
        <v>44003</v>
      </c>
      <c r="N324">
        <v>323</v>
      </c>
      <c r="O324">
        <v>7</v>
      </c>
      <c r="P324" t="s">
        <v>128</v>
      </c>
      <c r="Q324">
        <v>0.08</v>
      </c>
      <c r="R324">
        <v>93.699200000000005</v>
      </c>
      <c r="S324">
        <v>1</v>
      </c>
      <c r="T324" t="s">
        <v>542</v>
      </c>
      <c r="U324" t="s">
        <v>206</v>
      </c>
      <c r="V324" t="s">
        <v>556</v>
      </c>
    </row>
    <row r="325" spans="1:22" x14ac:dyDescent="0.3">
      <c r="A325">
        <v>324</v>
      </c>
      <c r="B325" s="65">
        <v>44003</v>
      </c>
      <c r="C325">
        <v>98</v>
      </c>
      <c r="D325" t="s">
        <v>84</v>
      </c>
      <c r="E325">
        <v>6</v>
      </c>
      <c r="F325">
        <v>34</v>
      </c>
      <c r="G325">
        <v>108</v>
      </c>
      <c r="H325">
        <v>3672</v>
      </c>
      <c r="I325">
        <v>0.12</v>
      </c>
      <c r="K325">
        <v>3231.36</v>
      </c>
      <c r="L325" s="65">
        <v>44008</v>
      </c>
      <c r="M325" s="65">
        <v>44008</v>
      </c>
      <c r="N325">
        <v>324</v>
      </c>
      <c r="O325">
        <v>6</v>
      </c>
      <c r="P325" t="s">
        <v>90</v>
      </c>
      <c r="Q325">
        <v>0.1</v>
      </c>
      <c r="R325">
        <v>323.13600000000002</v>
      </c>
      <c r="S325">
        <v>2</v>
      </c>
      <c r="T325" t="s">
        <v>202</v>
      </c>
      <c r="U325" t="s">
        <v>201</v>
      </c>
      <c r="V325" t="s">
        <v>554</v>
      </c>
    </row>
    <row r="326" spans="1:22" x14ac:dyDescent="0.3">
      <c r="A326">
        <v>325</v>
      </c>
      <c r="B326" s="65">
        <v>44004</v>
      </c>
      <c r="C326">
        <v>60</v>
      </c>
      <c r="D326" t="s">
        <v>141</v>
      </c>
      <c r="E326">
        <v>5</v>
      </c>
      <c r="F326">
        <v>21</v>
      </c>
      <c r="G326">
        <v>110</v>
      </c>
      <c r="H326">
        <v>2310</v>
      </c>
      <c r="I326">
        <v>0.02</v>
      </c>
      <c r="K326">
        <v>2263.8000000000002</v>
      </c>
      <c r="L326" s="65">
        <v>44008</v>
      </c>
      <c r="M326" s="65">
        <v>44008</v>
      </c>
      <c r="N326">
        <v>325</v>
      </c>
      <c r="O326">
        <v>5</v>
      </c>
      <c r="P326" t="s">
        <v>109</v>
      </c>
      <c r="Q326">
        <v>0.1</v>
      </c>
      <c r="R326">
        <v>226.38</v>
      </c>
      <c r="S326">
        <v>3</v>
      </c>
      <c r="T326" t="s">
        <v>551</v>
      </c>
      <c r="U326" t="s">
        <v>206</v>
      </c>
      <c r="V326" t="s">
        <v>552</v>
      </c>
    </row>
    <row r="327" spans="1:22" x14ac:dyDescent="0.3">
      <c r="A327">
        <v>326</v>
      </c>
      <c r="B327" s="65">
        <v>44004</v>
      </c>
      <c r="C327">
        <v>43</v>
      </c>
      <c r="D327" t="s">
        <v>158</v>
      </c>
      <c r="E327">
        <v>10</v>
      </c>
      <c r="F327">
        <v>43</v>
      </c>
      <c r="G327">
        <v>109</v>
      </c>
      <c r="H327">
        <v>4687</v>
      </c>
      <c r="I327">
        <v>0.06</v>
      </c>
      <c r="K327">
        <v>4405.78</v>
      </c>
      <c r="L327" s="65">
        <v>44008</v>
      </c>
      <c r="M327" s="65">
        <v>44008</v>
      </c>
      <c r="N327">
        <v>326</v>
      </c>
      <c r="O327">
        <v>6</v>
      </c>
      <c r="P327" t="s">
        <v>92</v>
      </c>
      <c r="Q327">
        <v>0.08</v>
      </c>
      <c r="R327">
        <v>352.4624</v>
      </c>
      <c r="S327">
        <v>4</v>
      </c>
      <c r="T327" t="s">
        <v>551</v>
      </c>
      <c r="U327" t="s">
        <v>206</v>
      </c>
      <c r="V327" t="s">
        <v>562</v>
      </c>
    </row>
    <row r="328" spans="1:22" x14ac:dyDescent="0.3">
      <c r="A328">
        <v>327</v>
      </c>
      <c r="B328" s="65">
        <v>44004</v>
      </c>
      <c r="C328">
        <v>3</v>
      </c>
      <c r="D328" t="s">
        <v>150</v>
      </c>
      <c r="E328">
        <v>9</v>
      </c>
      <c r="F328">
        <v>47</v>
      </c>
      <c r="G328">
        <v>92</v>
      </c>
      <c r="H328">
        <v>4324</v>
      </c>
      <c r="I328">
        <v>0.09</v>
      </c>
      <c r="K328">
        <v>3934.84</v>
      </c>
      <c r="L328" s="65">
        <v>44018</v>
      </c>
      <c r="M328" s="65">
        <v>44018</v>
      </c>
      <c r="N328">
        <v>327</v>
      </c>
      <c r="O328">
        <v>6</v>
      </c>
      <c r="P328" t="s">
        <v>80</v>
      </c>
      <c r="Q328">
        <v>0.06</v>
      </c>
      <c r="R328">
        <v>236.09039999999999</v>
      </c>
      <c r="S328">
        <v>5</v>
      </c>
      <c r="T328" t="s">
        <v>548</v>
      </c>
      <c r="U328" t="s">
        <v>206</v>
      </c>
      <c r="V328" t="s">
        <v>560</v>
      </c>
    </row>
    <row r="329" spans="1:22" x14ac:dyDescent="0.3">
      <c r="A329">
        <v>328</v>
      </c>
      <c r="B329" s="65">
        <v>44005</v>
      </c>
      <c r="C329">
        <v>77</v>
      </c>
      <c r="D329" t="s">
        <v>124</v>
      </c>
      <c r="E329">
        <v>6</v>
      </c>
      <c r="F329">
        <v>48</v>
      </c>
      <c r="G329">
        <v>99</v>
      </c>
      <c r="H329">
        <v>4752</v>
      </c>
      <c r="I329">
        <v>0.12</v>
      </c>
      <c r="K329">
        <v>4181.76</v>
      </c>
      <c r="L329" s="65">
        <v>44032</v>
      </c>
      <c r="M329" s="65">
        <v>44032</v>
      </c>
      <c r="N329">
        <v>328</v>
      </c>
      <c r="O329">
        <v>6</v>
      </c>
      <c r="P329" t="s">
        <v>95</v>
      </c>
      <c r="Q329">
        <v>0.09</v>
      </c>
      <c r="R329">
        <v>376.35840000000002</v>
      </c>
      <c r="S329">
        <v>6</v>
      </c>
      <c r="T329" t="s">
        <v>202</v>
      </c>
      <c r="U329" t="s">
        <v>201</v>
      </c>
      <c r="V329" t="s">
        <v>554</v>
      </c>
    </row>
    <row r="330" spans="1:22" x14ac:dyDescent="0.3">
      <c r="A330">
        <v>329</v>
      </c>
      <c r="B330" s="65">
        <v>44005</v>
      </c>
      <c r="C330">
        <v>30</v>
      </c>
      <c r="D330" t="s">
        <v>155</v>
      </c>
      <c r="E330">
        <v>11</v>
      </c>
      <c r="F330">
        <v>42</v>
      </c>
      <c r="G330">
        <v>116</v>
      </c>
      <c r="H330">
        <v>4872</v>
      </c>
      <c r="I330">
        <v>0.15</v>
      </c>
      <c r="K330">
        <v>4141.2</v>
      </c>
      <c r="L330" s="65">
        <v>44023</v>
      </c>
      <c r="M330" s="65">
        <v>44023</v>
      </c>
      <c r="N330">
        <v>329</v>
      </c>
      <c r="O330">
        <v>5</v>
      </c>
      <c r="P330" t="s">
        <v>92</v>
      </c>
      <c r="Q330">
        <v>0.1</v>
      </c>
      <c r="R330">
        <v>414.12</v>
      </c>
      <c r="S330">
        <v>7</v>
      </c>
      <c r="T330" t="s">
        <v>202</v>
      </c>
      <c r="U330" t="s">
        <v>201</v>
      </c>
      <c r="V330" t="s">
        <v>564</v>
      </c>
    </row>
    <row r="331" spans="1:22" x14ac:dyDescent="0.3">
      <c r="A331">
        <v>330</v>
      </c>
      <c r="B331" s="65">
        <v>44006</v>
      </c>
      <c r="C331">
        <v>2</v>
      </c>
      <c r="D331" t="s">
        <v>93</v>
      </c>
      <c r="E331">
        <v>7</v>
      </c>
      <c r="F331">
        <v>20</v>
      </c>
      <c r="G331">
        <v>91</v>
      </c>
      <c r="H331">
        <v>1820</v>
      </c>
      <c r="I331">
        <v>0.14000000000000001</v>
      </c>
      <c r="K331">
        <v>1565.2</v>
      </c>
      <c r="L331" s="65">
        <v>44008</v>
      </c>
      <c r="M331" s="65">
        <v>44008</v>
      </c>
      <c r="N331">
        <v>330</v>
      </c>
      <c r="O331">
        <v>3</v>
      </c>
      <c r="P331" t="s">
        <v>88</v>
      </c>
      <c r="Q331">
        <v>0.08</v>
      </c>
      <c r="R331">
        <v>125.21599999999999</v>
      </c>
      <c r="S331">
        <v>1</v>
      </c>
      <c r="T331" t="s">
        <v>542</v>
      </c>
      <c r="U331" t="s">
        <v>206</v>
      </c>
      <c r="V331" t="s">
        <v>556</v>
      </c>
    </row>
    <row r="332" spans="1:22" x14ac:dyDescent="0.3">
      <c r="A332">
        <v>331</v>
      </c>
      <c r="B332" s="65">
        <v>44006</v>
      </c>
      <c r="C332">
        <v>28</v>
      </c>
      <c r="D332" t="s">
        <v>145</v>
      </c>
      <c r="E332">
        <v>14</v>
      </c>
      <c r="F332">
        <v>10</v>
      </c>
      <c r="G332">
        <v>91</v>
      </c>
      <c r="H332">
        <v>910</v>
      </c>
      <c r="I332">
        <v>7.0000000000000007E-2</v>
      </c>
      <c r="K332">
        <v>846.3</v>
      </c>
      <c r="L332" s="65">
        <v>44024</v>
      </c>
      <c r="M332" s="65">
        <v>44024</v>
      </c>
      <c r="N332">
        <v>331</v>
      </c>
      <c r="O332">
        <v>1</v>
      </c>
      <c r="P332" t="s">
        <v>95</v>
      </c>
      <c r="Q332">
        <v>7.0000000000000007E-2</v>
      </c>
      <c r="R332">
        <v>59.241</v>
      </c>
      <c r="S332">
        <v>2</v>
      </c>
      <c r="T332" t="s">
        <v>548</v>
      </c>
      <c r="U332" t="s">
        <v>201</v>
      </c>
      <c r="V332" t="s">
        <v>570</v>
      </c>
    </row>
    <row r="333" spans="1:22" x14ac:dyDescent="0.3">
      <c r="A333">
        <v>332</v>
      </c>
      <c r="B333" s="65">
        <v>44006</v>
      </c>
      <c r="C333">
        <v>69</v>
      </c>
      <c r="D333" t="s">
        <v>126</v>
      </c>
      <c r="E333">
        <v>5</v>
      </c>
      <c r="F333">
        <v>13</v>
      </c>
      <c r="G333">
        <v>107</v>
      </c>
      <c r="H333">
        <v>1391</v>
      </c>
      <c r="I333">
        <v>0.04</v>
      </c>
      <c r="K333">
        <v>1335.36</v>
      </c>
      <c r="L333" s="65">
        <v>44027</v>
      </c>
      <c r="M333" s="65">
        <v>44027</v>
      </c>
      <c r="N333">
        <v>332</v>
      </c>
      <c r="O333">
        <v>1</v>
      </c>
      <c r="P333" t="s">
        <v>113</v>
      </c>
      <c r="Q333">
        <v>0.05</v>
      </c>
      <c r="R333">
        <v>66.768000000000001</v>
      </c>
      <c r="S333">
        <v>3</v>
      </c>
      <c r="T333" t="s">
        <v>551</v>
      </c>
      <c r="U333" t="s">
        <v>206</v>
      </c>
      <c r="V333" t="s">
        <v>552</v>
      </c>
    </row>
    <row r="334" spans="1:22" x14ac:dyDescent="0.3">
      <c r="A334">
        <v>333</v>
      </c>
      <c r="B334" s="65">
        <v>44006</v>
      </c>
      <c r="C334">
        <v>20</v>
      </c>
      <c r="D334" t="s">
        <v>99</v>
      </c>
      <c r="E334">
        <v>2</v>
      </c>
      <c r="F334">
        <v>32</v>
      </c>
      <c r="G334">
        <v>98</v>
      </c>
      <c r="H334">
        <v>3136</v>
      </c>
      <c r="I334">
        <v>0</v>
      </c>
      <c r="K334">
        <v>3136</v>
      </c>
      <c r="L334" s="65">
        <v>44011</v>
      </c>
      <c r="M334" s="65">
        <v>44011</v>
      </c>
      <c r="N334">
        <v>333</v>
      </c>
      <c r="O334">
        <v>6</v>
      </c>
      <c r="P334" t="s">
        <v>113</v>
      </c>
      <c r="Q334">
        <v>0.08</v>
      </c>
      <c r="R334">
        <v>250.88</v>
      </c>
      <c r="S334">
        <v>4</v>
      </c>
      <c r="T334" t="s">
        <v>542</v>
      </c>
      <c r="U334" t="s">
        <v>206</v>
      </c>
      <c r="V334" t="s">
        <v>543</v>
      </c>
    </row>
    <row r="335" spans="1:22" x14ac:dyDescent="0.3">
      <c r="A335">
        <v>334</v>
      </c>
      <c r="B335" s="65">
        <v>44006</v>
      </c>
      <c r="C335">
        <v>13</v>
      </c>
      <c r="D335" t="s">
        <v>134</v>
      </c>
      <c r="E335">
        <v>3</v>
      </c>
      <c r="F335">
        <v>16</v>
      </c>
      <c r="G335">
        <v>98</v>
      </c>
      <c r="H335">
        <v>1568</v>
      </c>
      <c r="I335">
        <v>0.02</v>
      </c>
      <c r="K335">
        <v>1536.64</v>
      </c>
      <c r="L335" s="65">
        <v>44030</v>
      </c>
      <c r="M335" s="65">
        <v>44030</v>
      </c>
      <c r="N335">
        <v>334</v>
      </c>
      <c r="O335">
        <v>6</v>
      </c>
      <c r="P335" t="s">
        <v>80</v>
      </c>
      <c r="Q335">
        <v>7.0000000000000007E-2</v>
      </c>
      <c r="R335">
        <v>107.56480000000001</v>
      </c>
      <c r="S335">
        <v>5</v>
      </c>
      <c r="T335" t="s">
        <v>545</v>
      </c>
      <c r="U335" t="s">
        <v>206</v>
      </c>
      <c r="V335" t="s">
        <v>546</v>
      </c>
    </row>
    <row r="336" spans="1:22" x14ac:dyDescent="0.3">
      <c r="A336">
        <v>335</v>
      </c>
      <c r="B336" s="65">
        <v>44008</v>
      </c>
      <c r="C336">
        <v>22</v>
      </c>
      <c r="D336" t="s">
        <v>112</v>
      </c>
      <c r="E336">
        <v>11</v>
      </c>
      <c r="F336">
        <v>45</v>
      </c>
      <c r="G336">
        <v>94</v>
      </c>
      <c r="H336">
        <v>4230</v>
      </c>
      <c r="I336">
        <v>0.15</v>
      </c>
      <c r="K336">
        <v>3595.5</v>
      </c>
      <c r="L336" s="65">
        <v>44034</v>
      </c>
      <c r="M336" s="65">
        <v>44034</v>
      </c>
      <c r="N336">
        <v>335</v>
      </c>
      <c r="O336">
        <v>3</v>
      </c>
      <c r="P336" t="s">
        <v>90</v>
      </c>
      <c r="Q336">
        <v>7.0000000000000007E-2</v>
      </c>
      <c r="R336">
        <v>251.685</v>
      </c>
      <c r="S336">
        <v>6</v>
      </c>
      <c r="T336" t="s">
        <v>202</v>
      </c>
      <c r="U336" t="s">
        <v>201</v>
      </c>
      <c r="V336" t="s">
        <v>564</v>
      </c>
    </row>
    <row r="337" spans="1:22" x14ac:dyDescent="0.3">
      <c r="A337">
        <v>336</v>
      </c>
      <c r="B337" s="65">
        <v>44008</v>
      </c>
      <c r="C337">
        <v>53</v>
      </c>
      <c r="D337" t="s">
        <v>147</v>
      </c>
      <c r="E337">
        <v>9</v>
      </c>
      <c r="F337">
        <v>42</v>
      </c>
      <c r="G337">
        <v>98</v>
      </c>
      <c r="H337">
        <v>4116</v>
      </c>
      <c r="I337">
        <v>0.14000000000000001</v>
      </c>
      <c r="K337">
        <v>3539.76</v>
      </c>
      <c r="L337" s="65">
        <v>44036</v>
      </c>
      <c r="M337" s="65">
        <v>44036</v>
      </c>
      <c r="N337">
        <v>336</v>
      </c>
      <c r="O337">
        <v>6</v>
      </c>
      <c r="P337" t="s">
        <v>90</v>
      </c>
      <c r="Q337">
        <v>0.09</v>
      </c>
      <c r="R337">
        <v>318.57839999999999</v>
      </c>
      <c r="S337">
        <v>7</v>
      </c>
      <c r="T337" t="s">
        <v>548</v>
      </c>
      <c r="U337" t="s">
        <v>206</v>
      </c>
      <c r="V337" t="s">
        <v>560</v>
      </c>
    </row>
    <row r="338" spans="1:22" x14ac:dyDescent="0.3">
      <c r="A338">
        <v>337</v>
      </c>
      <c r="B338" s="65">
        <v>44009</v>
      </c>
      <c r="C338">
        <v>47</v>
      </c>
      <c r="D338" t="s">
        <v>101</v>
      </c>
      <c r="E338">
        <v>2</v>
      </c>
      <c r="F338">
        <v>26</v>
      </c>
      <c r="G338">
        <v>117</v>
      </c>
      <c r="H338">
        <v>3042</v>
      </c>
      <c r="I338">
        <v>0.1</v>
      </c>
      <c r="K338">
        <v>2737.8</v>
      </c>
      <c r="L338" s="65">
        <v>44032</v>
      </c>
      <c r="M338" s="65">
        <v>44032</v>
      </c>
      <c r="N338">
        <v>337</v>
      </c>
      <c r="O338">
        <v>5</v>
      </c>
      <c r="P338" t="s">
        <v>109</v>
      </c>
      <c r="Q338">
        <v>7.0000000000000007E-2</v>
      </c>
      <c r="R338">
        <v>191.64599999999999</v>
      </c>
      <c r="S338">
        <v>1</v>
      </c>
      <c r="T338" t="s">
        <v>542</v>
      </c>
      <c r="U338" t="s">
        <v>206</v>
      </c>
      <c r="V338" t="s">
        <v>543</v>
      </c>
    </row>
    <row r="339" spans="1:22" x14ac:dyDescent="0.3">
      <c r="A339">
        <v>338</v>
      </c>
      <c r="B339" s="65">
        <v>44009</v>
      </c>
      <c r="C339">
        <v>2</v>
      </c>
      <c r="D339" t="s">
        <v>93</v>
      </c>
      <c r="E339">
        <v>10</v>
      </c>
      <c r="F339">
        <v>43</v>
      </c>
      <c r="G339">
        <v>101</v>
      </c>
      <c r="H339">
        <v>4343</v>
      </c>
      <c r="I339">
        <v>0.12</v>
      </c>
      <c r="K339">
        <v>3821.84</v>
      </c>
      <c r="L339" s="65">
        <v>44027</v>
      </c>
      <c r="M339" s="65">
        <v>44027</v>
      </c>
      <c r="N339">
        <v>338</v>
      </c>
      <c r="O339">
        <v>2</v>
      </c>
      <c r="P339" t="s">
        <v>105</v>
      </c>
      <c r="Q339">
        <v>0.08</v>
      </c>
      <c r="R339">
        <v>305.74720000000002</v>
      </c>
      <c r="S339">
        <v>2</v>
      </c>
      <c r="T339" t="s">
        <v>551</v>
      </c>
      <c r="U339" t="s">
        <v>206</v>
      </c>
      <c r="V339" t="s">
        <v>562</v>
      </c>
    </row>
    <row r="340" spans="1:22" x14ac:dyDescent="0.3">
      <c r="A340">
        <v>339</v>
      </c>
      <c r="B340" s="65">
        <v>44009</v>
      </c>
      <c r="C340">
        <v>80</v>
      </c>
      <c r="D340" t="s">
        <v>96</v>
      </c>
      <c r="E340">
        <v>1</v>
      </c>
      <c r="F340">
        <v>37</v>
      </c>
      <c r="G340">
        <v>92</v>
      </c>
      <c r="H340">
        <v>3404</v>
      </c>
      <c r="I340">
        <v>0.09</v>
      </c>
      <c r="K340">
        <v>3097.64</v>
      </c>
      <c r="L340" s="65">
        <v>44018</v>
      </c>
      <c r="M340" s="65">
        <v>44018</v>
      </c>
      <c r="N340">
        <v>339</v>
      </c>
      <c r="O340">
        <v>2</v>
      </c>
      <c r="P340" t="s">
        <v>95</v>
      </c>
      <c r="Q340">
        <v>0.06</v>
      </c>
      <c r="R340">
        <v>185.85839999999999</v>
      </c>
      <c r="S340">
        <v>3</v>
      </c>
      <c r="T340" t="s">
        <v>202</v>
      </c>
      <c r="U340" t="s">
        <v>201</v>
      </c>
      <c r="V340" t="s">
        <v>539</v>
      </c>
    </row>
    <row r="341" spans="1:22" x14ac:dyDescent="0.3">
      <c r="A341">
        <v>340</v>
      </c>
      <c r="B341" s="65">
        <v>44010</v>
      </c>
      <c r="C341">
        <v>77</v>
      </c>
      <c r="D341" t="s">
        <v>124</v>
      </c>
      <c r="E341">
        <v>9</v>
      </c>
      <c r="F341">
        <v>43</v>
      </c>
      <c r="G341">
        <v>110</v>
      </c>
      <c r="H341">
        <v>4730</v>
      </c>
      <c r="I341">
        <v>0.06</v>
      </c>
      <c r="K341">
        <v>4446.2</v>
      </c>
      <c r="L341" s="65">
        <v>44037</v>
      </c>
      <c r="M341" s="65">
        <v>44037</v>
      </c>
      <c r="N341">
        <v>340</v>
      </c>
      <c r="O341">
        <v>4</v>
      </c>
      <c r="P341" t="s">
        <v>88</v>
      </c>
      <c r="Q341">
        <v>0.05</v>
      </c>
      <c r="R341">
        <v>222.31</v>
      </c>
      <c r="S341">
        <v>4</v>
      </c>
      <c r="T341" t="s">
        <v>548</v>
      </c>
      <c r="U341" t="s">
        <v>206</v>
      </c>
      <c r="V341" t="s">
        <v>560</v>
      </c>
    </row>
    <row r="342" spans="1:22" x14ac:dyDescent="0.3">
      <c r="A342">
        <v>341</v>
      </c>
      <c r="B342" s="65">
        <v>44010</v>
      </c>
      <c r="C342">
        <v>13</v>
      </c>
      <c r="D342" t="s">
        <v>134</v>
      </c>
      <c r="E342">
        <v>15</v>
      </c>
      <c r="F342">
        <v>37</v>
      </c>
      <c r="G342">
        <v>92</v>
      </c>
      <c r="H342">
        <v>3404</v>
      </c>
      <c r="I342">
        <v>0.12</v>
      </c>
      <c r="K342">
        <v>2995.52</v>
      </c>
      <c r="L342" s="65">
        <v>44028</v>
      </c>
      <c r="M342" s="65">
        <v>44028</v>
      </c>
      <c r="N342">
        <v>341</v>
      </c>
      <c r="O342">
        <v>1</v>
      </c>
      <c r="P342" t="s">
        <v>105</v>
      </c>
      <c r="Q342">
        <v>0.1</v>
      </c>
      <c r="R342">
        <v>299.55200000000002</v>
      </c>
      <c r="S342">
        <v>5</v>
      </c>
      <c r="T342" t="s">
        <v>551</v>
      </c>
      <c r="U342" t="s">
        <v>206</v>
      </c>
      <c r="V342" t="s">
        <v>572</v>
      </c>
    </row>
    <row r="343" spans="1:22" x14ac:dyDescent="0.3">
      <c r="A343">
        <v>342</v>
      </c>
      <c r="B343" s="65">
        <v>44011</v>
      </c>
      <c r="C343">
        <v>16</v>
      </c>
      <c r="D343" t="s">
        <v>86</v>
      </c>
      <c r="E343">
        <v>13</v>
      </c>
      <c r="F343">
        <v>27</v>
      </c>
      <c r="G343">
        <v>104</v>
      </c>
      <c r="H343">
        <v>2808</v>
      </c>
      <c r="I343">
        <v>7.0000000000000007E-2</v>
      </c>
      <c r="K343">
        <v>2611.44</v>
      </c>
      <c r="L343" s="65">
        <v>44016</v>
      </c>
      <c r="M343" s="65">
        <v>44016</v>
      </c>
      <c r="N343">
        <v>342</v>
      </c>
      <c r="O343">
        <v>2</v>
      </c>
      <c r="P343" t="s">
        <v>83</v>
      </c>
      <c r="Q343">
        <v>7.0000000000000007E-2</v>
      </c>
      <c r="R343">
        <v>182.80080000000001</v>
      </c>
      <c r="S343">
        <v>6</v>
      </c>
      <c r="T343" t="s">
        <v>545</v>
      </c>
      <c r="U343" t="s">
        <v>201</v>
      </c>
      <c r="V343" t="s">
        <v>568</v>
      </c>
    </row>
    <row r="344" spans="1:22" x14ac:dyDescent="0.3">
      <c r="A344">
        <v>343</v>
      </c>
      <c r="B344" s="65">
        <v>44012</v>
      </c>
      <c r="C344">
        <v>68</v>
      </c>
      <c r="D344" t="s">
        <v>111</v>
      </c>
      <c r="E344">
        <v>10</v>
      </c>
      <c r="F344">
        <v>18</v>
      </c>
      <c r="G344">
        <v>90</v>
      </c>
      <c r="H344">
        <v>1620</v>
      </c>
      <c r="I344">
        <v>0.06</v>
      </c>
      <c r="K344">
        <v>1522.8</v>
      </c>
      <c r="L344" s="65">
        <v>44036</v>
      </c>
      <c r="M344" s="65">
        <v>44036</v>
      </c>
      <c r="N344">
        <v>343</v>
      </c>
      <c r="O344">
        <v>4</v>
      </c>
      <c r="P344" t="s">
        <v>128</v>
      </c>
      <c r="Q344">
        <v>0.09</v>
      </c>
      <c r="R344">
        <v>137.05199999999999</v>
      </c>
      <c r="S344">
        <v>7</v>
      </c>
      <c r="T344" t="s">
        <v>551</v>
      </c>
      <c r="U344" t="s">
        <v>206</v>
      </c>
      <c r="V344" t="s">
        <v>562</v>
      </c>
    </row>
    <row r="345" spans="1:22" x14ac:dyDescent="0.3">
      <c r="A345">
        <v>344</v>
      </c>
      <c r="B345" s="65">
        <v>44012</v>
      </c>
      <c r="C345">
        <v>16</v>
      </c>
      <c r="D345" t="s">
        <v>86</v>
      </c>
      <c r="E345">
        <v>2</v>
      </c>
      <c r="F345">
        <v>38</v>
      </c>
      <c r="G345">
        <v>107</v>
      </c>
      <c r="H345">
        <v>4066</v>
      </c>
      <c r="I345">
        <v>0</v>
      </c>
      <c r="K345">
        <v>4066</v>
      </c>
      <c r="L345" s="65">
        <v>44031</v>
      </c>
      <c r="M345" s="65">
        <v>44031</v>
      </c>
      <c r="N345">
        <v>344</v>
      </c>
      <c r="O345">
        <v>5</v>
      </c>
      <c r="P345" t="s">
        <v>128</v>
      </c>
      <c r="Q345">
        <v>7.0000000000000007E-2</v>
      </c>
      <c r="R345">
        <v>284.62</v>
      </c>
      <c r="S345">
        <v>1</v>
      </c>
      <c r="T345" t="s">
        <v>542</v>
      </c>
      <c r="U345" t="s">
        <v>206</v>
      </c>
      <c r="V345" t="s">
        <v>543</v>
      </c>
    </row>
    <row r="346" spans="1:22" x14ac:dyDescent="0.3">
      <c r="A346">
        <v>345</v>
      </c>
      <c r="B346" s="65">
        <v>44014</v>
      </c>
      <c r="C346">
        <v>30</v>
      </c>
      <c r="D346" t="s">
        <v>155</v>
      </c>
      <c r="E346">
        <v>9</v>
      </c>
      <c r="F346">
        <v>48</v>
      </c>
      <c r="G346">
        <v>98</v>
      </c>
      <c r="H346">
        <v>4704</v>
      </c>
      <c r="I346">
        <v>0.04</v>
      </c>
      <c r="K346">
        <v>4515.84</v>
      </c>
      <c r="L346" s="65">
        <v>44017</v>
      </c>
      <c r="M346" s="65">
        <v>44017</v>
      </c>
      <c r="N346">
        <v>345</v>
      </c>
      <c r="O346">
        <v>5</v>
      </c>
      <c r="P346" t="s">
        <v>128</v>
      </c>
      <c r="Q346">
        <v>7.0000000000000007E-2</v>
      </c>
      <c r="R346">
        <v>316.10879999999997</v>
      </c>
      <c r="S346">
        <v>2</v>
      </c>
      <c r="T346" t="s">
        <v>548</v>
      </c>
      <c r="U346" t="s">
        <v>206</v>
      </c>
      <c r="V346" t="s">
        <v>560</v>
      </c>
    </row>
    <row r="347" spans="1:22" x14ac:dyDescent="0.3">
      <c r="A347">
        <v>346</v>
      </c>
      <c r="B347" s="65">
        <v>44014</v>
      </c>
      <c r="C347">
        <v>51</v>
      </c>
      <c r="D347" t="s">
        <v>114</v>
      </c>
      <c r="E347">
        <v>4</v>
      </c>
      <c r="F347">
        <v>22</v>
      </c>
      <c r="G347">
        <v>115</v>
      </c>
      <c r="H347">
        <v>2530</v>
      </c>
      <c r="I347">
        <v>7.0000000000000007E-2</v>
      </c>
      <c r="K347">
        <v>2352.9</v>
      </c>
      <c r="L347" s="65">
        <v>44019</v>
      </c>
      <c r="M347" s="65">
        <v>44019</v>
      </c>
      <c r="N347">
        <v>346</v>
      </c>
      <c r="O347">
        <v>4</v>
      </c>
      <c r="P347" t="s">
        <v>113</v>
      </c>
      <c r="Q347">
        <v>0.05</v>
      </c>
      <c r="R347">
        <v>117.645</v>
      </c>
      <c r="S347">
        <v>3</v>
      </c>
      <c r="T347" t="s">
        <v>548</v>
      </c>
      <c r="U347" t="s">
        <v>206</v>
      </c>
      <c r="V347" t="s">
        <v>549</v>
      </c>
    </row>
    <row r="348" spans="1:22" x14ac:dyDescent="0.3">
      <c r="A348">
        <v>347</v>
      </c>
      <c r="B348" s="65">
        <v>44014</v>
      </c>
      <c r="C348">
        <v>31</v>
      </c>
      <c r="D348" t="s">
        <v>144</v>
      </c>
      <c r="E348">
        <v>14</v>
      </c>
      <c r="F348">
        <v>12</v>
      </c>
      <c r="G348">
        <v>119</v>
      </c>
      <c r="H348">
        <v>1428</v>
      </c>
      <c r="I348">
        <v>0.13</v>
      </c>
      <c r="K348">
        <v>1242.3599999999999</v>
      </c>
      <c r="L348" s="65">
        <v>44031</v>
      </c>
      <c r="M348" s="65">
        <v>44031</v>
      </c>
      <c r="N348">
        <v>347</v>
      </c>
      <c r="O348">
        <v>5</v>
      </c>
      <c r="P348" t="s">
        <v>83</v>
      </c>
      <c r="Q348">
        <v>7.0000000000000007E-2</v>
      </c>
      <c r="R348">
        <v>86.965199999999996</v>
      </c>
      <c r="S348">
        <v>4</v>
      </c>
      <c r="T348" t="s">
        <v>548</v>
      </c>
      <c r="U348" t="s">
        <v>201</v>
      </c>
      <c r="V348" t="s">
        <v>570</v>
      </c>
    </row>
    <row r="349" spans="1:22" x14ac:dyDescent="0.3">
      <c r="A349">
        <v>348</v>
      </c>
      <c r="B349" s="65">
        <v>44015</v>
      </c>
      <c r="C349">
        <v>8</v>
      </c>
      <c r="D349" t="s">
        <v>96</v>
      </c>
      <c r="E349">
        <v>5</v>
      </c>
      <c r="F349">
        <v>29</v>
      </c>
      <c r="G349">
        <v>107</v>
      </c>
      <c r="H349">
        <v>3103</v>
      </c>
      <c r="I349">
        <v>0.02</v>
      </c>
      <c r="K349">
        <v>3040.94</v>
      </c>
      <c r="L349" s="65">
        <v>44033</v>
      </c>
      <c r="M349" s="65"/>
      <c r="N349">
        <v>348</v>
      </c>
      <c r="O349">
        <v>4</v>
      </c>
      <c r="P349" t="s">
        <v>113</v>
      </c>
      <c r="Q349">
        <v>0.08</v>
      </c>
      <c r="R349">
        <v>243.27520000000001</v>
      </c>
      <c r="S349">
        <v>5</v>
      </c>
      <c r="T349" t="s">
        <v>551</v>
      </c>
      <c r="U349" t="s">
        <v>206</v>
      </c>
      <c r="V349" t="s">
        <v>552</v>
      </c>
    </row>
    <row r="350" spans="1:22" x14ac:dyDescent="0.3">
      <c r="A350">
        <v>349</v>
      </c>
      <c r="B350" s="65">
        <v>44016</v>
      </c>
      <c r="C350">
        <v>20</v>
      </c>
      <c r="D350" t="s">
        <v>99</v>
      </c>
      <c r="E350">
        <v>12</v>
      </c>
      <c r="F350">
        <v>48</v>
      </c>
      <c r="G350">
        <v>109</v>
      </c>
      <c r="H350">
        <v>5232</v>
      </c>
      <c r="I350">
        <v>7.0000000000000007E-2</v>
      </c>
      <c r="K350">
        <v>4865.76</v>
      </c>
      <c r="L350" s="65">
        <v>44036</v>
      </c>
      <c r="M350" s="65">
        <v>44036</v>
      </c>
      <c r="N350">
        <v>349</v>
      </c>
      <c r="O350">
        <v>4</v>
      </c>
      <c r="P350" t="s">
        <v>88</v>
      </c>
      <c r="Q350">
        <v>0.09</v>
      </c>
      <c r="R350">
        <v>437.91840000000002</v>
      </c>
      <c r="S350">
        <v>6</v>
      </c>
      <c r="T350" t="s">
        <v>542</v>
      </c>
      <c r="U350" t="s">
        <v>201</v>
      </c>
      <c r="V350" t="s">
        <v>566</v>
      </c>
    </row>
    <row r="351" spans="1:22" x14ac:dyDescent="0.3">
      <c r="A351">
        <v>350</v>
      </c>
      <c r="B351" s="65">
        <v>44017</v>
      </c>
      <c r="C351">
        <v>37</v>
      </c>
      <c r="D351" t="s">
        <v>110</v>
      </c>
      <c r="E351">
        <v>2</v>
      </c>
      <c r="F351">
        <v>23</v>
      </c>
      <c r="G351">
        <v>97</v>
      </c>
      <c r="H351">
        <v>2231</v>
      </c>
      <c r="I351">
        <v>0.15</v>
      </c>
      <c r="K351">
        <v>1896.35</v>
      </c>
      <c r="L351" s="65">
        <v>44036</v>
      </c>
      <c r="M351" s="65">
        <v>44036</v>
      </c>
      <c r="N351">
        <v>350</v>
      </c>
      <c r="O351">
        <v>3</v>
      </c>
      <c r="P351" t="s">
        <v>113</v>
      </c>
      <c r="Q351">
        <v>0.1</v>
      </c>
      <c r="R351">
        <v>189.63499999999999</v>
      </c>
      <c r="S351">
        <v>7</v>
      </c>
      <c r="T351" t="s">
        <v>542</v>
      </c>
      <c r="U351" t="s">
        <v>206</v>
      </c>
      <c r="V351" t="s">
        <v>543</v>
      </c>
    </row>
    <row r="352" spans="1:22" x14ac:dyDescent="0.3">
      <c r="A352">
        <v>351</v>
      </c>
      <c r="B352" s="65">
        <v>44017</v>
      </c>
      <c r="C352">
        <v>20</v>
      </c>
      <c r="D352" t="s">
        <v>99</v>
      </c>
      <c r="E352">
        <v>13</v>
      </c>
      <c r="F352">
        <v>42</v>
      </c>
      <c r="G352">
        <v>94</v>
      </c>
      <c r="H352">
        <v>3948</v>
      </c>
      <c r="I352">
        <v>0.06</v>
      </c>
      <c r="K352">
        <v>3711.12</v>
      </c>
      <c r="L352" s="65">
        <v>44047</v>
      </c>
      <c r="M352" s="65">
        <v>44047</v>
      </c>
      <c r="N352">
        <v>351</v>
      </c>
      <c r="O352">
        <v>1</v>
      </c>
      <c r="P352" t="s">
        <v>80</v>
      </c>
      <c r="Q352">
        <v>0.1</v>
      </c>
      <c r="R352">
        <v>371.11200000000002</v>
      </c>
      <c r="S352">
        <v>1</v>
      </c>
      <c r="T352" t="s">
        <v>545</v>
      </c>
      <c r="U352" t="s">
        <v>201</v>
      </c>
      <c r="V352" t="s">
        <v>568</v>
      </c>
    </row>
    <row r="353" spans="1:22" x14ac:dyDescent="0.3">
      <c r="A353">
        <v>352</v>
      </c>
      <c r="B353" s="65">
        <v>44018</v>
      </c>
      <c r="C353">
        <v>6</v>
      </c>
      <c r="D353" t="s">
        <v>147</v>
      </c>
      <c r="E353">
        <v>1</v>
      </c>
      <c r="F353">
        <v>40</v>
      </c>
      <c r="G353">
        <v>103</v>
      </c>
      <c r="H353">
        <v>4120</v>
      </c>
      <c r="I353">
        <v>7.0000000000000007E-2</v>
      </c>
      <c r="K353">
        <v>3831.6</v>
      </c>
      <c r="L353" s="65">
        <v>44019</v>
      </c>
      <c r="M353" s="65">
        <v>44019</v>
      </c>
      <c r="N353">
        <v>352</v>
      </c>
      <c r="O353">
        <v>5</v>
      </c>
      <c r="P353" t="s">
        <v>128</v>
      </c>
      <c r="Q353">
        <v>0.09</v>
      </c>
      <c r="R353">
        <v>344.84399999999999</v>
      </c>
      <c r="S353">
        <v>2</v>
      </c>
      <c r="T353" t="s">
        <v>202</v>
      </c>
      <c r="U353" t="s">
        <v>201</v>
      </c>
      <c r="V353" t="s">
        <v>539</v>
      </c>
    </row>
    <row r="354" spans="1:22" x14ac:dyDescent="0.3">
      <c r="A354">
        <v>353</v>
      </c>
      <c r="B354" s="65">
        <v>44018</v>
      </c>
      <c r="C354">
        <v>44</v>
      </c>
      <c r="D354" t="s">
        <v>130</v>
      </c>
      <c r="E354">
        <v>5</v>
      </c>
      <c r="F354">
        <v>48</v>
      </c>
      <c r="G354">
        <v>115</v>
      </c>
      <c r="H354">
        <v>5520</v>
      </c>
      <c r="I354">
        <v>0.09</v>
      </c>
      <c r="K354">
        <v>5023.2</v>
      </c>
      <c r="L354" s="65">
        <v>44038</v>
      </c>
      <c r="M354" s="65">
        <v>44038</v>
      </c>
      <c r="N354">
        <v>353</v>
      </c>
      <c r="O354">
        <v>1</v>
      </c>
      <c r="P354" t="s">
        <v>92</v>
      </c>
      <c r="Q354">
        <v>0.1</v>
      </c>
      <c r="R354">
        <v>502.32</v>
      </c>
      <c r="S354">
        <v>3</v>
      </c>
      <c r="T354" t="s">
        <v>551</v>
      </c>
      <c r="U354" t="s">
        <v>206</v>
      </c>
      <c r="V354" t="s">
        <v>552</v>
      </c>
    </row>
    <row r="355" spans="1:22" x14ac:dyDescent="0.3">
      <c r="A355">
        <v>354</v>
      </c>
      <c r="B355" s="65">
        <v>44019</v>
      </c>
      <c r="C355">
        <v>32</v>
      </c>
      <c r="D355" t="s">
        <v>136</v>
      </c>
      <c r="E355">
        <v>15</v>
      </c>
      <c r="F355">
        <v>48</v>
      </c>
      <c r="G355">
        <v>112</v>
      </c>
      <c r="H355">
        <v>5376</v>
      </c>
      <c r="I355">
        <v>0.1</v>
      </c>
      <c r="K355">
        <v>4838.3999999999996</v>
      </c>
      <c r="L355" s="65">
        <v>44021</v>
      </c>
      <c r="M355" s="65">
        <v>44021</v>
      </c>
      <c r="N355">
        <v>354</v>
      </c>
      <c r="O355">
        <v>3</v>
      </c>
      <c r="P355" t="s">
        <v>105</v>
      </c>
      <c r="Q355">
        <v>0.08</v>
      </c>
      <c r="R355">
        <v>387.072</v>
      </c>
      <c r="S355">
        <v>4</v>
      </c>
      <c r="T355" t="s">
        <v>551</v>
      </c>
      <c r="U355" t="s">
        <v>206</v>
      </c>
      <c r="V355" t="s">
        <v>572</v>
      </c>
    </row>
    <row r="356" spans="1:22" x14ac:dyDescent="0.3">
      <c r="A356">
        <v>355</v>
      </c>
      <c r="B356" s="65">
        <v>44020</v>
      </c>
      <c r="C356">
        <v>73</v>
      </c>
      <c r="D356" t="s">
        <v>96</v>
      </c>
      <c r="E356">
        <v>12</v>
      </c>
      <c r="F356">
        <v>17</v>
      </c>
      <c r="G356">
        <v>93</v>
      </c>
      <c r="H356">
        <v>1581</v>
      </c>
      <c r="I356">
        <v>0.12</v>
      </c>
      <c r="K356">
        <v>1391.28</v>
      </c>
      <c r="L356" s="65">
        <v>44038</v>
      </c>
      <c r="M356" s="65">
        <v>44038</v>
      </c>
      <c r="N356">
        <v>355</v>
      </c>
      <c r="O356">
        <v>4</v>
      </c>
      <c r="P356" t="s">
        <v>113</v>
      </c>
      <c r="Q356">
        <v>0.08</v>
      </c>
      <c r="R356">
        <v>111.30240000000001</v>
      </c>
      <c r="S356">
        <v>5</v>
      </c>
      <c r="T356" t="s">
        <v>542</v>
      </c>
      <c r="U356" t="s">
        <v>201</v>
      </c>
      <c r="V356" t="s">
        <v>566</v>
      </c>
    </row>
    <row r="357" spans="1:22" x14ac:dyDescent="0.3">
      <c r="A357">
        <v>356</v>
      </c>
      <c r="B357" s="65">
        <v>44021</v>
      </c>
      <c r="C357">
        <v>14</v>
      </c>
      <c r="D357" t="s">
        <v>86</v>
      </c>
      <c r="E357">
        <v>3</v>
      </c>
      <c r="F357">
        <v>11</v>
      </c>
      <c r="G357">
        <v>114</v>
      </c>
      <c r="H357">
        <v>1254</v>
      </c>
      <c r="I357">
        <v>0.09</v>
      </c>
      <c r="K357">
        <v>1141.1400000000001</v>
      </c>
      <c r="L357" s="65">
        <v>44039</v>
      </c>
      <c r="M357" s="65">
        <v>44039</v>
      </c>
      <c r="N357">
        <v>356</v>
      </c>
      <c r="O357">
        <v>5</v>
      </c>
      <c r="P357" t="s">
        <v>128</v>
      </c>
      <c r="Q357">
        <v>0.08</v>
      </c>
      <c r="R357">
        <v>91.291200000000003</v>
      </c>
      <c r="S357">
        <v>6</v>
      </c>
      <c r="T357" t="s">
        <v>545</v>
      </c>
      <c r="U357" t="s">
        <v>206</v>
      </c>
      <c r="V357" t="s">
        <v>546</v>
      </c>
    </row>
    <row r="358" spans="1:22" x14ac:dyDescent="0.3">
      <c r="A358">
        <v>357</v>
      </c>
      <c r="B358" s="65">
        <v>44022</v>
      </c>
      <c r="C358">
        <v>30</v>
      </c>
      <c r="D358" t="s">
        <v>155</v>
      </c>
      <c r="E358">
        <v>12</v>
      </c>
      <c r="F358">
        <v>43</v>
      </c>
      <c r="G358">
        <v>120</v>
      </c>
      <c r="H358">
        <v>5160</v>
      </c>
      <c r="I358">
        <v>0.1</v>
      </c>
      <c r="K358">
        <v>4644</v>
      </c>
      <c r="L358" s="65">
        <v>44034</v>
      </c>
      <c r="M358" s="65">
        <v>44034</v>
      </c>
      <c r="N358">
        <v>357</v>
      </c>
      <c r="O358">
        <v>4</v>
      </c>
      <c r="P358" t="s">
        <v>105</v>
      </c>
      <c r="Q358">
        <v>0.09</v>
      </c>
      <c r="R358">
        <v>417.96</v>
      </c>
      <c r="S358">
        <v>7</v>
      </c>
      <c r="T358" t="s">
        <v>542</v>
      </c>
      <c r="U358" t="s">
        <v>201</v>
      </c>
      <c r="V358" t="s">
        <v>566</v>
      </c>
    </row>
    <row r="359" spans="1:22" x14ac:dyDescent="0.3">
      <c r="A359">
        <v>358</v>
      </c>
      <c r="B359" s="65">
        <v>44023</v>
      </c>
      <c r="C359">
        <v>42</v>
      </c>
      <c r="D359" t="s">
        <v>151</v>
      </c>
      <c r="E359">
        <v>3</v>
      </c>
      <c r="F359">
        <v>36</v>
      </c>
      <c r="G359">
        <v>94</v>
      </c>
      <c r="H359">
        <v>3384</v>
      </c>
      <c r="I359">
        <v>0.04</v>
      </c>
      <c r="K359">
        <v>3248.64</v>
      </c>
      <c r="L359" s="65">
        <v>44042</v>
      </c>
      <c r="M359" s="65">
        <v>44042</v>
      </c>
      <c r="N359">
        <v>358</v>
      </c>
      <c r="O359">
        <v>1</v>
      </c>
      <c r="P359" t="s">
        <v>83</v>
      </c>
      <c r="Q359">
        <v>0.05</v>
      </c>
      <c r="R359">
        <v>162.43199999999999</v>
      </c>
      <c r="S359">
        <v>1</v>
      </c>
      <c r="T359" t="s">
        <v>545</v>
      </c>
      <c r="U359" t="s">
        <v>206</v>
      </c>
      <c r="V359" t="s">
        <v>546</v>
      </c>
    </row>
    <row r="360" spans="1:22" x14ac:dyDescent="0.3">
      <c r="A360">
        <v>359</v>
      </c>
      <c r="B360" s="65">
        <v>44023</v>
      </c>
      <c r="C360">
        <v>4</v>
      </c>
      <c r="D360" t="s">
        <v>145</v>
      </c>
      <c r="E360">
        <v>15</v>
      </c>
      <c r="F360">
        <v>11</v>
      </c>
      <c r="G360">
        <v>103</v>
      </c>
      <c r="H360">
        <v>1133</v>
      </c>
      <c r="I360">
        <v>0.09</v>
      </c>
      <c r="K360">
        <v>1031.03</v>
      </c>
      <c r="L360" s="65">
        <v>44053</v>
      </c>
      <c r="M360" s="65">
        <v>44053</v>
      </c>
      <c r="N360">
        <v>359</v>
      </c>
      <c r="O360">
        <v>6</v>
      </c>
      <c r="P360" t="s">
        <v>80</v>
      </c>
      <c r="Q360">
        <v>0.05</v>
      </c>
      <c r="R360">
        <v>51.551499999999997</v>
      </c>
      <c r="S360">
        <v>2</v>
      </c>
      <c r="T360" t="s">
        <v>551</v>
      </c>
      <c r="U360" t="s">
        <v>206</v>
      </c>
      <c r="V360" t="s">
        <v>572</v>
      </c>
    </row>
    <row r="361" spans="1:22" x14ac:dyDescent="0.3">
      <c r="A361">
        <v>360</v>
      </c>
      <c r="B361" s="65">
        <v>44023</v>
      </c>
      <c r="C361">
        <v>82</v>
      </c>
      <c r="D361" t="s">
        <v>126</v>
      </c>
      <c r="E361">
        <v>5</v>
      </c>
      <c r="F361">
        <v>11</v>
      </c>
      <c r="G361">
        <v>100</v>
      </c>
      <c r="H361">
        <v>1100</v>
      </c>
      <c r="I361">
        <v>7.0000000000000007E-2</v>
      </c>
      <c r="K361">
        <v>1023</v>
      </c>
      <c r="L361" s="65">
        <v>44051</v>
      </c>
      <c r="M361" s="65">
        <v>44051</v>
      </c>
      <c r="N361">
        <v>360</v>
      </c>
      <c r="O361">
        <v>2</v>
      </c>
      <c r="P361" t="s">
        <v>128</v>
      </c>
      <c r="Q361">
        <v>0.06</v>
      </c>
      <c r="R361">
        <v>61.38</v>
      </c>
      <c r="S361">
        <v>3</v>
      </c>
      <c r="T361" t="s">
        <v>551</v>
      </c>
      <c r="U361" t="s">
        <v>206</v>
      </c>
      <c r="V361" t="s">
        <v>552</v>
      </c>
    </row>
    <row r="362" spans="1:22" x14ac:dyDescent="0.3">
      <c r="A362">
        <v>361</v>
      </c>
      <c r="B362" s="65">
        <v>44024</v>
      </c>
      <c r="C362">
        <v>70</v>
      </c>
      <c r="D362" t="s">
        <v>126</v>
      </c>
      <c r="E362">
        <v>8</v>
      </c>
      <c r="F362">
        <v>16</v>
      </c>
      <c r="G362">
        <v>112</v>
      </c>
      <c r="H362">
        <v>1792</v>
      </c>
      <c r="I362">
        <v>7.0000000000000007E-2</v>
      </c>
      <c r="K362">
        <v>1666.56</v>
      </c>
      <c r="L362" s="65">
        <v>44028</v>
      </c>
      <c r="M362" s="65">
        <v>44028</v>
      </c>
      <c r="N362">
        <v>361</v>
      </c>
      <c r="O362">
        <v>2</v>
      </c>
      <c r="P362" t="s">
        <v>92</v>
      </c>
      <c r="Q362">
        <v>7.0000000000000007E-2</v>
      </c>
      <c r="R362">
        <v>116.6592</v>
      </c>
      <c r="S362">
        <v>4</v>
      </c>
      <c r="T362" t="s">
        <v>545</v>
      </c>
      <c r="U362" t="s">
        <v>206</v>
      </c>
      <c r="V362" t="s">
        <v>558</v>
      </c>
    </row>
    <row r="363" spans="1:22" x14ac:dyDescent="0.3">
      <c r="A363">
        <v>362</v>
      </c>
      <c r="B363" s="65">
        <v>44024</v>
      </c>
      <c r="C363">
        <v>78</v>
      </c>
      <c r="D363" t="s">
        <v>94</v>
      </c>
      <c r="E363">
        <v>8</v>
      </c>
      <c r="F363">
        <v>10</v>
      </c>
      <c r="G363">
        <v>103</v>
      </c>
      <c r="H363">
        <v>1030</v>
      </c>
      <c r="I363">
        <v>0.05</v>
      </c>
      <c r="K363">
        <v>978.5</v>
      </c>
      <c r="L363" s="65">
        <v>44025</v>
      </c>
      <c r="M363" s="65">
        <v>44025</v>
      </c>
      <c r="N363">
        <v>362</v>
      </c>
      <c r="O363">
        <v>2</v>
      </c>
      <c r="P363" t="s">
        <v>90</v>
      </c>
      <c r="Q363">
        <v>0.09</v>
      </c>
      <c r="R363">
        <v>88.064999999999998</v>
      </c>
      <c r="S363">
        <v>5</v>
      </c>
      <c r="T363" t="s">
        <v>545</v>
      </c>
      <c r="U363" t="s">
        <v>206</v>
      </c>
      <c r="V363" t="s">
        <v>558</v>
      </c>
    </row>
    <row r="364" spans="1:22" x14ac:dyDescent="0.3">
      <c r="A364">
        <v>363</v>
      </c>
      <c r="B364" s="65">
        <v>44026</v>
      </c>
      <c r="C364">
        <v>14</v>
      </c>
      <c r="D364" t="s">
        <v>86</v>
      </c>
      <c r="E364">
        <v>14</v>
      </c>
      <c r="F364">
        <v>39</v>
      </c>
      <c r="G364">
        <v>105</v>
      </c>
      <c r="H364">
        <v>4095</v>
      </c>
      <c r="I364">
        <v>0.05</v>
      </c>
      <c r="K364">
        <v>3890.25</v>
      </c>
      <c r="L364" s="65">
        <v>44049</v>
      </c>
      <c r="M364" s="65">
        <v>44049</v>
      </c>
      <c r="N364">
        <v>363</v>
      </c>
      <c r="O364">
        <v>7</v>
      </c>
      <c r="P364" t="s">
        <v>128</v>
      </c>
      <c r="Q364">
        <v>0.1</v>
      </c>
      <c r="R364">
        <v>389.02499999999998</v>
      </c>
      <c r="S364">
        <v>6</v>
      </c>
      <c r="T364" t="s">
        <v>548</v>
      </c>
      <c r="U364" t="s">
        <v>201</v>
      </c>
      <c r="V364" t="s">
        <v>570</v>
      </c>
    </row>
    <row r="365" spans="1:22" x14ac:dyDescent="0.3">
      <c r="A365">
        <v>364</v>
      </c>
      <c r="B365" s="65">
        <v>44028</v>
      </c>
      <c r="C365">
        <v>17</v>
      </c>
      <c r="D365" t="s">
        <v>126</v>
      </c>
      <c r="E365">
        <v>3</v>
      </c>
      <c r="F365">
        <v>40</v>
      </c>
      <c r="G365">
        <v>112</v>
      </c>
      <c r="H365">
        <v>4480</v>
      </c>
      <c r="I365">
        <v>0.04</v>
      </c>
      <c r="K365">
        <v>4300.8</v>
      </c>
      <c r="L365" s="65">
        <v>44055</v>
      </c>
      <c r="M365" s="65">
        <v>44055</v>
      </c>
      <c r="N365">
        <v>364</v>
      </c>
      <c r="O365">
        <v>6</v>
      </c>
      <c r="P365" t="s">
        <v>90</v>
      </c>
      <c r="Q365">
        <v>0.1</v>
      </c>
      <c r="R365">
        <v>430.08</v>
      </c>
      <c r="S365">
        <v>7</v>
      </c>
      <c r="T365" t="s">
        <v>545</v>
      </c>
      <c r="U365" t="s">
        <v>206</v>
      </c>
      <c r="V365" t="s">
        <v>546</v>
      </c>
    </row>
    <row r="366" spans="1:22" x14ac:dyDescent="0.3">
      <c r="A366">
        <v>365</v>
      </c>
      <c r="B366" s="65">
        <v>44028</v>
      </c>
      <c r="C366">
        <v>22</v>
      </c>
      <c r="D366" t="s">
        <v>112</v>
      </c>
      <c r="E366">
        <v>5</v>
      </c>
      <c r="F366">
        <v>22</v>
      </c>
      <c r="G366">
        <v>111</v>
      </c>
      <c r="H366">
        <v>2442</v>
      </c>
      <c r="I366">
        <v>0.11</v>
      </c>
      <c r="K366">
        <v>2173.38</v>
      </c>
      <c r="L366" s="65">
        <v>44038</v>
      </c>
      <c r="M366" s="65">
        <v>44038</v>
      </c>
      <c r="N366">
        <v>365</v>
      </c>
      <c r="O366">
        <v>6</v>
      </c>
      <c r="P366" t="s">
        <v>90</v>
      </c>
      <c r="Q366">
        <v>0.08</v>
      </c>
      <c r="R366">
        <v>173.87039999999999</v>
      </c>
      <c r="S366">
        <v>1</v>
      </c>
      <c r="T366" t="s">
        <v>551</v>
      </c>
      <c r="U366" t="s">
        <v>206</v>
      </c>
      <c r="V366" t="s">
        <v>552</v>
      </c>
    </row>
    <row r="367" spans="1:22" x14ac:dyDescent="0.3">
      <c r="A367">
        <v>366</v>
      </c>
      <c r="B367" s="65">
        <v>44030</v>
      </c>
      <c r="C367">
        <v>56</v>
      </c>
      <c r="D367" t="s">
        <v>126</v>
      </c>
      <c r="E367">
        <v>5</v>
      </c>
      <c r="F367">
        <v>26</v>
      </c>
      <c r="G367">
        <v>96</v>
      </c>
      <c r="H367">
        <v>2496</v>
      </c>
      <c r="I367">
        <v>0.08</v>
      </c>
      <c r="K367">
        <v>2296.3200000000002</v>
      </c>
      <c r="L367" s="65">
        <v>44040</v>
      </c>
      <c r="M367" s="65">
        <v>44040</v>
      </c>
      <c r="N367">
        <v>366</v>
      </c>
      <c r="O367">
        <v>6</v>
      </c>
      <c r="P367" t="s">
        <v>105</v>
      </c>
      <c r="Q367">
        <v>0.1</v>
      </c>
      <c r="R367">
        <v>229.63200000000001</v>
      </c>
      <c r="S367">
        <v>2</v>
      </c>
      <c r="T367" t="s">
        <v>551</v>
      </c>
      <c r="U367" t="s">
        <v>206</v>
      </c>
      <c r="V367" t="s">
        <v>552</v>
      </c>
    </row>
    <row r="368" spans="1:22" x14ac:dyDescent="0.3">
      <c r="A368">
        <v>367</v>
      </c>
      <c r="B368" s="65">
        <v>44031</v>
      </c>
      <c r="C368">
        <v>16</v>
      </c>
      <c r="D368" t="s">
        <v>86</v>
      </c>
      <c r="E368">
        <v>9</v>
      </c>
      <c r="F368">
        <v>26</v>
      </c>
      <c r="G368">
        <v>118</v>
      </c>
      <c r="H368">
        <v>3068</v>
      </c>
      <c r="I368">
        <v>0.02</v>
      </c>
      <c r="K368">
        <v>3006.64</v>
      </c>
      <c r="L368" s="65">
        <v>44060</v>
      </c>
      <c r="M368" s="65">
        <v>44060</v>
      </c>
      <c r="N368">
        <v>367</v>
      </c>
      <c r="O368">
        <v>1</v>
      </c>
      <c r="P368" t="s">
        <v>105</v>
      </c>
      <c r="Q368">
        <v>7.0000000000000007E-2</v>
      </c>
      <c r="R368">
        <v>210.4648</v>
      </c>
      <c r="S368">
        <v>3</v>
      </c>
      <c r="T368" t="s">
        <v>548</v>
      </c>
      <c r="U368" t="s">
        <v>206</v>
      </c>
      <c r="V368" t="s">
        <v>560</v>
      </c>
    </row>
    <row r="369" spans="1:22" x14ac:dyDescent="0.3">
      <c r="A369">
        <v>368</v>
      </c>
      <c r="B369" s="65">
        <v>44031</v>
      </c>
      <c r="C369">
        <v>72</v>
      </c>
      <c r="D369" t="s">
        <v>96</v>
      </c>
      <c r="E369">
        <v>2</v>
      </c>
      <c r="F369">
        <v>38</v>
      </c>
      <c r="G369">
        <v>104</v>
      </c>
      <c r="H369">
        <v>3952</v>
      </c>
      <c r="I369">
        <v>0.01</v>
      </c>
      <c r="K369">
        <v>3912.48</v>
      </c>
      <c r="L369" s="65">
        <v>44053</v>
      </c>
      <c r="M369" s="65">
        <v>44053</v>
      </c>
      <c r="N369">
        <v>368</v>
      </c>
      <c r="O369">
        <v>6</v>
      </c>
      <c r="P369" t="s">
        <v>92</v>
      </c>
      <c r="Q369">
        <v>7.0000000000000007E-2</v>
      </c>
      <c r="R369">
        <v>273.87360000000001</v>
      </c>
      <c r="S369">
        <v>4</v>
      </c>
      <c r="T369" t="s">
        <v>542</v>
      </c>
      <c r="U369" t="s">
        <v>206</v>
      </c>
      <c r="V369" t="s">
        <v>543</v>
      </c>
    </row>
    <row r="370" spans="1:22" x14ac:dyDescent="0.3">
      <c r="A370">
        <v>369</v>
      </c>
      <c r="B370" s="65">
        <v>44031</v>
      </c>
      <c r="C370">
        <v>8</v>
      </c>
      <c r="D370" t="s">
        <v>96</v>
      </c>
      <c r="E370">
        <v>11</v>
      </c>
      <c r="F370">
        <v>43</v>
      </c>
      <c r="G370">
        <v>94</v>
      </c>
      <c r="H370">
        <v>4042</v>
      </c>
      <c r="I370">
        <v>0.15</v>
      </c>
      <c r="K370">
        <v>3435.7</v>
      </c>
      <c r="L370" s="65">
        <v>44031</v>
      </c>
      <c r="M370" s="65">
        <v>44031</v>
      </c>
      <c r="N370">
        <v>369</v>
      </c>
      <c r="O370">
        <v>6</v>
      </c>
      <c r="P370" t="s">
        <v>113</v>
      </c>
      <c r="Q370">
        <v>0.09</v>
      </c>
      <c r="R370">
        <v>309.21300000000002</v>
      </c>
      <c r="S370">
        <v>5</v>
      </c>
      <c r="T370" t="s">
        <v>202</v>
      </c>
      <c r="U370" t="s">
        <v>201</v>
      </c>
      <c r="V370" t="s">
        <v>564</v>
      </c>
    </row>
    <row r="371" spans="1:22" x14ac:dyDescent="0.3">
      <c r="A371">
        <v>370</v>
      </c>
      <c r="B371" s="65">
        <v>44032</v>
      </c>
      <c r="C371">
        <v>66</v>
      </c>
      <c r="D371" t="s">
        <v>89</v>
      </c>
      <c r="E371">
        <v>1</v>
      </c>
      <c r="F371">
        <v>50</v>
      </c>
      <c r="G371">
        <v>112</v>
      </c>
      <c r="H371">
        <v>5600</v>
      </c>
      <c r="I371">
        <v>0.03</v>
      </c>
      <c r="K371">
        <v>5432</v>
      </c>
      <c r="L371" s="65">
        <v>44048</v>
      </c>
      <c r="M371" s="65">
        <v>44048</v>
      </c>
      <c r="N371">
        <v>370</v>
      </c>
      <c r="O371">
        <v>5</v>
      </c>
      <c r="P371" t="s">
        <v>88</v>
      </c>
      <c r="Q371">
        <v>0.06</v>
      </c>
      <c r="R371">
        <v>325.92</v>
      </c>
      <c r="S371">
        <v>6</v>
      </c>
      <c r="T371" t="s">
        <v>202</v>
      </c>
      <c r="U371" t="s">
        <v>201</v>
      </c>
      <c r="V371" t="s">
        <v>539</v>
      </c>
    </row>
    <row r="372" spans="1:22" x14ac:dyDescent="0.3">
      <c r="A372">
        <v>371</v>
      </c>
      <c r="B372" s="65">
        <v>44032</v>
      </c>
      <c r="C372">
        <v>17</v>
      </c>
      <c r="D372" t="s">
        <v>126</v>
      </c>
      <c r="E372">
        <v>10</v>
      </c>
      <c r="F372">
        <v>39</v>
      </c>
      <c r="G372">
        <v>116</v>
      </c>
      <c r="H372">
        <v>4524</v>
      </c>
      <c r="I372">
        <v>0.15</v>
      </c>
      <c r="K372">
        <v>3845.4</v>
      </c>
      <c r="L372" s="65">
        <v>44049</v>
      </c>
      <c r="M372" s="65">
        <v>44049</v>
      </c>
      <c r="N372">
        <v>371</v>
      </c>
      <c r="O372">
        <v>3</v>
      </c>
      <c r="P372" t="s">
        <v>92</v>
      </c>
      <c r="Q372">
        <v>0.05</v>
      </c>
      <c r="R372">
        <v>192.27</v>
      </c>
      <c r="S372">
        <v>7</v>
      </c>
      <c r="T372" t="s">
        <v>551</v>
      </c>
      <c r="U372" t="s">
        <v>206</v>
      </c>
      <c r="V372" t="s">
        <v>562</v>
      </c>
    </row>
    <row r="373" spans="1:22" x14ac:dyDescent="0.3">
      <c r="A373">
        <v>372</v>
      </c>
      <c r="B373" s="65">
        <v>44033</v>
      </c>
      <c r="C373">
        <v>57</v>
      </c>
      <c r="D373" t="s">
        <v>148</v>
      </c>
      <c r="E373">
        <v>8</v>
      </c>
      <c r="F373">
        <v>24</v>
      </c>
      <c r="G373">
        <v>102</v>
      </c>
      <c r="H373">
        <v>2448</v>
      </c>
      <c r="I373">
        <v>0.04</v>
      </c>
      <c r="K373">
        <v>2350.08</v>
      </c>
      <c r="L373" s="65">
        <v>44063</v>
      </c>
      <c r="M373" s="65">
        <v>44063</v>
      </c>
      <c r="N373">
        <v>372</v>
      </c>
      <c r="O373">
        <v>4</v>
      </c>
      <c r="P373" t="s">
        <v>90</v>
      </c>
      <c r="Q373">
        <v>0.06</v>
      </c>
      <c r="R373">
        <v>141.00479999999999</v>
      </c>
      <c r="S373">
        <v>1</v>
      </c>
      <c r="T373" t="s">
        <v>545</v>
      </c>
      <c r="U373" t="s">
        <v>206</v>
      </c>
      <c r="V373" t="s">
        <v>558</v>
      </c>
    </row>
    <row r="374" spans="1:22" x14ac:dyDescent="0.3">
      <c r="A374">
        <v>373</v>
      </c>
      <c r="B374" s="65">
        <v>44034</v>
      </c>
      <c r="C374">
        <v>32</v>
      </c>
      <c r="D374" t="s">
        <v>136</v>
      </c>
      <c r="E374">
        <v>13</v>
      </c>
      <c r="F374">
        <v>22</v>
      </c>
      <c r="G374">
        <v>99</v>
      </c>
      <c r="H374">
        <v>2178</v>
      </c>
      <c r="I374">
        <v>0.03</v>
      </c>
      <c r="K374">
        <v>2112.66</v>
      </c>
      <c r="L374" s="65">
        <v>44052</v>
      </c>
      <c r="M374" s="65">
        <v>44052</v>
      </c>
      <c r="N374">
        <v>373</v>
      </c>
      <c r="O374">
        <v>3</v>
      </c>
      <c r="P374" t="s">
        <v>92</v>
      </c>
      <c r="Q374">
        <v>0.08</v>
      </c>
      <c r="R374">
        <v>169.0128</v>
      </c>
      <c r="S374">
        <v>2</v>
      </c>
      <c r="T374" t="s">
        <v>545</v>
      </c>
      <c r="U374" t="s">
        <v>201</v>
      </c>
      <c r="V374" t="s">
        <v>568</v>
      </c>
    </row>
    <row r="375" spans="1:22" x14ac:dyDescent="0.3">
      <c r="A375">
        <v>374</v>
      </c>
      <c r="B375" s="65">
        <v>44034</v>
      </c>
      <c r="C375">
        <v>97</v>
      </c>
      <c r="D375" t="s">
        <v>125</v>
      </c>
      <c r="E375">
        <v>8</v>
      </c>
      <c r="F375">
        <v>41</v>
      </c>
      <c r="G375">
        <v>105</v>
      </c>
      <c r="H375">
        <v>4305</v>
      </c>
      <c r="I375">
        <v>0.02</v>
      </c>
      <c r="K375">
        <v>4218.8999999999996</v>
      </c>
      <c r="L375" s="65">
        <v>44050</v>
      </c>
      <c r="M375" s="65">
        <v>44050</v>
      </c>
      <c r="N375">
        <v>374</v>
      </c>
      <c r="O375">
        <v>5</v>
      </c>
      <c r="P375" t="s">
        <v>83</v>
      </c>
      <c r="Q375">
        <v>7.0000000000000007E-2</v>
      </c>
      <c r="R375">
        <v>295.32299999999998</v>
      </c>
      <c r="S375">
        <v>3</v>
      </c>
      <c r="T375" t="s">
        <v>545</v>
      </c>
      <c r="U375" t="s">
        <v>206</v>
      </c>
      <c r="V375" t="s">
        <v>558</v>
      </c>
    </row>
    <row r="376" spans="1:22" x14ac:dyDescent="0.3">
      <c r="A376">
        <v>375</v>
      </c>
      <c r="B376" s="65">
        <v>44034</v>
      </c>
      <c r="C376">
        <v>53</v>
      </c>
      <c r="D376" t="s">
        <v>147</v>
      </c>
      <c r="E376">
        <v>12</v>
      </c>
      <c r="F376">
        <v>33</v>
      </c>
      <c r="G376">
        <v>99</v>
      </c>
      <c r="H376">
        <v>3267</v>
      </c>
      <c r="I376">
        <v>7.0000000000000007E-2</v>
      </c>
      <c r="K376">
        <v>3038.31</v>
      </c>
      <c r="L376" s="65">
        <v>44044</v>
      </c>
      <c r="M376" s="65">
        <v>44044</v>
      </c>
      <c r="N376">
        <v>375</v>
      </c>
      <c r="O376">
        <v>5</v>
      </c>
      <c r="P376" t="s">
        <v>128</v>
      </c>
      <c r="Q376">
        <v>7.0000000000000007E-2</v>
      </c>
      <c r="R376">
        <v>212.68170000000001</v>
      </c>
      <c r="S376">
        <v>4</v>
      </c>
      <c r="T376" t="s">
        <v>542</v>
      </c>
      <c r="U376" t="s">
        <v>201</v>
      </c>
      <c r="V376" t="s">
        <v>566</v>
      </c>
    </row>
    <row r="377" spans="1:22" x14ac:dyDescent="0.3">
      <c r="A377">
        <v>376</v>
      </c>
      <c r="B377" s="65">
        <v>44035</v>
      </c>
      <c r="C377">
        <v>75</v>
      </c>
      <c r="D377" t="s">
        <v>96</v>
      </c>
      <c r="E377">
        <v>7</v>
      </c>
      <c r="F377">
        <v>38</v>
      </c>
      <c r="G377">
        <v>120</v>
      </c>
      <c r="H377">
        <v>4560</v>
      </c>
      <c r="I377">
        <v>0.15</v>
      </c>
      <c r="K377">
        <v>3876</v>
      </c>
      <c r="L377" s="65">
        <v>44041</v>
      </c>
      <c r="M377" s="65">
        <v>44041</v>
      </c>
      <c r="N377">
        <v>376</v>
      </c>
      <c r="O377">
        <v>2</v>
      </c>
      <c r="P377" t="s">
        <v>90</v>
      </c>
      <c r="Q377">
        <v>0.06</v>
      </c>
      <c r="R377">
        <v>232.56</v>
      </c>
      <c r="S377">
        <v>5</v>
      </c>
      <c r="T377" t="s">
        <v>542</v>
      </c>
      <c r="U377" t="s">
        <v>206</v>
      </c>
      <c r="V377" t="s">
        <v>556</v>
      </c>
    </row>
    <row r="378" spans="1:22" x14ac:dyDescent="0.3">
      <c r="A378">
        <v>377</v>
      </c>
      <c r="B378" s="65">
        <v>44035</v>
      </c>
      <c r="C378">
        <v>93</v>
      </c>
      <c r="D378" t="s">
        <v>91</v>
      </c>
      <c r="E378">
        <v>2</v>
      </c>
      <c r="F378">
        <v>10</v>
      </c>
      <c r="G378">
        <v>93</v>
      </c>
      <c r="H378">
        <v>930</v>
      </c>
      <c r="I378">
        <v>0.14000000000000001</v>
      </c>
      <c r="K378">
        <v>799.8</v>
      </c>
      <c r="L378" s="65">
        <v>44059</v>
      </c>
      <c r="M378" s="65">
        <v>44059</v>
      </c>
      <c r="N378">
        <v>377</v>
      </c>
      <c r="O378">
        <v>3</v>
      </c>
      <c r="P378" t="s">
        <v>83</v>
      </c>
      <c r="Q378">
        <v>7.0000000000000007E-2</v>
      </c>
      <c r="R378">
        <v>55.985999999999997</v>
      </c>
      <c r="S378">
        <v>6</v>
      </c>
      <c r="T378" t="s">
        <v>542</v>
      </c>
      <c r="U378" t="s">
        <v>206</v>
      </c>
      <c r="V378" t="s">
        <v>543</v>
      </c>
    </row>
    <row r="379" spans="1:22" x14ac:dyDescent="0.3">
      <c r="A379">
        <v>378</v>
      </c>
      <c r="B379" s="65">
        <v>44035</v>
      </c>
      <c r="C379">
        <v>33</v>
      </c>
      <c r="D379" t="s">
        <v>135</v>
      </c>
      <c r="E379">
        <v>13</v>
      </c>
      <c r="F379">
        <v>13</v>
      </c>
      <c r="G379">
        <v>105</v>
      </c>
      <c r="H379">
        <v>1365</v>
      </c>
      <c r="I379">
        <v>0.03</v>
      </c>
      <c r="K379">
        <v>1324.05</v>
      </c>
      <c r="L379" s="65">
        <v>44042</v>
      </c>
      <c r="M379" s="65">
        <v>44042</v>
      </c>
      <c r="N379">
        <v>378</v>
      </c>
      <c r="O379">
        <v>6</v>
      </c>
      <c r="P379" t="s">
        <v>95</v>
      </c>
      <c r="Q379">
        <v>0.08</v>
      </c>
      <c r="R379">
        <v>105.92400000000001</v>
      </c>
      <c r="S379">
        <v>7</v>
      </c>
      <c r="T379" t="s">
        <v>545</v>
      </c>
      <c r="U379" t="s">
        <v>201</v>
      </c>
      <c r="V379" t="s">
        <v>568</v>
      </c>
    </row>
    <row r="380" spans="1:22" x14ac:dyDescent="0.3">
      <c r="A380">
        <v>379</v>
      </c>
      <c r="B380" s="65">
        <v>44036</v>
      </c>
      <c r="C380">
        <v>63</v>
      </c>
      <c r="D380" t="s">
        <v>139</v>
      </c>
      <c r="E380">
        <v>2</v>
      </c>
      <c r="F380">
        <v>27</v>
      </c>
      <c r="G380">
        <v>107</v>
      </c>
      <c r="H380">
        <v>2889</v>
      </c>
      <c r="I380">
        <v>0.1</v>
      </c>
      <c r="K380">
        <v>2600.1</v>
      </c>
      <c r="L380" s="65">
        <v>44061</v>
      </c>
      <c r="M380" s="65">
        <v>44061</v>
      </c>
      <c r="N380">
        <v>379</v>
      </c>
      <c r="O380">
        <v>7</v>
      </c>
      <c r="P380" t="s">
        <v>109</v>
      </c>
      <c r="Q380">
        <v>0.06</v>
      </c>
      <c r="R380">
        <v>156.006</v>
      </c>
      <c r="S380">
        <v>1</v>
      </c>
      <c r="T380" t="s">
        <v>542</v>
      </c>
      <c r="U380" t="s">
        <v>206</v>
      </c>
      <c r="V380" t="s">
        <v>543</v>
      </c>
    </row>
    <row r="381" spans="1:22" x14ac:dyDescent="0.3">
      <c r="A381">
        <v>380</v>
      </c>
      <c r="B381" s="65">
        <v>44036</v>
      </c>
      <c r="C381">
        <v>59</v>
      </c>
      <c r="D381" t="s">
        <v>156</v>
      </c>
      <c r="E381">
        <v>12</v>
      </c>
      <c r="F381">
        <v>25</v>
      </c>
      <c r="G381">
        <v>92</v>
      </c>
      <c r="H381">
        <v>2300</v>
      </c>
      <c r="I381">
        <v>0.04</v>
      </c>
      <c r="K381">
        <v>2208</v>
      </c>
      <c r="L381" s="65">
        <v>44039</v>
      </c>
      <c r="M381" s="65">
        <v>44039</v>
      </c>
      <c r="N381">
        <v>380</v>
      </c>
      <c r="O381">
        <v>2</v>
      </c>
      <c r="P381" t="s">
        <v>88</v>
      </c>
      <c r="Q381">
        <v>0.06</v>
      </c>
      <c r="R381">
        <v>132.47999999999999</v>
      </c>
      <c r="S381">
        <v>2</v>
      </c>
      <c r="T381" t="s">
        <v>542</v>
      </c>
      <c r="U381" t="s">
        <v>201</v>
      </c>
      <c r="V381" t="s">
        <v>566</v>
      </c>
    </row>
    <row r="382" spans="1:22" x14ac:dyDescent="0.3">
      <c r="A382">
        <v>381</v>
      </c>
      <c r="B382" s="65">
        <v>44036</v>
      </c>
      <c r="C382">
        <v>82</v>
      </c>
      <c r="D382" t="s">
        <v>126</v>
      </c>
      <c r="E382">
        <v>11</v>
      </c>
      <c r="F382">
        <v>43</v>
      </c>
      <c r="G382">
        <v>119</v>
      </c>
      <c r="H382">
        <v>5117</v>
      </c>
      <c r="I382">
        <v>0</v>
      </c>
      <c r="K382">
        <v>5117</v>
      </c>
      <c r="L382" s="65">
        <v>44046</v>
      </c>
      <c r="M382" s="65">
        <v>44046</v>
      </c>
      <c r="N382">
        <v>381</v>
      </c>
      <c r="O382">
        <v>2</v>
      </c>
      <c r="P382" t="s">
        <v>113</v>
      </c>
      <c r="Q382">
        <v>0.06</v>
      </c>
      <c r="R382">
        <v>307.02</v>
      </c>
      <c r="S382">
        <v>3</v>
      </c>
      <c r="T382" t="s">
        <v>202</v>
      </c>
      <c r="U382" t="s">
        <v>201</v>
      </c>
      <c r="V382" t="s">
        <v>564</v>
      </c>
    </row>
    <row r="383" spans="1:22" x14ac:dyDescent="0.3">
      <c r="A383">
        <v>382</v>
      </c>
      <c r="B383" s="65">
        <v>44037</v>
      </c>
      <c r="C383">
        <v>46</v>
      </c>
      <c r="D383" t="s">
        <v>153</v>
      </c>
      <c r="E383">
        <v>14</v>
      </c>
      <c r="F383">
        <v>47</v>
      </c>
      <c r="G383">
        <v>107</v>
      </c>
      <c r="H383">
        <v>5029</v>
      </c>
      <c r="I383">
        <v>0.1</v>
      </c>
      <c r="K383">
        <v>4526.1000000000004</v>
      </c>
      <c r="L383" s="65">
        <v>44050</v>
      </c>
      <c r="M383" s="65">
        <v>44050</v>
      </c>
      <c r="N383">
        <v>382</v>
      </c>
      <c r="O383">
        <v>6</v>
      </c>
      <c r="P383" t="s">
        <v>105</v>
      </c>
      <c r="Q383">
        <v>0.1</v>
      </c>
      <c r="R383">
        <v>452.61</v>
      </c>
      <c r="S383">
        <v>4</v>
      </c>
      <c r="T383" t="s">
        <v>548</v>
      </c>
      <c r="U383" t="s">
        <v>201</v>
      </c>
      <c r="V383" t="s">
        <v>570</v>
      </c>
    </row>
    <row r="384" spans="1:22" x14ac:dyDescent="0.3">
      <c r="A384">
        <v>383</v>
      </c>
      <c r="B384" s="65">
        <v>44038</v>
      </c>
      <c r="C384">
        <v>98</v>
      </c>
      <c r="D384" t="s">
        <v>84</v>
      </c>
      <c r="E384">
        <v>10</v>
      </c>
      <c r="F384">
        <v>11</v>
      </c>
      <c r="G384">
        <v>95</v>
      </c>
      <c r="H384">
        <v>1045</v>
      </c>
      <c r="I384">
        <v>0.08</v>
      </c>
      <c r="K384">
        <v>961.4</v>
      </c>
      <c r="L384" s="65">
        <v>44044</v>
      </c>
      <c r="M384" s="65">
        <v>44044</v>
      </c>
      <c r="N384">
        <v>383</v>
      </c>
      <c r="O384">
        <v>2</v>
      </c>
      <c r="P384" t="s">
        <v>83</v>
      </c>
      <c r="Q384">
        <v>7.0000000000000007E-2</v>
      </c>
      <c r="R384">
        <v>67.298000000000002</v>
      </c>
      <c r="S384">
        <v>5</v>
      </c>
      <c r="T384" t="s">
        <v>551</v>
      </c>
      <c r="U384" t="s">
        <v>206</v>
      </c>
      <c r="V384" t="s">
        <v>562</v>
      </c>
    </row>
    <row r="385" spans="1:22" x14ac:dyDescent="0.3">
      <c r="A385">
        <v>384</v>
      </c>
      <c r="B385" s="65">
        <v>44039</v>
      </c>
      <c r="C385">
        <v>12</v>
      </c>
      <c r="D385" t="s">
        <v>107</v>
      </c>
      <c r="E385">
        <v>7</v>
      </c>
      <c r="F385">
        <v>41</v>
      </c>
      <c r="G385">
        <v>105</v>
      </c>
      <c r="H385">
        <v>4305</v>
      </c>
      <c r="I385">
        <v>0</v>
      </c>
      <c r="K385">
        <v>4305</v>
      </c>
      <c r="L385" s="65">
        <v>44063</v>
      </c>
      <c r="M385" s="65">
        <v>44063</v>
      </c>
      <c r="N385">
        <v>384</v>
      </c>
      <c r="O385">
        <v>3</v>
      </c>
      <c r="P385" t="s">
        <v>88</v>
      </c>
      <c r="Q385">
        <v>0.08</v>
      </c>
      <c r="R385">
        <v>344.4</v>
      </c>
      <c r="S385">
        <v>6</v>
      </c>
      <c r="T385" t="s">
        <v>542</v>
      </c>
      <c r="U385" t="s">
        <v>206</v>
      </c>
      <c r="V385" t="s">
        <v>556</v>
      </c>
    </row>
    <row r="386" spans="1:22" x14ac:dyDescent="0.3">
      <c r="A386">
        <v>385</v>
      </c>
      <c r="B386" s="65">
        <v>44041</v>
      </c>
      <c r="C386">
        <v>80</v>
      </c>
      <c r="D386" t="s">
        <v>96</v>
      </c>
      <c r="E386">
        <v>1</v>
      </c>
      <c r="F386">
        <v>49</v>
      </c>
      <c r="G386">
        <v>109</v>
      </c>
      <c r="H386">
        <v>5341</v>
      </c>
      <c r="I386">
        <v>0.15</v>
      </c>
      <c r="K386">
        <v>4539.8500000000004</v>
      </c>
      <c r="L386" s="65">
        <v>44042</v>
      </c>
      <c r="M386" s="65">
        <v>44042</v>
      </c>
      <c r="N386">
        <v>385</v>
      </c>
      <c r="O386">
        <v>2</v>
      </c>
      <c r="P386" t="s">
        <v>113</v>
      </c>
      <c r="Q386">
        <v>0.06</v>
      </c>
      <c r="R386">
        <v>272.39100000000002</v>
      </c>
      <c r="S386">
        <v>7</v>
      </c>
      <c r="T386" t="s">
        <v>202</v>
      </c>
      <c r="U386" t="s">
        <v>201</v>
      </c>
      <c r="V386" t="s">
        <v>539</v>
      </c>
    </row>
    <row r="387" spans="1:22" x14ac:dyDescent="0.3">
      <c r="A387">
        <v>386</v>
      </c>
      <c r="B387" s="65">
        <v>44042</v>
      </c>
      <c r="C387">
        <v>49</v>
      </c>
      <c r="D387" t="s">
        <v>96</v>
      </c>
      <c r="E387">
        <v>6</v>
      </c>
      <c r="F387">
        <v>18</v>
      </c>
      <c r="G387">
        <v>102</v>
      </c>
      <c r="H387">
        <v>1836</v>
      </c>
      <c r="I387">
        <v>0.15</v>
      </c>
      <c r="K387">
        <v>1560.6</v>
      </c>
      <c r="L387" s="65">
        <v>44051</v>
      </c>
      <c r="M387" s="65">
        <v>44051</v>
      </c>
      <c r="N387">
        <v>386</v>
      </c>
      <c r="O387">
        <v>4</v>
      </c>
      <c r="P387" t="s">
        <v>90</v>
      </c>
      <c r="Q387">
        <v>0.09</v>
      </c>
      <c r="R387">
        <v>140.45400000000001</v>
      </c>
      <c r="S387">
        <v>1</v>
      </c>
      <c r="T387" t="s">
        <v>202</v>
      </c>
      <c r="U387" t="s">
        <v>201</v>
      </c>
      <c r="V387" t="s">
        <v>554</v>
      </c>
    </row>
    <row r="388" spans="1:22" x14ac:dyDescent="0.3">
      <c r="A388">
        <v>387</v>
      </c>
      <c r="B388" s="65">
        <v>44043</v>
      </c>
      <c r="C388">
        <v>89</v>
      </c>
      <c r="D388" t="s">
        <v>111</v>
      </c>
      <c r="E388">
        <v>2</v>
      </c>
      <c r="F388">
        <v>43</v>
      </c>
      <c r="G388">
        <v>91</v>
      </c>
      <c r="H388">
        <v>3913</v>
      </c>
      <c r="I388">
        <v>0.15</v>
      </c>
      <c r="K388">
        <v>3326.05</v>
      </c>
      <c r="L388" s="65">
        <v>44052</v>
      </c>
      <c r="M388" s="65">
        <v>44052</v>
      </c>
      <c r="N388">
        <v>387</v>
      </c>
      <c r="O388">
        <v>4</v>
      </c>
      <c r="P388" t="s">
        <v>95</v>
      </c>
      <c r="Q388">
        <v>0.09</v>
      </c>
      <c r="R388">
        <v>299.34449999999998</v>
      </c>
      <c r="S388">
        <v>2</v>
      </c>
      <c r="T388" t="s">
        <v>542</v>
      </c>
      <c r="U388" t="s">
        <v>206</v>
      </c>
      <c r="V388" t="s">
        <v>543</v>
      </c>
    </row>
    <row r="389" spans="1:22" x14ac:dyDescent="0.3">
      <c r="A389">
        <v>388</v>
      </c>
      <c r="B389" s="65">
        <v>44043</v>
      </c>
      <c r="C389">
        <v>79</v>
      </c>
      <c r="D389" t="s">
        <v>91</v>
      </c>
      <c r="E389">
        <v>7</v>
      </c>
      <c r="F389">
        <v>40</v>
      </c>
      <c r="G389">
        <v>104</v>
      </c>
      <c r="H389">
        <v>4160</v>
      </c>
      <c r="I389">
        <v>0.11</v>
      </c>
      <c r="K389">
        <v>3702.4</v>
      </c>
      <c r="L389" s="65">
        <v>44063</v>
      </c>
      <c r="M389" s="65">
        <v>44063</v>
      </c>
      <c r="N389">
        <v>388</v>
      </c>
      <c r="O389">
        <v>6</v>
      </c>
      <c r="P389" t="s">
        <v>83</v>
      </c>
      <c r="Q389">
        <v>0.05</v>
      </c>
      <c r="R389">
        <v>185.12</v>
      </c>
      <c r="S389">
        <v>3</v>
      </c>
      <c r="T389" t="s">
        <v>542</v>
      </c>
      <c r="U389" t="s">
        <v>206</v>
      </c>
      <c r="V389" t="s">
        <v>556</v>
      </c>
    </row>
    <row r="390" spans="1:22" x14ac:dyDescent="0.3">
      <c r="A390">
        <v>389</v>
      </c>
      <c r="B390" s="65">
        <v>44043</v>
      </c>
      <c r="C390">
        <v>58</v>
      </c>
      <c r="D390" t="s">
        <v>131</v>
      </c>
      <c r="E390">
        <v>8</v>
      </c>
      <c r="F390">
        <v>31</v>
      </c>
      <c r="G390">
        <v>90</v>
      </c>
      <c r="H390">
        <v>2790</v>
      </c>
      <c r="I390">
        <v>0</v>
      </c>
      <c r="K390">
        <v>2790</v>
      </c>
      <c r="L390" s="65">
        <v>44050</v>
      </c>
      <c r="M390" s="65">
        <v>44050</v>
      </c>
      <c r="N390">
        <v>389</v>
      </c>
      <c r="O390">
        <v>5</v>
      </c>
      <c r="P390" t="s">
        <v>113</v>
      </c>
      <c r="Q390">
        <v>0.08</v>
      </c>
      <c r="R390">
        <v>223.2</v>
      </c>
      <c r="S390">
        <v>4</v>
      </c>
      <c r="T390" t="s">
        <v>545</v>
      </c>
      <c r="U390" t="s">
        <v>206</v>
      </c>
      <c r="V390" t="s">
        <v>558</v>
      </c>
    </row>
    <row r="391" spans="1:22" x14ac:dyDescent="0.3">
      <c r="A391">
        <v>390</v>
      </c>
      <c r="B391" s="65">
        <v>44044</v>
      </c>
      <c r="C391">
        <v>22</v>
      </c>
      <c r="D391" t="s">
        <v>112</v>
      </c>
      <c r="E391">
        <v>7</v>
      </c>
      <c r="F391">
        <v>41</v>
      </c>
      <c r="G391">
        <v>112</v>
      </c>
      <c r="H391">
        <v>4592</v>
      </c>
      <c r="I391">
        <v>0.03</v>
      </c>
      <c r="K391">
        <v>4454.24</v>
      </c>
      <c r="L391" s="65">
        <v>44052</v>
      </c>
      <c r="M391" s="65">
        <v>44052</v>
      </c>
      <c r="N391">
        <v>390</v>
      </c>
      <c r="O391">
        <v>3</v>
      </c>
      <c r="P391" t="s">
        <v>113</v>
      </c>
      <c r="Q391">
        <v>7.0000000000000007E-2</v>
      </c>
      <c r="R391">
        <v>311.79680000000002</v>
      </c>
      <c r="S391">
        <v>5</v>
      </c>
      <c r="T391" t="s">
        <v>542</v>
      </c>
      <c r="U391" t="s">
        <v>206</v>
      </c>
      <c r="V391" t="s">
        <v>556</v>
      </c>
    </row>
    <row r="392" spans="1:22" x14ac:dyDescent="0.3">
      <c r="A392">
        <v>391</v>
      </c>
      <c r="B392" s="65">
        <v>44044</v>
      </c>
      <c r="C392">
        <v>15</v>
      </c>
      <c r="D392" t="s">
        <v>136</v>
      </c>
      <c r="E392">
        <v>12</v>
      </c>
      <c r="F392">
        <v>48</v>
      </c>
      <c r="G392">
        <v>102</v>
      </c>
      <c r="H392">
        <v>4896</v>
      </c>
      <c r="I392">
        <v>0.03</v>
      </c>
      <c r="K392">
        <v>4749.12</v>
      </c>
      <c r="L392" s="65">
        <v>44057</v>
      </c>
      <c r="M392" s="65">
        <v>44057</v>
      </c>
      <c r="N392">
        <v>391</v>
      </c>
      <c r="O392">
        <v>6</v>
      </c>
      <c r="P392" t="s">
        <v>113</v>
      </c>
      <c r="Q392">
        <v>0.06</v>
      </c>
      <c r="R392">
        <v>284.94720000000001</v>
      </c>
      <c r="S392">
        <v>6</v>
      </c>
      <c r="T392" t="s">
        <v>542</v>
      </c>
      <c r="U392" t="s">
        <v>201</v>
      </c>
      <c r="V392" t="s">
        <v>566</v>
      </c>
    </row>
    <row r="393" spans="1:22" x14ac:dyDescent="0.3">
      <c r="A393">
        <v>392</v>
      </c>
      <c r="B393" s="65">
        <v>44044</v>
      </c>
      <c r="C393">
        <v>6</v>
      </c>
      <c r="D393" t="s">
        <v>147</v>
      </c>
      <c r="E393">
        <v>10</v>
      </c>
      <c r="F393">
        <v>15</v>
      </c>
      <c r="G393">
        <v>96</v>
      </c>
      <c r="H393">
        <v>1440</v>
      </c>
      <c r="I393">
        <v>0.01</v>
      </c>
      <c r="K393">
        <v>1425.6</v>
      </c>
      <c r="L393" s="65">
        <v>44049</v>
      </c>
      <c r="M393" s="65">
        <v>44049</v>
      </c>
      <c r="N393">
        <v>392</v>
      </c>
      <c r="O393">
        <v>3</v>
      </c>
      <c r="P393" t="s">
        <v>90</v>
      </c>
      <c r="Q393">
        <v>0.09</v>
      </c>
      <c r="R393">
        <v>128.304</v>
      </c>
      <c r="S393">
        <v>7</v>
      </c>
      <c r="T393" t="s">
        <v>551</v>
      </c>
      <c r="U393" t="s">
        <v>206</v>
      </c>
      <c r="V393" t="s">
        <v>562</v>
      </c>
    </row>
    <row r="394" spans="1:22" x14ac:dyDescent="0.3">
      <c r="A394">
        <v>393</v>
      </c>
      <c r="B394" s="65">
        <v>44044</v>
      </c>
      <c r="C394">
        <v>77</v>
      </c>
      <c r="D394" t="s">
        <v>124</v>
      </c>
      <c r="E394">
        <v>5</v>
      </c>
      <c r="F394">
        <v>36</v>
      </c>
      <c r="G394">
        <v>119</v>
      </c>
      <c r="H394">
        <v>4284</v>
      </c>
      <c r="I394">
        <v>0.06</v>
      </c>
      <c r="K394">
        <v>4026.96</v>
      </c>
      <c r="L394" s="65">
        <v>44044</v>
      </c>
      <c r="M394" s="65">
        <v>44044</v>
      </c>
      <c r="N394">
        <v>393</v>
      </c>
      <c r="O394">
        <v>2</v>
      </c>
      <c r="P394" t="s">
        <v>95</v>
      </c>
      <c r="Q394">
        <v>7.0000000000000007E-2</v>
      </c>
      <c r="R394">
        <v>281.88720000000001</v>
      </c>
      <c r="S394">
        <v>1</v>
      </c>
      <c r="T394" t="s">
        <v>551</v>
      </c>
      <c r="U394" t="s">
        <v>206</v>
      </c>
      <c r="V394" t="s">
        <v>552</v>
      </c>
    </row>
    <row r="395" spans="1:22" x14ac:dyDescent="0.3">
      <c r="A395">
        <v>394</v>
      </c>
      <c r="B395" s="65">
        <v>44045</v>
      </c>
      <c r="C395">
        <v>17</v>
      </c>
      <c r="D395" t="s">
        <v>126</v>
      </c>
      <c r="E395">
        <v>8</v>
      </c>
      <c r="F395">
        <v>22</v>
      </c>
      <c r="G395">
        <v>95</v>
      </c>
      <c r="H395">
        <v>2090</v>
      </c>
      <c r="I395">
        <v>0.1</v>
      </c>
      <c r="K395">
        <v>1881</v>
      </c>
      <c r="L395" s="65">
        <v>44063</v>
      </c>
      <c r="M395" s="65">
        <v>44063</v>
      </c>
      <c r="N395">
        <v>394</v>
      </c>
      <c r="O395">
        <v>4</v>
      </c>
      <c r="P395" t="s">
        <v>92</v>
      </c>
      <c r="Q395">
        <v>0.09</v>
      </c>
      <c r="R395">
        <v>169.29</v>
      </c>
      <c r="S395">
        <v>2</v>
      </c>
      <c r="T395" t="s">
        <v>545</v>
      </c>
      <c r="U395" t="s">
        <v>206</v>
      </c>
      <c r="V395" t="s">
        <v>558</v>
      </c>
    </row>
    <row r="396" spans="1:22" x14ac:dyDescent="0.3">
      <c r="A396">
        <v>395</v>
      </c>
      <c r="B396" s="65">
        <v>44045</v>
      </c>
      <c r="C396">
        <v>18</v>
      </c>
      <c r="D396" t="s">
        <v>142</v>
      </c>
      <c r="E396">
        <v>1</v>
      </c>
      <c r="F396">
        <v>13</v>
      </c>
      <c r="G396">
        <v>107</v>
      </c>
      <c r="H396">
        <v>1391</v>
      </c>
      <c r="I396">
        <v>0.02</v>
      </c>
      <c r="K396">
        <v>1363.18</v>
      </c>
      <c r="L396" s="65">
        <v>44064</v>
      </c>
      <c r="M396" s="65">
        <v>44064</v>
      </c>
      <c r="N396">
        <v>395</v>
      </c>
      <c r="O396">
        <v>4</v>
      </c>
      <c r="P396" t="s">
        <v>88</v>
      </c>
      <c r="Q396">
        <v>0.08</v>
      </c>
      <c r="R396">
        <v>109.0544</v>
      </c>
      <c r="S396">
        <v>3</v>
      </c>
      <c r="T396" t="s">
        <v>202</v>
      </c>
      <c r="U396" t="s">
        <v>201</v>
      </c>
      <c r="V396" t="s">
        <v>539</v>
      </c>
    </row>
    <row r="397" spans="1:22" x14ac:dyDescent="0.3">
      <c r="A397">
        <v>396</v>
      </c>
      <c r="B397" s="65">
        <v>44045</v>
      </c>
      <c r="C397">
        <v>28</v>
      </c>
      <c r="D397" t="s">
        <v>145</v>
      </c>
      <c r="E397">
        <v>7</v>
      </c>
      <c r="F397">
        <v>40</v>
      </c>
      <c r="G397">
        <v>90</v>
      </c>
      <c r="H397">
        <v>3600</v>
      </c>
      <c r="I397">
        <v>0</v>
      </c>
      <c r="K397">
        <v>3600</v>
      </c>
      <c r="L397" s="65">
        <v>44053</v>
      </c>
      <c r="M397" s="65">
        <v>44053</v>
      </c>
      <c r="N397">
        <v>396</v>
      </c>
      <c r="O397">
        <v>4</v>
      </c>
      <c r="P397" t="s">
        <v>88</v>
      </c>
      <c r="Q397">
        <v>0.08</v>
      </c>
      <c r="R397">
        <v>288</v>
      </c>
      <c r="S397">
        <v>4</v>
      </c>
      <c r="T397" t="s">
        <v>542</v>
      </c>
      <c r="U397" t="s">
        <v>206</v>
      </c>
      <c r="V397" t="s">
        <v>556</v>
      </c>
    </row>
    <row r="398" spans="1:22" x14ac:dyDescent="0.3">
      <c r="A398">
        <v>397</v>
      </c>
      <c r="B398" s="65">
        <v>44046</v>
      </c>
      <c r="C398">
        <v>81</v>
      </c>
      <c r="D398" t="s">
        <v>162</v>
      </c>
      <c r="E398">
        <v>8</v>
      </c>
      <c r="F398">
        <v>12</v>
      </c>
      <c r="G398">
        <v>104</v>
      </c>
      <c r="H398">
        <v>1248</v>
      </c>
      <c r="I398">
        <v>0.05</v>
      </c>
      <c r="K398">
        <v>1185.5999999999999</v>
      </c>
      <c r="L398" s="65">
        <v>44049</v>
      </c>
      <c r="M398" s="65">
        <v>44049</v>
      </c>
      <c r="N398">
        <v>397</v>
      </c>
      <c r="O398">
        <v>1</v>
      </c>
      <c r="P398" t="s">
        <v>80</v>
      </c>
      <c r="Q398">
        <v>0.09</v>
      </c>
      <c r="R398">
        <v>106.70399999999999</v>
      </c>
      <c r="S398">
        <v>5</v>
      </c>
      <c r="T398" t="s">
        <v>545</v>
      </c>
      <c r="U398" t="s">
        <v>206</v>
      </c>
      <c r="V398" t="s">
        <v>558</v>
      </c>
    </row>
    <row r="399" spans="1:22" x14ac:dyDescent="0.3">
      <c r="A399">
        <v>398</v>
      </c>
      <c r="B399" s="65">
        <v>44047</v>
      </c>
      <c r="C399">
        <v>35</v>
      </c>
      <c r="D399" t="s">
        <v>96</v>
      </c>
      <c r="E399">
        <v>7</v>
      </c>
      <c r="F399">
        <v>18</v>
      </c>
      <c r="G399">
        <v>109</v>
      </c>
      <c r="H399">
        <v>1962</v>
      </c>
      <c r="I399">
        <v>0.13</v>
      </c>
      <c r="K399">
        <v>1706.94</v>
      </c>
      <c r="L399" s="65">
        <v>44072</v>
      </c>
      <c r="M399" s="65">
        <v>44072</v>
      </c>
      <c r="N399">
        <v>398</v>
      </c>
      <c r="O399">
        <v>7</v>
      </c>
      <c r="P399" t="s">
        <v>109</v>
      </c>
      <c r="Q399">
        <v>0.09</v>
      </c>
      <c r="R399">
        <v>153.62459999999999</v>
      </c>
      <c r="S399">
        <v>6</v>
      </c>
      <c r="T399" t="s">
        <v>542</v>
      </c>
      <c r="U399" t="s">
        <v>206</v>
      </c>
      <c r="V399" t="s">
        <v>556</v>
      </c>
    </row>
    <row r="400" spans="1:22" x14ac:dyDescent="0.3">
      <c r="A400">
        <v>399</v>
      </c>
      <c r="B400" s="65">
        <v>44047</v>
      </c>
      <c r="C400">
        <v>49</v>
      </c>
      <c r="D400" t="s">
        <v>96</v>
      </c>
      <c r="E400">
        <v>2</v>
      </c>
      <c r="F400">
        <v>25</v>
      </c>
      <c r="G400">
        <v>104</v>
      </c>
      <c r="H400">
        <v>2600</v>
      </c>
      <c r="I400">
        <v>0.04</v>
      </c>
      <c r="K400">
        <v>2496</v>
      </c>
      <c r="L400" s="65">
        <v>44077</v>
      </c>
      <c r="M400" s="65">
        <v>44077</v>
      </c>
      <c r="N400">
        <v>399</v>
      </c>
      <c r="O400">
        <v>2</v>
      </c>
      <c r="P400" t="s">
        <v>80</v>
      </c>
      <c r="Q400">
        <v>0.09</v>
      </c>
      <c r="R400">
        <v>224.64</v>
      </c>
      <c r="S400">
        <v>7</v>
      </c>
      <c r="T400" t="s">
        <v>542</v>
      </c>
      <c r="U400" t="s">
        <v>206</v>
      </c>
      <c r="V400" t="s">
        <v>543</v>
      </c>
    </row>
    <row r="401" spans="1:22" x14ac:dyDescent="0.3">
      <c r="A401">
        <v>400</v>
      </c>
      <c r="B401" s="65">
        <v>44047</v>
      </c>
      <c r="C401">
        <v>43</v>
      </c>
      <c r="D401" t="s">
        <v>158</v>
      </c>
      <c r="E401">
        <v>5</v>
      </c>
      <c r="F401">
        <v>10</v>
      </c>
      <c r="G401">
        <v>106</v>
      </c>
      <c r="H401">
        <v>1060</v>
      </c>
      <c r="I401">
        <v>0.04</v>
      </c>
      <c r="K401">
        <v>1017.6</v>
      </c>
      <c r="L401" s="65">
        <v>44057</v>
      </c>
      <c r="M401" s="65">
        <v>44057</v>
      </c>
      <c r="N401">
        <v>400</v>
      </c>
      <c r="O401">
        <v>6</v>
      </c>
      <c r="P401" t="s">
        <v>90</v>
      </c>
      <c r="Q401">
        <v>0.08</v>
      </c>
      <c r="R401">
        <v>81.408000000000001</v>
      </c>
      <c r="S401">
        <v>1</v>
      </c>
      <c r="T401" t="s">
        <v>551</v>
      </c>
      <c r="U401" t="s">
        <v>206</v>
      </c>
      <c r="V401" t="s">
        <v>552</v>
      </c>
    </row>
    <row r="402" spans="1:22" x14ac:dyDescent="0.3">
      <c r="A402">
        <v>401</v>
      </c>
      <c r="B402" s="65">
        <v>44047</v>
      </c>
      <c r="C402">
        <v>27</v>
      </c>
      <c r="D402" t="s">
        <v>160</v>
      </c>
      <c r="E402">
        <v>10</v>
      </c>
      <c r="F402">
        <v>47</v>
      </c>
      <c r="G402">
        <v>119</v>
      </c>
      <c r="H402">
        <v>5593</v>
      </c>
      <c r="I402">
        <v>0.1</v>
      </c>
      <c r="K402">
        <v>5033.7</v>
      </c>
      <c r="L402" s="65">
        <v>44058</v>
      </c>
      <c r="M402" s="65">
        <v>44058</v>
      </c>
      <c r="N402">
        <v>401</v>
      </c>
      <c r="O402">
        <v>5</v>
      </c>
      <c r="P402" t="s">
        <v>113</v>
      </c>
      <c r="Q402">
        <v>0.08</v>
      </c>
      <c r="R402">
        <v>402.69600000000003</v>
      </c>
      <c r="S402">
        <v>2</v>
      </c>
      <c r="T402" t="s">
        <v>551</v>
      </c>
      <c r="U402" t="s">
        <v>206</v>
      </c>
      <c r="V402" t="s">
        <v>562</v>
      </c>
    </row>
    <row r="403" spans="1:22" x14ac:dyDescent="0.3">
      <c r="A403">
        <v>402</v>
      </c>
      <c r="B403" s="65">
        <v>44047</v>
      </c>
      <c r="C403">
        <v>52</v>
      </c>
      <c r="D403" t="s">
        <v>81</v>
      </c>
      <c r="E403">
        <v>6</v>
      </c>
      <c r="F403">
        <v>21</v>
      </c>
      <c r="G403">
        <v>92</v>
      </c>
      <c r="H403">
        <v>1932</v>
      </c>
      <c r="I403">
        <v>0.02</v>
      </c>
      <c r="K403">
        <v>1893.36</v>
      </c>
      <c r="L403" s="65">
        <v>44048</v>
      </c>
      <c r="M403" s="65">
        <v>44048</v>
      </c>
      <c r="N403">
        <v>402</v>
      </c>
      <c r="O403">
        <v>7</v>
      </c>
      <c r="P403" t="s">
        <v>113</v>
      </c>
      <c r="Q403">
        <v>0.09</v>
      </c>
      <c r="R403">
        <v>170.4024</v>
      </c>
      <c r="S403">
        <v>3</v>
      </c>
      <c r="T403" t="s">
        <v>202</v>
      </c>
      <c r="U403" t="s">
        <v>201</v>
      </c>
      <c r="V403" t="s">
        <v>554</v>
      </c>
    </row>
    <row r="404" spans="1:22" x14ac:dyDescent="0.3">
      <c r="A404">
        <v>403</v>
      </c>
      <c r="B404" s="65">
        <v>44047</v>
      </c>
      <c r="C404">
        <v>78</v>
      </c>
      <c r="D404" t="s">
        <v>94</v>
      </c>
      <c r="E404">
        <v>11</v>
      </c>
      <c r="F404">
        <v>18</v>
      </c>
      <c r="G404">
        <v>104</v>
      </c>
      <c r="H404">
        <v>1872</v>
      </c>
      <c r="I404">
        <v>0.11</v>
      </c>
      <c r="K404">
        <v>1666.08</v>
      </c>
      <c r="L404" s="65">
        <v>44067</v>
      </c>
      <c r="M404" s="65">
        <v>44067</v>
      </c>
      <c r="N404">
        <v>403</v>
      </c>
      <c r="O404">
        <v>5</v>
      </c>
      <c r="P404" t="s">
        <v>90</v>
      </c>
      <c r="Q404">
        <v>7.0000000000000007E-2</v>
      </c>
      <c r="R404">
        <v>116.62560000000001</v>
      </c>
      <c r="S404">
        <v>4</v>
      </c>
      <c r="T404" t="s">
        <v>202</v>
      </c>
      <c r="U404" t="s">
        <v>201</v>
      </c>
      <c r="V404" t="s">
        <v>564</v>
      </c>
    </row>
    <row r="405" spans="1:22" x14ac:dyDescent="0.3">
      <c r="A405">
        <v>404</v>
      </c>
      <c r="B405" s="65">
        <v>44048</v>
      </c>
      <c r="C405">
        <v>29</v>
      </c>
      <c r="D405" t="s">
        <v>157</v>
      </c>
      <c r="E405">
        <v>1</v>
      </c>
      <c r="F405">
        <v>25</v>
      </c>
      <c r="G405">
        <v>118</v>
      </c>
      <c r="H405">
        <v>2950</v>
      </c>
      <c r="I405">
        <v>0.02</v>
      </c>
      <c r="K405">
        <v>2891</v>
      </c>
      <c r="L405" s="65">
        <v>44076</v>
      </c>
      <c r="M405" s="65">
        <v>44076</v>
      </c>
      <c r="N405">
        <v>404</v>
      </c>
      <c r="O405">
        <v>5</v>
      </c>
      <c r="P405" t="s">
        <v>109</v>
      </c>
      <c r="Q405">
        <v>0.08</v>
      </c>
      <c r="R405">
        <v>231.28</v>
      </c>
      <c r="S405">
        <v>5</v>
      </c>
      <c r="T405" t="s">
        <v>202</v>
      </c>
      <c r="U405" t="s">
        <v>201</v>
      </c>
      <c r="V405" t="s">
        <v>539</v>
      </c>
    </row>
    <row r="406" spans="1:22" x14ac:dyDescent="0.3">
      <c r="A406">
        <v>405</v>
      </c>
      <c r="B406" s="65">
        <v>44048</v>
      </c>
      <c r="C406">
        <v>88</v>
      </c>
      <c r="D406" t="s">
        <v>96</v>
      </c>
      <c r="E406">
        <v>7</v>
      </c>
      <c r="F406">
        <v>27</v>
      </c>
      <c r="G406">
        <v>120</v>
      </c>
      <c r="H406">
        <v>3240</v>
      </c>
      <c r="I406">
        <v>7.0000000000000007E-2</v>
      </c>
      <c r="K406">
        <v>3013.2</v>
      </c>
      <c r="L406" s="65">
        <v>44072</v>
      </c>
      <c r="M406" s="65">
        <v>44072</v>
      </c>
      <c r="N406">
        <v>405</v>
      </c>
      <c r="O406">
        <v>3</v>
      </c>
      <c r="P406" t="s">
        <v>88</v>
      </c>
      <c r="Q406">
        <v>7.0000000000000007E-2</v>
      </c>
      <c r="R406">
        <v>210.92400000000001</v>
      </c>
      <c r="S406">
        <v>6</v>
      </c>
      <c r="T406" t="s">
        <v>542</v>
      </c>
      <c r="U406" t="s">
        <v>206</v>
      </c>
      <c r="V406" t="s">
        <v>556</v>
      </c>
    </row>
    <row r="407" spans="1:22" x14ac:dyDescent="0.3">
      <c r="A407">
        <v>406</v>
      </c>
      <c r="B407" s="65">
        <v>44048</v>
      </c>
      <c r="C407">
        <v>69</v>
      </c>
      <c r="D407" t="s">
        <v>126</v>
      </c>
      <c r="E407">
        <v>13</v>
      </c>
      <c r="F407">
        <v>49</v>
      </c>
      <c r="G407">
        <v>93</v>
      </c>
      <c r="H407">
        <v>4557</v>
      </c>
      <c r="I407">
        <v>0.13</v>
      </c>
      <c r="K407">
        <v>3964.59</v>
      </c>
      <c r="L407" s="65">
        <v>44068</v>
      </c>
      <c r="M407" s="65">
        <v>44068</v>
      </c>
      <c r="N407">
        <v>406</v>
      </c>
      <c r="O407">
        <v>2</v>
      </c>
      <c r="P407" t="s">
        <v>128</v>
      </c>
      <c r="Q407">
        <v>7.0000000000000007E-2</v>
      </c>
      <c r="R407">
        <v>277.5213</v>
      </c>
      <c r="S407">
        <v>7</v>
      </c>
      <c r="T407" t="s">
        <v>545</v>
      </c>
      <c r="U407" t="s">
        <v>201</v>
      </c>
      <c r="V407" t="s">
        <v>568</v>
      </c>
    </row>
    <row r="408" spans="1:22" x14ac:dyDescent="0.3">
      <c r="A408">
        <v>407</v>
      </c>
      <c r="B408" s="65">
        <v>44048</v>
      </c>
      <c r="C408">
        <v>60</v>
      </c>
      <c r="D408" t="s">
        <v>141</v>
      </c>
      <c r="E408">
        <v>10</v>
      </c>
      <c r="F408">
        <v>15</v>
      </c>
      <c r="G408">
        <v>109</v>
      </c>
      <c r="H408">
        <v>1635</v>
      </c>
      <c r="I408">
        <v>0.1</v>
      </c>
      <c r="K408">
        <v>1471.5</v>
      </c>
      <c r="L408" s="65">
        <v>44051</v>
      </c>
      <c r="M408" s="65">
        <v>44051</v>
      </c>
      <c r="N408">
        <v>407</v>
      </c>
      <c r="O408">
        <v>5</v>
      </c>
      <c r="P408" t="s">
        <v>88</v>
      </c>
      <c r="Q408">
        <v>0.09</v>
      </c>
      <c r="R408">
        <v>132.435</v>
      </c>
      <c r="S408">
        <v>1</v>
      </c>
      <c r="T408" t="s">
        <v>551</v>
      </c>
      <c r="U408" t="s">
        <v>206</v>
      </c>
      <c r="V408" t="s">
        <v>562</v>
      </c>
    </row>
    <row r="409" spans="1:22" x14ac:dyDescent="0.3">
      <c r="A409">
        <v>408</v>
      </c>
      <c r="B409" s="65">
        <v>44048</v>
      </c>
      <c r="C409">
        <v>62</v>
      </c>
      <c r="D409" t="s">
        <v>96</v>
      </c>
      <c r="E409">
        <v>1</v>
      </c>
      <c r="F409">
        <v>30</v>
      </c>
      <c r="G409">
        <v>109</v>
      </c>
      <c r="H409">
        <v>3270</v>
      </c>
      <c r="I409">
        <v>0.13</v>
      </c>
      <c r="K409">
        <v>2844.9</v>
      </c>
      <c r="L409" s="65">
        <v>44050</v>
      </c>
      <c r="M409" s="65">
        <v>44050</v>
      </c>
      <c r="N409">
        <v>408</v>
      </c>
      <c r="O409">
        <v>1</v>
      </c>
      <c r="P409" t="s">
        <v>113</v>
      </c>
      <c r="Q409">
        <v>0.09</v>
      </c>
      <c r="R409">
        <v>256.041</v>
      </c>
      <c r="S409">
        <v>2</v>
      </c>
      <c r="T409" t="s">
        <v>202</v>
      </c>
      <c r="U409" t="s">
        <v>201</v>
      </c>
      <c r="V409" t="s">
        <v>539</v>
      </c>
    </row>
    <row r="410" spans="1:22" x14ac:dyDescent="0.3">
      <c r="A410">
        <v>409</v>
      </c>
      <c r="B410" s="65">
        <v>44049</v>
      </c>
      <c r="C410">
        <v>41</v>
      </c>
      <c r="D410" t="s">
        <v>127</v>
      </c>
      <c r="E410">
        <v>7</v>
      </c>
      <c r="F410">
        <v>21</v>
      </c>
      <c r="G410">
        <v>101</v>
      </c>
      <c r="H410">
        <v>2121</v>
      </c>
      <c r="I410">
        <v>0.1</v>
      </c>
      <c r="K410">
        <v>1908.9</v>
      </c>
      <c r="L410" s="65">
        <v>44059</v>
      </c>
      <c r="M410" s="65">
        <v>44059</v>
      </c>
      <c r="N410">
        <v>409</v>
      </c>
      <c r="O410">
        <v>5</v>
      </c>
      <c r="P410" t="s">
        <v>113</v>
      </c>
      <c r="Q410">
        <v>0.09</v>
      </c>
      <c r="R410">
        <v>171.80099999999999</v>
      </c>
      <c r="S410">
        <v>3</v>
      </c>
      <c r="T410" t="s">
        <v>542</v>
      </c>
      <c r="U410" t="s">
        <v>206</v>
      </c>
      <c r="V410" t="s">
        <v>556</v>
      </c>
    </row>
    <row r="411" spans="1:22" x14ac:dyDescent="0.3">
      <c r="A411">
        <v>410</v>
      </c>
      <c r="B411" s="65">
        <v>44050</v>
      </c>
      <c r="C411">
        <v>1</v>
      </c>
      <c r="D411" t="s">
        <v>152</v>
      </c>
      <c r="E411">
        <v>11</v>
      </c>
      <c r="F411">
        <v>15</v>
      </c>
      <c r="G411">
        <v>107</v>
      </c>
      <c r="H411">
        <v>1605</v>
      </c>
      <c r="I411">
        <v>0.05</v>
      </c>
      <c r="K411">
        <v>1524.75</v>
      </c>
      <c r="L411" s="65">
        <v>44059</v>
      </c>
      <c r="M411" s="65">
        <v>44059</v>
      </c>
      <c r="N411">
        <v>410</v>
      </c>
      <c r="O411">
        <v>5</v>
      </c>
      <c r="P411" t="s">
        <v>83</v>
      </c>
      <c r="Q411">
        <v>0.09</v>
      </c>
      <c r="R411">
        <v>137.22749999999999</v>
      </c>
      <c r="S411">
        <v>4</v>
      </c>
      <c r="T411" t="s">
        <v>202</v>
      </c>
      <c r="U411" t="s">
        <v>201</v>
      </c>
      <c r="V411" t="s">
        <v>564</v>
      </c>
    </row>
    <row r="412" spans="1:22" x14ac:dyDescent="0.3">
      <c r="A412">
        <v>411</v>
      </c>
      <c r="B412" s="65">
        <v>44050</v>
      </c>
      <c r="C412">
        <v>8</v>
      </c>
      <c r="D412" t="s">
        <v>96</v>
      </c>
      <c r="E412">
        <v>6</v>
      </c>
      <c r="F412">
        <v>21</v>
      </c>
      <c r="G412">
        <v>92</v>
      </c>
      <c r="H412">
        <v>1932</v>
      </c>
      <c r="I412">
        <v>0.06</v>
      </c>
      <c r="K412">
        <v>1816.08</v>
      </c>
      <c r="L412" s="65">
        <v>44064</v>
      </c>
      <c r="M412" s="65">
        <v>44064</v>
      </c>
      <c r="N412">
        <v>411</v>
      </c>
      <c r="O412">
        <v>2</v>
      </c>
      <c r="P412" t="s">
        <v>88</v>
      </c>
      <c r="Q412">
        <v>0.1</v>
      </c>
      <c r="R412">
        <v>181.608</v>
      </c>
      <c r="S412">
        <v>5</v>
      </c>
      <c r="T412" t="s">
        <v>202</v>
      </c>
      <c r="U412" t="s">
        <v>201</v>
      </c>
      <c r="V412" t="s">
        <v>554</v>
      </c>
    </row>
    <row r="413" spans="1:22" x14ac:dyDescent="0.3">
      <c r="A413">
        <v>412</v>
      </c>
      <c r="B413" s="65">
        <v>44050</v>
      </c>
      <c r="C413">
        <v>52</v>
      </c>
      <c r="D413" t="s">
        <v>81</v>
      </c>
      <c r="E413">
        <v>6</v>
      </c>
      <c r="F413">
        <v>39</v>
      </c>
      <c r="G413">
        <v>105</v>
      </c>
      <c r="H413">
        <v>4095</v>
      </c>
      <c r="I413">
        <v>0.08</v>
      </c>
      <c r="K413">
        <v>3767.4</v>
      </c>
      <c r="L413" s="65">
        <v>44065</v>
      </c>
      <c r="M413" s="65">
        <v>44065</v>
      </c>
      <c r="N413">
        <v>412</v>
      </c>
      <c r="O413">
        <v>5</v>
      </c>
      <c r="P413" t="s">
        <v>90</v>
      </c>
      <c r="Q413">
        <v>0.09</v>
      </c>
      <c r="R413">
        <v>339.06599999999997</v>
      </c>
      <c r="S413">
        <v>6</v>
      </c>
      <c r="T413" t="s">
        <v>202</v>
      </c>
      <c r="U413" t="s">
        <v>201</v>
      </c>
      <c r="V413" t="s">
        <v>554</v>
      </c>
    </row>
    <row r="414" spans="1:22" x14ac:dyDescent="0.3">
      <c r="A414">
        <v>413</v>
      </c>
      <c r="B414" s="65">
        <v>44050</v>
      </c>
      <c r="C414">
        <v>39</v>
      </c>
      <c r="D414" t="s">
        <v>96</v>
      </c>
      <c r="E414">
        <v>6</v>
      </c>
      <c r="F414">
        <v>45</v>
      </c>
      <c r="G414">
        <v>113</v>
      </c>
      <c r="H414">
        <v>5085</v>
      </c>
      <c r="I414">
        <v>0</v>
      </c>
      <c r="K414">
        <v>5085</v>
      </c>
      <c r="L414" s="65">
        <v>44053</v>
      </c>
      <c r="M414" s="65">
        <v>44053</v>
      </c>
      <c r="N414">
        <v>413</v>
      </c>
      <c r="O414">
        <v>7</v>
      </c>
      <c r="P414" t="s">
        <v>92</v>
      </c>
      <c r="Q414">
        <v>7.0000000000000007E-2</v>
      </c>
      <c r="R414">
        <v>355.95</v>
      </c>
      <c r="S414">
        <v>7</v>
      </c>
      <c r="T414" t="s">
        <v>202</v>
      </c>
      <c r="U414" t="s">
        <v>201</v>
      </c>
      <c r="V414" t="s">
        <v>554</v>
      </c>
    </row>
    <row r="415" spans="1:22" x14ac:dyDescent="0.3">
      <c r="A415">
        <v>414</v>
      </c>
      <c r="B415" s="65">
        <v>44053</v>
      </c>
      <c r="C415">
        <v>87</v>
      </c>
      <c r="D415" t="s">
        <v>101</v>
      </c>
      <c r="E415">
        <v>11</v>
      </c>
      <c r="F415">
        <v>15</v>
      </c>
      <c r="G415">
        <v>91</v>
      </c>
      <c r="H415">
        <v>1365</v>
      </c>
      <c r="I415">
        <v>0.06</v>
      </c>
      <c r="K415">
        <v>1283.0999999999999</v>
      </c>
      <c r="L415" s="65">
        <v>44066</v>
      </c>
      <c r="M415" s="65">
        <v>44066</v>
      </c>
      <c r="N415">
        <v>414</v>
      </c>
      <c r="O415">
        <v>3</v>
      </c>
      <c r="P415" t="s">
        <v>105</v>
      </c>
      <c r="Q415">
        <v>0.05</v>
      </c>
      <c r="R415">
        <v>64.155000000000001</v>
      </c>
      <c r="S415">
        <v>1</v>
      </c>
      <c r="T415" t="s">
        <v>202</v>
      </c>
      <c r="U415" t="s">
        <v>201</v>
      </c>
      <c r="V415" t="s">
        <v>564</v>
      </c>
    </row>
    <row r="416" spans="1:22" x14ac:dyDescent="0.3">
      <c r="A416">
        <v>415</v>
      </c>
      <c r="B416" s="65">
        <v>44053</v>
      </c>
      <c r="C416">
        <v>24</v>
      </c>
      <c r="D416" t="s">
        <v>133</v>
      </c>
      <c r="E416">
        <v>15</v>
      </c>
      <c r="F416">
        <v>15</v>
      </c>
      <c r="G416">
        <v>110</v>
      </c>
      <c r="H416">
        <v>1650</v>
      </c>
      <c r="I416">
        <v>0.01</v>
      </c>
      <c r="K416">
        <v>1633.5</v>
      </c>
      <c r="L416" s="65">
        <v>44079</v>
      </c>
      <c r="M416" s="65">
        <v>44079</v>
      </c>
      <c r="N416">
        <v>415</v>
      </c>
      <c r="O416">
        <v>2</v>
      </c>
      <c r="P416" t="s">
        <v>95</v>
      </c>
      <c r="Q416">
        <v>0.09</v>
      </c>
      <c r="R416">
        <v>147.01499999999999</v>
      </c>
      <c r="S416">
        <v>2</v>
      </c>
      <c r="T416" t="s">
        <v>551</v>
      </c>
      <c r="U416" t="s">
        <v>206</v>
      </c>
      <c r="V416" t="s">
        <v>572</v>
      </c>
    </row>
    <row r="417" spans="1:22" x14ac:dyDescent="0.3">
      <c r="A417">
        <v>416</v>
      </c>
      <c r="B417" s="65">
        <v>44054</v>
      </c>
      <c r="C417">
        <v>13</v>
      </c>
      <c r="D417" t="s">
        <v>134</v>
      </c>
      <c r="E417">
        <v>13</v>
      </c>
      <c r="F417">
        <v>38</v>
      </c>
      <c r="G417">
        <v>111</v>
      </c>
      <c r="H417">
        <v>4218</v>
      </c>
      <c r="I417">
        <v>0.08</v>
      </c>
      <c r="K417">
        <v>3880.56</v>
      </c>
      <c r="L417" s="65">
        <v>44082</v>
      </c>
      <c r="M417" s="65">
        <v>44082</v>
      </c>
      <c r="N417">
        <v>416</v>
      </c>
      <c r="O417">
        <v>4</v>
      </c>
      <c r="P417" t="s">
        <v>109</v>
      </c>
      <c r="Q417">
        <v>0.06</v>
      </c>
      <c r="R417">
        <v>232.83359999999999</v>
      </c>
      <c r="S417">
        <v>3</v>
      </c>
      <c r="T417" t="s">
        <v>545</v>
      </c>
      <c r="U417" t="s">
        <v>201</v>
      </c>
      <c r="V417" t="s">
        <v>568</v>
      </c>
    </row>
    <row r="418" spans="1:22" x14ac:dyDescent="0.3">
      <c r="A418">
        <v>417</v>
      </c>
      <c r="B418" s="65">
        <v>44056</v>
      </c>
      <c r="C418">
        <v>25</v>
      </c>
      <c r="D418" t="s">
        <v>122</v>
      </c>
      <c r="E418">
        <v>14</v>
      </c>
      <c r="F418">
        <v>13</v>
      </c>
      <c r="G418">
        <v>115</v>
      </c>
      <c r="H418">
        <v>1495</v>
      </c>
      <c r="I418">
        <v>0.14000000000000001</v>
      </c>
      <c r="K418">
        <v>1285.7</v>
      </c>
      <c r="L418" s="65">
        <v>44076</v>
      </c>
      <c r="M418" s="65">
        <v>44076</v>
      </c>
      <c r="N418">
        <v>417</v>
      </c>
      <c r="O418">
        <v>7</v>
      </c>
      <c r="P418" t="s">
        <v>88</v>
      </c>
      <c r="Q418">
        <v>0.1</v>
      </c>
      <c r="R418">
        <v>128.57</v>
      </c>
      <c r="S418">
        <v>4</v>
      </c>
      <c r="T418" t="s">
        <v>548</v>
      </c>
      <c r="U418" t="s">
        <v>201</v>
      </c>
      <c r="V418" t="s">
        <v>570</v>
      </c>
    </row>
    <row r="419" spans="1:22" x14ac:dyDescent="0.3">
      <c r="A419">
        <v>418</v>
      </c>
      <c r="B419" s="65">
        <v>44056</v>
      </c>
      <c r="C419">
        <v>88</v>
      </c>
      <c r="D419" t="s">
        <v>96</v>
      </c>
      <c r="E419">
        <v>7</v>
      </c>
      <c r="F419">
        <v>39</v>
      </c>
      <c r="G419">
        <v>112</v>
      </c>
      <c r="H419">
        <v>4368</v>
      </c>
      <c r="I419">
        <v>0.04</v>
      </c>
      <c r="K419">
        <v>4193.28</v>
      </c>
      <c r="L419" s="65">
        <v>44063</v>
      </c>
      <c r="M419" s="65">
        <v>44063</v>
      </c>
      <c r="N419">
        <v>418</v>
      </c>
      <c r="O419">
        <v>5</v>
      </c>
      <c r="P419" t="s">
        <v>80</v>
      </c>
      <c r="Q419">
        <v>0.09</v>
      </c>
      <c r="R419">
        <v>377.39519999999999</v>
      </c>
      <c r="S419">
        <v>5</v>
      </c>
      <c r="T419" t="s">
        <v>542</v>
      </c>
      <c r="U419" t="s">
        <v>206</v>
      </c>
      <c r="V419" t="s">
        <v>556</v>
      </c>
    </row>
    <row r="420" spans="1:22" x14ac:dyDescent="0.3">
      <c r="A420">
        <v>419</v>
      </c>
      <c r="B420" s="65">
        <v>44056</v>
      </c>
      <c r="C420">
        <v>78</v>
      </c>
      <c r="D420" t="s">
        <v>94</v>
      </c>
      <c r="E420">
        <v>4</v>
      </c>
      <c r="F420">
        <v>19</v>
      </c>
      <c r="G420">
        <v>103</v>
      </c>
      <c r="H420">
        <v>1957</v>
      </c>
      <c r="I420">
        <v>0.01</v>
      </c>
      <c r="K420">
        <v>1937.43</v>
      </c>
      <c r="L420" s="65">
        <v>44080</v>
      </c>
      <c r="M420" s="65">
        <v>44080</v>
      </c>
      <c r="N420">
        <v>419</v>
      </c>
      <c r="O420">
        <v>5</v>
      </c>
      <c r="P420" t="s">
        <v>105</v>
      </c>
      <c r="Q420">
        <v>0.06</v>
      </c>
      <c r="R420">
        <v>116.2458</v>
      </c>
      <c r="S420">
        <v>6</v>
      </c>
      <c r="T420" t="s">
        <v>548</v>
      </c>
      <c r="U420" t="s">
        <v>206</v>
      </c>
      <c r="V420" t="s">
        <v>549</v>
      </c>
    </row>
    <row r="421" spans="1:22" x14ac:dyDescent="0.3">
      <c r="A421">
        <v>420</v>
      </c>
      <c r="B421" s="65">
        <v>44056</v>
      </c>
      <c r="C421">
        <v>32</v>
      </c>
      <c r="D421" t="s">
        <v>136</v>
      </c>
      <c r="E421">
        <v>7</v>
      </c>
      <c r="F421">
        <v>46</v>
      </c>
      <c r="G421">
        <v>95</v>
      </c>
      <c r="H421">
        <v>4370</v>
      </c>
      <c r="I421">
        <v>0.05</v>
      </c>
      <c r="K421">
        <v>4151.5</v>
      </c>
      <c r="L421" s="65">
        <v>44070</v>
      </c>
      <c r="M421" s="65">
        <v>44070</v>
      </c>
      <c r="N421">
        <v>420</v>
      </c>
      <c r="O421">
        <v>7</v>
      </c>
      <c r="P421" t="s">
        <v>128</v>
      </c>
      <c r="Q421">
        <v>0.05</v>
      </c>
      <c r="R421">
        <v>207.57499999999999</v>
      </c>
      <c r="S421">
        <v>7</v>
      </c>
      <c r="T421" t="s">
        <v>542</v>
      </c>
      <c r="U421" t="s">
        <v>206</v>
      </c>
      <c r="V421" t="s">
        <v>556</v>
      </c>
    </row>
    <row r="422" spans="1:22" x14ac:dyDescent="0.3">
      <c r="A422">
        <v>421</v>
      </c>
      <c r="B422" s="65">
        <v>44057</v>
      </c>
      <c r="C422">
        <v>39</v>
      </c>
      <c r="D422" t="s">
        <v>96</v>
      </c>
      <c r="E422">
        <v>12</v>
      </c>
      <c r="F422">
        <v>47</v>
      </c>
      <c r="G422">
        <v>110</v>
      </c>
      <c r="H422">
        <v>5170</v>
      </c>
      <c r="I422">
        <v>0.12</v>
      </c>
      <c r="K422">
        <v>4549.6000000000004</v>
      </c>
      <c r="L422" s="65">
        <v>44067</v>
      </c>
      <c r="M422" s="65">
        <v>44067</v>
      </c>
      <c r="N422">
        <v>421</v>
      </c>
      <c r="O422">
        <v>7</v>
      </c>
      <c r="P422" t="s">
        <v>105</v>
      </c>
      <c r="Q422">
        <v>0.1</v>
      </c>
      <c r="R422">
        <v>454.96</v>
      </c>
      <c r="S422">
        <v>1</v>
      </c>
      <c r="T422" t="s">
        <v>542</v>
      </c>
      <c r="U422" t="s">
        <v>201</v>
      </c>
      <c r="V422" t="s">
        <v>566</v>
      </c>
    </row>
    <row r="423" spans="1:22" x14ac:dyDescent="0.3">
      <c r="A423">
        <v>422</v>
      </c>
      <c r="B423" s="65">
        <v>44057</v>
      </c>
      <c r="C423">
        <v>77</v>
      </c>
      <c r="D423" t="s">
        <v>124</v>
      </c>
      <c r="E423">
        <v>9</v>
      </c>
      <c r="F423">
        <v>21</v>
      </c>
      <c r="G423">
        <v>103</v>
      </c>
      <c r="H423">
        <v>2163</v>
      </c>
      <c r="I423">
        <v>0.12</v>
      </c>
      <c r="K423">
        <v>1903.44</v>
      </c>
      <c r="L423" s="65">
        <v>44075</v>
      </c>
      <c r="M423" s="65">
        <v>44075</v>
      </c>
      <c r="N423">
        <v>422</v>
      </c>
      <c r="O423">
        <v>4</v>
      </c>
      <c r="P423" t="s">
        <v>105</v>
      </c>
      <c r="Q423">
        <v>0.1</v>
      </c>
      <c r="R423">
        <v>190.34399999999999</v>
      </c>
      <c r="S423">
        <v>2</v>
      </c>
      <c r="T423" t="s">
        <v>548</v>
      </c>
      <c r="U423" t="s">
        <v>206</v>
      </c>
      <c r="V423" t="s">
        <v>560</v>
      </c>
    </row>
    <row r="424" spans="1:22" x14ac:dyDescent="0.3">
      <c r="A424">
        <v>423</v>
      </c>
      <c r="B424" s="65">
        <v>44058</v>
      </c>
      <c r="C424">
        <v>94</v>
      </c>
      <c r="D424" t="s">
        <v>111</v>
      </c>
      <c r="E424">
        <v>14</v>
      </c>
      <c r="F424">
        <v>22</v>
      </c>
      <c r="G424">
        <v>113</v>
      </c>
      <c r="H424">
        <v>2486</v>
      </c>
      <c r="I424">
        <v>0.13</v>
      </c>
      <c r="K424">
        <v>2162.8200000000002</v>
      </c>
      <c r="L424" s="65">
        <v>44079</v>
      </c>
      <c r="M424" s="65">
        <v>44079</v>
      </c>
      <c r="N424">
        <v>423</v>
      </c>
      <c r="O424">
        <v>1</v>
      </c>
      <c r="P424" t="s">
        <v>109</v>
      </c>
      <c r="Q424">
        <v>0.05</v>
      </c>
      <c r="R424">
        <v>108.14100000000001</v>
      </c>
      <c r="S424">
        <v>3</v>
      </c>
      <c r="T424" t="s">
        <v>548</v>
      </c>
      <c r="U424" t="s">
        <v>201</v>
      </c>
      <c r="V424" t="s">
        <v>570</v>
      </c>
    </row>
    <row r="425" spans="1:22" x14ac:dyDescent="0.3">
      <c r="A425">
        <v>424</v>
      </c>
      <c r="B425" s="65">
        <v>44058</v>
      </c>
      <c r="C425">
        <v>93</v>
      </c>
      <c r="D425" t="s">
        <v>91</v>
      </c>
      <c r="E425">
        <v>13</v>
      </c>
      <c r="F425">
        <v>36</v>
      </c>
      <c r="G425">
        <v>109</v>
      </c>
      <c r="H425">
        <v>3924</v>
      </c>
      <c r="I425">
        <v>0.03</v>
      </c>
      <c r="K425">
        <v>3806.28</v>
      </c>
      <c r="L425" s="65">
        <v>44085</v>
      </c>
      <c r="M425" s="65">
        <v>44085</v>
      </c>
      <c r="N425">
        <v>424</v>
      </c>
      <c r="O425">
        <v>3</v>
      </c>
      <c r="P425" t="s">
        <v>113</v>
      </c>
      <c r="Q425">
        <v>0.06</v>
      </c>
      <c r="R425">
        <v>228.3768</v>
      </c>
      <c r="S425">
        <v>4</v>
      </c>
      <c r="T425" t="s">
        <v>545</v>
      </c>
      <c r="U425" t="s">
        <v>201</v>
      </c>
      <c r="V425" t="s">
        <v>568</v>
      </c>
    </row>
    <row r="426" spans="1:22" x14ac:dyDescent="0.3">
      <c r="A426">
        <v>425</v>
      </c>
      <c r="B426" s="65">
        <v>44059</v>
      </c>
      <c r="C426">
        <v>32</v>
      </c>
      <c r="D426" t="s">
        <v>136</v>
      </c>
      <c r="E426">
        <v>10</v>
      </c>
      <c r="F426">
        <v>17</v>
      </c>
      <c r="G426">
        <v>116</v>
      </c>
      <c r="H426">
        <v>1972</v>
      </c>
      <c r="I426">
        <v>0.05</v>
      </c>
      <c r="K426">
        <v>1873.4</v>
      </c>
      <c r="L426" s="65">
        <v>44060</v>
      </c>
      <c r="M426" s="65">
        <v>44060</v>
      </c>
      <c r="N426">
        <v>425</v>
      </c>
      <c r="O426">
        <v>3</v>
      </c>
      <c r="P426" t="s">
        <v>109</v>
      </c>
      <c r="Q426">
        <v>0.05</v>
      </c>
      <c r="R426">
        <v>93.67</v>
      </c>
      <c r="S426">
        <v>5</v>
      </c>
      <c r="T426" t="s">
        <v>551</v>
      </c>
      <c r="U426" t="s">
        <v>206</v>
      </c>
      <c r="V426" t="s">
        <v>562</v>
      </c>
    </row>
    <row r="427" spans="1:22" x14ac:dyDescent="0.3">
      <c r="A427">
        <v>426</v>
      </c>
      <c r="B427" s="65">
        <v>44059</v>
      </c>
      <c r="C427">
        <v>14</v>
      </c>
      <c r="D427" t="s">
        <v>86</v>
      </c>
      <c r="E427">
        <v>9</v>
      </c>
      <c r="F427">
        <v>46</v>
      </c>
      <c r="G427">
        <v>100</v>
      </c>
      <c r="H427">
        <v>4600</v>
      </c>
      <c r="I427">
        <v>0.04</v>
      </c>
      <c r="K427">
        <v>4416</v>
      </c>
      <c r="L427" s="65">
        <v>44083</v>
      </c>
      <c r="M427" s="65">
        <v>44083</v>
      </c>
      <c r="N427">
        <v>426</v>
      </c>
      <c r="O427">
        <v>4</v>
      </c>
      <c r="P427" t="s">
        <v>88</v>
      </c>
      <c r="Q427">
        <v>0.09</v>
      </c>
      <c r="R427">
        <v>397.44</v>
      </c>
      <c r="S427">
        <v>6</v>
      </c>
      <c r="T427" t="s">
        <v>548</v>
      </c>
      <c r="U427" t="s">
        <v>206</v>
      </c>
      <c r="V427" t="s">
        <v>560</v>
      </c>
    </row>
    <row r="428" spans="1:22" x14ac:dyDescent="0.3">
      <c r="A428">
        <v>427</v>
      </c>
      <c r="B428" s="65">
        <v>44060</v>
      </c>
      <c r="C428">
        <v>79</v>
      </c>
      <c r="D428" t="s">
        <v>91</v>
      </c>
      <c r="E428">
        <v>14</v>
      </c>
      <c r="F428">
        <v>20</v>
      </c>
      <c r="G428">
        <v>103</v>
      </c>
      <c r="H428">
        <v>2060</v>
      </c>
      <c r="I428">
        <v>7.0000000000000007E-2</v>
      </c>
      <c r="K428">
        <v>1915.8</v>
      </c>
      <c r="L428" s="65">
        <v>44066</v>
      </c>
      <c r="M428" s="65">
        <v>44066</v>
      </c>
      <c r="N428">
        <v>427</v>
      </c>
      <c r="O428">
        <v>2</v>
      </c>
      <c r="P428" t="s">
        <v>95</v>
      </c>
      <c r="Q428">
        <v>0.1</v>
      </c>
      <c r="R428">
        <v>191.58</v>
      </c>
      <c r="S428">
        <v>7</v>
      </c>
      <c r="T428" t="s">
        <v>548</v>
      </c>
      <c r="U428" t="s">
        <v>201</v>
      </c>
      <c r="V428" t="s">
        <v>570</v>
      </c>
    </row>
    <row r="429" spans="1:22" x14ac:dyDescent="0.3">
      <c r="A429">
        <v>428</v>
      </c>
      <c r="B429" s="65">
        <v>44060</v>
      </c>
      <c r="C429">
        <v>31</v>
      </c>
      <c r="D429" t="s">
        <v>144</v>
      </c>
      <c r="E429">
        <v>2</v>
      </c>
      <c r="F429">
        <v>10</v>
      </c>
      <c r="G429">
        <v>94</v>
      </c>
      <c r="H429">
        <v>940</v>
      </c>
      <c r="I429">
        <v>0.04</v>
      </c>
      <c r="K429">
        <v>902.4</v>
      </c>
      <c r="L429" s="65">
        <v>44071</v>
      </c>
      <c r="M429" s="65">
        <v>44071</v>
      </c>
      <c r="N429">
        <v>428</v>
      </c>
      <c r="O429">
        <v>5</v>
      </c>
      <c r="P429" t="s">
        <v>128</v>
      </c>
      <c r="Q429">
        <v>0.05</v>
      </c>
      <c r="R429">
        <v>45.12</v>
      </c>
      <c r="S429">
        <v>1</v>
      </c>
      <c r="T429" t="s">
        <v>542</v>
      </c>
      <c r="U429" t="s">
        <v>206</v>
      </c>
      <c r="V429" t="s">
        <v>543</v>
      </c>
    </row>
    <row r="430" spans="1:22" x14ac:dyDescent="0.3">
      <c r="A430">
        <v>429</v>
      </c>
      <c r="B430" s="65">
        <v>44060</v>
      </c>
      <c r="C430">
        <v>76</v>
      </c>
      <c r="D430" t="s">
        <v>163</v>
      </c>
      <c r="E430">
        <v>14</v>
      </c>
      <c r="F430">
        <v>37</v>
      </c>
      <c r="G430">
        <v>93</v>
      </c>
      <c r="H430">
        <v>3441</v>
      </c>
      <c r="I430">
        <v>0.06</v>
      </c>
      <c r="K430">
        <v>3234.54</v>
      </c>
      <c r="L430" s="65">
        <v>44088</v>
      </c>
      <c r="M430" s="65">
        <v>44088</v>
      </c>
      <c r="N430">
        <v>429</v>
      </c>
      <c r="O430">
        <v>1</v>
      </c>
      <c r="P430" t="s">
        <v>90</v>
      </c>
      <c r="Q430">
        <v>0.1</v>
      </c>
      <c r="R430">
        <v>323.45400000000001</v>
      </c>
      <c r="S430">
        <v>2</v>
      </c>
      <c r="T430" t="s">
        <v>548</v>
      </c>
      <c r="U430" t="s">
        <v>201</v>
      </c>
      <c r="V430" t="s">
        <v>570</v>
      </c>
    </row>
    <row r="431" spans="1:22" x14ac:dyDescent="0.3">
      <c r="A431">
        <v>430</v>
      </c>
      <c r="B431" s="65">
        <v>44061</v>
      </c>
      <c r="C431">
        <v>32</v>
      </c>
      <c r="D431" t="s">
        <v>136</v>
      </c>
      <c r="E431">
        <v>2</v>
      </c>
      <c r="F431">
        <v>25</v>
      </c>
      <c r="G431">
        <v>111</v>
      </c>
      <c r="H431">
        <v>2775</v>
      </c>
      <c r="I431">
        <v>7.0000000000000007E-2</v>
      </c>
      <c r="K431">
        <v>2580.75</v>
      </c>
      <c r="L431" s="65">
        <v>44090</v>
      </c>
      <c r="M431" s="65">
        <v>44090</v>
      </c>
      <c r="N431">
        <v>430</v>
      </c>
      <c r="O431">
        <v>4</v>
      </c>
      <c r="P431" t="s">
        <v>109</v>
      </c>
      <c r="Q431">
        <v>0.05</v>
      </c>
      <c r="R431">
        <v>129.03749999999999</v>
      </c>
      <c r="S431">
        <v>3</v>
      </c>
      <c r="T431" t="s">
        <v>542</v>
      </c>
      <c r="U431" t="s">
        <v>206</v>
      </c>
      <c r="V431" t="s">
        <v>543</v>
      </c>
    </row>
    <row r="432" spans="1:22" x14ac:dyDescent="0.3">
      <c r="A432">
        <v>431</v>
      </c>
      <c r="B432" s="65">
        <v>44061</v>
      </c>
      <c r="C432">
        <v>38</v>
      </c>
      <c r="D432" t="s">
        <v>132</v>
      </c>
      <c r="E432">
        <v>8</v>
      </c>
      <c r="F432">
        <v>25</v>
      </c>
      <c r="G432">
        <v>93</v>
      </c>
      <c r="H432">
        <v>2325</v>
      </c>
      <c r="I432">
        <v>0.04</v>
      </c>
      <c r="K432">
        <v>2232</v>
      </c>
      <c r="L432" s="65">
        <v>44077</v>
      </c>
      <c r="M432" s="65">
        <v>44077</v>
      </c>
      <c r="N432">
        <v>431</v>
      </c>
      <c r="O432">
        <v>7</v>
      </c>
      <c r="P432" t="s">
        <v>113</v>
      </c>
      <c r="Q432">
        <v>0.05</v>
      </c>
      <c r="R432">
        <v>111.6</v>
      </c>
      <c r="S432">
        <v>4</v>
      </c>
      <c r="T432" t="s">
        <v>545</v>
      </c>
      <c r="U432" t="s">
        <v>206</v>
      </c>
      <c r="V432" t="s">
        <v>558</v>
      </c>
    </row>
    <row r="433" spans="1:22" x14ac:dyDescent="0.3">
      <c r="A433">
        <v>432</v>
      </c>
      <c r="B433" s="65">
        <v>44062</v>
      </c>
      <c r="C433">
        <v>72</v>
      </c>
      <c r="D433" t="s">
        <v>96</v>
      </c>
      <c r="E433">
        <v>6</v>
      </c>
      <c r="F433">
        <v>28</v>
      </c>
      <c r="G433">
        <v>111</v>
      </c>
      <c r="H433">
        <v>3108</v>
      </c>
      <c r="I433">
        <v>0.04</v>
      </c>
      <c r="K433">
        <v>2983.68</v>
      </c>
      <c r="L433" s="65">
        <v>44087</v>
      </c>
      <c r="M433" s="65">
        <v>44087</v>
      </c>
      <c r="N433">
        <v>432</v>
      </c>
      <c r="O433">
        <v>2</v>
      </c>
      <c r="P433" t="s">
        <v>109</v>
      </c>
      <c r="Q433">
        <v>0.08</v>
      </c>
      <c r="R433">
        <v>238.6944</v>
      </c>
      <c r="S433">
        <v>5</v>
      </c>
      <c r="T433" t="s">
        <v>202</v>
      </c>
      <c r="U433" t="s">
        <v>201</v>
      </c>
      <c r="V433" t="s">
        <v>554</v>
      </c>
    </row>
    <row r="434" spans="1:22" x14ac:dyDescent="0.3">
      <c r="A434">
        <v>433</v>
      </c>
      <c r="B434" s="65">
        <v>44063</v>
      </c>
      <c r="C434">
        <v>38</v>
      </c>
      <c r="D434" t="s">
        <v>132</v>
      </c>
      <c r="E434">
        <v>10</v>
      </c>
      <c r="F434">
        <v>32</v>
      </c>
      <c r="G434">
        <v>90</v>
      </c>
      <c r="H434">
        <v>2880</v>
      </c>
      <c r="I434">
        <v>0.03</v>
      </c>
      <c r="K434">
        <v>2793.6</v>
      </c>
      <c r="L434" s="65">
        <v>44087</v>
      </c>
      <c r="M434" s="65">
        <v>44087</v>
      </c>
      <c r="N434">
        <v>433</v>
      </c>
      <c r="O434">
        <v>7</v>
      </c>
      <c r="P434" t="s">
        <v>109</v>
      </c>
      <c r="Q434">
        <v>0.09</v>
      </c>
      <c r="R434">
        <v>251.42400000000001</v>
      </c>
      <c r="S434">
        <v>6</v>
      </c>
      <c r="T434" t="s">
        <v>551</v>
      </c>
      <c r="U434" t="s">
        <v>206</v>
      </c>
      <c r="V434" t="s">
        <v>562</v>
      </c>
    </row>
    <row r="435" spans="1:22" x14ac:dyDescent="0.3">
      <c r="A435">
        <v>434</v>
      </c>
      <c r="B435" s="65">
        <v>44064</v>
      </c>
      <c r="C435">
        <v>84</v>
      </c>
      <c r="D435" t="s">
        <v>106</v>
      </c>
      <c r="E435">
        <v>10</v>
      </c>
      <c r="F435">
        <v>15</v>
      </c>
      <c r="G435">
        <v>112</v>
      </c>
      <c r="H435">
        <v>1680</v>
      </c>
      <c r="I435">
        <v>0.12</v>
      </c>
      <c r="K435">
        <v>1478.4</v>
      </c>
      <c r="L435" s="65">
        <v>44064</v>
      </c>
      <c r="M435" s="65">
        <v>44064</v>
      </c>
      <c r="N435">
        <v>434</v>
      </c>
      <c r="O435">
        <v>2</v>
      </c>
      <c r="P435" t="s">
        <v>92</v>
      </c>
      <c r="Q435">
        <v>0.05</v>
      </c>
      <c r="R435">
        <v>73.92</v>
      </c>
      <c r="S435">
        <v>7</v>
      </c>
      <c r="T435" t="s">
        <v>551</v>
      </c>
      <c r="U435" t="s">
        <v>206</v>
      </c>
      <c r="V435" t="s">
        <v>562</v>
      </c>
    </row>
    <row r="436" spans="1:22" x14ac:dyDescent="0.3">
      <c r="A436">
        <v>435</v>
      </c>
      <c r="B436" s="65">
        <v>44064</v>
      </c>
      <c r="C436">
        <v>95</v>
      </c>
      <c r="D436" t="s">
        <v>96</v>
      </c>
      <c r="E436">
        <v>14</v>
      </c>
      <c r="F436">
        <v>40</v>
      </c>
      <c r="G436">
        <v>120</v>
      </c>
      <c r="H436">
        <v>4800</v>
      </c>
      <c r="I436">
        <v>0.13</v>
      </c>
      <c r="K436">
        <v>4176</v>
      </c>
      <c r="L436" s="65">
        <v>44070</v>
      </c>
      <c r="M436" s="65">
        <v>44070</v>
      </c>
      <c r="N436">
        <v>435</v>
      </c>
      <c r="O436">
        <v>3</v>
      </c>
      <c r="P436" t="s">
        <v>105</v>
      </c>
      <c r="Q436">
        <v>0.06</v>
      </c>
      <c r="R436">
        <v>250.56</v>
      </c>
      <c r="S436">
        <v>1</v>
      </c>
      <c r="T436" t="s">
        <v>548</v>
      </c>
      <c r="U436" t="s">
        <v>201</v>
      </c>
      <c r="V436" t="s">
        <v>570</v>
      </c>
    </row>
    <row r="437" spans="1:22" x14ac:dyDescent="0.3">
      <c r="A437">
        <v>436</v>
      </c>
      <c r="B437" s="65">
        <v>44064</v>
      </c>
      <c r="C437">
        <v>71</v>
      </c>
      <c r="D437" t="s">
        <v>78</v>
      </c>
      <c r="E437">
        <v>6</v>
      </c>
      <c r="F437">
        <v>28</v>
      </c>
      <c r="G437">
        <v>91</v>
      </c>
      <c r="H437">
        <v>2548</v>
      </c>
      <c r="I437">
        <v>0.04</v>
      </c>
      <c r="K437">
        <v>2446.08</v>
      </c>
      <c r="L437" s="65">
        <v>44086</v>
      </c>
      <c r="M437" s="65">
        <v>44086</v>
      </c>
      <c r="N437">
        <v>436</v>
      </c>
      <c r="O437">
        <v>1</v>
      </c>
      <c r="P437" t="s">
        <v>113</v>
      </c>
      <c r="Q437">
        <v>7.0000000000000007E-2</v>
      </c>
      <c r="R437">
        <v>171.22559999999999</v>
      </c>
      <c r="S437">
        <v>2</v>
      </c>
      <c r="T437" t="s">
        <v>202</v>
      </c>
      <c r="U437" t="s">
        <v>201</v>
      </c>
      <c r="V437" t="s">
        <v>554</v>
      </c>
    </row>
    <row r="438" spans="1:22" x14ac:dyDescent="0.3">
      <c r="A438">
        <v>437</v>
      </c>
      <c r="B438" s="65">
        <v>44064</v>
      </c>
      <c r="C438">
        <v>31</v>
      </c>
      <c r="D438" t="s">
        <v>144</v>
      </c>
      <c r="E438">
        <v>5</v>
      </c>
      <c r="F438">
        <v>13</v>
      </c>
      <c r="G438">
        <v>114</v>
      </c>
      <c r="H438">
        <v>1482</v>
      </c>
      <c r="I438">
        <v>0.14000000000000001</v>
      </c>
      <c r="K438">
        <v>1274.52</v>
      </c>
      <c r="L438" s="65">
        <v>44076</v>
      </c>
      <c r="M438" s="65">
        <v>44076</v>
      </c>
      <c r="N438">
        <v>437</v>
      </c>
      <c r="O438">
        <v>4</v>
      </c>
      <c r="P438" t="s">
        <v>88</v>
      </c>
      <c r="Q438">
        <v>7.0000000000000007E-2</v>
      </c>
      <c r="R438">
        <v>89.216399999999993</v>
      </c>
      <c r="S438">
        <v>3</v>
      </c>
      <c r="T438" t="s">
        <v>551</v>
      </c>
      <c r="U438" t="s">
        <v>206</v>
      </c>
      <c r="V438" t="s">
        <v>552</v>
      </c>
    </row>
    <row r="439" spans="1:22" x14ac:dyDescent="0.3">
      <c r="A439">
        <v>438</v>
      </c>
      <c r="B439" s="65">
        <v>44065</v>
      </c>
      <c r="C439">
        <v>44</v>
      </c>
      <c r="D439" t="s">
        <v>130</v>
      </c>
      <c r="E439">
        <v>6</v>
      </c>
      <c r="F439">
        <v>28</v>
      </c>
      <c r="G439">
        <v>104</v>
      </c>
      <c r="H439">
        <v>2912</v>
      </c>
      <c r="I439">
        <v>0.12</v>
      </c>
      <c r="K439">
        <v>2562.56</v>
      </c>
      <c r="L439" s="65">
        <v>44086</v>
      </c>
      <c r="M439" s="65">
        <v>44086</v>
      </c>
      <c r="N439">
        <v>438</v>
      </c>
      <c r="O439">
        <v>2</v>
      </c>
      <c r="P439" t="s">
        <v>83</v>
      </c>
      <c r="Q439">
        <v>0.08</v>
      </c>
      <c r="R439">
        <v>205.00479999999999</v>
      </c>
      <c r="S439">
        <v>4</v>
      </c>
      <c r="T439" t="s">
        <v>202</v>
      </c>
      <c r="U439" t="s">
        <v>201</v>
      </c>
      <c r="V439" t="s">
        <v>554</v>
      </c>
    </row>
    <row r="440" spans="1:22" x14ac:dyDescent="0.3">
      <c r="A440">
        <v>439</v>
      </c>
      <c r="B440" s="65">
        <v>44065</v>
      </c>
      <c r="C440">
        <v>54</v>
      </c>
      <c r="D440" t="s">
        <v>138</v>
      </c>
      <c r="E440">
        <v>9</v>
      </c>
      <c r="F440">
        <v>16</v>
      </c>
      <c r="G440">
        <v>104</v>
      </c>
      <c r="H440">
        <v>1664</v>
      </c>
      <c r="I440">
        <v>0.15</v>
      </c>
      <c r="K440">
        <v>1414.4</v>
      </c>
      <c r="L440" s="65">
        <v>44086</v>
      </c>
      <c r="M440" s="65">
        <v>44086</v>
      </c>
      <c r="N440">
        <v>439</v>
      </c>
      <c r="O440">
        <v>4</v>
      </c>
      <c r="P440" t="s">
        <v>83</v>
      </c>
      <c r="Q440">
        <v>0.1</v>
      </c>
      <c r="R440">
        <v>141.44</v>
      </c>
      <c r="S440">
        <v>5</v>
      </c>
      <c r="T440" t="s">
        <v>548</v>
      </c>
      <c r="U440" t="s">
        <v>206</v>
      </c>
      <c r="V440" t="s">
        <v>560</v>
      </c>
    </row>
    <row r="441" spans="1:22" x14ac:dyDescent="0.3">
      <c r="A441">
        <v>440</v>
      </c>
      <c r="B441" s="65">
        <v>44066</v>
      </c>
      <c r="C441">
        <v>24</v>
      </c>
      <c r="D441" t="s">
        <v>133</v>
      </c>
      <c r="E441">
        <v>13</v>
      </c>
      <c r="F441">
        <v>35</v>
      </c>
      <c r="G441">
        <v>90</v>
      </c>
      <c r="H441">
        <v>3150</v>
      </c>
      <c r="I441">
        <v>0.01</v>
      </c>
      <c r="K441">
        <v>3118.5</v>
      </c>
      <c r="L441" s="65">
        <v>44076</v>
      </c>
      <c r="M441" s="65">
        <v>44076</v>
      </c>
      <c r="N441">
        <v>440</v>
      </c>
      <c r="O441">
        <v>2</v>
      </c>
      <c r="P441" t="s">
        <v>113</v>
      </c>
      <c r="Q441">
        <v>0.05</v>
      </c>
      <c r="R441">
        <v>155.92500000000001</v>
      </c>
      <c r="S441">
        <v>6</v>
      </c>
      <c r="T441" t="s">
        <v>545</v>
      </c>
      <c r="U441" t="s">
        <v>201</v>
      </c>
      <c r="V441" t="s">
        <v>568</v>
      </c>
    </row>
    <row r="442" spans="1:22" x14ac:dyDescent="0.3">
      <c r="A442">
        <v>441</v>
      </c>
      <c r="B442" s="65">
        <v>44066</v>
      </c>
      <c r="C442">
        <v>71</v>
      </c>
      <c r="D442" t="s">
        <v>78</v>
      </c>
      <c r="E442">
        <v>7</v>
      </c>
      <c r="F442">
        <v>21</v>
      </c>
      <c r="G442">
        <v>92</v>
      </c>
      <c r="H442">
        <v>1932</v>
      </c>
      <c r="I442">
        <v>0.12</v>
      </c>
      <c r="K442">
        <v>1700.16</v>
      </c>
      <c r="L442" s="65">
        <v>44079</v>
      </c>
      <c r="M442" s="65">
        <v>44079</v>
      </c>
      <c r="N442">
        <v>441</v>
      </c>
      <c r="O442">
        <v>3</v>
      </c>
      <c r="P442" t="s">
        <v>92</v>
      </c>
      <c r="Q442">
        <v>0.08</v>
      </c>
      <c r="R442">
        <v>136.0128</v>
      </c>
      <c r="S442">
        <v>7</v>
      </c>
      <c r="T442" t="s">
        <v>542</v>
      </c>
      <c r="U442" t="s">
        <v>206</v>
      </c>
      <c r="V442" t="s">
        <v>556</v>
      </c>
    </row>
    <row r="443" spans="1:22" x14ac:dyDescent="0.3">
      <c r="A443">
        <v>442</v>
      </c>
      <c r="B443" s="65">
        <v>44066</v>
      </c>
      <c r="C443">
        <v>30</v>
      </c>
      <c r="D443" t="s">
        <v>155</v>
      </c>
      <c r="E443">
        <v>15</v>
      </c>
      <c r="F443">
        <v>29</v>
      </c>
      <c r="G443">
        <v>95</v>
      </c>
      <c r="H443">
        <v>2755</v>
      </c>
      <c r="I443">
        <v>0.06</v>
      </c>
      <c r="K443">
        <v>2589.6999999999998</v>
      </c>
      <c r="L443" s="65">
        <v>44073</v>
      </c>
      <c r="M443" s="65">
        <v>44073</v>
      </c>
      <c r="N443">
        <v>442</v>
      </c>
      <c r="O443">
        <v>2</v>
      </c>
      <c r="P443" t="s">
        <v>128</v>
      </c>
      <c r="Q443">
        <v>0.06</v>
      </c>
      <c r="R443">
        <v>155.38200000000001</v>
      </c>
      <c r="S443">
        <v>1</v>
      </c>
      <c r="T443" t="s">
        <v>551</v>
      </c>
      <c r="U443" t="s">
        <v>206</v>
      </c>
      <c r="V443" t="s">
        <v>572</v>
      </c>
    </row>
    <row r="444" spans="1:22" x14ac:dyDescent="0.3">
      <c r="A444">
        <v>443</v>
      </c>
      <c r="B444" s="65">
        <v>44067</v>
      </c>
      <c r="C444">
        <v>62</v>
      </c>
      <c r="D444" t="s">
        <v>96</v>
      </c>
      <c r="E444">
        <v>15</v>
      </c>
      <c r="F444">
        <v>32</v>
      </c>
      <c r="G444">
        <v>113</v>
      </c>
      <c r="H444">
        <v>3616</v>
      </c>
      <c r="I444">
        <v>0.1</v>
      </c>
      <c r="K444">
        <v>3254.4</v>
      </c>
      <c r="L444" s="65">
        <v>44082</v>
      </c>
      <c r="M444" s="65">
        <v>44082</v>
      </c>
      <c r="N444">
        <v>443</v>
      </c>
      <c r="O444">
        <v>4</v>
      </c>
      <c r="P444" t="s">
        <v>83</v>
      </c>
      <c r="Q444">
        <v>0.1</v>
      </c>
      <c r="R444">
        <v>325.44</v>
      </c>
      <c r="S444">
        <v>2</v>
      </c>
      <c r="T444" t="s">
        <v>551</v>
      </c>
      <c r="U444" t="s">
        <v>206</v>
      </c>
      <c r="V444" t="s">
        <v>572</v>
      </c>
    </row>
    <row r="445" spans="1:22" x14ac:dyDescent="0.3">
      <c r="A445">
        <v>444</v>
      </c>
      <c r="B445" s="65">
        <v>44068</v>
      </c>
      <c r="C445">
        <v>100</v>
      </c>
      <c r="D445" t="s">
        <v>96</v>
      </c>
      <c r="E445">
        <v>15</v>
      </c>
      <c r="F445">
        <v>14</v>
      </c>
      <c r="G445">
        <v>102</v>
      </c>
      <c r="H445">
        <v>1428</v>
      </c>
      <c r="I445">
        <v>0.08</v>
      </c>
      <c r="K445">
        <v>1313.76</v>
      </c>
      <c r="L445" s="65">
        <v>44078</v>
      </c>
      <c r="M445" s="65">
        <v>44078</v>
      </c>
      <c r="N445">
        <v>444</v>
      </c>
      <c r="O445">
        <v>1</v>
      </c>
      <c r="P445" t="s">
        <v>105</v>
      </c>
      <c r="Q445">
        <v>0.1</v>
      </c>
      <c r="R445">
        <v>131.376</v>
      </c>
      <c r="S445">
        <v>3</v>
      </c>
      <c r="T445" t="s">
        <v>551</v>
      </c>
      <c r="U445" t="s">
        <v>206</v>
      </c>
      <c r="V445" t="s">
        <v>572</v>
      </c>
    </row>
    <row r="446" spans="1:22" x14ac:dyDescent="0.3">
      <c r="A446">
        <v>445</v>
      </c>
      <c r="B446" s="65">
        <v>44068</v>
      </c>
      <c r="C446">
        <v>84</v>
      </c>
      <c r="D446" t="s">
        <v>106</v>
      </c>
      <c r="E446">
        <v>12</v>
      </c>
      <c r="F446">
        <v>15</v>
      </c>
      <c r="G446">
        <v>111</v>
      </c>
      <c r="H446">
        <v>1665</v>
      </c>
      <c r="I446">
        <v>0.13</v>
      </c>
      <c r="K446">
        <v>1448.55</v>
      </c>
      <c r="L446" s="65">
        <v>44085</v>
      </c>
      <c r="M446" s="65">
        <v>44085</v>
      </c>
      <c r="N446">
        <v>445</v>
      </c>
      <c r="O446">
        <v>7</v>
      </c>
      <c r="P446" t="s">
        <v>95</v>
      </c>
      <c r="Q446">
        <v>0.08</v>
      </c>
      <c r="R446">
        <v>115.884</v>
      </c>
      <c r="S446">
        <v>4</v>
      </c>
      <c r="T446" t="s">
        <v>542</v>
      </c>
      <c r="U446" t="s">
        <v>201</v>
      </c>
      <c r="V446" t="s">
        <v>566</v>
      </c>
    </row>
    <row r="447" spans="1:22" x14ac:dyDescent="0.3">
      <c r="A447">
        <v>446</v>
      </c>
      <c r="B447" s="65">
        <v>44068</v>
      </c>
      <c r="C447">
        <v>63</v>
      </c>
      <c r="D447" t="s">
        <v>139</v>
      </c>
      <c r="E447">
        <v>9</v>
      </c>
      <c r="F447">
        <v>39</v>
      </c>
      <c r="G447">
        <v>102</v>
      </c>
      <c r="H447">
        <v>3978</v>
      </c>
      <c r="I447">
        <v>0</v>
      </c>
      <c r="K447">
        <v>3978</v>
      </c>
      <c r="L447" s="65">
        <v>44092</v>
      </c>
      <c r="M447" s="65">
        <v>44092</v>
      </c>
      <c r="N447">
        <v>446</v>
      </c>
      <c r="O447">
        <v>3</v>
      </c>
      <c r="P447" t="s">
        <v>90</v>
      </c>
      <c r="Q447">
        <v>0.09</v>
      </c>
      <c r="R447">
        <v>358.02</v>
      </c>
      <c r="S447">
        <v>5</v>
      </c>
      <c r="T447" t="s">
        <v>548</v>
      </c>
      <c r="U447" t="s">
        <v>206</v>
      </c>
      <c r="V447" t="s">
        <v>560</v>
      </c>
    </row>
    <row r="448" spans="1:22" x14ac:dyDescent="0.3">
      <c r="A448">
        <v>447</v>
      </c>
      <c r="B448" s="65">
        <v>44069</v>
      </c>
      <c r="C448">
        <v>81</v>
      </c>
      <c r="D448" t="s">
        <v>162</v>
      </c>
      <c r="E448">
        <v>12</v>
      </c>
      <c r="F448">
        <v>20</v>
      </c>
      <c r="G448">
        <v>112</v>
      </c>
      <c r="H448">
        <v>2240</v>
      </c>
      <c r="I448">
        <v>0.14000000000000001</v>
      </c>
      <c r="K448">
        <v>1926.4</v>
      </c>
      <c r="L448" s="65">
        <v>44093</v>
      </c>
      <c r="M448" s="65">
        <v>44093</v>
      </c>
      <c r="N448">
        <v>447</v>
      </c>
      <c r="O448">
        <v>6</v>
      </c>
      <c r="P448" t="s">
        <v>90</v>
      </c>
      <c r="Q448">
        <v>0.06</v>
      </c>
      <c r="R448">
        <v>115.584</v>
      </c>
      <c r="S448">
        <v>6</v>
      </c>
      <c r="T448" t="s">
        <v>542</v>
      </c>
      <c r="U448" t="s">
        <v>201</v>
      </c>
      <c r="V448" t="s">
        <v>566</v>
      </c>
    </row>
    <row r="449" spans="1:22" x14ac:dyDescent="0.3">
      <c r="A449">
        <v>448</v>
      </c>
      <c r="B449" s="65">
        <v>44069</v>
      </c>
      <c r="C449">
        <v>43</v>
      </c>
      <c r="D449" t="s">
        <v>158</v>
      </c>
      <c r="E449">
        <v>15</v>
      </c>
      <c r="F449">
        <v>37</v>
      </c>
      <c r="G449">
        <v>107</v>
      </c>
      <c r="H449">
        <v>3959</v>
      </c>
      <c r="I449">
        <v>0.01</v>
      </c>
      <c r="K449">
        <v>3919.41</v>
      </c>
      <c r="L449" s="65">
        <v>44084</v>
      </c>
      <c r="M449" s="65">
        <v>44084</v>
      </c>
      <c r="N449">
        <v>448</v>
      </c>
      <c r="O449">
        <v>5</v>
      </c>
      <c r="P449" t="s">
        <v>92</v>
      </c>
      <c r="Q449">
        <v>7.0000000000000007E-2</v>
      </c>
      <c r="R449">
        <v>274.3587</v>
      </c>
      <c r="S449">
        <v>7</v>
      </c>
      <c r="T449" t="s">
        <v>551</v>
      </c>
      <c r="U449" t="s">
        <v>206</v>
      </c>
      <c r="V449" t="s">
        <v>572</v>
      </c>
    </row>
    <row r="450" spans="1:22" x14ac:dyDescent="0.3">
      <c r="A450">
        <v>449</v>
      </c>
      <c r="B450" s="65">
        <v>44070</v>
      </c>
      <c r="C450">
        <v>7</v>
      </c>
      <c r="D450" t="s">
        <v>161</v>
      </c>
      <c r="E450">
        <v>5</v>
      </c>
      <c r="F450">
        <v>42</v>
      </c>
      <c r="G450">
        <v>113</v>
      </c>
      <c r="H450">
        <v>4746</v>
      </c>
      <c r="I450">
        <v>0.12</v>
      </c>
      <c r="K450">
        <v>4176.4799999999996</v>
      </c>
      <c r="L450" s="65">
        <v>44087</v>
      </c>
      <c r="M450" s="65">
        <v>44087</v>
      </c>
      <c r="N450">
        <v>449</v>
      </c>
      <c r="O450">
        <v>1</v>
      </c>
      <c r="P450" t="s">
        <v>88</v>
      </c>
      <c r="Q450">
        <v>0.08</v>
      </c>
      <c r="R450">
        <v>334.11840000000001</v>
      </c>
      <c r="S450">
        <v>1</v>
      </c>
      <c r="T450" t="s">
        <v>551</v>
      </c>
      <c r="U450" t="s">
        <v>206</v>
      </c>
      <c r="V450" t="s">
        <v>552</v>
      </c>
    </row>
    <row r="451" spans="1:22" x14ac:dyDescent="0.3">
      <c r="A451">
        <v>450</v>
      </c>
      <c r="B451" s="65">
        <v>44070</v>
      </c>
      <c r="C451">
        <v>66</v>
      </c>
      <c r="D451" t="s">
        <v>89</v>
      </c>
      <c r="E451">
        <v>2</v>
      </c>
      <c r="F451">
        <v>44</v>
      </c>
      <c r="G451">
        <v>109</v>
      </c>
      <c r="H451">
        <v>4796</v>
      </c>
      <c r="I451">
        <v>0.02</v>
      </c>
      <c r="K451">
        <v>4700.08</v>
      </c>
      <c r="L451" s="65">
        <v>44075</v>
      </c>
      <c r="M451" s="65">
        <v>44075</v>
      </c>
      <c r="N451">
        <v>450</v>
      </c>
      <c r="O451">
        <v>4</v>
      </c>
      <c r="P451" t="s">
        <v>105</v>
      </c>
      <c r="Q451">
        <v>0.06</v>
      </c>
      <c r="R451">
        <v>282.00479999999999</v>
      </c>
      <c r="S451">
        <v>2</v>
      </c>
      <c r="T451" t="s">
        <v>542</v>
      </c>
      <c r="U451" t="s">
        <v>206</v>
      </c>
      <c r="V451" t="s">
        <v>543</v>
      </c>
    </row>
    <row r="452" spans="1:22" x14ac:dyDescent="0.3">
      <c r="A452">
        <v>451</v>
      </c>
      <c r="B452" s="65">
        <v>44070</v>
      </c>
      <c r="C452">
        <v>76</v>
      </c>
      <c r="D452" t="s">
        <v>163</v>
      </c>
      <c r="E452">
        <v>8</v>
      </c>
      <c r="F452">
        <v>33</v>
      </c>
      <c r="G452">
        <v>97</v>
      </c>
      <c r="H452">
        <v>3201</v>
      </c>
      <c r="I452">
        <v>0.1</v>
      </c>
      <c r="K452">
        <v>2880.9</v>
      </c>
      <c r="L452" s="65">
        <v>44085</v>
      </c>
      <c r="M452" s="65">
        <v>44085</v>
      </c>
      <c r="N452">
        <v>451</v>
      </c>
      <c r="O452">
        <v>5</v>
      </c>
      <c r="P452" t="s">
        <v>90</v>
      </c>
      <c r="Q452">
        <v>0.08</v>
      </c>
      <c r="R452">
        <v>230.47200000000001</v>
      </c>
      <c r="S452">
        <v>3</v>
      </c>
      <c r="T452" t="s">
        <v>545</v>
      </c>
      <c r="U452" t="s">
        <v>206</v>
      </c>
      <c r="V452" t="s">
        <v>558</v>
      </c>
    </row>
    <row r="453" spans="1:22" x14ac:dyDescent="0.3">
      <c r="A453">
        <v>452</v>
      </c>
      <c r="B453" s="65">
        <v>44071</v>
      </c>
      <c r="C453">
        <v>37</v>
      </c>
      <c r="D453" t="s">
        <v>110</v>
      </c>
      <c r="E453">
        <v>10</v>
      </c>
      <c r="F453">
        <v>29</v>
      </c>
      <c r="G453">
        <v>116</v>
      </c>
      <c r="H453">
        <v>3364</v>
      </c>
      <c r="I453">
        <v>0</v>
      </c>
      <c r="K453">
        <v>3364</v>
      </c>
      <c r="L453" s="65">
        <v>44097</v>
      </c>
      <c r="M453" s="65">
        <v>44097</v>
      </c>
      <c r="N453">
        <v>452</v>
      </c>
      <c r="O453">
        <v>4</v>
      </c>
      <c r="P453" t="s">
        <v>88</v>
      </c>
      <c r="Q453">
        <v>0.06</v>
      </c>
      <c r="R453">
        <v>201.84</v>
      </c>
      <c r="S453">
        <v>4</v>
      </c>
      <c r="T453" t="s">
        <v>551</v>
      </c>
      <c r="U453" t="s">
        <v>206</v>
      </c>
      <c r="V453" t="s">
        <v>562</v>
      </c>
    </row>
    <row r="454" spans="1:22" x14ac:dyDescent="0.3">
      <c r="A454">
        <v>453</v>
      </c>
      <c r="B454" s="65">
        <v>44071</v>
      </c>
      <c r="C454">
        <v>13</v>
      </c>
      <c r="D454" t="s">
        <v>134</v>
      </c>
      <c r="E454">
        <v>4</v>
      </c>
      <c r="F454">
        <v>32</v>
      </c>
      <c r="G454">
        <v>108</v>
      </c>
      <c r="H454">
        <v>3456</v>
      </c>
      <c r="I454">
        <v>0.11</v>
      </c>
      <c r="K454">
        <v>3075.84</v>
      </c>
      <c r="L454" s="65">
        <v>44087</v>
      </c>
      <c r="M454" s="65">
        <v>44087</v>
      </c>
      <c r="N454">
        <v>453</v>
      </c>
      <c r="O454">
        <v>5</v>
      </c>
      <c r="P454" t="s">
        <v>88</v>
      </c>
      <c r="Q454">
        <v>7.0000000000000007E-2</v>
      </c>
      <c r="R454">
        <v>215.30879999999999</v>
      </c>
      <c r="S454">
        <v>5</v>
      </c>
      <c r="T454" t="s">
        <v>548</v>
      </c>
      <c r="U454" t="s">
        <v>206</v>
      </c>
      <c r="V454" t="s">
        <v>549</v>
      </c>
    </row>
    <row r="455" spans="1:22" x14ac:dyDescent="0.3">
      <c r="A455">
        <v>454</v>
      </c>
      <c r="B455" s="65">
        <v>44072</v>
      </c>
      <c r="C455">
        <v>30</v>
      </c>
      <c r="D455" t="s">
        <v>155</v>
      </c>
      <c r="E455">
        <v>1</v>
      </c>
      <c r="F455">
        <v>40</v>
      </c>
      <c r="G455">
        <v>106</v>
      </c>
      <c r="H455">
        <v>4240</v>
      </c>
      <c r="I455">
        <v>0.11</v>
      </c>
      <c r="K455">
        <v>3773.6</v>
      </c>
      <c r="L455" s="65">
        <v>44093</v>
      </c>
      <c r="M455" s="65">
        <v>44093</v>
      </c>
      <c r="N455">
        <v>454</v>
      </c>
      <c r="O455">
        <v>1</v>
      </c>
      <c r="P455" t="s">
        <v>105</v>
      </c>
      <c r="Q455">
        <v>0.06</v>
      </c>
      <c r="R455">
        <v>226.416</v>
      </c>
      <c r="S455">
        <v>6</v>
      </c>
      <c r="T455" t="s">
        <v>202</v>
      </c>
      <c r="U455" t="s">
        <v>201</v>
      </c>
      <c r="V455" t="s">
        <v>539</v>
      </c>
    </row>
    <row r="456" spans="1:22" x14ac:dyDescent="0.3">
      <c r="A456">
        <v>455</v>
      </c>
      <c r="B456" s="65">
        <v>44072</v>
      </c>
      <c r="C456">
        <v>52</v>
      </c>
      <c r="D456" t="s">
        <v>81</v>
      </c>
      <c r="E456">
        <v>5</v>
      </c>
      <c r="F456">
        <v>49</v>
      </c>
      <c r="G456">
        <v>92</v>
      </c>
      <c r="H456">
        <v>4508</v>
      </c>
      <c r="I456">
        <v>7.0000000000000007E-2</v>
      </c>
      <c r="K456">
        <v>4192.4399999999996</v>
      </c>
      <c r="L456" s="65">
        <v>44089</v>
      </c>
      <c r="M456" s="65">
        <v>44089</v>
      </c>
      <c r="N456">
        <v>455</v>
      </c>
      <c r="O456">
        <v>3</v>
      </c>
      <c r="P456" t="s">
        <v>113</v>
      </c>
      <c r="Q456">
        <v>0.1</v>
      </c>
      <c r="R456">
        <v>419.24400000000003</v>
      </c>
      <c r="S456">
        <v>7</v>
      </c>
      <c r="T456" t="s">
        <v>551</v>
      </c>
      <c r="U456" t="s">
        <v>206</v>
      </c>
      <c r="V456" t="s">
        <v>552</v>
      </c>
    </row>
    <row r="457" spans="1:22" x14ac:dyDescent="0.3">
      <c r="A457">
        <v>456</v>
      </c>
      <c r="B457" s="65">
        <v>44072</v>
      </c>
      <c r="C457">
        <v>3</v>
      </c>
      <c r="D457" t="s">
        <v>150</v>
      </c>
      <c r="E457">
        <v>9</v>
      </c>
      <c r="F457">
        <v>26</v>
      </c>
      <c r="G457">
        <v>93</v>
      </c>
      <c r="H457">
        <v>2418</v>
      </c>
      <c r="I457">
        <v>0.15</v>
      </c>
      <c r="K457">
        <v>2055.3000000000002</v>
      </c>
      <c r="L457" s="65">
        <v>44092</v>
      </c>
      <c r="M457" s="65">
        <v>44092</v>
      </c>
      <c r="N457">
        <v>456</v>
      </c>
      <c r="O457">
        <v>4</v>
      </c>
      <c r="P457" t="s">
        <v>80</v>
      </c>
      <c r="Q457">
        <v>0.1</v>
      </c>
      <c r="R457">
        <v>205.53</v>
      </c>
      <c r="S457">
        <v>1</v>
      </c>
      <c r="T457" t="s">
        <v>548</v>
      </c>
      <c r="U457" t="s">
        <v>206</v>
      </c>
      <c r="V457" t="s">
        <v>560</v>
      </c>
    </row>
    <row r="458" spans="1:22" x14ac:dyDescent="0.3">
      <c r="A458">
        <v>457</v>
      </c>
      <c r="B458" s="65">
        <v>44073</v>
      </c>
      <c r="C458">
        <v>37</v>
      </c>
      <c r="D458" t="s">
        <v>110</v>
      </c>
      <c r="E458">
        <v>9</v>
      </c>
      <c r="F458">
        <v>39</v>
      </c>
      <c r="G458">
        <v>96</v>
      </c>
      <c r="H458">
        <v>3744</v>
      </c>
      <c r="I458">
        <v>7.0000000000000007E-2</v>
      </c>
      <c r="K458">
        <v>3481.92</v>
      </c>
      <c r="L458" s="65">
        <v>44090</v>
      </c>
      <c r="M458" s="65">
        <v>44090</v>
      </c>
      <c r="N458">
        <v>457</v>
      </c>
      <c r="O458">
        <v>2</v>
      </c>
      <c r="P458" t="s">
        <v>95</v>
      </c>
      <c r="Q458">
        <v>0.05</v>
      </c>
      <c r="R458">
        <v>174.096</v>
      </c>
      <c r="S458">
        <v>2</v>
      </c>
      <c r="T458" t="s">
        <v>548</v>
      </c>
      <c r="U458" t="s">
        <v>206</v>
      </c>
      <c r="V458" t="s">
        <v>560</v>
      </c>
    </row>
    <row r="459" spans="1:22" x14ac:dyDescent="0.3">
      <c r="A459">
        <v>458</v>
      </c>
      <c r="B459" s="65">
        <v>44073</v>
      </c>
      <c r="C459">
        <v>23</v>
      </c>
      <c r="D459" t="s">
        <v>164</v>
      </c>
      <c r="E459">
        <v>7</v>
      </c>
      <c r="F459">
        <v>45</v>
      </c>
      <c r="G459">
        <v>114</v>
      </c>
      <c r="H459">
        <v>5130</v>
      </c>
      <c r="I459">
        <v>0.03</v>
      </c>
      <c r="K459">
        <v>4976.1000000000004</v>
      </c>
      <c r="L459" s="65">
        <v>44101</v>
      </c>
      <c r="M459" s="65">
        <v>44101</v>
      </c>
      <c r="N459">
        <v>458</v>
      </c>
      <c r="O459">
        <v>4</v>
      </c>
      <c r="P459" t="s">
        <v>90</v>
      </c>
      <c r="Q459">
        <v>0.1</v>
      </c>
      <c r="R459">
        <v>497.61</v>
      </c>
      <c r="S459">
        <v>3</v>
      </c>
      <c r="T459" t="s">
        <v>542</v>
      </c>
      <c r="U459" t="s">
        <v>206</v>
      </c>
      <c r="V459" t="s">
        <v>556</v>
      </c>
    </row>
    <row r="460" spans="1:22" x14ac:dyDescent="0.3">
      <c r="A460">
        <v>459</v>
      </c>
      <c r="B460" s="65">
        <v>44073</v>
      </c>
      <c r="C460">
        <v>7</v>
      </c>
      <c r="D460" t="s">
        <v>161</v>
      </c>
      <c r="E460">
        <v>1</v>
      </c>
      <c r="F460">
        <v>48</v>
      </c>
      <c r="G460">
        <v>100</v>
      </c>
      <c r="H460">
        <v>4800</v>
      </c>
      <c r="I460">
        <v>0.03</v>
      </c>
      <c r="K460">
        <v>4656</v>
      </c>
      <c r="L460" s="65">
        <v>44102</v>
      </c>
      <c r="M460" s="65">
        <v>44102</v>
      </c>
      <c r="N460">
        <v>459</v>
      </c>
      <c r="O460">
        <v>1</v>
      </c>
      <c r="P460" t="s">
        <v>128</v>
      </c>
      <c r="Q460">
        <v>0.05</v>
      </c>
      <c r="R460">
        <v>232.8</v>
      </c>
      <c r="S460">
        <v>4</v>
      </c>
      <c r="T460" t="s">
        <v>202</v>
      </c>
      <c r="U460" t="s">
        <v>201</v>
      </c>
      <c r="V460" t="s">
        <v>539</v>
      </c>
    </row>
    <row r="461" spans="1:22" x14ac:dyDescent="0.3">
      <c r="A461">
        <v>460</v>
      </c>
      <c r="B461" s="65">
        <v>44073</v>
      </c>
      <c r="C461">
        <v>87</v>
      </c>
      <c r="D461" t="s">
        <v>101</v>
      </c>
      <c r="E461">
        <v>12</v>
      </c>
      <c r="F461">
        <v>45</v>
      </c>
      <c r="G461">
        <v>109</v>
      </c>
      <c r="H461">
        <v>4905</v>
      </c>
      <c r="I461">
        <v>0.03</v>
      </c>
      <c r="K461">
        <v>4757.8500000000004</v>
      </c>
      <c r="L461" s="65">
        <v>44079</v>
      </c>
      <c r="M461" s="65">
        <v>44079</v>
      </c>
      <c r="N461">
        <v>460</v>
      </c>
      <c r="O461">
        <v>2</v>
      </c>
      <c r="P461" t="s">
        <v>109</v>
      </c>
      <c r="Q461">
        <v>0.05</v>
      </c>
      <c r="R461">
        <v>237.89250000000001</v>
      </c>
      <c r="S461">
        <v>5</v>
      </c>
      <c r="T461" t="s">
        <v>542</v>
      </c>
      <c r="U461" t="s">
        <v>201</v>
      </c>
      <c r="V461" t="s">
        <v>566</v>
      </c>
    </row>
    <row r="462" spans="1:22" x14ac:dyDescent="0.3">
      <c r="A462">
        <v>461</v>
      </c>
      <c r="B462" s="65">
        <v>44074</v>
      </c>
      <c r="C462">
        <v>98</v>
      </c>
      <c r="D462" t="s">
        <v>84</v>
      </c>
      <c r="E462">
        <v>11</v>
      </c>
      <c r="F462">
        <v>31</v>
      </c>
      <c r="G462">
        <v>99</v>
      </c>
      <c r="H462">
        <v>3069</v>
      </c>
      <c r="I462">
        <v>0.11</v>
      </c>
      <c r="K462">
        <v>2731.41</v>
      </c>
      <c r="L462" s="65">
        <v>44081</v>
      </c>
      <c r="M462" s="65">
        <v>44081</v>
      </c>
      <c r="N462">
        <v>461</v>
      </c>
      <c r="O462">
        <v>7</v>
      </c>
      <c r="P462" t="s">
        <v>105</v>
      </c>
      <c r="Q462">
        <v>0.09</v>
      </c>
      <c r="R462">
        <v>245.82689999999999</v>
      </c>
      <c r="S462">
        <v>6</v>
      </c>
      <c r="T462" t="s">
        <v>202</v>
      </c>
      <c r="U462" t="s">
        <v>201</v>
      </c>
      <c r="V462" t="s">
        <v>564</v>
      </c>
    </row>
    <row r="463" spans="1:22" x14ac:dyDescent="0.3">
      <c r="A463">
        <v>462</v>
      </c>
      <c r="B463" s="65">
        <v>44075</v>
      </c>
      <c r="C463">
        <v>41</v>
      </c>
      <c r="D463" t="s">
        <v>127</v>
      </c>
      <c r="E463">
        <v>4</v>
      </c>
      <c r="F463">
        <v>36</v>
      </c>
      <c r="G463">
        <v>108</v>
      </c>
      <c r="H463">
        <v>3888</v>
      </c>
      <c r="I463">
        <v>0.02</v>
      </c>
      <c r="K463">
        <v>3810.24</v>
      </c>
      <c r="L463" s="65">
        <v>44094</v>
      </c>
      <c r="M463" s="65">
        <v>44094</v>
      </c>
      <c r="N463">
        <v>462</v>
      </c>
      <c r="O463">
        <v>4</v>
      </c>
      <c r="P463" t="s">
        <v>90</v>
      </c>
      <c r="Q463">
        <v>7.0000000000000007E-2</v>
      </c>
      <c r="R463">
        <v>266.71679999999998</v>
      </c>
      <c r="S463">
        <v>7</v>
      </c>
      <c r="T463" t="s">
        <v>548</v>
      </c>
      <c r="U463" t="s">
        <v>206</v>
      </c>
      <c r="V463" t="s">
        <v>549</v>
      </c>
    </row>
    <row r="464" spans="1:22" x14ac:dyDescent="0.3">
      <c r="A464">
        <v>463</v>
      </c>
      <c r="B464" s="65">
        <v>44075</v>
      </c>
      <c r="C464">
        <v>51</v>
      </c>
      <c r="D464" t="s">
        <v>114</v>
      </c>
      <c r="E464">
        <v>7</v>
      </c>
      <c r="F464">
        <v>17</v>
      </c>
      <c r="G464">
        <v>99</v>
      </c>
      <c r="H464">
        <v>1683</v>
      </c>
      <c r="I464">
        <v>0.12</v>
      </c>
      <c r="K464">
        <v>1481.04</v>
      </c>
      <c r="L464" s="65">
        <v>44080</v>
      </c>
      <c r="M464" s="65">
        <v>44080</v>
      </c>
      <c r="N464">
        <v>463</v>
      </c>
      <c r="O464">
        <v>3</v>
      </c>
      <c r="P464" t="s">
        <v>90</v>
      </c>
      <c r="Q464">
        <v>0.05</v>
      </c>
      <c r="R464">
        <v>74.052000000000007</v>
      </c>
      <c r="S464">
        <v>1</v>
      </c>
      <c r="T464" t="s">
        <v>542</v>
      </c>
      <c r="U464" t="s">
        <v>206</v>
      </c>
      <c r="V464" t="s">
        <v>556</v>
      </c>
    </row>
    <row r="465" spans="1:22" x14ac:dyDescent="0.3">
      <c r="A465">
        <v>464</v>
      </c>
      <c r="B465" s="65">
        <v>44075</v>
      </c>
      <c r="C465">
        <v>10</v>
      </c>
      <c r="D465" t="s">
        <v>148</v>
      </c>
      <c r="E465">
        <v>10</v>
      </c>
      <c r="F465">
        <v>16</v>
      </c>
      <c r="G465">
        <v>114</v>
      </c>
      <c r="H465">
        <v>1824</v>
      </c>
      <c r="I465">
        <v>0.08</v>
      </c>
      <c r="K465">
        <v>1678.08</v>
      </c>
      <c r="L465" s="65">
        <v>44094</v>
      </c>
      <c r="M465" s="65">
        <v>44094</v>
      </c>
      <c r="N465">
        <v>464</v>
      </c>
      <c r="O465">
        <v>4</v>
      </c>
      <c r="P465" t="s">
        <v>113</v>
      </c>
      <c r="Q465">
        <v>0.09</v>
      </c>
      <c r="R465">
        <v>151.02719999999999</v>
      </c>
      <c r="S465">
        <v>2</v>
      </c>
      <c r="T465" t="s">
        <v>551</v>
      </c>
      <c r="U465" t="s">
        <v>206</v>
      </c>
      <c r="V465" t="s">
        <v>562</v>
      </c>
    </row>
    <row r="466" spans="1:22" x14ac:dyDescent="0.3">
      <c r="A466">
        <v>465</v>
      </c>
      <c r="B466" s="65">
        <v>44075</v>
      </c>
      <c r="C466">
        <v>96</v>
      </c>
      <c r="D466" t="s">
        <v>104</v>
      </c>
      <c r="E466">
        <v>1</v>
      </c>
      <c r="F466">
        <v>12</v>
      </c>
      <c r="G466">
        <v>91</v>
      </c>
      <c r="H466">
        <v>1092</v>
      </c>
      <c r="I466">
        <v>0.12</v>
      </c>
      <c r="K466">
        <v>960.96</v>
      </c>
      <c r="L466" s="65">
        <v>44079</v>
      </c>
      <c r="M466" s="65">
        <v>44079</v>
      </c>
      <c r="N466">
        <v>465</v>
      </c>
      <c r="O466">
        <v>4</v>
      </c>
      <c r="P466" t="s">
        <v>92</v>
      </c>
      <c r="Q466">
        <v>0.08</v>
      </c>
      <c r="R466">
        <v>76.876800000000003</v>
      </c>
      <c r="S466">
        <v>3</v>
      </c>
      <c r="T466" t="s">
        <v>202</v>
      </c>
      <c r="U466" t="s">
        <v>201</v>
      </c>
      <c r="V466" t="s">
        <v>539</v>
      </c>
    </row>
    <row r="467" spans="1:22" x14ac:dyDescent="0.3">
      <c r="A467">
        <v>466</v>
      </c>
      <c r="B467" s="65">
        <v>44076</v>
      </c>
      <c r="C467">
        <v>100</v>
      </c>
      <c r="D467" t="s">
        <v>96</v>
      </c>
      <c r="E467">
        <v>5</v>
      </c>
      <c r="F467">
        <v>28</v>
      </c>
      <c r="G467">
        <v>95</v>
      </c>
      <c r="H467">
        <v>2660</v>
      </c>
      <c r="I467">
        <v>0</v>
      </c>
      <c r="K467">
        <v>2660</v>
      </c>
      <c r="L467" s="65">
        <v>44099</v>
      </c>
      <c r="M467" s="65">
        <v>44099</v>
      </c>
      <c r="N467">
        <v>466</v>
      </c>
      <c r="O467">
        <v>4</v>
      </c>
      <c r="P467" t="s">
        <v>109</v>
      </c>
      <c r="Q467">
        <v>0.06</v>
      </c>
      <c r="R467">
        <v>159.6</v>
      </c>
      <c r="S467">
        <v>4</v>
      </c>
      <c r="T467" t="s">
        <v>551</v>
      </c>
      <c r="U467" t="s">
        <v>206</v>
      </c>
      <c r="V467" t="s">
        <v>552</v>
      </c>
    </row>
    <row r="468" spans="1:22" x14ac:dyDescent="0.3">
      <c r="A468">
        <v>467</v>
      </c>
      <c r="B468" s="65">
        <v>44076</v>
      </c>
      <c r="C468">
        <v>52</v>
      </c>
      <c r="D468" t="s">
        <v>81</v>
      </c>
      <c r="E468">
        <v>9</v>
      </c>
      <c r="F468">
        <v>34</v>
      </c>
      <c r="G468">
        <v>99</v>
      </c>
      <c r="H468">
        <v>3366</v>
      </c>
      <c r="I468">
        <v>0.11</v>
      </c>
      <c r="K468">
        <v>2995.74</v>
      </c>
      <c r="L468" s="65">
        <v>44082</v>
      </c>
      <c r="M468" s="65">
        <v>44082</v>
      </c>
      <c r="N468">
        <v>467</v>
      </c>
      <c r="O468">
        <v>4</v>
      </c>
      <c r="P468" t="s">
        <v>109</v>
      </c>
      <c r="Q468">
        <v>0.05</v>
      </c>
      <c r="R468">
        <v>149.78700000000001</v>
      </c>
      <c r="S468">
        <v>5</v>
      </c>
      <c r="T468" t="s">
        <v>548</v>
      </c>
      <c r="U468" t="s">
        <v>206</v>
      </c>
      <c r="V468" t="s">
        <v>560</v>
      </c>
    </row>
    <row r="469" spans="1:22" x14ac:dyDescent="0.3">
      <c r="A469">
        <v>468</v>
      </c>
      <c r="B469" s="65">
        <v>44077</v>
      </c>
      <c r="C469">
        <v>40</v>
      </c>
      <c r="D469" t="s">
        <v>111</v>
      </c>
      <c r="E469">
        <v>1</v>
      </c>
      <c r="F469">
        <v>48</v>
      </c>
      <c r="G469">
        <v>112</v>
      </c>
      <c r="H469">
        <v>5376</v>
      </c>
      <c r="I469">
        <v>0.01</v>
      </c>
      <c r="K469">
        <v>5322.24</v>
      </c>
      <c r="L469" s="65">
        <v>44107</v>
      </c>
      <c r="M469" s="65">
        <v>44107</v>
      </c>
      <c r="N469">
        <v>468</v>
      </c>
      <c r="O469">
        <v>4</v>
      </c>
      <c r="P469" t="s">
        <v>80</v>
      </c>
      <c r="Q469">
        <v>0.05</v>
      </c>
      <c r="R469">
        <v>266.11200000000002</v>
      </c>
      <c r="S469">
        <v>6</v>
      </c>
      <c r="T469" t="s">
        <v>202</v>
      </c>
      <c r="U469" t="s">
        <v>201</v>
      </c>
      <c r="V469" t="s">
        <v>539</v>
      </c>
    </row>
    <row r="470" spans="1:22" x14ac:dyDescent="0.3">
      <c r="A470">
        <v>469</v>
      </c>
      <c r="B470" s="65">
        <v>44077</v>
      </c>
      <c r="C470">
        <v>6</v>
      </c>
      <c r="D470" t="s">
        <v>147</v>
      </c>
      <c r="E470">
        <v>9</v>
      </c>
      <c r="F470">
        <v>45</v>
      </c>
      <c r="G470">
        <v>118</v>
      </c>
      <c r="H470">
        <v>5310</v>
      </c>
      <c r="I470">
        <v>0.01</v>
      </c>
      <c r="K470">
        <v>5256.9</v>
      </c>
      <c r="L470" s="65">
        <v>44080</v>
      </c>
      <c r="M470" s="65">
        <v>44080</v>
      </c>
      <c r="N470">
        <v>469</v>
      </c>
      <c r="O470">
        <v>4</v>
      </c>
      <c r="P470" t="s">
        <v>83</v>
      </c>
      <c r="Q470">
        <v>0.05</v>
      </c>
      <c r="R470">
        <v>262.84500000000003</v>
      </c>
      <c r="S470">
        <v>7</v>
      </c>
      <c r="T470" t="s">
        <v>548</v>
      </c>
      <c r="U470" t="s">
        <v>206</v>
      </c>
      <c r="V470" t="s">
        <v>560</v>
      </c>
    </row>
    <row r="471" spans="1:22" x14ac:dyDescent="0.3">
      <c r="A471">
        <v>470</v>
      </c>
      <c r="B471" s="65">
        <v>44079</v>
      </c>
      <c r="C471">
        <v>59</v>
      </c>
      <c r="D471" t="s">
        <v>156</v>
      </c>
      <c r="E471">
        <v>12</v>
      </c>
      <c r="F471">
        <v>19</v>
      </c>
      <c r="G471">
        <v>108</v>
      </c>
      <c r="H471">
        <v>2052</v>
      </c>
      <c r="I471">
        <v>0.09</v>
      </c>
      <c r="K471">
        <v>1867.32</v>
      </c>
      <c r="L471" s="65">
        <v>44097</v>
      </c>
      <c r="M471" s="65">
        <v>44097</v>
      </c>
      <c r="N471">
        <v>470</v>
      </c>
      <c r="O471">
        <v>3</v>
      </c>
      <c r="P471" t="s">
        <v>80</v>
      </c>
      <c r="Q471">
        <v>7.0000000000000007E-2</v>
      </c>
      <c r="R471">
        <v>130.7124</v>
      </c>
      <c r="S471">
        <v>1</v>
      </c>
      <c r="T471" t="s">
        <v>542</v>
      </c>
      <c r="U471" t="s">
        <v>201</v>
      </c>
      <c r="V471" t="s">
        <v>566</v>
      </c>
    </row>
    <row r="472" spans="1:22" x14ac:dyDescent="0.3">
      <c r="A472">
        <v>471</v>
      </c>
      <c r="B472" s="65">
        <v>44080</v>
      </c>
      <c r="C472">
        <v>20</v>
      </c>
      <c r="D472" t="s">
        <v>99</v>
      </c>
      <c r="E472">
        <v>8</v>
      </c>
      <c r="F472">
        <v>47</v>
      </c>
      <c r="G472">
        <v>91</v>
      </c>
      <c r="H472">
        <v>4277</v>
      </c>
      <c r="I472">
        <v>0.13</v>
      </c>
      <c r="K472">
        <v>3720.99</v>
      </c>
      <c r="L472" s="65">
        <v>44080</v>
      </c>
      <c r="M472" s="65">
        <v>44080</v>
      </c>
      <c r="N472">
        <v>471</v>
      </c>
      <c r="O472">
        <v>5</v>
      </c>
      <c r="P472" t="s">
        <v>83</v>
      </c>
      <c r="Q472">
        <v>7.0000000000000007E-2</v>
      </c>
      <c r="R472">
        <v>260.46929999999998</v>
      </c>
      <c r="S472">
        <v>2</v>
      </c>
      <c r="T472" t="s">
        <v>545</v>
      </c>
      <c r="U472" t="s">
        <v>206</v>
      </c>
      <c r="V472" t="s">
        <v>558</v>
      </c>
    </row>
    <row r="473" spans="1:22" x14ac:dyDescent="0.3">
      <c r="A473">
        <v>472</v>
      </c>
      <c r="B473" s="65">
        <v>44080</v>
      </c>
      <c r="C473">
        <v>49</v>
      </c>
      <c r="D473" t="s">
        <v>96</v>
      </c>
      <c r="E473">
        <v>5</v>
      </c>
      <c r="F473">
        <v>20</v>
      </c>
      <c r="G473">
        <v>100</v>
      </c>
      <c r="H473">
        <v>2000</v>
      </c>
      <c r="I473">
        <v>0.14000000000000001</v>
      </c>
      <c r="K473">
        <v>1720</v>
      </c>
      <c r="L473" s="65">
        <v>44102</v>
      </c>
      <c r="M473" s="65">
        <v>44102</v>
      </c>
      <c r="N473">
        <v>472</v>
      </c>
      <c r="O473">
        <v>4</v>
      </c>
      <c r="P473" t="s">
        <v>109</v>
      </c>
      <c r="Q473">
        <v>0.09</v>
      </c>
      <c r="R473">
        <v>154.80000000000001</v>
      </c>
      <c r="S473">
        <v>3</v>
      </c>
      <c r="T473" t="s">
        <v>551</v>
      </c>
      <c r="U473" t="s">
        <v>206</v>
      </c>
      <c r="V473" t="s">
        <v>552</v>
      </c>
    </row>
    <row r="474" spans="1:22" x14ac:dyDescent="0.3">
      <c r="A474">
        <v>473</v>
      </c>
      <c r="B474" s="65">
        <v>44081</v>
      </c>
      <c r="C474">
        <v>29</v>
      </c>
      <c r="D474" t="s">
        <v>157</v>
      </c>
      <c r="E474">
        <v>14</v>
      </c>
      <c r="F474">
        <v>37</v>
      </c>
      <c r="G474">
        <v>117</v>
      </c>
      <c r="H474">
        <v>4329</v>
      </c>
      <c r="I474">
        <v>0.11</v>
      </c>
      <c r="K474">
        <v>3852.81</v>
      </c>
      <c r="L474" s="65">
        <v>44097</v>
      </c>
      <c r="M474" s="65">
        <v>44097</v>
      </c>
      <c r="N474">
        <v>473</v>
      </c>
      <c r="O474">
        <v>4</v>
      </c>
      <c r="P474" t="s">
        <v>95</v>
      </c>
      <c r="Q474">
        <v>7.0000000000000007E-2</v>
      </c>
      <c r="R474">
        <v>269.69670000000002</v>
      </c>
      <c r="S474">
        <v>4</v>
      </c>
      <c r="T474" t="s">
        <v>548</v>
      </c>
      <c r="U474" t="s">
        <v>201</v>
      </c>
      <c r="V474" t="s">
        <v>570</v>
      </c>
    </row>
    <row r="475" spans="1:22" x14ac:dyDescent="0.3">
      <c r="A475">
        <v>474</v>
      </c>
      <c r="B475" s="65">
        <v>44082</v>
      </c>
      <c r="C475">
        <v>45</v>
      </c>
      <c r="D475" t="s">
        <v>96</v>
      </c>
      <c r="E475">
        <v>15</v>
      </c>
      <c r="F475">
        <v>49</v>
      </c>
      <c r="G475">
        <v>93</v>
      </c>
      <c r="H475">
        <v>4557</v>
      </c>
      <c r="I475">
        <v>0</v>
      </c>
      <c r="K475">
        <v>4557</v>
      </c>
      <c r="L475" s="65">
        <v>44103</v>
      </c>
      <c r="M475" s="65">
        <v>44103</v>
      </c>
      <c r="N475">
        <v>474</v>
      </c>
      <c r="O475">
        <v>4</v>
      </c>
      <c r="P475" t="s">
        <v>113</v>
      </c>
      <c r="Q475">
        <v>0.1</v>
      </c>
      <c r="R475">
        <v>455.7</v>
      </c>
      <c r="S475">
        <v>5</v>
      </c>
      <c r="T475" t="s">
        <v>551</v>
      </c>
      <c r="U475" t="s">
        <v>206</v>
      </c>
      <c r="V475" t="s">
        <v>572</v>
      </c>
    </row>
    <row r="476" spans="1:22" x14ac:dyDescent="0.3">
      <c r="A476">
        <v>475</v>
      </c>
      <c r="B476" s="65">
        <v>44083</v>
      </c>
      <c r="C476">
        <v>8</v>
      </c>
      <c r="D476" t="s">
        <v>96</v>
      </c>
      <c r="E476">
        <v>15</v>
      </c>
      <c r="F476">
        <v>21</v>
      </c>
      <c r="G476">
        <v>117</v>
      </c>
      <c r="H476">
        <v>2457</v>
      </c>
      <c r="I476">
        <v>0.12</v>
      </c>
      <c r="K476">
        <v>2162.16</v>
      </c>
      <c r="L476" s="65">
        <v>44098</v>
      </c>
      <c r="M476" s="65">
        <v>44098</v>
      </c>
      <c r="N476">
        <v>475</v>
      </c>
      <c r="O476">
        <v>4</v>
      </c>
      <c r="P476" t="s">
        <v>83</v>
      </c>
      <c r="Q476">
        <v>0.08</v>
      </c>
      <c r="R476">
        <v>172.97280000000001</v>
      </c>
      <c r="S476">
        <v>6</v>
      </c>
      <c r="T476" t="s">
        <v>551</v>
      </c>
      <c r="U476" t="s">
        <v>206</v>
      </c>
      <c r="V476" t="s">
        <v>572</v>
      </c>
    </row>
    <row r="477" spans="1:22" x14ac:dyDescent="0.3">
      <c r="A477">
        <v>476</v>
      </c>
      <c r="B477" s="65">
        <v>44083</v>
      </c>
      <c r="C477">
        <v>71</v>
      </c>
      <c r="D477" t="s">
        <v>78</v>
      </c>
      <c r="E477">
        <v>14</v>
      </c>
      <c r="F477">
        <v>27</v>
      </c>
      <c r="G477">
        <v>111</v>
      </c>
      <c r="H477">
        <v>2997</v>
      </c>
      <c r="I477">
        <v>0.15</v>
      </c>
      <c r="K477">
        <v>2547.4499999999998</v>
      </c>
      <c r="L477" s="65">
        <v>44103</v>
      </c>
      <c r="M477" s="65">
        <v>44103</v>
      </c>
      <c r="N477">
        <v>476</v>
      </c>
      <c r="O477">
        <v>7</v>
      </c>
      <c r="P477" t="s">
        <v>113</v>
      </c>
      <c r="Q477">
        <v>0.05</v>
      </c>
      <c r="R477">
        <v>127.3725</v>
      </c>
      <c r="S477">
        <v>7</v>
      </c>
      <c r="T477" t="s">
        <v>548</v>
      </c>
      <c r="U477" t="s">
        <v>201</v>
      </c>
      <c r="V477" t="s">
        <v>570</v>
      </c>
    </row>
    <row r="478" spans="1:22" x14ac:dyDescent="0.3">
      <c r="A478">
        <v>477</v>
      </c>
      <c r="B478" s="65">
        <v>44083</v>
      </c>
      <c r="C478">
        <v>17</v>
      </c>
      <c r="D478" t="s">
        <v>126</v>
      </c>
      <c r="E478">
        <v>12</v>
      </c>
      <c r="F478">
        <v>34</v>
      </c>
      <c r="G478">
        <v>98</v>
      </c>
      <c r="H478">
        <v>3332</v>
      </c>
      <c r="I478">
        <v>0.15</v>
      </c>
      <c r="K478">
        <v>2832.2</v>
      </c>
      <c r="L478" s="65">
        <v>44093</v>
      </c>
      <c r="M478" s="65">
        <v>44093</v>
      </c>
      <c r="N478">
        <v>477</v>
      </c>
      <c r="O478">
        <v>7</v>
      </c>
      <c r="P478" t="s">
        <v>109</v>
      </c>
      <c r="Q478">
        <v>0.1</v>
      </c>
      <c r="R478">
        <v>283.22000000000003</v>
      </c>
      <c r="S478">
        <v>1</v>
      </c>
      <c r="T478" t="s">
        <v>542</v>
      </c>
      <c r="U478" t="s">
        <v>201</v>
      </c>
      <c r="V478" t="s">
        <v>566</v>
      </c>
    </row>
    <row r="479" spans="1:22" x14ac:dyDescent="0.3">
      <c r="A479">
        <v>478</v>
      </c>
      <c r="B479" s="65">
        <v>44084</v>
      </c>
      <c r="C479">
        <v>22</v>
      </c>
      <c r="D479" t="s">
        <v>112</v>
      </c>
      <c r="E479">
        <v>11</v>
      </c>
      <c r="F479">
        <v>35</v>
      </c>
      <c r="G479">
        <v>118</v>
      </c>
      <c r="H479">
        <v>4130</v>
      </c>
      <c r="I479">
        <v>0.15</v>
      </c>
      <c r="K479">
        <v>3510.5</v>
      </c>
      <c r="L479" s="65">
        <v>44104</v>
      </c>
      <c r="M479" s="65">
        <v>44104</v>
      </c>
      <c r="N479">
        <v>478</v>
      </c>
      <c r="O479">
        <v>7</v>
      </c>
      <c r="P479" t="s">
        <v>109</v>
      </c>
      <c r="Q479">
        <v>0.09</v>
      </c>
      <c r="R479">
        <v>315.94499999999999</v>
      </c>
      <c r="S479">
        <v>2</v>
      </c>
      <c r="T479" t="s">
        <v>202</v>
      </c>
      <c r="U479" t="s">
        <v>201</v>
      </c>
      <c r="V479" t="s">
        <v>564</v>
      </c>
    </row>
    <row r="480" spans="1:22" x14ac:dyDescent="0.3">
      <c r="A480">
        <v>479</v>
      </c>
      <c r="B480" s="65">
        <v>44084</v>
      </c>
      <c r="C480">
        <v>3</v>
      </c>
      <c r="D480" t="s">
        <v>150</v>
      </c>
      <c r="E480">
        <v>7</v>
      </c>
      <c r="F480">
        <v>34</v>
      </c>
      <c r="G480">
        <v>96</v>
      </c>
      <c r="H480">
        <v>3264</v>
      </c>
      <c r="I480">
        <v>0.1</v>
      </c>
      <c r="K480">
        <v>2937.6</v>
      </c>
      <c r="L480" s="65">
        <v>44091</v>
      </c>
      <c r="M480" s="65">
        <v>44091</v>
      </c>
      <c r="N480">
        <v>479</v>
      </c>
      <c r="O480">
        <v>7</v>
      </c>
      <c r="P480" t="s">
        <v>80</v>
      </c>
      <c r="Q480">
        <v>0.1</v>
      </c>
      <c r="R480">
        <v>293.76</v>
      </c>
      <c r="S480">
        <v>3</v>
      </c>
      <c r="T480" t="s">
        <v>542</v>
      </c>
      <c r="U480" t="s">
        <v>206</v>
      </c>
      <c r="V480" t="s">
        <v>556</v>
      </c>
    </row>
    <row r="481" spans="1:22" x14ac:dyDescent="0.3">
      <c r="A481">
        <v>480</v>
      </c>
      <c r="B481" s="65">
        <v>44085</v>
      </c>
      <c r="C481">
        <v>19</v>
      </c>
      <c r="D481" t="s">
        <v>96</v>
      </c>
      <c r="E481">
        <v>9</v>
      </c>
      <c r="F481">
        <v>12</v>
      </c>
      <c r="G481">
        <v>106</v>
      </c>
      <c r="H481">
        <v>1272</v>
      </c>
      <c r="I481">
        <v>0.12</v>
      </c>
      <c r="K481">
        <v>1119.3599999999999</v>
      </c>
      <c r="L481" s="65">
        <v>44115</v>
      </c>
      <c r="M481" s="65">
        <v>44115</v>
      </c>
      <c r="N481">
        <v>480</v>
      </c>
      <c r="O481">
        <v>1</v>
      </c>
      <c r="P481" t="s">
        <v>95</v>
      </c>
      <c r="Q481">
        <v>0.1</v>
      </c>
      <c r="R481">
        <v>111.93600000000001</v>
      </c>
      <c r="S481">
        <v>4</v>
      </c>
      <c r="T481" t="s">
        <v>548</v>
      </c>
      <c r="U481" t="s">
        <v>206</v>
      </c>
      <c r="V481" t="s">
        <v>560</v>
      </c>
    </row>
    <row r="482" spans="1:22" x14ac:dyDescent="0.3">
      <c r="A482">
        <v>481</v>
      </c>
      <c r="B482" s="65">
        <v>44085</v>
      </c>
      <c r="C482">
        <v>18</v>
      </c>
      <c r="D482" t="s">
        <v>142</v>
      </c>
      <c r="E482">
        <v>6</v>
      </c>
      <c r="F482">
        <v>46</v>
      </c>
      <c r="G482">
        <v>105</v>
      </c>
      <c r="H482">
        <v>4830</v>
      </c>
      <c r="I482">
        <v>0.06</v>
      </c>
      <c r="K482">
        <v>4540.2</v>
      </c>
      <c r="L482" s="65">
        <v>44114</v>
      </c>
      <c r="M482" s="65">
        <v>44114</v>
      </c>
      <c r="N482">
        <v>481</v>
      </c>
      <c r="O482">
        <v>1</v>
      </c>
      <c r="P482" t="s">
        <v>95</v>
      </c>
      <c r="Q482">
        <v>7.0000000000000007E-2</v>
      </c>
      <c r="R482">
        <v>317.81400000000002</v>
      </c>
      <c r="S482">
        <v>5</v>
      </c>
      <c r="T482" t="s">
        <v>202</v>
      </c>
      <c r="U482" t="s">
        <v>201</v>
      </c>
      <c r="V482" t="s">
        <v>554</v>
      </c>
    </row>
    <row r="483" spans="1:22" x14ac:dyDescent="0.3">
      <c r="A483">
        <v>482</v>
      </c>
      <c r="B483" s="65">
        <v>44086</v>
      </c>
      <c r="C483">
        <v>27</v>
      </c>
      <c r="D483" t="s">
        <v>160</v>
      </c>
      <c r="E483">
        <v>3</v>
      </c>
      <c r="F483">
        <v>42</v>
      </c>
      <c r="G483">
        <v>95</v>
      </c>
      <c r="H483">
        <v>3990</v>
      </c>
      <c r="I483">
        <v>0.02</v>
      </c>
      <c r="K483">
        <v>3910.2</v>
      </c>
      <c r="L483" s="65">
        <v>44095</v>
      </c>
      <c r="M483" s="65">
        <v>44095</v>
      </c>
      <c r="N483">
        <v>482</v>
      </c>
      <c r="O483">
        <v>4</v>
      </c>
      <c r="P483" t="s">
        <v>105</v>
      </c>
      <c r="Q483">
        <v>0.05</v>
      </c>
      <c r="R483">
        <v>195.51</v>
      </c>
      <c r="S483">
        <v>6</v>
      </c>
      <c r="T483" t="s">
        <v>545</v>
      </c>
      <c r="U483" t="s">
        <v>206</v>
      </c>
      <c r="V483" t="s">
        <v>546</v>
      </c>
    </row>
    <row r="484" spans="1:22" x14ac:dyDescent="0.3">
      <c r="A484">
        <v>483</v>
      </c>
      <c r="B484" s="65">
        <v>44086</v>
      </c>
      <c r="C484">
        <v>61</v>
      </c>
      <c r="D484" t="s">
        <v>116</v>
      </c>
      <c r="E484">
        <v>8</v>
      </c>
      <c r="F484">
        <v>36</v>
      </c>
      <c r="G484">
        <v>104</v>
      </c>
      <c r="H484">
        <v>3744</v>
      </c>
      <c r="I484">
        <v>0.13</v>
      </c>
      <c r="K484">
        <v>3257.28</v>
      </c>
      <c r="L484" s="65">
        <v>44097</v>
      </c>
      <c r="M484" s="65">
        <v>44097</v>
      </c>
      <c r="N484">
        <v>483</v>
      </c>
      <c r="O484">
        <v>6</v>
      </c>
      <c r="P484" t="s">
        <v>83</v>
      </c>
      <c r="Q484">
        <v>0.09</v>
      </c>
      <c r="R484">
        <v>293.15519999999998</v>
      </c>
      <c r="S484">
        <v>7</v>
      </c>
      <c r="T484" t="s">
        <v>545</v>
      </c>
      <c r="U484" t="s">
        <v>206</v>
      </c>
      <c r="V484" t="s">
        <v>558</v>
      </c>
    </row>
    <row r="485" spans="1:22" x14ac:dyDescent="0.3">
      <c r="A485">
        <v>484</v>
      </c>
      <c r="B485" s="65">
        <v>44086</v>
      </c>
      <c r="C485">
        <v>72</v>
      </c>
      <c r="D485" t="s">
        <v>96</v>
      </c>
      <c r="E485">
        <v>11</v>
      </c>
      <c r="F485">
        <v>24</v>
      </c>
      <c r="G485">
        <v>112</v>
      </c>
      <c r="H485">
        <v>2688</v>
      </c>
      <c r="I485">
        <v>7.0000000000000007E-2</v>
      </c>
      <c r="K485">
        <v>2499.84</v>
      </c>
      <c r="L485" s="65">
        <v>44109</v>
      </c>
      <c r="M485" s="65">
        <v>44109</v>
      </c>
      <c r="N485">
        <v>484</v>
      </c>
      <c r="O485">
        <v>7</v>
      </c>
      <c r="P485" t="s">
        <v>90</v>
      </c>
      <c r="Q485">
        <v>0.08</v>
      </c>
      <c r="R485">
        <v>199.9872</v>
      </c>
      <c r="S485">
        <v>1</v>
      </c>
      <c r="T485" t="s">
        <v>202</v>
      </c>
      <c r="U485" t="s">
        <v>201</v>
      </c>
      <c r="V485" t="s">
        <v>564</v>
      </c>
    </row>
    <row r="486" spans="1:22" x14ac:dyDescent="0.3">
      <c r="A486">
        <v>485</v>
      </c>
      <c r="B486" s="65">
        <v>44087</v>
      </c>
      <c r="C486">
        <v>77</v>
      </c>
      <c r="D486" t="s">
        <v>124</v>
      </c>
      <c r="E486">
        <v>8</v>
      </c>
      <c r="F486">
        <v>11</v>
      </c>
      <c r="G486">
        <v>90</v>
      </c>
      <c r="H486">
        <v>990</v>
      </c>
      <c r="I486">
        <v>0.08</v>
      </c>
      <c r="K486">
        <v>910.8</v>
      </c>
      <c r="L486" s="65">
        <v>44102</v>
      </c>
      <c r="M486" s="65">
        <v>44102</v>
      </c>
      <c r="N486">
        <v>485</v>
      </c>
      <c r="O486">
        <v>5</v>
      </c>
      <c r="P486" t="s">
        <v>92</v>
      </c>
      <c r="Q486">
        <v>0.09</v>
      </c>
      <c r="R486">
        <v>81.971999999999994</v>
      </c>
      <c r="S486">
        <v>2</v>
      </c>
      <c r="T486" t="s">
        <v>545</v>
      </c>
      <c r="U486" t="s">
        <v>206</v>
      </c>
      <c r="V486" t="s">
        <v>558</v>
      </c>
    </row>
    <row r="487" spans="1:22" x14ac:dyDescent="0.3">
      <c r="A487">
        <v>486</v>
      </c>
      <c r="B487" s="65">
        <v>44088</v>
      </c>
      <c r="C487">
        <v>77</v>
      </c>
      <c r="D487" t="s">
        <v>124</v>
      </c>
      <c r="E487">
        <v>15</v>
      </c>
      <c r="F487">
        <v>44</v>
      </c>
      <c r="G487">
        <v>98</v>
      </c>
      <c r="H487">
        <v>4312</v>
      </c>
      <c r="I487">
        <v>0.13</v>
      </c>
      <c r="K487">
        <v>3751.44</v>
      </c>
      <c r="L487" s="65">
        <v>44106</v>
      </c>
      <c r="M487" s="65">
        <v>44106</v>
      </c>
      <c r="N487">
        <v>486</v>
      </c>
      <c r="O487">
        <v>4</v>
      </c>
      <c r="P487" t="s">
        <v>109</v>
      </c>
      <c r="Q487">
        <v>0.05</v>
      </c>
      <c r="R487">
        <v>187.572</v>
      </c>
      <c r="S487">
        <v>3</v>
      </c>
      <c r="T487" t="s">
        <v>551</v>
      </c>
      <c r="U487" t="s">
        <v>206</v>
      </c>
      <c r="V487" t="s">
        <v>572</v>
      </c>
    </row>
    <row r="488" spans="1:22" x14ac:dyDescent="0.3">
      <c r="A488">
        <v>487</v>
      </c>
      <c r="B488" s="65">
        <v>44088</v>
      </c>
      <c r="C488">
        <v>70</v>
      </c>
      <c r="D488" t="s">
        <v>126</v>
      </c>
      <c r="E488">
        <v>9</v>
      </c>
      <c r="F488">
        <v>41</v>
      </c>
      <c r="G488">
        <v>99</v>
      </c>
      <c r="H488">
        <v>4059</v>
      </c>
      <c r="I488">
        <v>0.01</v>
      </c>
      <c r="K488">
        <v>4018.41</v>
      </c>
      <c r="L488" s="65">
        <v>44109</v>
      </c>
      <c r="M488" s="65">
        <v>44109</v>
      </c>
      <c r="N488">
        <v>487</v>
      </c>
      <c r="O488">
        <v>1</v>
      </c>
      <c r="P488" t="s">
        <v>128</v>
      </c>
      <c r="Q488">
        <v>0.08</v>
      </c>
      <c r="R488">
        <v>321.47280000000001</v>
      </c>
      <c r="S488">
        <v>4</v>
      </c>
      <c r="T488" t="s">
        <v>548</v>
      </c>
      <c r="U488" t="s">
        <v>206</v>
      </c>
      <c r="V488" t="s">
        <v>560</v>
      </c>
    </row>
    <row r="489" spans="1:22" x14ac:dyDescent="0.3">
      <c r="A489">
        <v>488</v>
      </c>
      <c r="B489" s="65">
        <v>44088</v>
      </c>
      <c r="C489">
        <v>35</v>
      </c>
      <c r="D489" t="s">
        <v>96</v>
      </c>
      <c r="E489">
        <v>5</v>
      </c>
      <c r="F489">
        <v>45</v>
      </c>
      <c r="G489">
        <v>117</v>
      </c>
      <c r="H489">
        <v>5265</v>
      </c>
      <c r="I489">
        <v>0.09</v>
      </c>
      <c r="K489">
        <v>4791.1499999999996</v>
      </c>
      <c r="L489" s="65">
        <v>44108</v>
      </c>
      <c r="M489" s="65">
        <v>44108</v>
      </c>
      <c r="N489">
        <v>488</v>
      </c>
      <c r="O489">
        <v>2</v>
      </c>
      <c r="P489" t="s">
        <v>128</v>
      </c>
      <c r="Q489">
        <v>0.1</v>
      </c>
      <c r="R489">
        <v>479.11500000000001</v>
      </c>
      <c r="S489">
        <v>5</v>
      </c>
      <c r="T489" t="s">
        <v>551</v>
      </c>
      <c r="U489" t="s">
        <v>206</v>
      </c>
      <c r="V489" t="s">
        <v>552</v>
      </c>
    </row>
    <row r="490" spans="1:22" x14ac:dyDescent="0.3">
      <c r="A490">
        <v>489</v>
      </c>
      <c r="B490" s="65">
        <v>44089</v>
      </c>
      <c r="C490">
        <v>89</v>
      </c>
      <c r="D490" t="s">
        <v>111</v>
      </c>
      <c r="E490">
        <v>11</v>
      </c>
      <c r="F490">
        <v>21</v>
      </c>
      <c r="G490">
        <v>95</v>
      </c>
      <c r="H490">
        <v>1995</v>
      </c>
      <c r="I490">
        <v>0.01</v>
      </c>
      <c r="K490">
        <v>1975.05</v>
      </c>
      <c r="L490" s="65">
        <v>44113</v>
      </c>
      <c r="M490" s="65">
        <v>44113</v>
      </c>
      <c r="N490">
        <v>489</v>
      </c>
      <c r="O490">
        <v>3</v>
      </c>
      <c r="P490" t="s">
        <v>128</v>
      </c>
      <c r="Q490">
        <v>0.08</v>
      </c>
      <c r="R490">
        <v>158.00399999999999</v>
      </c>
      <c r="S490">
        <v>6</v>
      </c>
      <c r="T490" t="s">
        <v>202</v>
      </c>
      <c r="U490" t="s">
        <v>201</v>
      </c>
      <c r="V490" t="s">
        <v>564</v>
      </c>
    </row>
    <row r="491" spans="1:22" x14ac:dyDescent="0.3">
      <c r="A491">
        <v>490</v>
      </c>
      <c r="B491" s="65">
        <v>44090</v>
      </c>
      <c r="C491">
        <v>85</v>
      </c>
      <c r="D491" t="s">
        <v>117</v>
      </c>
      <c r="E491">
        <v>8</v>
      </c>
      <c r="F491">
        <v>17</v>
      </c>
      <c r="G491">
        <v>114</v>
      </c>
      <c r="H491">
        <v>1938</v>
      </c>
      <c r="I491">
        <v>0.06</v>
      </c>
      <c r="K491">
        <v>1821.72</v>
      </c>
      <c r="L491" s="65">
        <v>44093</v>
      </c>
      <c r="M491" s="65">
        <v>44093</v>
      </c>
      <c r="N491">
        <v>490</v>
      </c>
      <c r="O491">
        <v>6</v>
      </c>
      <c r="P491" t="s">
        <v>90</v>
      </c>
      <c r="Q491">
        <v>0.1</v>
      </c>
      <c r="R491">
        <v>182.172</v>
      </c>
      <c r="S491">
        <v>7</v>
      </c>
      <c r="T491" t="s">
        <v>545</v>
      </c>
      <c r="U491" t="s">
        <v>206</v>
      </c>
      <c r="V491" t="s">
        <v>558</v>
      </c>
    </row>
    <row r="492" spans="1:22" x14ac:dyDescent="0.3">
      <c r="A492">
        <v>491</v>
      </c>
      <c r="B492" s="65">
        <v>44091</v>
      </c>
      <c r="C492">
        <v>84</v>
      </c>
      <c r="D492" t="s">
        <v>106</v>
      </c>
      <c r="E492">
        <v>8</v>
      </c>
      <c r="F492">
        <v>44</v>
      </c>
      <c r="G492">
        <v>93</v>
      </c>
      <c r="H492">
        <v>4092</v>
      </c>
      <c r="I492">
        <v>0.13</v>
      </c>
      <c r="K492">
        <v>3560.04</v>
      </c>
      <c r="L492" s="65">
        <v>44113</v>
      </c>
      <c r="M492" s="65">
        <v>44113</v>
      </c>
      <c r="N492">
        <v>491</v>
      </c>
      <c r="O492">
        <v>5</v>
      </c>
      <c r="P492" t="s">
        <v>105</v>
      </c>
      <c r="Q492">
        <v>0.1</v>
      </c>
      <c r="R492">
        <v>356.00400000000002</v>
      </c>
      <c r="S492">
        <v>1</v>
      </c>
      <c r="T492" t="s">
        <v>545</v>
      </c>
      <c r="U492" t="s">
        <v>206</v>
      </c>
      <c r="V492" t="s">
        <v>558</v>
      </c>
    </row>
    <row r="493" spans="1:22" x14ac:dyDescent="0.3">
      <c r="A493">
        <v>492</v>
      </c>
      <c r="B493" s="65">
        <v>44091</v>
      </c>
      <c r="C493">
        <v>83</v>
      </c>
      <c r="D493" t="s">
        <v>159</v>
      </c>
      <c r="E493">
        <v>4</v>
      </c>
      <c r="F493">
        <v>16</v>
      </c>
      <c r="G493">
        <v>119</v>
      </c>
      <c r="H493">
        <v>1904</v>
      </c>
      <c r="I493">
        <v>0.02</v>
      </c>
      <c r="K493">
        <v>1865.92</v>
      </c>
      <c r="L493" s="65">
        <v>44094</v>
      </c>
      <c r="M493" s="65">
        <v>44094</v>
      </c>
      <c r="N493">
        <v>492</v>
      </c>
      <c r="O493">
        <v>5</v>
      </c>
      <c r="P493" t="s">
        <v>92</v>
      </c>
      <c r="Q493">
        <v>0.1</v>
      </c>
      <c r="R493">
        <v>186.59200000000001</v>
      </c>
      <c r="S493">
        <v>2</v>
      </c>
      <c r="T493" t="s">
        <v>548</v>
      </c>
      <c r="U493" t="s">
        <v>206</v>
      </c>
      <c r="V493" t="s">
        <v>549</v>
      </c>
    </row>
    <row r="494" spans="1:22" x14ac:dyDescent="0.3">
      <c r="A494">
        <v>493</v>
      </c>
      <c r="B494" s="65">
        <v>44092</v>
      </c>
      <c r="C494">
        <v>6</v>
      </c>
      <c r="D494" t="s">
        <v>147</v>
      </c>
      <c r="E494">
        <v>6</v>
      </c>
      <c r="F494">
        <v>49</v>
      </c>
      <c r="G494">
        <v>112</v>
      </c>
      <c r="H494">
        <v>5488</v>
      </c>
      <c r="I494">
        <v>0.01</v>
      </c>
      <c r="K494">
        <v>5433.12</v>
      </c>
      <c r="L494" s="65">
        <v>44111</v>
      </c>
      <c r="M494" s="65">
        <v>44111</v>
      </c>
      <c r="N494">
        <v>493</v>
      </c>
      <c r="O494">
        <v>5</v>
      </c>
      <c r="P494" t="s">
        <v>88</v>
      </c>
      <c r="Q494">
        <v>0.05</v>
      </c>
      <c r="R494">
        <v>271.65600000000001</v>
      </c>
      <c r="S494">
        <v>3</v>
      </c>
      <c r="T494" t="s">
        <v>202</v>
      </c>
      <c r="U494" t="s">
        <v>201</v>
      </c>
      <c r="V494" t="s">
        <v>554</v>
      </c>
    </row>
    <row r="495" spans="1:22" x14ac:dyDescent="0.3">
      <c r="A495">
        <v>494</v>
      </c>
      <c r="B495" s="65">
        <v>44092</v>
      </c>
      <c r="C495">
        <v>94</v>
      </c>
      <c r="D495" t="s">
        <v>111</v>
      </c>
      <c r="E495">
        <v>3</v>
      </c>
      <c r="F495">
        <v>33</v>
      </c>
      <c r="G495">
        <v>115</v>
      </c>
      <c r="H495">
        <v>3795</v>
      </c>
      <c r="I495">
        <v>0.02</v>
      </c>
      <c r="K495">
        <v>3719.1</v>
      </c>
      <c r="L495" s="65">
        <v>44117</v>
      </c>
      <c r="M495" s="65">
        <v>44117</v>
      </c>
      <c r="N495">
        <v>494</v>
      </c>
      <c r="O495">
        <v>7</v>
      </c>
      <c r="P495" t="s">
        <v>109</v>
      </c>
      <c r="Q495">
        <v>0.1</v>
      </c>
      <c r="R495">
        <v>371.91</v>
      </c>
      <c r="S495">
        <v>4</v>
      </c>
      <c r="T495" t="s">
        <v>545</v>
      </c>
      <c r="U495" t="s">
        <v>206</v>
      </c>
      <c r="V495" t="s">
        <v>546</v>
      </c>
    </row>
    <row r="496" spans="1:22" x14ac:dyDescent="0.3">
      <c r="A496">
        <v>495</v>
      </c>
      <c r="B496" s="65">
        <v>44093</v>
      </c>
      <c r="C496">
        <v>97</v>
      </c>
      <c r="D496" t="s">
        <v>125</v>
      </c>
      <c r="E496">
        <v>4</v>
      </c>
      <c r="F496">
        <v>33</v>
      </c>
      <c r="G496">
        <v>102</v>
      </c>
      <c r="H496">
        <v>3366</v>
      </c>
      <c r="I496">
        <v>0.14000000000000001</v>
      </c>
      <c r="K496">
        <v>2894.76</v>
      </c>
      <c r="L496" s="65">
        <v>44095</v>
      </c>
      <c r="M496" s="65">
        <v>44095</v>
      </c>
      <c r="N496">
        <v>495</v>
      </c>
      <c r="O496">
        <v>7</v>
      </c>
      <c r="P496" t="s">
        <v>109</v>
      </c>
      <c r="Q496">
        <v>7.0000000000000007E-2</v>
      </c>
      <c r="R496">
        <v>202.63319999999999</v>
      </c>
      <c r="S496">
        <v>5</v>
      </c>
      <c r="T496" t="s">
        <v>548</v>
      </c>
      <c r="U496" t="s">
        <v>206</v>
      </c>
      <c r="V496" t="s">
        <v>549</v>
      </c>
    </row>
    <row r="497" spans="1:22" x14ac:dyDescent="0.3">
      <c r="A497">
        <v>496</v>
      </c>
      <c r="B497" s="65">
        <v>44094</v>
      </c>
      <c r="C497">
        <v>74</v>
      </c>
      <c r="D497" t="s">
        <v>96</v>
      </c>
      <c r="E497">
        <v>2</v>
      </c>
      <c r="F497">
        <v>15</v>
      </c>
      <c r="G497">
        <v>116</v>
      </c>
      <c r="H497">
        <v>1740</v>
      </c>
      <c r="I497">
        <v>0.05</v>
      </c>
      <c r="K497">
        <v>1653</v>
      </c>
      <c r="L497" s="65">
        <v>44113</v>
      </c>
      <c r="M497" s="65">
        <v>44113</v>
      </c>
      <c r="N497">
        <v>496</v>
      </c>
      <c r="O497">
        <v>5</v>
      </c>
      <c r="P497" t="s">
        <v>109</v>
      </c>
      <c r="Q497">
        <v>0.06</v>
      </c>
      <c r="R497">
        <v>99.18</v>
      </c>
      <c r="S497">
        <v>6</v>
      </c>
      <c r="T497" t="s">
        <v>542</v>
      </c>
      <c r="U497" t="s">
        <v>206</v>
      </c>
      <c r="V497" t="s">
        <v>543</v>
      </c>
    </row>
    <row r="498" spans="1:22" x14ac:dyDescent="0.3">
      <c r="A498">
        <v>497</v>
      </c>
      <c r="B498" s="65">
        <v>44094</v>
      </c>
      <c r="C498">
        <v>89</v>
      </c>
      <c r="D498" t="s">
        <v>111</v>
      </c>
      <c r="E498">
        <v>11</v>
      </c>
      <c r="F498">
        <v>14</v>
      </c>
      <c r="G498">
        <v>113</v>
      </c>
      <c r="H498">
        <v>1582</v>
      </c>
      <c r="I498">
        <v>0.13</v>
      </c>
      <c r="K498">
        <v>1376.34</v>
      </c>
      <c r="L498" s="65">
        <v>44106</v>
      </c>
      <c r="M498" s="65">
        <v>44106</v>
      </c>
      <c r="N498">
        <v>497</v>
      </c>
      <c r="O498">
        <v>6</v>
      </c>
      <c r="P498" t="s">
        <v>128</v>
      </c>
      <c r="Q498">
        <v>0.09</v>
      </c>
      <c r="R498">
        <v>123.8706</v>
      </c>
      <c r="S498">
        <v>7</v>
      </c>
      <c r="T498" t="s">
        <v>202</v>
      </c>
      <c r="U498" t="s">
        <v>201</v>
      </c>
      <c r="V498" t="s">
        <v>564</v>
      </c>
    </row>
    <row r="499" spans="1:22" x14ac:dyDescent="0.3">
      <c r="A499">
        <v>498</v>
      </c>
      <c r="B499" s="65">
        <v>44094</v>
      </c>
      <c r="C499">
        <v>55</v>
      </c>
      <c r="D499" t="s">
        <v>106</v>
      </c>
      <c r="E499">
        <v>9</v>
      </c>
      <c r="F499">
        <v>23</v>
      </c>
      <c r="G499">
        <v>100</v>
      </c>
      <c r="H499">
        <v>2300</v>
      </c>
      <c r="I499">
        <v>0.11</v>
      </c>
      <c r="K499">
        <v>2047</v>
      </c>
      <c r="L499" s="65">
        <v>44117</v>
      </c>
      <c r="M499" s="65">
        <v>44117</v>
      </c>
      <c r="N499">
        <v>498</v>
      </c>
      <c r="O499">
        <v>1</v>
      </c>
      <c r="P499" t="s">
        <v>109</v>
      </c>
      <c r="Q499">
        <v>0.08</v>
      </c>
      <c r="R499">
        <v>163.76</v>
      </c>
      <c r="S499">
        <v>1</v>
      </c>
      <c r="T499" t="s">
        <v>548</v>
      </c>
      <c r="U499" t="s">
        <v>206</v>
      </c>
      <c r="V499" t="s">
        <v>560</v>
      </c>
    </row>
    <row r="500" spans="1:22" x14ac:dyDescent="0.3">
      <c r="A500">
        <v>499</v>
      </c>
      <c r="B500" s="65">
        <v>44097</v>
      </c>
      <c r="C500">
        <v>2</v>
      </c>
      <c r="D500" t="s">
        <v>93</v>
      </c>
      <c r="E500">
        <v>8</v>
      </c>
      <c r="F500">
        <v>40</v>
      </c>
      <c r="G500">
        <v>93</v>
      </c>
      <c r="H500">
        <v>3720</v>
      </c>
      <c r="I500">
        <v>0.06</v>
      </c>
      <c r="K500">
        <v>3496.8</v>
      </c>
      <c r="L500" s="65">
        <v>44102</v>
      </c>
      <c r="M500" s="65">
        <v>44102</v>
      </c>
      <c r="N500">
        <v>499</v>
      </c>
      <c r="O500">
        <v>7</v>
      </c>
      <c r="P500" t="s">
        <v>83</v>
      </c>
      <c r="Q500">
        <v>0.09</v>
      </c>
      <c r="R500">
        <v>314.71199999999999</v>
      </c>
      <c r="S500">
        <v>2</v>
      </c>
      <c r="T500" t="s">
        <v>545</v>
      </c>
      <c r="U500" t="s">
        <v>206</v>
      </c>
      <c r="V500" t="s">
        <v>558</v>
      </c>
    </row>
    <row r="501" spans="1:22" x14ac:dyDescent="0.3">
      <c r="A501">
        <v>500</v>
      </c>
      <c r="B501" s="65">
        <v>44098</v>
      </c>
      <c r="C501">
        <v>67</v>
      </c>
      <c r="D501" t="s">
        <v>165</v>
      </c>
      <c r="E501">
        <v>3</v>
      </c>
      <c r="F501">
        <v>34</v>
      </c>
      <c r="G501">
        <v>114</v>
      </c>
      <c r="H501">
        <v>3876</v>
      </c>
      <c r="I501">
        <v>0.05</v>
      </c>
      <c r="K501">
        <v>3682.2</v>
      </c>
      <c r="L501" s="65">
        <v>44101</v>
      </c>
      <c r="M501" s="65">
        <v>44101</v>
      </c>
      <c r="N501">
        <v>500</v>
      </c>
      <c r="O501">
        <v>7</v>
      </c>
      <c r="P501" t="s">
        <v>109</v>
      </c>
      <c r="Q501">
        <v>7.0000000000000007E-2</v>
      </c>
      <c r="R501">
        <v>257.75400000000002</v>
      </c>
      <c r="S501">
        <v>3</v>
      </c>
      <c r="T501" t="s">
        <v>545</v>
      </c>
      <c r="U501" t="s">
        <v>206</v>
      </c>
      <c r="V501" t="s">
        <v>546</v>
      </c>
    </row>
    <row r="502" spans="1:22" x14ac:dyDescent="0.3">
      <c r="A502">
        <v>501</v>
      </c>
      <c r="B502" s="65">
        <v>44099</v>
      </c>
      <c r="C502">
        <v>6</v>
      </c>
      <c r="D502" t="s">
        <v>147</v>
      </c>
      <c r="E502">
        <v>11</v>
      </c>
      <c r="F502">
        <v>44</v>
      </c>
      <c r="G502">
        <v>96</v>
      </c>
      <c r="H502">
        <v>4224</v>
      </c>
      <c r="I502">
        <v>0.09</v>
      </c>
      <c r="K502">
        <v>3843.84</v>
      </c>
      <c r="L502" s="65">
        <v>44103</v>
      </c>
      <c r="M502" s="65">
        <v>44103</v>
      </c>
      <c r="N502">
        <v>501</v>
      </c>
      <c r="O502">
        <v>1</v>
      </c>
      <c r="P502" t="s">
        <v>105</v>
      </c>
      <c r="Q502">
        <v>0.05</v>
      </c>
      <c r="R502">
        <v>192.19200000000001</v>
      </c>
      <c r="S502">
        <v>4</v>
      </c>
      <c r="T502" t="s">
        <v>202</v>
      </c>
      <c r="U502" t="s">
        <v>201</v>
      </c>
      <c r="V502" t="s">
        <v>564</v>
      </c>
    </row>
    <row r="503" spans="1:22" x14ac:dyDescent="0.3">
      <c r="A503">
        <v>502</v>
      </c>
      <c r="B503" s="65">
        <v>44099</v>
      </c>
      <c r="C503">
        <v>97</v>
      </c>
      <c r="D503" t="s">
        <v>125</v>
      </c>
      <c r="E503">
        <v>9</v>
      </c>
      <c r="F503">
        <v>36</v>
      </c>
      <c r="G503">
        <v>98</v>
      </c>
      <c r="H503">
        <v>3528</v>
      </c>
      <c r="I503">
        <v>0.1</v>
      </c>
      <c r="K503">
        <v>3175.2</v>
      </c>
      <c r="L503" s="65">
        <v>44116</v>
      </c>
      <c r="M503" s="65">
        <v>44116</v>
      </c>
      <c r="N503">
        <v>502</v>
      </c>
      <c r="O503">
        <v>7</v>
      </c>
      <c r="P503" t="s">
        <v>88</v>
      </c>
      <c r="Q503">
        <v>7.0000000000000007E-2</v>
      </c>
      <c r="R503">
        <v>222.26400000000001</v>
      </c>
      <c r="S503">
        <v>5</v>
      </c>
      <c r="T503" t="s">
        <v>548</v>
      </c>
      <c r="U503" t="s">
        <v>206</v>
      </c>
      <c r="V503" t="s">
        <v>560</v>
      </c>
    </row>
    <row r="504" spans="1:22" x14ac:dyDescent="0.3">
      <c r="A504">
        <v>503</v>
      </c>
      <c r="B504" s="65">
        <v>44099</v>
      </c>
      <c r="C504">
        <v>27</v>
      </c>
      <c r="D504" t="s">
        <v>160</v>
      </c>
      <c r="E504">
        <v>2</v>
      </c>
      <c r="F504">
        <v>34</v>
      </c>
      <c r="G504">
        <v>116</v>
      </c>
      <c r="H504">
        <v>3944</v>
      </c>
      <c r="I504">
        <v>0</v>
      </c>
      <c r="K504">
        <v>3944</v>
      </c>
      <c r="L504" s="65">
        <v>44126</v>
      </c>
      <c r="M504" s="65">
        <v>44126</v>
      </c>
      <c r="N504">
        <v>503</v>
      </c>
      <c r="O504">
        <v>7</v>
      </c>
      <c r="P504" t="s">
        <v>109</v>
      </c>
      <c r="Q504">
        <v>7.0000000000000007E-2</v>
      </c>
      <c r="R504">
        <v>276.08</v>
      </c>
      <c r="S504">
        <v>6</v>
      </c>
      <c r="T504" t="s">
        <v>542</v>
      </c>
      <c r="U504" t="s">
        <v>206</v>
      </c>
      <c r="V504" t="s">
        <v>543</v>
      </c>
    </row>
    <row r="505" spans="1:22" x14ac:dyDescent="0.3">
      <c r="A505">
        <v>504</v>
      </c>
      <c r="B505" s="65">
        <v>44100</v>
      </c>
      <c r="C505">
        <v>27</v>
      </c>
      <c r="D505" t="s">
        <v>160</v>
      </c>
      <c r="E505">
        <v>7</v>
      </c>
      <c r="F505">
        <v>44</v>
      </c>
      <c r="G505">
        <v>95</v>
      </c>
      <c r="H505">
        <v>4180</v>
      </c>
      <c r="I505">
        <v>0</v>
      </c>
      <c r="K505">
        <v>4180</v>
      </c>
      <c r="L505" s="65">
        <v>44102</v>
      </c>
      <c r="M505" s="65">
        <v>44102</v>
      </c>
      <c r="N505">
        <v>504</v>
      </c>
      <c r="O505">
        <v>5</v>
      </c>
      <c r="P505" t="s">
        <v>109</v>
      </c>
      <c r="Q505">
        <v>0.06</v>
      </c>
      <c r="R505">
        <v>250.8</v>
      </c>
      <c r="S505">
        <v>7</v>
      </c>
      <c r="T505" t="s">
        <v>542</v>
      </c>
      <c r="U505" t="s">
        <v>206</v>
      </c>
      <c r="V505" t="s">
        <v>556</v>
      </c>
    </row>
    <row r="506" spans="1:22" x14ac:dyDescent="0.3">
      <c r="A506">
        <v>505</v>
      </c>
      <c r="B506" s="65">
        <v>44100</v>
      </c>
      <c r="C506">
        <v>22</v>
      </c>
      <c r="D506" t="s">
        <v>112</v>
      </c>
      <c r="E506">
        <v>9</v>
      </c>
      <c r="F506">
        <v>35</v>
      </c>
      <c r="G506">
        <v>98</v>
      </c>
      <c r="H506">
        <v>3430</v>
      </c>
      <c r="I506">
        <v>0.04</v>
      </c>
      <c r="K506">
        <v>3292.8</v>
      </c>
      <c r="L506" s="65">
        <v>44102</v>
      </c>
      <c r="M506" s="65">
        <v>44102</v>
      </c>
      <c r="N506">
        <v>505</v>
      </c>
      <c r="O506">
        <v>7</v>
      </c>
      <c r="P506" t="s">
        <v>80</v>
      </c>
      <c r="Q506">
        <v>0.05</v>
      </c>
      <c r="R506">
        <v>164.64</v>
      </c>
      <c r="S506">
        <v>1</v>
      </c>
      <c r="T506" t="s">
        <v>548</v>
      </c>
      <c r="U506" t="s">
        <v>206</v>
      </c>
      <c r="V506" t="s">
        <v>560</v>
      </c>
    </row>
    <row r="507" spans="1:22" x14ac:dyDescent="0.3">
      <c r="A507">
        <v>506</v>
      </c>
      <c r="B507" s="65">
        <v>44102</v>
      </c>
      <c r="C507">
        <v>47</v>
      </c>
      <c r="D507" t="s">
        <v>101</v>
      </c>
      <c r="E507">
        <v>14</v>
      </c>
      <c r="F507">
        <v>44</v>
      </c>
      <c r="G507">
        <v>107</v>
      </c>
      <c r="H507">
        <v>4708</v>
      </c>
      <c r="I507">
        <v>0.01</v>
      </c>
      <c r="K507">
        <v>4660.92</v>
      </c>
      <c r="L507" s="65">
        <v>44122</v>
      </c>
      <c r="M507" s="65">
        <v>44122</v>
      </c>
      <c r="N507">
        <v>506</v>
      </c>
      <c r="O507">
        <v>2</v>
      </c>
      <c r="P507" t="s">
        <v>88</v>
      </c>
      <c r="Q507">
        <v>0.1</v>
      </c>
      <c r="R507">
        <v>466.09199999999998</v>
      </c>
      <c r="S507">
        <v>2</v>
      </c>
      <c r="T507" t="s">
        <v>548</v>
      </c>
      <c r="U507" t="s">
        <v>201</v>
      </c>
      <c r="V507" t="s">
        <v>570</v>
      </c>
    </row>
    <row r="508" spans="1:22" x14ac:dyDescent="0.3">
      <c r="A508">
        <v>507</v>
      </c>
      <c r="B508" s="65">
        <v>44104</v>
      </c>
      <c r="C508">
        <v>99</v>
      </c>
      <c r="D508" t="s">
        <v>143</v>
      </c>
      <c r="E508">
        <v>7</v>
      </c>
      <c r="F508">
        <v>19</v>
      </c>
      <c r="G508">
        <v>120</v>
      </c>
      <c r="H508">
        <v>2280</v>
      </c>
      <c r="I508">
        <v>0.13</v>
      </c>
      <c r="K508">
        <v>1983.6</v>
      </c>
      <c r="L508" s="65">
        <v>44118</v>
      </c>
      <c r="M508" s="65">
        <v>44118</v>
      </c>
      <c r="N508">
        <v>507</v>
      </c>
      <c r="O508">
        <v>4</v>
      </c>
      <c r="P508" t="s">
        <v>92</v>
      </c>
      <c r="Q508">
        <v>0.09</v>
      </c>
      <c r="R508">
        <v>178.524</v>
      </c>
      <c r="S508">
        <v>3</v>
      </c>
      <c r="T508" t="s">
        <v>542</v>
      </c>
      <c r="U508" t="s">
        <v>206</v>
      </c>
      <c r="V508" t="s">
        <v>556</v>
      </c>
    </row>
    <row r="509" spans="1:22" x14ac:dyDescent="0.3">
      <c r="A509">
        <v>508</v>
      </c>
      <c r="B509" s="65">
        <v>44104</v>
      </c>
      <c r="C509">
        <v>96</v>
      </c>
      <c r="D509" t="s">
        <v>104</v>
      </c>
      <c r="E509">
        <v>9</v>
      </c>
      <c r="F509">
        <v>10</v>
      </c>
      <c r="G509">
        <v>111</v>
      </c>
      <c r="H509">
        <v>1110</v>
      </c>
      <c r="I509">
        <v>0.04</v>
      </c>
      <c r="K509">
        <v>1065.5999999999999</v>
      </c>
      <c r="L509" s="65">
        <v>44115</v>
      </c>
      <c r="M509" s="65">
        <v>44115</v>
      </c>
      <c r="N509">
        <v>508</v>
      </c>
      <c r="O509">
        <v>2</v>
      </c>
      <c r="P509" t="s">
        <v>95</v>
      </c>
      <c r="Q509">
        <v>0.06</v>
      </c>
      <c r="R509">
        <v>63.936</v>
      </c>
      <c r="S509">
        <v>4</v>
      </c>
      <c r="T509" t="s">
        <v>548</v>
      </c>
      <c r="U509" t="s">
        <v>206</v>
      </c>
      <c r="V509" t="s">
        <v>560</v>
      </c>
    </row>
    <row r="510" spans="1:22" x14ac:dyDescent="0.3">
      <c r="A510">
        <v>509</v>
      </c>
      <c r="B510" s="65">
        <v>44105</v>
      </c>
      <c r="C510">
        <v>50</v>
      </c>
      <c r="D510" t="s">
        <v>140</v>
      </c>
      <c r="E510">
        <v>7</v>
      </c>
      <c r="F510">
        <v>37</v>
      </c>
      <c r="G510">
        <v>110</v>
      </c>
      <c r="H510">
        <v>4070</v>
      </c>
      <c r="I510">
        <v>0.06</v>
      </c>
      <c r="K510">
        <v>3825.8</v>
      </c>
      <c r="L510" s="65">
        <v>44118</v>
      </c>
      <c r="M510" s="65">
        <v>44118</v>
      </c>
      <c r="N510">
        <v>509</v>
      </c>
      <c r="O510">
        <v>6</v>
      </c>
      <c r="P510" t="s">
        <v>88</v>
      </c>
      <c r="Q510">
        <v>0.08</v>
      </c>
      <c r="R510">
        <v>306.06400000000002</v>
      </c>
      <c r="S510">
        <v>5</v>
      </c>
      <c r="T510" t="s">
        <v>542</v>
      </c>
      <c r="U510" t="s">
        <v>206</v>
      </c>
      <c r="V510" t="s">
        <v>556</v>
      </c>
    </row>
    <row r="511" spans="1:22" x14ac:dyDescent="0.3">
      <c r="A511">
        <v>510</v>
      </c>
      <c r="B511" s="65">
        <v>44105</v>
      </c>
      <c r="C511">
        <v>20</v>
      </c>
      <c r="D511" t="s">
        <v>99</v>
      </c>
      <c r="E511">
        <v>5</v>
      </c>
      <c r="F511">
        <v>22</v>
      </c>
      <c r="G511">
        <v>110</v>
      </c>
      <c r="H511">
        <v>2420</v>
      </c>
      <c r="I511">
        <v>0.05</v>
      </c>
      <c r="K511">
        <v>2299</v>
      </c>
      <c r="L511" s="65">
        <v>44130</v>
      </c>
      <c r="M511" s="65">
        <v>44130</v>
      </c>
      <c r="N511">
        <v>510</v>
      </c>
      <c r="O511">
        <v>3</v>
      </c>
      <c r="P511" t="s">
        <v>109</v>
      </c>
      <c r="Q511">
        <v>0.05</v>
      </c>
      <c r="R511">
        <v>114.95</v>
      </c>
      <c r="S511">
        <v>6</v>
      </c>
      <c r="T511" t="s">
        <v>551</v>
      </c>
      <c r="U511" t="s">
        <v>206</v>
      </c>
      <c r="V511" t="s">
        <v>552</v>
      </c>
    </row>
    <row r="512" spans="1:22" x14ac:dyDescent="0.3">
      <c r="A512">
        <v>511</v>
      </c>
      <c r="B512" s="65">
        <v>44106</v>
      </c>
      <c r="C512">
        <v>73</v>
      </c>
      <c r="D512" t="s">
        <v>96</v>
      </c>
      <c r="E512">
        <v>2</v>
      </c>
      <c r="F512">
        <v>43</v>
      </c>
      <c r="G512">
        <v>108</v>
      </c>
      <c r="H512">
        <v>4644</v>
      </c>
      <c r="I512">
        <v>0.1</v>
      </c>
      <c r="K512">
        <v>4179.6000000000004</v>
      </c>
      <c r="L512" s="65">
        <v>44127</v>
      </c>
      <c r="M512" s="65">
        <v>44127</v>
      </c>
      <c r="N512">
        <v>511</v>
      </c>
      <c r="O512">
        <v>1</v>
      </c>
      <c r="P512" t="s">
        <v>105</v>
      </c>
      <c r="Q512">
        <v>0.1</v>
      </c>
      <c r="R512">
        <v>417.96</v>
      </c>
      <c r="S512">
        <v>7</v>
      </c>
      <c r="T512" t="s">
        <v>542</v>
      </c>
      <c r="U512" t="s">
        <v>206</v>
      </c>
      <c r="V512" t="s">
        <v>543</v>
      </c>
    </row>
    <row r="513" spans="1:22" x14ac:dyDescent="0.3">
      <c r="A513">
        <v>512</v>
      </c>
      <c r="B513" s="65">
        <v>44106</v>
      </c>
      <c r="C513">
        <v>12</v>
      </c>
      <c r="D513" t="s">
        <v>107</v>
      </c>
      <c r="E513">
        <v>13</v>
      </c>
      <c r="F513">
        <v>40</v>
      </c>
      <c r="G513">
        <v>107</v>
      </c>
      <c r="H513">
        <v>4280</v>
      </c>
      <c r="I513">
        <v>0.12</v>
      </c>
      <c r="K513">
        <v>3766.4</v>
      </c>
      <c r="L513" s="65">
        <v>44120</v>
      </c>
      <c r="M513" s="65">
        <v>44120</v>
      </c>
      <c r="N513">
        <v>512</v>
      </c>
      <c r="O513">
        <v>7</v>
      </c>
      <c r="P513" t="s">
        <v>105</v>
      </c>
      <c r="Q513">
        <v>0.1</v>
      </c>
      <c r="R513">
        <v>376.64</v>
      </c>
      <c r="S513">
        <v>1</v>
      </c>
      <c r="T513" t="s">
        <v>545</v>
      </c>
      <c r="U513" t="s">
        <v>201</v>
      </c>
      <c r="V513" t="s">
        <v>568</v>
      </c>
    </row>
    <row r="514" spans="1:22" x14ac:dyDescent="0.3">
      <c r="A514">
        <v>513</v>
      </c>
      <c r="B514" s="65">
        <v>44106</v>
      </c>
      <c r="C514">
        <v>99</v>
      </c>
      <c r="D514" t="s">
        <v>143</v>
      </c>
      <c r="E514">
        <v>1</v>
      </c>
      <c r="F514">
        <v>13</v>
      </c>
      <c r="G514">
        <v>120</v>
      </c>
      <c r="H514">
        <v>1560</v>
      </c>
      <c r="I514">
        <v>0</v>
      </c>
      <c r="K514">
        <v>1560</v>
      </c>
      <c r="L514" s="65">
        <v>44133</v>
      </c>
      <c r="M514" s="65">
        <v>44133</v>
      </c>
      <c r="N514">
        <v>513</v>
      </c>
      <c r="O514">
        <v>1</v>
      </c>
      <c r="P514" t="s">
        <v>88</v>
      </c>
      <c r="Q514">
        <v>7.0000000000000007E-2</v>
      </c>
      <c r="R514">
        <v>109.2</v>
      </c>
      <c r="S514">
        <v>2</v>
      </c>
      <c r="T514" t="s">
        <v>202</v>
      </c>
      <c r="U514" t="s">
        <v>201</v>
      </c>
      <c r="V514" t="s">
        <v>539</v>
      </c>
    </row>
    <row r="515" spans="1:22" x14ac:dyDescent="0.3">
      <c r="A515">
        <v>514</v>
      </c>
      <c r="B515" s="65">
        <v>44107</v>
      </c>
      <c r="C515">
        <v>91</v>
      </c>
      <c r="D515" t="s">
        <v>121</v>
      </c>
      <c r="E515">
        <v>14</v>
      </c>
      <c r="F515">
        <v>46</v>
      </c>
      <c r="G515">
        <v>111</v>
      </c>
      <c r="H515">
        <v>5106</v>
      </c>
      <c r="I515">
        <v>0.04</v>
      </c>
      <c r="K515">
        <v>4901.76</v>
      </c>
      <c r="L515" s="65">
        <v>44132</v>
      </c>
      <c r="M515" s="65">
        <v>44132</v>
      </c>
      <c r="N515">
        <v>514</v>
      </c>
      <c r="O515">
        <v>2</v>
      </c>
      <c r="P515" t="s">
        <v>95</v>
      </c>
      <c r="Q515">
        <v>0.09</v>
      </c>
      <c r="R515">
        <v>441.15839999999997</v>
      </c>
      <c r="S515">
        <v>3</v>
      </c>
      <c r="T515" t="s">
        <v>548</v>
      </c>
      <c r="U515" t="s">
        <v>201</v>
      </c>
      <c r="V515" t="s">
        <v>570</v>
      </c>
    </row>
    <row r="516" spans="1:22" x14ac:dyDescent="0.3">
      <c r="A516">
        <v>515</v>
      </c>
      <c r="B516" s="65">
        <v>44107</v>
      </c>
      <c r="C516">
        <v>13</v>
      </c>
      <c r="D516" t="s">
        <v>134</v>
      </c>
      <c r="E516">
        <v>6</v>
      </c>
      <c r="F516">
        <v>48</v>
      </c>
      <c r="G516">
        <v>118</v>
      </c>
      <c r="H516">
        <v>5664</v>
      </c>
      <c r="I516">
        <v>0.03</v>
      </c>
      <c r="K516">
        <v>5494.08</v>
      </c>
      <c r="L516" s="65">
        <v>44122</v>
      </c>
      <c r="M516" s="65">
        <v>44122</v>
      </c>
      <c r="N516">
        <v>515</v>
      </c>
      <c r="O516">
        <v>6</v>
      </c>
      <c r="P516" t="s">
        <v>105</v>
      </c>
      <c r="Q516">
        <v>0.06</v>
      </c>
      <c r="R516">
        <v>329.64479999999998</v>
      </c>
      <c r="S516">
        <v>4</v>
      </c>
      <c r="T516" t="s">
        <v>202</v>
      </c>
      <c r="U516" t="s">
        <v>201</v>
      </c>
      <c r="V516" t="s">
        <v>554</v>
      </c>
    </row>
    <row r="517" spans="1:22" x14ac:dyDescent="0.3">
      <c r="A517">
        <v>516</v>
      </c>
      <c r="B517" s="65">
        <v>44107</v>
      </c>
      <c r="C517">
        <v>56</v>
      </c>
      <c r="D517" t="s">
        <v>126</v>
      </c>
      <c r="E517">
        <v>2</v>
      </c>
      <c r="F517">
        <v>25</v>
      </c>
      <c r="G517">
        <v>99</v>
      </c>
      <c r="H517">
        <v>2475</v>
      </c>
      <c r="I517">
        <v>0.1</v>
      </c>
      <c r="K517">
        <v>2227.5</v>
      </c>
      <c r="L517" s="65">
        <v>44122</v>
      </c>
      <c r="M517" s="65">
        <v>44122</v>
      </c>
      <c r="N517">
        <v>516</v>
      </c>
      <c r="O517">
        <v>4</v>
      </c>
      <c r="P517" t="s">
        <v>83</v>
      </c>
      <c r="Q517">
        <v>0.05</v>
      </c>
      <c r="R517">
        <v>111.375</v>
      </c>
      <c r="S517">
        <v>5</v>
      </c>
      <c r="T517" t="s">
        <v>542</v>
      </c>
      <c r="U517" t="s">
        <v>206</v>
      </c>
      <c r="V517" t="s">
        <v>543</v>
      </c>
    </row>
    <row r="518" spans="1:22" x14ac:dyDescent="0.3">
      <c r="A518">
        <v>517</v>
      </c>
      <c r="B518" s="65">
        <v>44107</v>
      </c>
      <c r="C518">
        <v>58</v>
      </c>
      <c r="D518" t="s">
        <v>131</v>
      </c>
      <c r="E518">
        <v>11</v>
      </c>
      <c r="F518">
        <v>49</v>
      </c>
      <c r="G518">
        <v>102</v>
      </c>
      <c r="H518">
        <v>4998</v>
      </c>
      <c r="I518">
        <v>0.04</v>
      </c>
      <c r="K518">
        <v>4798.08</v>
      </c>
      <c r="L518" s="65">
        <v>44132</v>
      </c>
      <c r="M518" s="65">
        <v>44132</v>
      </c>
      <c r="N518">
        <v>517</v>
      </c>
      <c r="O518">
        <v>5</v>
      </c>
      <c r="P518" t="s">
        <v>113</v>
      </c>
      <c r="Q518">
        <v>0.09</v>
      </c>
      <c r="R518">
        <v>431.8272</v>
      </c>
      <c r="S518">
        <v>6</v>
      </c>
      <c r="T518" t="s">
        <v>202</v>
      </c>
      <c r="U518" t="s">
        <v>201</v>
      </c>
      <c r="V518" t="s">
        <v>564</v>
      </c>
    </row>
    <row r="519" spans="1:22" x14ac:dyDescent="0.3">
      <c r="A519">
        <v>518</v>
      </c>
      <c r="B519" s="65">
        <v>44108</v>
      </c>
      <c r="C519">
        <v>55</v>
      </c>
      <c r="D519" t="s">
        <v>106</v>
      </c>
      <c r="E519">
        <v>1</v>
      </c>
      <c r="F519">
        <v>20</v>
      </c>
      <c r="G519">
        <v>98</v>
      </c>
      <c r="H519">
        <v>1960</v>
      </c>
      <c r="I519">
        <v>0.03</v>
      </c>
      <c r="K519">
        <v>1901.2</v>
      </c>
      <c r="L519" s="65">
        <v>44130</v>
      </c>
      <c r="M519" s="65">
        <v>44130</v>
      </c>
      <c r="N519">
        <v>518</v>
      </c>
      <c r="O519">
        <v>6</v>
      </c>
      <c r="P519" t="s">
        <v>80</v>
      </c>
      <c r="Q519">
        <v>0.09</v>
      </c>
      <c r="R519">
        <v>171.108</v>
      </c>
      <c r="S519">
        <v>7</v>
      </c>
      <c r="T519" t="s">
        <v>202</v>
      </c>
      <c r="U519" t="s">
        <v>201</v>
      </c>
      <c r="V519" t="s">
        <v>539</v>
      </c>
    </row>
    <row r="520" spans="1:22" x14ac:dyDescent="0.3">
      <c r="A520">
        <v>519</v>
      </c>
      <c r="B520" s="65">
        <v>44108</v>
      </c>
      <c r="C520">
        <v>51</v>
      </c>
      <c r="D520" t="s">
        <v>114</v>
      </c>
      <c r="E520">
        <v>8</v>
      </c>
      <c r="F520">
        <v>36</v>
      </c>
      <c r="G520">
        <v>113</v>
      </c>
      <c r="H520">
        <v>4068</v>
      </c>
      <c r="I520">
        <v>0.1</v>
      </c>
      <c r="K520">
        <v>3661.2</v>
      </c>
      <c r="L520" s="65">
        <v>44116</v>
      </c>
      <c r="M520" s="65">
        <v>44116</v>
      </c>
      <c r="N520">
        <v>519</v>
      </c>
      <c r="O520">
        <v>3</v>
      </c>
      <c r="P520" t="s">
        <v>83</v>
      </c>
      <c r="Q520">
        <v>0.08</v>
      </c>
      <c r="R520">
        <v>292.89600000000002</v>
      </c>
      <c r="S520">
        <v>1</v>
      </c>
      <c r="T520" t="s">
        <v>545</v>
      </c>
      <c r="U520" t="s">
        <v>206</v>
      </c>
      <c r="V520" t="s">
        <v>558</v>
      </c>
    </row>
    <row r="521" spans="1:22" x14ac:dyDescent="0.3">
      <c r="A521">
        <v>520</v>
      </c>
      <c r="B521" s="65">
        <v>44111</v>
      </c>
      <c r="C521">
        <v>82</v>
      </c>
      <c r="D521" t="s">
        <v>126</v>
      </c>
      <c r="E521">
        <v>11</v>
      </c>
      <c r="F521">
        <v>26</v>
      </c>
      <c r="G521">
        <v>107</v>
      </c>
      <c r="H521">
        <v>2782</v>
      </c>
      <c r="I521">
        <v>0.06</v>
      </c>
      <c r="K521">
        <v>2615.08</v>
      </c>
      <c r="L521" s="65">
        <v>44130</v>
      </c>
      <c r="M521" s="65">
        <v>44130</v>
      </c>
      <c r="N521">
        <v>520</v>
      </c>
      <c r="O521">
        <v>3</v>
      </c>
      <c r="P521" t="s">
        <v>109</v>
      </c>
      <c r="Q521">
        <v>0.05</v>
      </c>
      <c r="R521">
        <v>130.75399999999999</v>
      </c>
      <c r="S521">
        <v>2</v>
      </c>
      <c r="T521" t="s">
        <v>202</v>
      </c>
      <c r="U521" t="s">
        <v>201</v>
      </c>
      <c r="V521" t="s">
        <v>564</v>
      </c>
    </row>
    <row r="522" spans="1:22" x14ac:dyDescent="0.3">
      <c r="A522">
        <v>521</v>
      </c>
      <c r="B522" s="65">
        <v>44112</v>
      </c>
      <c r="C522">
        <v>69</v>
      </c>
      <c r="D522" t="s">
        <v>126</v>
      </c>
      <c r="E522">
        <v>14</v>
      </c>
      <c r="F522">
        <v>50</v>
      </c>
      <c r="G522">
        <v>117</v>
      </c>
      <c r="H522">
        <v>5850</v>
      </c>
      <c r="I522">
        <v>0.14000000000000001</v>
      </c>
      <c r="K522">
        <v>5031</v>
      </c>
      <c r="L522" s="65">
        <v>44141</v>
      </c>
      <c r="M522" s="65">
        <v>44141</v>
      </c>
      <c r="N522">
        <v>521</v>
      </c>
      <c r="O522">
        <v>2</v>
      </c>
      <c r="P522" t="s">
        <v>88</v>
      </c>
      <c r="Q522">
        <v>0.06</v>
      </c>
      <c r="R522">
        <v>301.86</v>
      </c>
      <c r="S522">
        <v>3</v>
      </c>
      <c r="T522" t="s">
        <v>548</v>
      </c>
      <c r="U522" t="s">
        <v>201</v>
      </c>
      <c r="V522" t="s">
        <v>570</v>
      </c>
    </row>
    <row r="523" spans="1:22" x14ac:dyDescent="0.3">
      <c r="A523">
        <v>522</v>
      </c>
      <c r="B523" s="65">
        <v>44113</v>
      </c>
      <c r="C523">
        <v>66</v>
      </c>
      <c r="D523" t="s">
        <v>89</v>
      </c>
      <c r="E523">
        <v>9</v>
      </c>
      <c r="F523">
        <v>16</v>
      </c>
      <c r="G523">
        <v>90</v>
      </c>
      <c r="H523">
        <v>1440</v>
      </c>
      <c r="I523">
        <v>0.09</v>
      </c>
      <c r="K523">
        <v>1310.4000000000001</v>
      </c>
      <c r="L523" s="65">
        <v>44114</v>
      </c>
      <c r="M523" s="65">
        <v>44114</v>
      </c>
      <c r="N523">
        <v>522</v>
      </c>
      <c r="O523">
        <v>4</v>
      </c>
      <c r="P523" t="s">
        <v>83</v>
      </c>
      <c r="Q523">
        <v>0.09</v>
      </c>
      <c r="R523">
        <v>117.93600000000001</v>
      </c>
      <c r="S523">
        <v>4</v>
      </c>
      <c r="T523" t="s">
        <v>548</v>
      </c>
      <c r="U523" t="s">
        <v>206</v>
      </c>
      <c r="V523" t="s">
        <v>560</v>
      </c>
    </row>
    <row r="524" spans="1:22" x14ac:dyDescent="0.3">
      <c r="A524">
        <v>523</v>
      </c>
      <c r="B524" s="65">
        <v>44113</v>
      </c>
      <c r="C524">
        <v>61</v>
      </c>
      <c r="D524" t="s">
        <v>116</v>
      </c>
      <c r="E524">
        <v>8</v>
      </c>
      <c r="F524">
        <v>40</v>
      </c>
      <c r="G524">
        <v>116</v>
      </c>
      <c r="H524">
        <v>4640</v>
      </c>
      <c r="I524">
        <v>0.05</v>
      </c>
      <c r="K524">
        <v>4408</v>
      </c>
      <c r="L524" s="65">
        <v>44126</v>
      </c>
      <c r="M524" s="65">
        <v>44126</v>
      </c>
      <c r="N524">
        <v>523</v>
      </c>
      <c r="O524">
        <v>1</v>
      </c>
      <c r="P524" t="s">
        <v>80</v>
      </c>
      <c r="Q524">
        <v>0.1</v>
      </c>
      <c r="R524">
        <v>440.8</v>
      </c>
      <c r="S524">
        <v>5</v>
      </c>
      <c r="T524" t="s">
        <v>545</v>
      </c>
      <c r="U524" t="s">
        <v>206</v>
      </c>
      <c r="V524" t="s">
        <v>558</v>
      </c>
    </row>
    <row r="525" spans="1:22" x14ac:dyDescent="0.3">
      <c r="A525">
        <v>524</v>
      </c>
      <c r="B525" s="65">
        <v>44113</v>
      </c>
      <c r="C525">
        <v>63</v>
      </c>
      <c r="D525" t="s">
        <v>139</v>
      </c>
      <c r="E525">
        <v>13</v>
      </c>
      <c r="F525">
        <v>40</v>
      </c>
      <c r="G525">
        <v>108</v>
      </c>
      <c r="H525">
        <v>4320</v>
      </c>
      <c r="I525">
        <v>0.04</v>
      </c>
      <c r="K525">
        <v>4147.2</v>
      </c>
      <c r="L525" s="65">
        <v>44128</v>
      </c>
      <c r="M525" s="65">
        <v>44128</v>
      </c>
      <c r="N525">
        <v>524</v>
      </c>
      <c r="O525">
        <v>3</v>
      </c>
      <c r="P525" t="s">
        <v>88</v>
      </c>
      <c r="Q525">
        <v>7.0000000000000007E-2</v>
      </c>
      <c r="R525">
        <v>290.30399999999997</v>
      </c>
      <c r="S525">
        <v>6</v>
      </c>
      <c r="T525" t="s">
        <v>545</v>
      </c>
      <c r="U525" t="s">
        <v>201</v>
      </c>
      <c r="V525" t="s">
        <v>568</v>
      </c>
    </row>
    <row r="526" spans="1:22" x14ac:dyDescent="0.3">
      <c r="A526">
        <v>525</v>
      </c>
      <c r="B526" s="65">
        <v>44114</v>
      </c>
      <c r="C526">
        <v>8</v>
      </c>
      <c r="D526" t="s">
        <v>96</v>
      </c>
      <c r="E526">
        <v>15</v>
      </c>
      <c r="F526">
        <v>42</v>
      </c>
      <c r="G526">
        <v>103</v>
      </c>
      <c r="H526">
        <v>4326</v>
      </c>
      <c r="I526">
        <v>0.01</v>
      </c>
      <c r="K526">
        <v>4282.74</v>
      </c>
      <c r="L526" s="65">
        <v>44133</v>
      </c>
      <c r="M526" s="65">
        <v>44133</v>
      </c>
      <c r="N526">
        <v>525</v>
      </c>
      <c r="O526">
        <v>5</v>
      </c>
      <c r="P526" t="s">
        <v>92</v>
      </c>
      <c r="Q526">
        <v>0.09</v>
      </c>
      <c r="R526">
        <v>385.44659999999999</v>
      </c>
      <c r="S526">
        <v>7</v>
      </c>
      <c r="T526" t="s">
        <v>551</v>
      </c>
      <c r="U526" t="s">
        <v>206</v>
      </c>
      <c r="V526" t="s">
        <v>572</v>
      </c>
    </row>
    <row r="527" spans="1:22" x14ac:dyDescent="0.3">
      <c r="A527">
        <v>526</v>
      </c>
      <c r="B527" s="65">
        <v>44114</v>
      </c>
      <c r="C527">
        <v>33</v>
      </c>
      <c r="D527" t="s">
        <v>135</v>
      </c>
      <c r="E527">
        <v>14</v>
      </c>
      <c r="F527">
        <v>39</v>
      </c>
      <c r="G527">
        <v>120</v>
      </c>
      <c r="H527">
        <v>4680</v>
      </c>
      <c r="I527">
        <v>0.11</v>
      </c>
      <c r="K527">
        <v>4165.2</v>
      </c>
      <c r="L527" s="65">
        <v>44131</v>
      </c>
      <c r="M527" s="65">
        <v>44131</v>
      </c>
      <c r="N527">
        <v>526</v>
      </c>
      <c r="O527">
        <v>4</v>
      </c>
      <c r="P527" t="s">
        <v>90</v>
      </c>
      <c r="Q527">
        <v>0.05</v>
      </c>
      <c r="R527">
        <v>208.26</v>
      </c>
      <c r="S527">
        <v>1</v>
      </c>
      <c r="T527" t="s">
        <v>548</v>
      </c>
      <c r="U527" t="s">
        <v>201</v>
      </c>
      <c r="V527" t="s">
        <v>570</v>
      </c>
    </row>
    <row r="528" spans="1:22" x14ac:dyDescent="0.3">
      <c r="A528">
        <v>527</v>
      </c>
      <c r="B528" s="65">
        <v>44114</v>
      </c>
      <c r="C528">
        <v>24</v>
      </c>
      <c r="D528" t="s">
        <v>133</v>
      </c>
      <c r="E528">
        <v>3</v>
      </c>
      <c r="F528">
        <v>38</v>
      </c>
      <c r="G528">
        <v>96</v>
      </c>
      <c r="H528">
        <v>3648</v>
      </c>
      <c r="I528">
        <v>0.03</v>
      </c>
      <c r="K528">
        <v>3538.56</v>
      </c>
      <c r="L528" s="65">
        <v>44125</v>
      </c>
      <c r="M528" s="65">
        <v>44125</v>
      </c>
      <c r="N528">
        <v>527</v>
      </c>
      <c r="O528">
        <v>1</v>
      </c>
      <c r="P528" t="s">
        <v>83</v>
      </c>
      <c r="Q528">
        <v>0.05</v>
      </c>
      <c r="R528">
        <v>176.928</v>
      </c>
      <c r="S528">
        <v>2</v>
      </c>
      <c r="T528" t="s">
        <v>545</v>
      </c>
      <c r="U528" t="s">
        <v>206</v>
      </c>
      <c r="V528" t="s">
        <v>546</v>
      </c>
    </row>
    <row r="529" spans="1:22" x14ac:dyDescent="0.3">
      <c r="A529">
        <v>528</v>
      </c>
      <c r="B529" s="65">
        <v>44115</v>
      </c>
      <c r="C529">
        <v>5</v>
      </c>
      <c r="D529" t="s">
        <v>96</v>
      </c>
      <c r="E529">
        <v>3</v>
      </c>
      <c r="F529">
        <v>32</v>
      </c>
      <c r="G529">
        <v>112</v>
      </c>
      <c r="H529">
        <v>3584</v>
      </c>
      <c r="I529">
        <v>0.04</v>
      </c>
      <c r="K529">
        <v>3440.64</v>
      </c>
      <c r="L529" s="65">
        <v>44127</v>
      </c>
      <c r="M529" s="65">
        <v>44127</v>
      </c>
      <c r="N529">
        <v>528</v>
      </c>
      <c r="O529">
        <v>5</v>
      </c>
      <c r="P529" t="s">
        <v>109</v>
      </c>
      <c r="Q529">
        <v>0.09</v>
      </c>
      <c r="R529">
        <v>309.6576</v>
      </c>
      <c r="S529">
        <v>3</v>
      </c>
      <c r="T529" t="s">
        <v>545</v>
      </c>
      <c r="U529" t="s">
        <v>206</v>
      </c>
      <c r="V529" t="s">
        <v>546</v>
      </c>
    </row>
    <row r="530" spans="1:22" x14ac:dyDescent="0.3">
      <c r="A530">
        <v>529</v>
      </c>
      <c r="B530" s="65">
        <v>44115</v>
      </c>
      <c r="C530">
        <v>29</v>
      </c>
      <c r="D530" t="s">
        <v>157</v>
      </c>
      <c r="E530">
        <v>10</v>
      </c>
      <c r="F530">
        <v>20</v>
      </c>
      <c r="G530">
        <v>108</v>
      </c>
      <c r="H530">
        <v>2160</v>
      </c>
      <c r="I530">
        <v>0</v>
      </c>
      <c r="K530">
        <v>2160</v>
      </c>
      <c r="L530" s="65">
        <v>44135</v>
      </c>
      <c r="M530" s="65">
        <v>44135</v>
      </c>
      <c r="N530">
        <v>529</v>
      </c>
      <c r="O530">
        <v>6</v>
      </c>
      <c r="P530" t="s">
        <v>109</v>
      </c>
      <c r="Q530">
        <v>7.0000000000000007E-2</v>
      </c>
      <c r="R530">
        <v>151.19999999999999</v>
      </c>
      <c r="S530">
        <v>4</v>
      </c>
      <c r="T530" t="s">
        <v>551</v>
      </c>
      <c r="U530" t="s">
        <v>206</v>
      </c>
      <c r="V530" t="s">
        <v>562</v>
      </c>
    </row>
    <row r="531" spans="1:22" x14ac:dyDescent="0.3">
      <c r="A531">
        <v>530</v>
      </c>
      <c r="B531" s="65">
        <v>44115</v>
      </c>
      <c r="C531">
        <v>56</v>
      </c>
      <c r="D531" t="s">
        <v>126</v>
      </c>
      <c r="E531">
        <v>3</v>
      </c>
      <c r="F531">
        <v>22</v>
      </c>
      <c r="G531">
        <v>101</v>
      </c>
      <c r="H531">
        <v>2222</v>
      </c>
      <c r="I531">
        <v>0.15</v>
      </c>
      <c r="K531">
        <v>1888.7</v>
      </c>
      <c r="L531" s="65">
        <v>44128</v>
      </c>
      <c r="M531" s="65">
        <v>44128</v>
      </c>
      <c r="N531">
        <v>530</v>
      </c>
      <c r="O531">
        <v>7</v>
      </c>
      <c r="P531" t="s">
        <v>105</v>
      </c>
      <c r="Q531">
        <v>0.06</v>
      </c>
      <c r="R531">
        <v>113.322</v>
      </c>
      <c r="S531">
        <v>5</v>
      </c>
      <c r="T531" t="s">
        <v>545</v>
      </c>
      <c r="U531" t="s">
        <v>206</v>
      </c>
      <c r="V531" t="s">
        <v>546</v>
      </c>
    </row>
    <row r="532" spans="1:22" x14ac:dyDescent="0.3">
      <c r="A532">
        <v>531</v>
      </c>
      <c r="B532" s="65">
        <v>44116</v>
      </c>
      <c r="C532">
        <v>22</v>
      </c>
      <c r="D532" t="s">
        <v>112</v>
      </c>
      <c r="E532">
        <v>7</v>
      </c>
      <c r="F532">
        <v>42</v>
      </c>
      <c r="G532">
        <v>91</v>
      </c>
      <c r="H532">
        <v>3822</v>
      </c>
      <c r="I532">
        <v>0.09</v>
      </c>
      <c r="K532">
        <v>3478.02</v>
      </c>
      <c r="L532" s="65">
        <v>44145</v>
      </c>
      <c r="M532" s="65">
        <v>44145</v>
      </c>
      <c r="N532">
        <v>531</v>
      </c>
      <c r="O532">
        <v>4</v>
      </c>
      <c r="P532" t="s">
        <v>92</v>
      </c>
      <c r="Q532">
        <v>7.0000000000000007E-2</v>
      </c>
      <c r="R532">
        <v>243.4614</v>
      </c>
      <c r="S532">
        <v>6</v>
      </c>
      <c r="T532" t="s">
        <v>542</v>
      </c>
      <c r="U532" t="s">
        <v>206</v>
      </c>
      <c r="V532" t="s">
        <v>556</v>
      </c>
    </row>
    <row r="533" spans="1:22" x14ac:dyDescent="0.3">
      <c r="A533">
        <v>532</v>
      </c>
      <c r="B533" s="65">
        <v>44116</v>
      </c>
      <c r="C533">
        <v>89</v>
      </c>
      <c r="D533" t="s">
        <v>111</v>
      </c>
      <c r="E533">
        <v>7</v>
      </c>
      <c r="F533">
        <v>48</v>
      </c>
      <c r="G533">
        <v>98</v>
      </c>
      <c r="H533">
        <v>4704</v>
      </c>
      <c r="I533">
        <v>0.04</v>
      </c>
      <c r="K533">
        <v>4515.84</v>
      </c>
      <c r="L533" s="65">
        <v>44123</v>
      </c>
      <c r="M533" s="65">
        <v>44123</v>
      </c>
      <c r="N533">
        <v>532</v>
      </c>
      <c r="O533">
        <v>3</v>
      </c>
      <c r="P533" t="s">
        <v>113</v>
      </c>
      <c r="Q533">
        <v>0.1</v>
      </c>
      <c r="R533">
        <v>451.584</v>
      </c>
      <c r="S533">
        <v>7</v>
      </c>
      <c r="T533" t="s">
        <v>542</v>
      </c>
      <c r="U533" t="s">
        <v>206</v>
      </c>
      <c r="V533" t="s">
        <v>556</v>
      </c>
    </row>
    <row r="534" spans="1:22" x14ac:dyDescent="0.3">
      <c r="A534">
        <v>533</v>
      </c>
      <c r="B534" s="65">
        <v>44116</v>
      </c>
      <c r="C534">
        <v>90</v>
      </c>
      <c r="D534" t="s">
        <v>119</v>
      </c>
      <c r="E534">
        <v>7</v>
      </c>
      <c r="F534">
        <v>42</v>
      </c>
      <c r="G534">
        <v>116</v>
      </c>
      <c r="H534">
        <v>4872</v>
      </c>
      <c r="I534">
        <v>0.02</v>
      </c>
      <c r="K534">
        <v>4774.5600000000004</v>
      </c>
      <c r="L534" s="65">
        <v>44138</v>
      </c>
      <c r="M534" s="65">
        <v>44138</v>
      </c>
      <c r="N534">
        <v>533</v>
      </c>
      <c r="O534">
        <v>1</v>
      </c>
      <c r="P534" t="s">
        <v>128</v>
      </c>
      <c r="Q534">
        <v>0.05</v>
      </c>
      <c r="R534">
        <v>238.72800000000001</v>
      </c>
      <c r="S534">
        <v>1</v>
      </c>
      <c r="T534" t="s">
        <v>542</v>
      </c>
      <c r="U534" t="s">
        <v>206</v>
      </c>
      <c r="V534" t="s">
        <v>556</v>
      </c>
    </row>
    <row r="535" spans="1:22" x14ac:dyDescent="0.3">
      <c r="A535">
        <v>534</v>
      </c>
      <c r="B535" s="65">
        <v>44116</v>
      </c>
      <c r="C535">
        <v>77</v>
      </c>
      <c r="D535" t="s">
        <v>124</v>
      </c>
      <c r="E535">
        <v>12</v>
      </c>
      <c r="F535">
        <v>17</v>
      </c>
      <c r="G535">
        <v>113</v>
      </c>
      <c r="H535">
        <v>1921</v>
      </c>
      <c r="I535">
        <v>0.13</v>
      </c>
      <c r="K535">
        <v>1671.27</v>
      </c>
      <c r="L535" s="65">
        <v>44135</v>
      </c>
      <c r="M535" s="65">
        <v>44135</v>
      </c>
      <c r="N535">
        <v>534</v>
      </c>
      <c r="O535">
        <v>7</v>
      </c>
      <c r="P535" t="s">
        <v>92</v>
      </c>
      <c r="Q535">
        <v>7.0000000000000007E-2</v>
      </c>
      <c r="R535">
        <v>116.9889</v>
      </c>
      <c r="S535">
        <v>2</v>
      </c>
      <c r="T535" t="s">
        <v>542</v>
      </c>
      <c r="U535" t="s">
        <v>201</v>
      </c>
      <c r="V535" t="s">
        <v>566</v>
      </c>
    </row>
    <row r="536" spans="1:22" x14ac:dyDescent="0.3">
      <c r="A536">
        <v>535</v>
      </c>
      <c r="B536" s="65">
        <v>44118</v>
      </c>
      <c r="C536">
        <v>13</v>
      </c>
      <c r="D536" t="s">
        <v>134</v>
      </c>
      <c r="E536">
        <v>4</v>
      </c>
      <c r="F536">
        <v>19</v>
      </c>
      <c r="G536">
        <v>109</v>
      </c>
      <c r="H536">
        <v>2071</v>
      </c>
      <c r="I536">
        <v>0.11</v>
      </c>
      <c r="K536">
        <v>1843.19</v>
      </c>
      <c r="L536" s="65">
        <v>44144</v>
      </c>
      <c r="M536" s="65">
        <v>44144</v>
      </c>
      <c r="N536">
        <v>535</v>
      </c>
      <c r="O536">
        <v>5</v>
      </c>
      <c r="P536" t="s">
        <v>92</v>
      </c>
      <c r="Q536">
        <v>0.1</v>
      </c>
      <c r="R536">
        <v>184.31899999999999</v>
      </c>
      <c r="S536">
        <v>3</v>
      </c>
      <c r="T536" t="s">
        <v>548</v>
      </c>
      <c r="U536" t="s">
        <v>206</v>
      </c>
      <c r="V536" t="s">
        <v>549</v>
      </c>
    </row>
    <row r="537" spans="1:22" x14ac:dyDescent="0.3">
      <c r="A537">
        <v>536</v>
      </c>
      <c r="B537" s="65">
        <v>44118</v>
      </c>
      <c r="C537">
        <v>40</v>
      </c>
      <c r="D537" t="s">
        <v>111</v>
      </c>
      <c r="E537">
        <v>10</v>
      </c>
      <c r="F537">
        <v>12</v>
      </c>
      <c r="G537">
        <v>103</v>
      </c>
      <c r="H537">
        <v>1236</v>
      </c>
      <c r="I537">
        <v>0.06</v>
      </c>
      <c r="K537">
        <v>1161.8399999999999</v>
      </c>
      <c r="L537" s="65">
        <v>44142</v>
      </c>
      <c r="M537" s="65">
        <v>44142</v>
      </c>
      <c r="N537">
        <v>536</v>
      </c>
      <c r="O537">
        <v>7</v>
      </c>
      <c r="P537" t="s">
        <v>109</v>
      </c>
      <c r="Q537">
        <v>0.1</v>
      </c>
      <c r="R537">
        <v>116.184</v>
      </c>
      <c r="S537">
        <v>4</v>
      </c>
      <c r="T537" t="s">
        <v>551</v>
      </c>
      <c r="U537" t="s">
        <v>206</v>
      </c>
      <c r="V537" t="s">
        <v>562</v>
      </c>
    </row>
    <row r="538" spans="1:22" x14ac:dyDescent="0.3">
      <c r="A538">
        <v>537</v>
      </c>
      <c r="B538" s="65">
        <v>44118</v>
      </c>
      <c r="C538">
        <v>62</v>
      </c>
      <c r="D538" t="s">
        <v>96</v>
      </c>
      <c r="E538">
        <v>10</v>
      </c>
      <c r="F538">
        <v>15</v>
      </c>
      <c r="G538">
        <v>92</v>
      </c>
      <c r="H538">
        <v>1380</v>
      </c>
      <c r="I538">
        <v>0.12</v>
      </c>
      <c r="K538">
        <v>1214.4000000000001</v>
      </c>
      <c r="L538" s="65">
        <v>44144</v>
      </c>
      <c r="M538" s="65">
        <v>44144</v>
      </c>
      <c r="N538">
        <v>537</v>
      </c>
      <c r="O538">
        <v>6</v>
      </c>
      <c r="P538" t="s">
        <v>128</v>
      </c>
      <c r="Q538">
        <v>0.09</v>
      </c>
      <c r="R538">
        <v>109.29600000000001</v>
      </c>
      <c r="S538">
        <v>5</v>
      </c>
      <c r="T538" t="s">
        <v>551</v>
      </c>
      <c r="U538" t="s">
        <v>206</v>
      </c>
      <c r="V538" t="s">
        <v>562</v>
      </c>
    </row>
    <row r="539" spans="1:22" x14ac:dyDescent="0.3">
      <c r="A539">
        <v>538</v>
      </c>
      <c r="B539" s="65">
        <v>44119</v>
      </c>
      <c r="C539">
        <v>39</v>
      </c>
      <c r="D539" t="s">
        <v>96</v>
      </c>
      <c r="E539">
        <v>2</v>
      </c>
      <c r="F539">
        <v>49</v>
      </c>
      <c r="G539">
        <v>113</v>
      </c>
      <c r="H539">
        <v>5537</v>
      </c>
      <c r="I539">
        <v>0.09</v>
      </c>
      <c r="K539">
        <v>5038.67</v>
      </c>
      <c r="L539" s="65">
        <v>44124</v>
      </c>
      <c r="M539" s="65">
        <v>44124</v>
      </c>
      <c r="N539">
        <v>538</v>
      </c>
      <c r="O539">
        <v>2</v>
      </c>
      <c r="P539" t="s">
        <v>92</v>
      </c>
      <c r="Q539">
        <v>0.09</v>
      </c>
      <c r="R539">
        <v>453.4803</v>
      </c>
      <c r="S539">
        <v>6</v>
      </c>
      <c r="T539" t="s">
        <v>542</v>
      </c>
      <c r="U539" t="s">
        <v>206</v>
      </c>
      <c r="V539" t="s">
        <v>543</v>
      </c>
    </row>
    <row r="540" spans="1:22" x14ac:dyDescent="0.3">
      <c r="A540">
        <v>539</v>
      </c>
      <c r="B540" s="65">
        <v>44119</v>
      </c>
      <c r="C540">
        <v>76</v>
      </c>
      <c r="D540" t="s">
        <v>163</v>
      </c>
      <c r="E540">
        <v>8</v>
      </c>
      <c r="F540">
        <v>15</v>
      </c>
      <c r="G540">
        <v>102</v>
      </c>
      <c r="H540">
        <v>1530</v>
      </c>
      <c r="I540">
        <v>0.06</v>
      </c>
      <c r="K540">
        <v>1438.2</v>
      </c>
      <c r="L540" s="65">
        <v>44135</v>
      </c>
      <c r="M540" s="65">
        <v>44135</v>
      </c>
      <c r="N540">
        <v>539</v>
      </c>
      <c r="O540">
        <v>2</v>
      </c>
      <c r="P540" t="s">
        <v>83</v>
      </c>
      <c r="Q540">
        <v>0.1</v>
      </c>
      <c r="R540">
        <v>143.82</v>
      </c>
      <c r="S540">
        <v>7</v>
      </c>
      <c r="T540" t="s">
        <v>545</v>
      </c>
      <c r="U540" t="s">
        <v>206</v>
      </c>
      <c r="V540" t="s">
        <v>558</v>
      </c>
    </row>
    <row r="541" spans="1:22" x14ac:dyDescent="0.3">
      <c r="A541">
        <v>540</v>
      </c>
      <c r="B541" s="65">
        <v>44121</v>
      </c>
      <c r="C541">
        <v>54</v>
      </c>
      <c r="D541" t="s">
        <v>138</v>
      </c>
      <c r="E541">
        <v>3</v>
      </c>
      <c r="F541">
        <v>18</v>
      </c>
      <c r="G541">
        <v>94</v>
      </c>
      <c r="H541">
        <v>1692</v>
      </c>
      <c r="I541">
        <v>0.12</v>
      </c>
      <c r="K541">
        <v>1488.96</v>
      </c>
      <c r="L541" s="65">
        <v>44136</v>
      </c>
      <c r="M541" s="65">
        <v>44136</v>
      </c>
      <c r="N541">
        <v>540</v>
      </c>
      <c r="O541">
        <v>7</v>
      </c>
      <c r="P541" t="s">
        <v>105</v>
      </c>
      <c r="Q541">
        <v>0.06</v>
      </c>
      <c r="R541">
        <v>89.337599999999995</v>
      </c>
      <c r="S541">
        <v>1</v>
      </c>
      <c r="T541" t="s">
        <v>545</v>
      </c>
      <c r="U541" t="s">
        <v>206</v>
      </c>
      <c r="V541" t="s">
        <v>546</v>
      </c>
    </row>
    <row r="542" spans="1:22" x14ac:dyDescent="0.3">
      <c r="A542">
        <v>541</v>
      </c>
      <c r="B542" s="65">
        <v>44121</v>
      </c>
      <c r="C542">
        <v>6</v>
      </c>
      <c r="D542" t="s">
        <v>147</v>
      </c>
      <c r="E542">
        <v>6</v>
      </c>
      <c r="F542">
        <v>28</v>
      </c>
      <c r="G542">
        <v>102</v>
      </c>
      <c r="H542">
        <v>2856</v>
      </c>
      <c r="I542">
        <v>0.08</v>
      </c>
      <c r="K542">
        <v>2627.52</v>
      </c>
      <c r="L542" s="65">
        <v>44151</v>
      </c>
      <c r="M542" s="65">
        <v>44151</v>
      </c>
      <c r="N542">
        <v>541</v>
      </c>
      <c r="O542">
        <v>2</v>
      </c>
      <c r="P542" t="s">
        <v>92</v>
      </c>
      <c r="Q542">
        <v>7.0000000000000007E-2</v>
      </c>
      <c r="R542">
        <v>183.9264</v>
      </c>
      <c r="S542">
        <v>2</v>
      </c>
      <c r="T542" t="s">
        <v>202</v>
      </c>
      <c r="U542" t="s">
        <v>201</v>
      </c>
      <c r="V542" t="s">
        <v>554</v>
      </c>
    </row>
    <row r="543" spans="1:22" x14ac:dyDescent="0.3">
      <c r="A543">
        <v>542</v>
      </c>
      <c r="B543" s="65">
        <v>44121</v>
      </c>
      <c r="C543">
        <v>52</v>
      </c>
      <c r="D543" t="s">
        <v>81</v>
      </c>
      <c r="E543">
        <v>6</v>
      </c>
      <c r="F543">
        <v>32</v>
      </c>
      <c r="G543">
        <v>97</v>
      </c>
      <c r="H543">
        <v>3104</v>
      </c>
      <c r="I543">
        <v>0</v>
      </c>
      <c r="K543">
        <v>3104</v>
      </c>
      <c r="L543" s="65">
        <v>44140</v>
      </c>
      <c r="M543" s="65">
        <v>44140</v>
      </c>
      <c r="N543">
        <v>542</v>
      </c>
      <c r="O543">
        <v>5</v>
      </c>
      <c r="P543" t="s">
        <v>88</v>
      </c>
      <c r="Q543">
        <v>7.0000000000000007E-2</v>
      </c>
      <c r="R543">
        <v>217.28</v>
      </c>
      <c r="S543">
        <v>3</v>
      </c>
      <c r="T543" t="s">
        <v>202</v>
      </c>
      <c r="U543" t="s">
        <v>201</v>
      </c>
      <c r="V543" t="s">
        <v>554</v>
      </c>
    </row>
    <row r="544" spans="1:22" x14ac:dyDescent="0.3">
      <c r="A544">
        <v>543</v>
      </c>
      <c r="B544" s="65">
        <v>44121</v>
      </c>
      <c r="C544">
        <v>99</v>
      </c>
      <c r="D544" t="s">
        <v>143</v>
      </c>
      <c r="E544">
        <v>8</v>
      </c>
      <c r="F544">
        <v>29</v>
      </c>
      <c r="G544">
        <v>102</v>
      </c>
      <c r="H544">
        <v>2958</v>
      </c>
      <c r="I544">
        <v>0.15</v>
      </c>
      <c r="K544">
        <v>2514.3000000000002</v>
      </c>
      <c r="L544" s="65">
        <v>44130</v>
      </c>
      <c r="M544" s="65">
        <v>44130</v>
      </c>
      <c r="N544">
        <v>543</v>
      </c>
      <c r="O544">
        <v>6</v>
      </c>
      <c r="P544" t="s">
        <v>113</v>
      </c>
      <c r="Q544">
        <v>0.09</v>
      </c>
      <c r="R544">
        <v>226.28700000000001</v>
      </c>
      <c r="S544">
        <v>4</v>
      </c>
      <c r="T544" t="s">
        <v>545</v>
      </c>
      <c r="U544" t="s">
        <v>206</v>
      </c>
      <c r="V544" t="s">
        <v>558</v>
      </c>
    </row>
    <row r="545" spans="1:22" x14ac:dyDescent="0.3">
      <c r="A545">
        <v>544</v>
      </c>
      <c r="B545" s="65">
        <v>44122</v>
      </c>
      <c r="C545">
        <v>18</v>
      </c>
      <c r="D545" t="s">
        <v>142</v>
      </c>
      <c r="E545">
        <v>9</v>
      </c>
      <c r="F545">
        <v>29</v>
      </c>
      <c r="G545">
        <v>119</v>
      </c>
      <c r="H545">
        <v>3451</v>
      </c>
      <c r="I545">
        <v>0.12</v>
      </c>
      <c r="K545">
        <v>3036.88</v>
      </c>
      <c r="L545" s="65">
        <v>44136</v>
      </c>
      <c r="M545" s="65">
        <v>44136</v>
      </c>
      <c r="N545">
        <v>544</v>
      </c>
      <c r="O545">
        <v>4</v>
      </c>
      <c r="P545" t="s">
        <v>90</v>
      </c>
      <c r="Q545">
        <v>0.06</v>
      </c>
      <c r="R545">
        <v>182.21279999999999</v>
      </c>
      <c r="S545">
        <v>5</v>
      </c>
      <c r="T545" t="s">
        <v>548</v>
      </c>
      <c r="U545" t="s">
        <v>206</v>
      </c>
      <c r="V545" t="s">
        <v>560</v>
      </c>
    </row>
    <row r="546" spans="1:22" x14ac:dyDescent="0.3">
      <c r="A546">
        <v>545</v>
      </c>
      <c r="B546" s="65">
        <v>44123</v>
      </c>
      <c r="C546">
        <v>22</v>
      </c>
      <c r="D546" t="s">
        <v>112</v>
      </c>
      <c r="E546">
        <v>14</v>
      </c>
      <c r="F546">
        <v>24</v>
      </c>
      <c r="G546">
        <v>103</v>
      </c>
      <c r="H546">
        <v>2472</v>
      </c>
      <c r="I546">
        <v>0.05</v>
      </c>
      <c r="K546">
        <v>2348.4</v>
      </c>
      <c r="L546" s="65">
        <v>44148</v>
      </c>
      <c r="M546" s="65">
        <v>44148</v>
      </c>
      <c r="N546">
        <v>545</v>
      </c>
      <c r="O546">
        <v>5</v>
      </c>
      <c r="P546" t="s">
        <v>105</v>
      </c>
      <c r="Q546">
        <v>0.09</v>
      </c>
      <c r="R546">
        <v>211.35599999999999</v>
      </c>
      <c r="S546">
        <v>6</v>
      </c>
      <c r="T546" t="s">
        <v>548</v>
      </c>
      <c r="U546" t="s">
        <v>201</v>
      </c>
      <c r="V546" t="s">
        <v>570</v>
      </c>
    </row>
    <row r="547" spans="1:22" x14ac:dyDescent="0.3">
      <c r="A547">
        <v>546</v>
      </c>
      <c r="B547" s="65">
        <v>44124</v>
      </c>
      <c r="C547">
        <v>62</v>
      </c>
      <c r="D547" t="s">
        <v>96</v>
      </c>
      <c r="E547">
        <v>12</v>
      </c>
      <c r="F547">
        <v>28</v>
      </c>
      <c r="G547">
        <v>107</v>
      </c>
      <c r="H547">
        <v>2996</v>
      </c>
      <c r="I547">
        <v>0.04</v>
      </c>
      <c r="K547">
        <v>2876.16</v>
      </c>
      <c r="L547" s="65">
        <v>44144</v>
      </c>
      <c r="M547" s="65">
        <v>44144</v>
      </c>
      <c r="N547">
        <v>546</v>
      </c>
      <c r="O547">
        <v>7</v>
      </c>
      <c r="P547" t="s">
        <v>80</v>
      </c>
      <c r="Q547">
        <v>0.06</v>
      </c>
      <c r="R547">
        <v>172.56960000000001</v>
      </c>
      <c r="S547">
        <v>7</v>
      </c>
      <c r="T547" t="s">
        <v>542</v>
      </c>
      <c r="U547" t="s">
        <v>201</v>
      </c>
      <c r="V547" t="s">
        <v>566</v>
      </c>
    </row>
    <row r="548" spans="1:22" x14ac:dyDescent="0.3">
      <c r="A548">
        <v>547</v>
      </c>
      <c r="B548" s="65">
        <v>44124</v>
      </c>
      <c r="C548">
        <v>39</v>
      </c>
      <c r="D548" t="s">
        <v>96</v>
      </c>
      <c r="E548">
        <v>5</v>
      </c>
      <c r="F548">
        <v>33</v>
      </c>
      <c r="G548">
        <v>90</v>
      </c>
      <c r="H548">
        <v>2970</v>
      </c>
      <c r="I548">
        <v>0.08</v>
      </c>
      <c r="K548">
        <v>2732.4</v>
      </c>
      <c r="L548" s="65">
        <v>44132</v>
      </c>
      <c r="M548" s="65">
        <v>44132</v>
      </c>
      <c r="N548">
        <v>547</v>
      </c>
      <c r="O548">
        <v>3</v>
      </c>
      <c r="P548" t="s">
        <v>83</v>
      </c>
      <c r="Q548">
        <v>0.06</v>
      </c>
      <c r="R548">
        <v>163.94399999999999</v>
      </c>
      <c r="S548">
        <v>1</v>
      </c>
      <c r="T548" t="s">
        <v>551</v>
      </c>
      <c r="U548" t="s">
        <v>206</v>
      </c>
      <c r="V548" t="s">
        <v>552</v>
      </c>
    </row>
    <row r="549" spans="1:22" x14ac:dyDescent="0.3">
      <c r="A549">
        <v>548</v>
      </c>
      <c r="B549" s="65">
        <v>44124</v>
      </c>
      <c r="C549">
        <v>66</v>
      </c>
      <c r="D549" t="s">
        <v>89</v>
      </c>
      <c r="E549">
        <v>15</v>
      </c>
      <c r="F549">
        <v>11</v>
      </c>
      <c r="G549">
        <v>113</v>
      </c>
      <c r="H549">
        <v>1243</v>
      </c>
      <c r="I549">
        <v>0.06</v>
      </c>
      <c r="K549">
        <v>1168.42</v>
      </c>
      <c r="L549" s="65">
        <v>44124</v>
      </c>
      <c r="M549" s="65">
        <v>44124</v>
      </c>
      <c r="N549">
        <v>548</v>
      </c>
      <c r="O549">
        <v>6</v>
      </c>
      <c r="P549" t="s">
        <v>88</v>
      </c>
      <c r="Q549">
        <v>0.06</v>
      </c>
      <c r="R549">
        <v>70.105199999999996</v>
      </c>
      <c r="S549">
        <v>2</v>
      </c>
      <c r="T549" t="s">
        <v>551</v>
      </c>
      <c r="U549" t="s">
        <v>206</v>
      </c>
      <c r="V549" t="s">
        <v>572</v>
      </c>
    </row>
    <row r="550" spans="1:22" x14ac:dyDescent="0.3">
      <c r="A550">
        <v>549</v>
      </c>
      <c r="B550" s="65">
        <v>44125</v>
      </c>
      <c r="C550">
        <v>42</v>
      </c>
      <c r="D550" t="s">
        <v>151</v>
      </c>
      <c r="E550">
        <v>5</v>
      </c>
      <c r="F550">
        <v>36</v>
      </c>
      <c r="G550">
        <v>117</v>
      </c>
      <c r="H550">
        <v>4212</v>
      </c>
      <c r="I550">
        <v>0.14000000000000001</v>
      </c>
      <c r="K550">
        <v>3622.32</v>
      </c>
      <c r="L550" s="65">
        <v>44126</v>
      </c>
      <c r="M550" s="65">
        <v>44126</v>
      </c>
      <c r="N550">
        <v>549</v>
      </c>
      <c r="O550">
        <v>1</v>
      </c>
      <c r="P550" t="s">
        <v>90</v>
      </c>
      <c r="Q550">
        <v>7.0000000000000007E-2</v>
      </c>
      <c r="R550">
        <v>253.5624</v>
      </c>
      <c r="S550">
        <v>3</v>
      </c>
      <c r="T550" t="s">
        <v>551</v>
      </c>
      <c r="U550" t="s">
        <v>206</v>
      </c>
      <c r="V550" t="s">
        <v>552</v>
      </c>
    </row>
    <row r="551" spans="1:22" x14ac:dyDescent="0.3">
      <c r="A551">
        <v>550</v>
      </c>
      <c r="B551" s="65">
        <v>44125</v>
      </c>
      <c r="C551">
        <v>81</v>
      </c>
      <c r="D551" t="s">
        <v>162</v>
      </c>
      <c r="E551">
        <v>4</v>
      </c>
      <c r="F551">
        <v>26</v>
      </c>
      <c r="G551">
        <v>98</v>
      </c>
      <c r="H551">
        <v>2548</v>
      </c>
      <c r="I551">
        <v>0.14000000000000001</v>
      </c>
      <c r="K551">
        <v>2191.2800000000002</v>
      </c>
      <c r="L551" s="65">
        <v>44136</v>
      </c>
      <c r="M551" s="65">
        <v>44136</v>
      </c>
      <c r="N551">
        <v>550</v>
      </c>
      <c r="O551">
        <v>5</v>
      </c>
      <c r="P551" t="s">
        <v>95</v>
      </c>
      <c r="Q551">
        <v>0.09</v>
      </c>
      <c r="R551">
        <v>197.21520000000001</v>
      </c>
      <c r="S551">
        <v>4</v>
      </c>
      <c r="T551" t="s">
        <v>548</v>
      </c>
      <c r="U551" t="s">
        <v>206</v>
      </c>
      <c r="V551" t="s">
        <v>549</v>
      </c>
    </row>
    <row r="552" spans="1:22" x14ac:dyDescent="0.3">
      <c r="A552">
        <v>551</v>
      </c>
      <c r="B552" s="65">
        <v>44129</v>
      </c>
      <c r="C552">
        <v>42</v>
      </c>
      <c r="D552" t="s">
        <v>151</v>
      </c>
      <c r="E552">
        <v>6</v>
      </c>
      <c r="F552">
        <v>24</v>
      </c>
      <c r="G552">
        <v>104</v>
      </c>
      <c r="H552">
        <v>2496</v>
      </c>
      <c r="I552">
        <v>0.11</v>
      </c>
      <c r="K552">
        <v>2221.44</v>
      </c>
      <c r="L552" s="65">
        <v>44143</v>
      </c>
      <c r="M552" s="65">
        <v>44143</v>
      </c>
      <c r="N552">
        <v>551</v>
      </c>
      <c r="O552">
        <v>4</v>
      </c>
      <c r="P552" t="s">
        <v>113</v>
      </c>
      <c r="Q552">
        <v>0.1</v>
      </c>
      <c r="R552">
        <v>222.14400000000001</v>
      </c>
      <c r="S552">
        <v>5</v>
      </c>
      <c r="T552" t="s">
        <v>202</v>
      </c>
      <c r="U552" t="s">
        <v>201</v>
      </c>
      <c r="V552" t="s">
        <v>554</v>
      </c>
    </row>
    <row r="553" spans="1:22" x14ac:dyDescent="0.3">
      <c r="A553">
        <v>552</v>
      </c>
      <c r="B553" s="65">
        <v>44130</v>
      </c>
      <c r="C553">
        <v>35</v>
      </c>
      <c r="D553" t="s">
        <v>96</v>
      </c>
      <c r="E553">
        <v>7</v>
      </c>
      <c r="F553">
        <v>41</v>
      </c>
      <c r="G553">
        <v>120</v>
      </c>
      <c r="H553">
        <v>4920</v>
      </c>
      <c r="I553">
        <v>0.04</v>
      </c>
      <c r="K553">
        <v>4723.2</v>
      </c>
      <c r="L553" s="65">
        <v>44146</v>
      </c>
      <c r="M553" s="65">
        <v>44146</v>
      </c>
      <c r="N553">
        <v>552</v>
      </c>
      <c r="O553">
        <v>5</v>
      </c>
      <c r="P553" t="s">
        <v>128</v>
      </c>
      <c r="Q553">
        <v>0.06</v>
      </c>
      <c r="R553">
        <v>283.392</v>
      </c>
      <c r="S553">
        <v>6</v>
      </c>
      <c r="T553" t="s">
        <v>542</v>
      </c>
      <c r="U553" t="s">
        <v>206</v>
      </c>
      <c r="V553" t="s">
        <v>556</v>
      </c>
    </row>
    <row r="554" spans="1:22" x14ac:dyDescent="0.3">
      <c r="A554">
        <v>553</v>
      </c>
      <c r="B554" s="65">
        <v>44130</v>
      </c>
      <c r="C554">
        <v>32</v>
      </c>
      <c r="D554" t="s">
        <v>136</v>
      </c>
      <c r="E554">
        <v>6</v>
      </c>
      <c r="F554">
        <v>15</v>
      </c>
      <c r="G554">
        <v>114</v>
      </c>
      <c r="H554">
        <v>1710</v>
      </c>
      <c r="I554">
        <v>0.06</v>
      </c>
      <c r="K554">
        <v>1607.4</v>
      </c>
      <c r="L554" s="65">
        <v>44155</v>
      </c>
      <c r="M554" s="65">
        <v>44155</v>
      </c>
      <c r="N554">
        <v>553</v>
      </c>
      <c r="O554">
        <v>7</v>
      </c>
      <c r="P554" t="s">
        <v>113</v>
      </c>
      <c r="Q554">
        <v>0.08</v>
      </c>
      <c r="R554">
        <v>128.59200000000001</v>
      </c>
      <c r="S554">
        <v>7</v>
      </c>
      <c r="T554" t="s">
        <v>202</v>
      </c>
      <c r="U554" t="s">
        <v>201</v>
      </c>
      <c r="V554" t="s">
        <v>554</v>
      </c>
    </row>
    <row r="555" spans="1:22" x14ac:dyDescent="0.3">
      <c r="A555">
        <v>554</v>
      </c>
      <c r="B555" s="65">
        <v>44131</v>
      </c>
      <c r="C555">
        <v>73</v>
      </c>
      <c r="D555" t="s">
        <v>96</v>
      </c>
      <c r="E555">
        <v>15</v>
      </c>
      <c r="F555">
        <v>14</v>
      </c>
      <c r="G555">
        <v>94</v>
      </c>
      <c r="H555">
        <v>1316</v>
      </c>
      <c r="I555">
        <v>0.03</v>
      </c>
      <c r="K555">
        <v>1276.52</v>
      </c>
      <c r="L555" s="65">
        <v>44150</v>
      </c>
      <c r="M555" s="65">
        <v>44150</v>
      </c>
      <c r="N555">
        <v>554</v>
      </c>
      <c r="O555">
        <v>2</v>
      </c>
      <c r="P555" t="s">
        <v>105</v>
      </c>
      <c r="Q555">
        <v>0.05</v>
      </c>
      <c r="R555">
        <v>63.826000000000001</v>
      </c>
      <c r="S555">
        <v>1</v>
      </c>
      <c r="T555" t="s">
        <v>551</v>
      </c>
      <c r="U555" t="s">
        <v>206</v>
      </c>
      <c r="V555" t="s">
        <v>572</v>
      </c>
    </row>
    <row r="556" spans="1:22" x14ac:dyDescent="0.3">
      <c r="A556">
        <v>555</v>
      </c>
      <c r="B556" s="65">
        <v>44131</v>
      </c>
      <c r="C556">
        <v>18</v>
      </c>
      <c r="D556" t="s">
        <v>142</v>
      </c>
      <c r="E556">
        <v>6</v>
      </c>
      <c r="F556">
        <v>25</v>
      </c>
      <c r="G556">
        <v>98</v>
      </c>
      <c r="H556">
        <v>2450</v>
      </c>
      <c r="I556">
        <v>0.1</v>
      </c>
      <c r="K556">
        <v>2205</v>
      </c>
      <c r="L556" s="65">
        <v>44140</v>
      </c>
      <c r="M556" s="65">
        <v>44140</v>
      </c>
      <c r="N556">
        <v>555</v>
      </c>
      <c r="O556">
        <v>7</v>
      </c>
      <c r="P556" t="s">
        <v>92</v>
      </c>
      <c r="Q556">
        <v>0.09</v>
      </c>
      <c r="R556">
        <v>198.45</v>
      </c>
      <c r="S556">
        <v>2</v>
      </c>
      <c r="T556" t="s">
        <v>202</v>
      </c>
      <c r="U556" t="s">
        <v>201</v>
      </c>
      <c r="V556" t="s">
        <v>554</v>
      </c>
    </row>
    <row r="557" spans="1:22" x14ac:dyDescent="0.3">
      <c r="A557">
        <v>556</v>
      </c>
      <c r="B557" s="65">
        <v>44132</v>
      </c>
      <c r="C557">
        <v>27</v>
      </c>
      <c r="D557" t="s">
        <v>160</v>
      </c>
      <c r="E557">
        <v>14</v>
      </c>
      <c r="F557">
        <v>43</v>
      </c>
      <c r="G557">
        <v>101</v>
      </c>
      <c r="H557">
        <v>4343</v>
      </c>
      <c r="I557">
        <v>0.13</v>
      </c>
      <c r="K557">
        <v>3778.41</v>
      </c>
      <c r="L557" s="65">
        <v>44152</v>
      </c>
      <c r="M557" s="65">
        <v>44152</v>
      </c>
      <c r="N557">
        <v>556</v>
      </c>
      <c r="O557">
        <v>2</v>
      </c>
      <c r="P557" t="s">
        <v>105</v>
      </c>
      <c r="Q557">
        <v>0.1</v>
      </c>
      <c r="R557">
        <v>377.84100000000001</v>
      </c>
      <c r="S557">
        <v>3</v>
      </c>
      <c r="T557" t="s">
        <v>548</v>
      </c>
      <c r="U557" t="s">
        <v>201</v>
      </c>
      <c r="V557" t="s">
        <v>570</v>
      </c>
    </row>
    <row r="558" spans="1:22" x14ac:dyDescent="0.3">
      <c r="A558">
        <v>557</v>
      </c>
      <c r="B558" s="65">
        <v>44133</v>
      </c>
      <c r="C558">
        <v>86</v>
      </c>
      <c r="D558" t="s">
        <v>149</v>
      </c>
      <c r="E558">
        <v>1</v>
      </c>
      <c r="F558">
        <v>45</v>
      </c>
      <c r="G558">
        <v>108</v>
      </c>
      <c r="H558">
        <v>4860</v>
      </c>
      <c r="I558">
        <v>0.06</v>
      </c>
      <c r="K558">
        <v>4568.3999999999996</v>
      </c>
      <c r="L558" s="65">
        <v>44138</v>
      </c>
      <c r="M558" s="65">
        <v>44138</v>
      </c>
      <c r="N558">
        <v>557</v>
      </c>
      <c r="O558">
        <v>3</v>
      </c>
      <c r="P558" t="s">
        <v>80</v>
      </c>
      <c r="Q558">
        <v>0.1</v>
      </c>
      <c r="R558">
        <v>456.84</v>
      </c>
      <c r="S558">
        <v>4</v>
      </c>
      <c r="T558" t="s">
        <v>202</v>
      </c>
      <c r="U558" t="s">
        <v>201</v>
      </c>
      <c r="V558" t="s">
        <v>539</v>
      </c>
    </row>
    <row r="559" spans="1:22" x14ac:dyDescent="0.3">
      <c r="A559">
        <v>558</v>
      </c>
      <c r="B559" s="65">
        <v>44133</v>
      </c>
      <c r="C559">
        <v>18</v>
      </c>
      <c r="D559" t="s">
        <v>142</v>
      </c>
      <c r="E559">
        <v>6</v>
      </c>
      <c r="F559">
        <v>38</v>
      </c>
      <c r="G559">
        <v>97</v>
      </c>
      <c r="H559">
        <v>3686</v>
      </c>
      <c r="I559">
        <v>0.09</v>
      </c>
      <c r="K559">
        <v>3354.26</v>
      </c>
      <c r="L559" s="65">
        <v>44144</v>
      </c>
      <c r="M559" s="65">
        <v>44144</v>
      </c>
      <c r="N559">
        <v>558</v>
      </c>
      <c r="O559">
        <v>7</v>
      </c>
      <c r="P559" t="s">
        <v>105</v>
      </c>
      <c r="Q559">
        <v>7.0000000000000007E-2</v>
      </c>
      <c r="R559">
        <v>234.79820000000001</v>
      </c>
      <c r="S559">
        <v>5</v>
      </c>
      <c r="T559" t="s">
        <v>202</v>
      </c>
      <c r="U559" t="s">
        <v>201</v>
      </c>
      <c r="V559" t="s">
        <v>554</v>
      </c>
    </row>
    <row r="560" spans="1:22" x14ac:dyDescent="0.3">
      <c r="A560">
        <v>559</v>
      </c>
      <c r="B560" s="65">
        <v>44133</v>
      </c>
      <c r="C560">
        <v>73</v>
      </c>
      <c r="D560" t="s">
        <v>96</v>
      </c>
      <c r="E560">
        <v>2</v>
      </c>
      <c r="F560">
        <v>31</v>
      </c>
      <c r="G560">
        <v>113</v>
      </c>
      <c r="H560">
        <v>3503</v>
      </c>
      <c r="I560">
        <v>0</v>
      </c>
      <c r="K560">
        <v>3503</v>
      </c>
      <c r="L560" s="65">
        <v>44158</v>
      </c>
      <c r="M560" s="65">
        <v>44158</v>
      </c>
      <c r="N560">
        <v>559</v>
      </c>
      <c r="O560">
        <v>3</v>
      </c>
      <c r="P560" t="s">
        <v>88</v>
      </c>
      <c r="Q560">
        <v>0.08</v>
      </c>
      <c r="R560">
        <v>280.24</v>
      </c>
      <c r="S560">
        <v>6</v>
      </c>
      <c r="T560" t="s">
        <v>542</v>
      </c>
      <c r="U560" t="s">
        <v>206</v>
      </c>
      <c r="V560" t="s">
        <v>543</v>
      </c>
    </row>
    <row r="561" spans="1:22" x14ac:dyDescent="0.3">
      <c r="A561">
        <v>560</v>
      </c>
      <c r="B561" s="65">
        <v>44134</v>
      </c>
      <c r="C561">
        <v>83</v>
      </c>
      <c r="D561" t="s">
        <v>159</v>
      </c>
      <c r="E561">
        <v>1</v>
      </c>
      <c r="F561">
        <v>12</v>
      </c>
      <c r="G561">
        <v>114</v>
      </c>
      <c r="H561">
        <v>1368</v>
      </c>
      <c r="I561">
        <v>0.08</v>
      </c>
      <c r="K561">
        <v>1258.56</v>
      </c>
      <c r="L561" s="65">
        <v>44161</v>
      </c>
      <c r="M561" s="65">
        <v>44161</v>
      </c>
      <c r="N561">
        <v>560</v>
      </c>
      <c r="O561">
        <v>1</v>
      </c>
      <c r="P561" t="s">
        <v>92</v>
      </c>
      <c r="Q561">
        <v>7.0000000000000007E-2</v>
      </c>
      <c r="R561">
        <v>88.099199999999996</v>
      </c>
      <c r="S561">
        <v>7</v>
      </c>
      <c r="T561" t="s">
        <v>202</v>
      </c>
      <c r="U561" t="s">
        <v>201</v>
      </c>
      <c r="V561" t="s">
        <v>539</v>
      </c>
    </row>
    <row r="562" spans="1:22" x14ac:dyDescent="0.3">
      <c r="A562">
        <v>561</v>
      </c>
      <c r="B562" s="65">
        <v>44134</v>
      </c>
      <c r="C562">
        <v>93</v>
      </c>
      <c r="D562" t="s">
        <v>91</v>
      </c>
      <c r="E562">
        <v>10</v>
      </c>
      <c r="F562">
        <v>40</v>
      </c>
      <c r="G562">
        <v>92</v>
      </c>
      <c r="H562">
        <v>3680</v>
      </c>
      <c r="I562">
        <v>0.13</v>
      </c>
      <c r="K562">
        <v>3201.6</v>
      </c>
      <c r="L562" s="65">
        <v>44148</v>
      </c>
      <c r="M562" s="65">
        <v>44148</v>
      </c>
      <c r="N562">
        <v>561</v>
      </c>
      <c r="O562">
        <v>5</v>
      </c>
      <c r="P562" t="s">
        <v>128</v>
      </c>
      <c r="Q562">
        <v>0.1</v>
      </c>
      <c r="R562">
        <v>320.16000000000003</v>
      </c>
      <c r="S562">
        <v>1</v>
      </c>
      <c r="T562" t="s">
        <v>551</v>
      </c>
      <c r="U562" t="s">
        <v>206</v>
      </c>
      <c r="V562" t="s">
        <v>562</v>
      </c>
    </row>
    <row r="563" spans="1:22" x14ac:dyDescent="0.3">
      <c r="A563">
        <v>562</v>
      </c>
      <c r="B563" s="65">
        <v>44136</v>
      </c>
      <c r="C563">
        <v>97</v>
      </c>
      <c r="D563" t="s">
        <v>125</v>
      </c>
      <c r="E563">
        <v>15</v>
      </c>
      <c r="F563">
        <v>26</v>
      </c>
      <c r="G563">
        <v>115</v>
      </c>
      <c r="H563">
        <v>2990</v>
      </c>
      <c r="I563">
        <v>0.12</v>
      </c>
      <c r="K563">
        <v>2631.2</v>
      </c>
      <c r="L563" s="65">
        <v>44162</v>
      </c>
      <c r="M563" s="65">
        <v>44162</v>
      </c>
      <c r="N563">
        <v>562</v>
      </c>
      <c r="O563">
        <v>2</v>
      </c>
      <c r="P563" t="s">
        <v>90</v>
      </c>
      <c r="Q563">
        <v>0.06</v>
      </c>
      <c r="R563">
        <v>157.87200000000001</v>
      </c>
      <c r="S563">
        <v>2</v>
      </c>
      <c r="T563" t="s">
        <v>551</v>
      </c>
      <c r="U563" t="s">
        <v>206</v>
      </c>
      <c r="V563" t="s">
        <v>572</v>
      </c>
    </row>
    <row r="564" spans="1:22" x14ac:dyDescent="0.3">
      <c r="A564">
        <v>563</v>
      </c>
      <c r="B564" s="65">
        <v>44137</v>
      </c>
      <c r="C564">
        <v>57</v>
      </c>
      <c r="D564" t="s">
        <v>148</v>
      </c>
      <c r="E564">
        <v>7</v>
      </c>
      <c r="F564">
        <v>20</v>
      </c>
      <c r="G564">
        <v>94</v>
      </c>
      <c r="H564">
        <v>1880</v>
      </c>
      <c r="I564">
        <v>0.04</v>
      </c>
      <c r="K564">
        <v>1804.8</v>
      </c>
      <c r="L564" s="65">
        <v>44151</v>
      </c>
      <c r="M564" s="65">
        <v>44151</v>
      </c>
      <c r="N564">
        <v>563</v>
      </c>
      <c r="O564">
        <v>5</v>
      </c>
      <c r="P564" t="s">
        <v>80</v>
      </c>
      <c r="Q564">
        <v>0.1</v>
      </c>
      <c r="R564">
        <v>180.48</v>
      </c>
      <c r="S564">
        <v>3</v>
      </c>
      <c r="T564" t="s">
        <v>542</v>
      </c>
      <c r="U564" t="s">
        <v>206</v>
      </c>
      <c r="V564" t="s">
        <v>556</v>
      </c>
    </row>
    <row r="565" spans="1:22" x14ac:dyDescent="0.3">
      <c r="A565">
        <v>564</v>
      </c>
      <c r="B565" s="65">
        <v>44138</v>
      </c>
      <c r="C565">
        <v>24</v>
      </c>
      <c r="D565" t="s">
        <v>133</v>
      </c>
      <c r="E565">
        <v>12</v>
      </c>
      <c r="F565">
        <v>42</v>
      </c>
      <c r="G565">
        <v>101</v>
      </c>
      <c r="H565">
        <v>4242</v>
      </c>
      <c r="I565">
        <v>0.08</v>
      </c>
      <c r="K565">
        <v>3902.64</v>
      </c>
      <c r="L565" s="65">
        <v>44166</v>
      </c>
      <c r="M565" s="65">
        <v>44166</v>
      </c>
      <c r="N565">
        <v>564</v>
      </c>
      <c r="O565">
        <v>2</v>
      </c>
      <c r="P565" t="s">
        <v>92</v>
      </c>
      <c r="Q565">
        <v>7.0000000000000007E-2</v>
      </c>
      <c r="R565">
        <v>273.1848</v>
      </c>
      <c r="S565">
        <v>4</v>
      </c>
      <c r="T565" t="s">
        <v>542</v>
      </c>
      <c r="U565" t="s">
        <v>201</v>
      </c>
      <c r="V565" t="s">
        <v>566</v>
      </c>
    </row>
    <row r="566" spans="1:22" x14ac:dyDescent="0.3">
      <c r="A566">
        <v>565</v>
      </c>
      <c r="B566" s="65">
        <v>44138</v>
      </c>
      <c r="C566">
        <v>34</v>
      </c>
      <c r="D566" t="s">
        <v>118</v>
      </c>
      <c r="E566">
        <v>13</v>
      </c>
      <c r="F566">
        <v>24</v>
      </c>
      <c r="G566">
        <v>117</v>
      </c>
      <c r="H566">
        <v>2808</v>
      </c>
      <c r="I566">
        <v>0.14000000000000001</v>
      </c>
      <c r="K566">
        <v>2414.88</v>
      </c>
      <c r="L566" s="65">
        <v>44165</v>
      </c>
      <c r="M566" s="65">
        <v>44165</v>
      </c>
      <c r="N566">
        <v>565</v>
      </c>
      <c r="O566">
        <v>6</v>
      </c>
      <c r="P566" t="s">
        <v>109</v>
      </c>
      <c r="Q566">
        <v>0.1</v>
      </c>
      <c r="R566">
        <v>241.488</v>
      </c>
      <c r="S566">
        <v>5</v>
      </c>
      <c r="T566" t="s">
        <v>545</v>
      </c>
      <c r="U566" t="s">
        <v>201</v>
      </c>
      <c r="V566" t="s">
        <v>568</v>
      </c>
    </row>
    <row r="567" spans="1:22" x14ac:dyDescent="0.3">
      <c r="A567">
        <v>566</v>
      </c>
      <c r="B567" s="65">
        <v>44138</v>
      </c>
      <c r="C567">
        <v>92</v>
      </c>
      <c r="D567" t="s">
        <v>84</v>
      </c>
      <c r="E567">
        <v>13</v>
      </c>
      <c r="F567">
        <v>15</v>
      </c>
      <c r="G567">
        <v>116</v>
      </c>
      <c r="H567">
        <v>1740</v>
      </c>
      <c r="I567">
        <v>0.01</v>
      </c>
      <c r="K567">
        <v>1722.6</v>
      </c>
      <c r="L567" s="65">
        <v>44152</v>
      </c>
      <c r="M567" s="65">
        <v>44152</v>
      </c>
      <c r="N567">
        <v>566</v>
      </c>
      <c r="O567">
        <v>6</v>
      </c>
      <c r="P567" t="s">
        <v>105</v>
      </c>
      <c r="Q567">
        <v>0.08</v>
      </c>
      <c r="R567">
        <v>137.80799999999999</v>
      </c>
      <c r="S567">
        <v>6</v>
      </c>
      <c r="T567" t="s">
        <v>545</v>
      </c>
      <c r="U567" t="s">
        <v>201</v>
      </c>
      <c r="V567" t="s">
        <v>568</v>
      </c>
    </row>
    <row r="568" spans="1:22" x14ac:dyDescent="0.3">
      <c r="A568">
        <v>567</v>
      </c>
      <c r="B568" s="65">
        <v>44138</v>
      </c>
      <c r="C568">
        <v>25</v>
      </c>
      <c r="D568" t="s">
        <v>122</v>
      </c>
      <c r="E568">
        <v>12</v>
      </c>
      <c r="F568">
        <v>37</v>
      </c>
      <c r="G568">
        <v>95</v>
      </c>
      <c r="H568">
        <v>3515</v>
      </c>
      <c r="I568">
        <v>0.05</v>
      </c>
      <c r="K568">
        <v>3339.25</v>
      </c>
      <c r="L568" s="65">
        <v>44164</v>
      </c>
      <c r="M568" s="65">
        <v>44164</v>
      </c>
      <c r="N568">
        <v>567</v>
      </c>
      <c r="O568">
        <v>2</v>
      </c>
      <c r="P568" t="s">
        <v>128</v>
      </c>
      <c r="Q568">
        <v>0.1</v>
      </c>
      <c r="R568">
        <v>333.92500000000001</v>
      </c>
      <c r="S568">
        <v>7</v>
      </c>
      <c r="T568" t="s">
        <v>542</v>
      </c>
      <c r="U568" t="s">
        <v>201</v>
      </c>
      <c r="V568" t="s">
        <v>566</v>
      </c>
    </row>
    <row r="569" spans="1:22" x14ac:dyDescent="0.3">
      <c r="A569">
        <v>568</v>
      </c>
      <c r="B569" s="65">
        <v>44139</v>
      </c>
      <c r="C569">
        <v>87</v>
      </c>
      <c r="D569" t="s">
        <v>101</v>
      </c>
      <c r="E569">
        <v>3</v>
      </c>
      <c r="F569">
        <v>19</v>
      </c>
      <c r="G569">
        <v>103</v>
      </c>
      <c r="H569">
        <v>1957</v>
      </c>
      <c r="I569">
        <v>0.08</v>
      </c>
      <c r="K569">
        <v>1800.44</v>
      </c>
      <c r="L569" s="65">
        <v>44140</v>
      </c>
      <c r="M569" s="65">
        <v>44140</v>
      </c>
      <c r="N569">
        <v>568</v>
      </c>
      <c r="O569">
        <v>5</v>
      </c>
      <c r="P569" t="s">
        <v>105</v>
      </c>
      <c r="Q569">
        <v>0.09</v>
      </c>
      <c r="R569">
        <v>162.03960000000001</v>
      </c>
      <c r="S569">
        <v>1</v>
      </c>
      <c r="T569" t="s">
        <v>545</v>
      </c>
      <c r="U569" t="s">
        <v>206</v>
      </c>
      <c r="V569" t="s">
        <v>546</v>
      </c>
    </row>
    <row r="570" spans="1:22" x14ac:dyDescent="0.3">
      <c r="A570">
        <v>569</v>
      </c>
      <c r="B570" s="65">
        <v>44139</v>
      </c>
      <c r="C570">
        <v>68</v>
      </c>
      <c r="D570" t="s">
        <v>111</v>
      </c>
      <c r="E570">
        <v>6</v>
      </c>
      <c r="F570">
        <v>46</v>
      </c>
      <c r="G570">
        <v>102</v>
      </c>
      <c r="H570">
        <v>4692</v>
      </c>
      <c r="I570">
        <v>0.09</v>
      </c>
      <c r="K570">
        <v>4269.72</v>
      </c>
      <c r="L570" s="65">
        <v>44158</v>
      </c>
      <c r="M570" s="65">
        <v>44158</v>
      </c>
      <c r="N570">
        <v>569</v>
      </c>
      <c r="O570">
        <v>5</v>
      </c>
      <c r="P570" t="s">
        <v>109</v>
      </c>
      <c r="Q570">
        <v>0.06</v>
      </c>
      <c r="R570">
        <v>256.1832</v>
      </c>
      <c r="S570">
        <v>2</v>
      </c>
      <c r="T570" t="s">
        <v>202</v>
      </c>
      <c r="U570" t="s">
        <v>201</v>
      </c>
      <c r="V570" t="s">
        <v>554</v>
      </c>
    </row>
    <row r="571" spans="1:22" x14ac:dyDescent="0.3">
      <c r="A571">
        <v>570</v>
      </c>
      <c r="B571" s="65">
        <v>44140</v>
      </c>
      <c r="C571">
        <v>59</v>
      </c>
      <c r="D571" t="s">
        <v>156</v>
      </c>
      <c r="E571">
        <v>5</v>
      </c>
      <c r="F571">
        <v>45</v>
      </c>
      <c r="G571">
        <v>98</v>
      </c>
      <c r="H571">
        <v>4410</v>
      </c>
      <c r="I571">
        <v>0.08</v>
      </c>
      <c r="K571">
        <v>4057.2</v>
      </c>
      <c r="L571" s="65">
        <v>44167</v>
      </c>
      <c r="M571" s="65">
        <v>44167</v>
      </c>
      <c r="N571">
        <v>570</v>
      </c>
      <c r="O571">
        <v>4</v>
      </c>
      <c r="P571" t="s">
        <v>83</v>
      </c>
      <c r="Q571">
        <v>7.0000000000000007E-2</v>
      </c>
      <c r="R571">
        <v>284.00400000000002</v>
      </c>
      <c r="S571">
        <v>3</v>
      </c>
      <c r="T571" t="s">
        <v>551</v>
      </c>
      <c r="U571" t="s">
        <v>206</v>
      </c>
      <c r="V571" t="s">
        <v>552</v>
      </c>
    </row>
    <row r="572" spans="1:22" x14ac:dyDescent="0.3">
      <c r="A572">
        <v>571</v>
      </c>
      <c r="B572" s="65">
        <v>44141</v>
      </c>
      <c r="C572">
        <v>38</v>
      </c>
      <c r="D572" t="s">
        <v>132</v>
      </c>
      <c r="E572">
        <v>2</v>
      </c>
      <c r="F572">
        <v>40</v>
      </c>
      <c r="G572">
        <v>112</v>
      </c>
      <c r="H572">
        <v>4480</v>
      </c>
      <c r="I572">
        <v>0.01</v>
      </c>
      <c r="K572">
        <v>4435.2</v>
      </c>
      <c r="L572" s="65">
        <v>44161</v>
      </c>
      <c r="M572" s="65">
        <v>44161</v>
      </c>
      <c r="N572">
        <v>571</v>
      </c>
      <c r="O572">
        <v>7</v>
      </c>
      <c r="P572" t="s">
        <v>80</v>
      </c>
      <c r="Q572">
        <v>0.05</v>
      </c>
      <c r="R572">
        <v>221.76</v>
      </c>
      <c r="S572">
        <v>4</v>
      </c>
      <c r="T572" t="s">
        <v>542</v>
      </c>
      <c r="U572" t="s">
        <v>206</v>
      </c>
      <c r="V572" t="s">
        <v>543</v>
      </c>
    </row>
    <row r="573" spans="1:22" x14ac:dyDescent="0.3">
      <c r="A573">
        <v>572</v>
      </c>
      <c r="B573" s="65">
        <v>44142</v>
      </c>
      <c r="C573">
        <v>94</v>
      </c>
      <c r="D573" t="s">
        <v>111</v>
      </c>
      <c r="E573">
        <v>6</v>
      </c>
      <c r="F573">
        <v>38</v>
      </c>
      <c r="G573">
        <v>99</v>
      </c>
      <c r="H573">
        <v>3762</v>
      </c>
      <c r="I573">
        <v>0</v>
      </c>
      <c r="K573">
        <v>3762</v>
      </c>
      <c r="L573" s="65">
        <v>44162</v>
      </c>
      <c r="M573" s="65">
        <v>44162</v>
      </c>
      <c r="N573">
        <v>572</v>
      </c>
      <c r="O573">
        <v>6</v>
      </c>
      <c r="P573" t="s">
        <v>95</v>
      </c>
      <c r="Q573">
        <v>0.09</v>
      </c>
      <c r="R573">
        <v>338.58</v>
      </c>
      <c r="S573">
        <v>5</v>
      </c>
      <c r="T573" t="s">
        <v>202</v>
      </c>
      <c r="U573" t="s">
        <v>201</v>
      </c>
      <c r="V573" t="s">
        <v>554</v>
      </c>
    </row>
    <row r="574" spans="1:22" x14ac:dyDescent="0.3">
      <c r="A574">
        <v>573</v>
      </c>
      <c r="B574" s="65">
        <v>44143</v>
      </c>
      <c r="C574">
        <v>17</v>
      </c>
      <c r="D574" t="s">
        <v>126</v>
      </c>
      <c r="E574">
        <v>15</v>
      </c>
      <c r="F574">
        <v>32</v>
      </c>
      <c r="G574">
        <v>99</v>
      </c>
      <c r="H574">
        <v>3168</v>
      </c>
      <c r="I574">
        <v>0.02</v>
      </c>
      <c r="K574">
        <v>3104.64</v>
      </c>
      <c r="L574" s="65">
        <v>44162</v>
      </c>
      <c r="M574" s="65">
        <v>44162</v>
      </c>
      <c r="N574">
        <v>573</v>
      </c>
      <c r="O574">
        <v>6</v>
      </c>
      <c r="P574" t="s">
        <v>92</v>
      </c>
      <c r="Q574">
        <v>0.09</v>
      </c>
      <c r="R574">
        <v>279.41759999999999</v>
      </c>
      <c r="S574">
        <v>6</v>
      </c>
      <c r="T574" t="s">
        <v>551</v>
      </c>
      <c r="U574" t="s">
        <v>206</v>
      </c>
      <c r="V574" t="s">
        <v>572</v>
      </c>
    </row>
    <row r="575" spans="1:22" x14ac:dyDescent="0.3">
      <c r="A575">
        <v>574</v>
      </c>
      <c r="B575" s="65">
        <v>44143</v>
      </c>
      <c r="C575">
        <v>85</v>
      </c>
      <c r="D575" t="s">
        <v>117</v>
      </c>
      <c r="E575">
        <v>5</v>
      </c>
      <c r="F575">
        <v>31</v>
      </c>
      <c r="G575">
        <v>96</v>
      </c>
      <c r="H575">
        <v>2976</v>
      </c>
      <c r="I575">
        <v>0.1</v>
      </c>
      <c r="K575">
        <v>2678.4</v>
      </c>
      <c r="L575" s="65">
        <v>44146</v>
      </c>
      <c r="M575" s="65">
        <v>44146</v>
      </c>
      <c r="N575">
        <v>574</v>
      </c>
      <c r="O575">
        <v>5</v>
      </c>
      <c r="P575" t="s">
        <v>109</v>
      </c>
      <c r="Q575">
        <v>0.05</v>
      </c>
      <c r="R575">
        <v>133.91999999999999</v>
      </c>
      <c r="S575">
        <v>7</v>
      </c>
      <c r="T575" t="s">
        <v>551</v>
      </c>
      <c r="U575" t="s">
        <v>206</v>
      </c>
      <c r="V575" t="s">
        <v>552</v>
      </c>
    </row>
    <row r="576" spans="1:22" x14ac:dyDescent="0.3">
      <c r="A576">
        <v>575</v>
      </c>
      <c r="B576" s="65">
        <v>44143</v>
      </c>
      <c r="C576">
        <v>68</v>
      </c>
      <c r="D576" t="s">
        <v>111</v>
      </c>
      <c r="E576">
        <v>6</v>
      </c>
      <c r="F576">
        <v>47</v>
      </c>
      <c r="G576">
        <v>103</v>
      </c>
      <c r="H576">
        <v>4841</v>
      </c>
      <c r="I576">
        <v>0.11</v>
      </c>
      <c r="K576">
        <v>4308.49</v>
      </c>
      <c r="L576" s="65">
        <v>44173</v>
      </c>
      <c r="M576" s="65">
        <v>44173</v>
      </c>
      <c r="N576">
        <v>575</v>
      </c>
      <c r="O576">
        <v>6</v>
      </c>
      <c r="P576" t="s">
        <v>128</v>
      </c>
      <c r="Q576">
        <v>0.06</v>
      </c>
      <c r="R576">
        <v>258.50940000000003</v>
      </c>
      <c r="S576">
        <v>1</v>
      </c>
      <c r="T576" t="s">
        <v>202</v>
      </c>
      <c r="U576" t="s">
        <v>201</v>
      </c>
      <c r="V576" t="s">
        <v>554</v>
      </c>
    </row>
    <row r="577" spans="1:22" x14ac:dyDescent="0.3">
      <c r="A577">
        <v>576</v>
      </c>
      <c r="B577" s="65">
        <v>44144</v>
      </c>
      <c r="C577">
        <v>31</v>
      </c>
      <c r="D577" t="s">
        <v>144</v>
      </c>
      <c r="E577">
        <v>8</v>
      </c>
      <c r="F577">
        <v>45</v>
      </c>
      <c r="G577">
        <v>90</v>
      </c>
      <c r="H577">
        <v>4050</v>
      </c>
      <c r="I577">
        <v>0.05</v>
      </c>
      <c r="K577">
        <v>3847.5</v>
      </c>
      <c r="L577" s="65">
        <v>44158</v>
      </c>
      <c r="M577" s="65">
        <v>44158</v>
      </c>
      <c r="N577">
        <v>576</v>
      </c>
      <c r="O577">
        <v>1</v>
      </c>
      <c r="P577" t="s">
        <v>95</v>
      </c>
      <c r="Q577">
        <v>0.05</v>
      </c>
      <c r="R577">
        <v>192.375</v>
      </c>
      <c r="S577">
        <v>2</v>
      </c>
      <c r="T577" t="s">
        <v>545</v>
      </c>
      <c r="U577" t="s">
        <v>206</v>
      </c>
      <c r="V577" t="s">
        <v>558</v>
      </c>
    </row>
    <row r="578" spans="1:22" x14ac:dyDescent="0.3">
      <c r="A578">
        <v>577</v>
      </c>
      <c r="B578" s="65">
        <v>44145</v>
      </c>
      <c r="C578">
        <v>4</v>
      </c>
      <c r="D578" t="s">
        <v>145</v>
      </c>
      <c r="E578">
        <v>9</v>
      </c>
      <c r="F578">
        <v>14</v>
      </c>
      <c r="G578">
        <v>101</v>
      </c>
      <c r="H578">
        <v>1414</v>
      </c>
      <c r="I578">
        <v>0.05</v>
      </c>
      <c r="K578">
        <v>1343.3</v>
      </c>
      <c r="L578" s="65">
        <v>44154</v>
      </c>
      <c r="M578" s="65">
        <v>44154</v>
      </c>
      <c r="N578">
        <v>577</v>
      </c>
      <c r="O578">
        <v>5</v>
      </c>
      <c r="P578" t="s">
        <v>90</v>
      </c>
      <c r="Q578">
        <v>7.0000000000000007E-2</v>
      </c>
      <c r="R578">
        <v>94.031000000000006</v>
      </c>
      <c r="S578">
        <v>3</v>
      </c>
      <c r="T578" t="s">
        <v>548</v>
      </c>
      <c r="U578" t="s">
        <v>206</v>
      </c>
      <c r="V578" t="s">
        <v>560</v>
      </c>
    </row>
    <row r="579" spans="1:22" x14ac:dyDescent="0.3">
      <c r="A579">
        <v>578</v>
      </c>
      <c r="B579" s="65">
        <v>44145</v>
      </c>
      <c r="C579">
        <v>82</v>
      </c>
      <c r="D579" t="s">
        <v>126</v>
      </c>
      <c r="E579">
        <v>1</v>
      </c>
      <c r="F579">
        <v>25</v>
      </c>
      <c r="G579">
        <v>106</v>
      </c>
      <c r="H579">
        <v>2650</v>
      </c>
      <c r="I579">
        <v>0.14000000000000001</v>
      </c>
      <c r="K579">
        <v>2279</v>
      </c>
      <c r="L579" s="65">
        <v>44169</v>
      </c>
      <c r="M579" s="65">
        <v>44169</v>
      </c>
      <c r="N579">
        <v>578</v>
      </c>
      <c r="O579">
        <v>6</v>
      </c>
      <c r="P579" t="s">
        <v>128</v>
      </c>
      <c r="Q579">
        <v>0.06</v>
      </c>
      <c r="R579">
        <v>136.74</v>
      </c>
      <c r="S579">
        <v>4</v>
      </c>
      <c r="T579" t="s">
        <v>202</v>
      </c>
      <c r="U579" t="s">
        <v>201</v>
      </c>
      <c r="V579" t="s">
        <v>539</v>
      </c>
    </row>
    <row r="580" spans="1:22" x14ac:dyDescent="0.3">
      <c r="A580">
        <v>579</v>
      </c>
      <c r="B580" s="65">
        <v>44145</v>
      </c>
      <c r="C580">
        <v>83</v>
      </c>
      <c r="D580" t="s">
        <v>159</v>
      </c>
      <c r="E580">
        <v>13</v>
      </c>
      <c r="F580">
        <v>46</v>
      </c>
      <c r="G580">
        <v>105</v>
      </c>
      <c r="H580">
        <v>4830</v>
      </c>
      <c r="I580">
        <v>0</v>
      </c>
      <c r="K580">
        <v>4830</v>
      </c>
      <c r="L580" s="65">
        <v>44165</v>
      </c>
      <c r="M580" s="65">
        <v>44165</v>
      </c>
      <c r="N580">
        <v>579</v>
      </c>
      <c r="O580">
        <v>6</v>
      </c>
      <c r="P580" t="s">
        <v>92</v>
      </c>
      <c r="Q580">
        <v>0.1</v>
      </c>
      <c r="R580">
        <v>483</v>
      </c>
      <c r="S580">
        <v>5</v>
      </c>
      <c r="T580" t="s">
        <v>545</v>
      </c>
      <c r="U580" t="s">
        <v>201</v>
      </c>
      <c r="V580" t="s">
        <v>568</v>
      </c>
    </row>
    <row r="581" spans="1:22" x14ac:dyDescent="0.3">
      <c r="A581">
        <v>580</v>
      </c>
      <c r="B581" s="65">
        <v>44145</v>
      </c>
      <c r="C581">
        <v>83</v>
      </c>
      <c r="D581" t="s">
        <v>159</v>
      </c>
      <c r="E581">
        <v>7</v>
      </c>
      <c r="F581">
        <v>14</v>
      </c>
      <c r="G581">
        <v>117</v>
      </c>
      <c r="H581">
        <v>1638</v>
      </c>
      <c r="I581">
        <v>0.12</v>
      </c>
      <c r="K581">
        <v>1441.44</v>
      </c>
      <c r="L581" s="65">
        <v>44171</v>
      </c>
      <c r="M581" s="65">
        <v>44171</v>
      </c>
      <c r="N581">
        <v>580</v>
      </c>
      <c r="O581">
        <v>4</v>
      </c>
      <c r="P581" t="s">
        <v>88</v>
      </c>
      <c r="Q581">
        <v>0.09</v>
      </c>
      <c r="R581">
        <v>129.7296</v>
      </c>
      <c r="S581">
        <v>6</v>
      </c>
      <c r="T581" t="s">
        <v>542</v>
      </c>
      <c r="U581" t="s">
        <v>206</v>
      </c>
      <c r="V581" t="s">
        <v>556</v>
      </c>
    </row>
    <row r="582" spans="1:22" x14ac:dyDescent="0.3">
      <c r="A582">
        <v>581</v>
      </c>
      <c r="B582" s="65">
        <v>44146</v>
      </c>
      <c r="C582">
        <v>64</v>
      </c>
      <c r="D582" t="s">
        <v>137</v>
      </c>
      <c r="E582">
        <v>5</v>
      </c>
      <c r="F582">
        <v>23</v>
      </c>
      <c r="G582">
        <v>90</v>
      </c>
      <c r="H582">
        <v>2070</v>
      </c>
      <c r="I582">
        <v>0</v>
      </c>
      <c r="K582">
        <v>2070</v>
      </c>
      <c r="L582" s="65">
        <v>44148</v>
      </c>
      <c r="M582" s="65">
        <v>44148</v>
      </c>
      <c r="N582">
        <v>581</v>
      </c>
      <c r="O582">
        <v>2</v>
      </c>
      <c r="P582" t="s">
        <v>92</v>
      </c>
      <c r="Q582">
        <v>0.09</v>
      </c>
      <c r="R582">
        <v>186.3</v>
      </c>
      <c r="S582">
        <v>7</v>
      </c>
      <c r="T582" t="s">
        <v>551</v>
      </c>
      <c r="U582" t="s">
        <v>206</v>
      </c>
      <c r="V582" t="s">
        <v>552</v>
      </c>
    </row>
    <row r="583" spans="1:22" x14ac:dyDescent="0.3">
      <c r="A583">
        <v>582</v>
      </c>
      <c r="B583" s="65">
        <v>44146</v>
      </c>
      <c r="C583">
        <v>76</v>
      </c>
      <c r="D583" t="s">
        <v>163</v>
      </c>
      <c r="E583">
        <v>7</v>
      </c>
      <c r="F583">
        <v>24</v>
      </c>
      <c r="G583">
        <v>94</v>
      </c>
      <c r="H583">
        <v>2256</v>
      </c>
      <c r="I583">
        <v>0.14000000000000001</v>
      </c>
      <c r="K583">
        <v>1940.16</v>
      </c>
      <c r="L583" s="65">
        <v>44165</v>
      </c>
      <c r="M583" s="65">
        <v>44165</v>
      </c>
      <c r="N583">
        <v>582</v>
      </c>
      <c r="O583">
        <v>4</v>
      </c>
      <c r="P583" t="s">
        <v>105</v>
      </c>
      <c r="Q583">
        <v>0.06</v>
      </c>
      <c r="R583">
        <v>116.4096</v>
      </c>
      <c r="S583">
        <v>1</v>
      </c>
      <c r="T583" t="s">
        <v>542</v>
      </c>
      <c r="U583" t="s">
        <v>206</v>
      </c>
      <c r="V583" t="s">
        <v>556</v>
      </c>
    </row>
    <row r="584" spans="1:22" x14ac:dyDescent="0.3">
      <c r="A584">
        <v>583</v>
      </c>
      <c r="B584" s="65">
        <v>44146</v>
      </c>
      <c r="C584">
        <v>57</v>
      </c>
      <c r="D584" t="s">
        <v>148</v>
      </c>
      <c r="E584">
        <v>1</v>
      </c>
      <c r="F584">
        <v>45</v>
      </c>
      <c r="G584">
        <v>92</v>
      </c>
      <c r="H584">
        <v>4140</v>
      </c>
      <c r="I584">
        <v>0.02</v>
      </c>
      <c r="K584">
        <v>4057.2</v>
      </c>
      <c r="L584" s="65">
        <v>44151</v>
      </c>
      <c r="M584" s="65">
        <v>44151</v>
      </c>
      <c r="N584">
        <v>583</v>
      </c>
      <c r="O584">
        <v>2</v>
      </c>
      <c r="P584" t="s">
        <v>92</v>
      </c>
      <c r="Q584">
        <v>7.0000000000000007E-2</v>
      </c>
      <c r="R584">
        <v>284.00400000000002</v>
      </c>
      <c r="S584">
        <v>2</v>
      </c>
      <c r="T584" t="s">
        <v>202</v>
      </c>
      <c r="U584" t="s">
        <v>201</v>
      </c>
      <c r="V584" t="s">
        <v>539</v>
      </c>
    </row>
    <row r="585" spans="1:22" x14ac:dyDescent="0.3">
      <c r="A585">
        <v>584</v>
      </c>
      <c r="B585" s="65">
        <v>44146</v>
      </c>
      <c r="C585">
        <v>62</v>
      </c>
      <c r="D585" t="s">
        <v>96</v>
      </c>
      <c r="E585">
        <v>12</v>
      </c>
      <c r="F585">
        <v>31</v>
      </c>
      <c r="G585">
        <v>100</v>
      </c>
      <c r="H585">
        <v>3100</v>
      </c>
      <c r="I585">
        <v>0.08</v>
      </c>
      <c r="K585">
        <v>2852</v>
      </c>
      <c r="L585" s="65">
        <v>44150</v>
      </c>
      <c r="M585" s="65">
        <v>44150</v>
      </c>
      <c r="N585">
        <v>584</v>
      </c>
      <c r="O585">
        <v>6</v>
      </c>
      <c r="P585" t="s">
        <v>109</v>
      </c>
      <c r="Q585">
        <v>0.06</v>
      </c>
      <c r="R585">
        <v>171.12</v>
      </c>
      <c r="S585">
        <v>3</v>
      </c>
      <c r="T585" t="s">
        <v>542</v>
      </c>
      <c r="U585" t="s">
        <v>201</v>
      </c>
      <c r="V585" t="s">
        <v>566</v>
      </c>
    </row>
    <row r="586" spans="1:22" x14ac:dyDescent="0.3">
      <c r="A586">
        <v>585</v>
      </c>
      <c r="B586" s="65">
        <v>44147</v>
      </c>
      <c r="C586">
        <v>73</v>
      </c>
      <c r="D586" t="s">
        <v>96</v>
      </c>
      <c r="E586">
        <v>11</v>
      </c>
      <c r="F586">
        <v>40</v>
      </c>
      <c r="G586">
        <v>116</v>
      </c>
      <c r="H586">
        <v>4640</v>
      </c>
      <c r="I586">
        <v>0.08</v>
      </c>
      <c r="K586">
        <v>4268.8</v>
      </c>
      <c r="L586" s="65">
        <v>44168</v>
      </c>
      <c r="M586" s="65">
        <v>44168</v>
      </c>
      <c r="N586">
        <v>585</v>
      </c>
      <c r="O586">
        <v>3</v>
      </c>
      <c r="P586" t="s">
        <v>109</v>
      </c>
      <c r="Q586">
        <v>7.0000000000000007E-2</v>
      </c>
      <c r="R586">
        <v>298.81599999999997</v>
      </c>
      <c r="S586">
        <v>4</v>
      </c>
      <c r="T586" t="s">
        <v>202</v>
      </c>
      <c r="U586" t="s">
        <v>201</v>
      </c>
      <c r="V586" t="s">
        <v>564</v>
      </c>
    </row>
    <row r="587" spans="1:22" x14ac:dyDescent="0.3">
      <c r="A587">
        <v>586</v>
      </c>
      <c r="B587" s="65">
        <v>44147</v>
      </c>
      <c r="C587">
        <v>27</v>
      </c>
      <c r="D587" t="s">
        <v>160</v>
      </c>
      <c r="E587">
        <v>15</v>
      </c>
      <c r="F587">
        <v>10</v>
      </c>
      <c r="G587">
        <v>114</v>
      </c>
      <c r="H587">
        <v>1140</v>
      </c>
      <c r="I587">
        <v>0.11</v>
      </c>
      <c r="K587">
        <v>1014.6</v>
      </c>
      <c r="L587" s="65">
        <v>44153</v>
      </c>
      <c r="M587" s="65">
        <v>44153</v>
      </c>
      <c r="N587">
        <v>586</v>
      </c>
      <c r="O587">
        <v>4</v>
      </c>
      <c r="P587" t="s">
        <v>92</v>
      </c>
      <c r="Q587">
        <v>7.0000000000000007E-2</v>
      </c>
      <c r="R587">
        <v>71.022000000000006</v>
      </c>
      <c r="S587">
        <v>5</v>
      </c>
      <c r="T587" t="s">
        <v>551</v>
      </c>
      <c r="U587" t="s">
        <v>206</v>
      </c>
      <c r="V587" t="s">
        <v>572</v>
      </c>
    </row>
    <row r="588" spans="1:22" x14ac:dyDescent="0.3">
      <c r="A588">
        <v>587</v>
      </c>
      <c r="B588" s="65">
        <v>44147</v>
      </c>
      <c r="C588">
        <v>70</v>
      </c>
      <c r="D588" t="s">
        <v>126</v>
      </c>
      <c r="E588">
        <v>10</v>
      </c>
      <c r="F588">
        <v>22</v>
      </c>
      <c r="G588">
        <v>112</v>
      </c>
      <c r="H588">
        <v>2464</v>
      </c>
      <c r="I588">
        <v>0.02</v>
      </c>
      <c r="K588">
        <v>2414.7199999999998</v>
      </c>
      <c r="L588" s="65">
        <v>44150</v>
      </c>
      <c r="M588" s="65">
        <v>44150</v>
      </c>
      <c r="N588">
        <v>587</v>
      </c>
      <c r="O588">
        <v>6</v>
      </c>
      <c r="P588" t="s">
        <v>92</v>
      </c>
      <c r="Q588">
        <v>0.1</v>
      </c>
      <c r="R588">
        <v>241.47200000000001</v>
      </c>
      <c r="S588">
        <v>6</v>
      </c>
      <c r="T588" t="s">
        <v>551</v>
      </c>
      <c r="U588" t="s">
        <v>206</v>
      </c>
      <c r="V588" t="s">
        <v>562</v>
      </c>
    </row>
    <row r="589" spans="1:22" x14ac:dyDescent="0.3">
      <c r="A589">
        <v>588</v>
      </c>
      <c r="B589" s="65">
        <v>44147</v>
      </c>
      <c r="C589">
        <v>39</v>
      </c>
      <c r="D589" t="s">
        <v>96</v>
      </c>
      <c r="E589">
        <v>2</v>
      </c>
      <c r="F589">
        <v>37</v>
      </c>
      <c r="G589">
        <v>116</v>
      </c>
      <c r="H589">
        <v>4292</v>
      </c>
      <c r="I589">
        <v>0.15</v>
      </c>
      <c r="K589">
        <v>3648.2</v>
      </c>
      <c r="L589" s="65">
        <v>44147</v>
      </c>
      <c r="M589" s="65">
        <v>44147</v>
      </c>
      <c r="N589">
        <v>588</v>
      </c>
      <c r="O589">
        <v>2</v>
      </c>
      <c r="P589" t="s">
        <v>105</v>
      </c>
      <c r="Q589">
        <v>0.08</v>
      </c>
      <c r="R589">
        <v>291.85599999999999</v>
      </c>
      <c r="S589">
        <v>7</v>
      </c>
      <c r="T589" t="s">
        <v>542</v>
      </c>
      <c r="U589" t="s">
        <v>206</v>
      </c>
      <c r="V589" t="s">
        <v>543</v>
      </c>
    </row>
    <row r="590" spans="1:22" x14ac:dyDescent="0.3">
      <c r="A590">
        <v>589</v>
      </c>
      <c r="B590" s="65">
        <v>44148</v>
      </c>
      <c r="C590">
        <v>90</v>
      </c>
      <c r="D590" t="s">
        <v>119</v>
      </c>
      <c r="E590">
        <v>9</v>
      </c>
      <c r="F590">
        <v>34</v>
      </c>
      <c r="G590">
        <v>116</v>
      </c>
      <c r="H590">
        <v>3944</v>
      </c>
      <c r="I590">
        <v>0.13</v>
      </c>
      <c r="K590">
        <v>3431.28</v>
      </c>
      <c r="L590" s="65">
        <v>44156</v>
      </c>
      <c r="M590" s="65">
        <v>44156</v>
      </c>
      <c r="N590">
        <v>589</v>
      </c>
      <c r="O590">
        <v>6</v>
      </c>
      <c r="P590" t="s">
        <v>105</v>
      </c>
      <c r="Q590">
        <v>0.1</v>
      </c>
      <c r="R590">
        <v>343.12799999999999</v>
      </c>
      <c r="S590">
        <v>1</v>
      </c>
      <c r="T590" t="s">
        <v>548</v>
      </c>
      <c r="U590" t="s">
        <v>206</v>
      </c>
      <c r="V590" t="s">
        <v>560</v>
      </c>
    </row>
    <row r="591" spans="1:22" x14ac:dyDescent="0.3">
      <c r="A591">
        <v>590</v>
      </c>
      <c r="B591" s="65">
        <v>44150</v>
      </c>
      <c r="C591">
        <v>40</v>
      </c>
      <c r="D591" t="s">
        <v>111</v>
      </c>
      <c r="E591">
        <v>8</v>
      </c>
      <c r="F591">
        <v>40</v>
      </c>
      <c r="G591">
        <v>115</v>
      </c>
      <c r="H591">
        <v>4600</v>
      </c>
      <c r="I591">
        <v>7.0000000000000007E-2</v>
      </c>
      <c r="K591">
        <v>4278</v>
      </c>
      <c r="L591" s="65">
        <v>44159</v>
      </c>
      <c r="M591" s="65">
        <v>44159</v>
      </c>
      <c r="N591">
        <v>590</v>
      </c>
      <c r="O591">
        <v>2</v>
      </c>
      <c r="P591" t="s">
        <v>95</v>
      </c>
      <c r="Q591">
        <v>0.1</v>
      </c>
      <c r="R591">
        <v>427.8</v>
      </c>
      <c r="S591">
        <v>2</v>
      </c>
      <c r="T591" t="s">
        <v>545</v>
      </c>
      <c r="U591" t="s">
        <v>206</v>
      </c>
      <c r="V591" t="s">
        <v>558</v>
      </c>
    </row>
    <row r="592" spans="1:22" x14ac:dyDescent="0.3">
      <c r="A592">
        <v>591</v>
      </c>
      <c r="B592" s="65">
        <v>44150</v>
      </c>
      <c r="C592">
        <v>88</v>
      </c>
      <c r="D592" t="s">
        <v>96</v>
      </c>
      <c r="E592">
        <v>4</v>
      </c>
      <c r="F592">
        <v>42</v>
      </c>
      <c r="G592">
        <v>96</v>
      </c>
      <c r="H592">
        <v>4032</v>
      </c>
      <c r="I592">
        <v>0.08</v>
      </c>
      <c r="K592">
        <v>3709.44</v>
      </c>
      <c r="L592" s="65">
        <v>44165</v>
      </c>
      <c r="M592" s="65">
        <v>44165</v>
      </c>
      <c r="N592">
        <v>591</v>
      </c>
      <c r="O592">
        <v>3</v>
      </c>
      <c r="P592" t="s">
        <v>80</v>
      </c>
      <c r="Q592">
        <v>0.08</v>
      </c>
      <c r="R592">
        <v>296.7552</v>
      </c>
      <c r="S592">
        <v>3</v>
      </c>
      <c r="T592" t="s">
        <v>548</v>
      </c>
      <c r="U592" t="s">
        <v>206</v>
      </c>
      <c r="V592" t="s">
        <v>549</v>
      </c>
    </row>
    <row r="593" spans="1:22" x14ac:dyDescent="0.3">
      <c r="A593">
        <v>592</v>
      </c>
      <c r="B593" s="65">
        <v>44153</v>
      </c>
      <c r="C593">
        <v>41</v>
      </c>
      <c r="D593" t="s">
        <v>127</v>
      </c>
      <c r="E593">
        <v>13</v>
      </c>
      <c r="F593">
        <v>47</v>
      </c>
      <c r="G593">
        <v>92</v>
      </c>
      <c r="H593">
        <v>4324</v>
      </c>
      <c r="I593">
        <v>0.15</v>
      </c>
      <c r="K593">
        <v>3675.4</v>
      </c>
      <c r="L593" s="65">
        <v>44165</v>
      </c>
      <c r="M593" s="65">
        <v>44165</v>
      </c>
      <c r="N593">
        <v>592</v>
      </c>
      <c r="O593">
        <v>5</v>
      </c>
      <c r="P593" t="s">
        <v>95</v>
      </c>
      <c r="Q593">
        <v>0.1</v>
      </c>
      <c r="R593">
        <v>367.54</v>
      </c>
      <c r="S593">
        <v>4</v>
      </c>
      <c r="T593" t="s">
        <v>545</v>
      </c>
      <c r="U593" t="s">
        <v>201</v>
      </c>
      <c r="V593" t="s">
        <v>568</v>
      </c>
    </row>
    <row r="594" spans="1:22" x14ac:dyDescent="0.3">
      <c r="A594">
        <v>593</v>
      </c>
      <c r="B594" s="65">
        <v>44153</v>
      </c>
      <c r="C594">
        <v>92</v>
      </c>
      <c r="D594" t="s">
        <v>84</v>
      </c>
      <c r="E594">
        <v>13</v>
      </c>
      <c r="F594">
        <v>30</v>
      </c>
      <c r="G594">
        <v>116</v>
      </c>
      <c r="H594">
        <v>3480</v>
      </c>
      <c r="I594">
        <v>0.01</v>
      </c>
      <c r="K594">
        <v>3445.2</v>
      </c>
      <c r="L594" s="65">
        <v>44162</v>
      </c>
      <c r="M594" s="65">
        <v>44162</v>
      </c>
      <c r="N594">
        <v>593</v>
      </c>
      <c r="O594">
        <v>4</v>
      </c>
      <c r="P594" t="s">
        <v>83</v>
      </c>
      <c r="Q594">
        <v>0.06</v>
      </c>
      <c r="R594">
        <v>206.71199999999999</v>
      </c>
      <c r="S594">
        <v>5</v>
      </c>
      <c r="T594" t="s">
        <v>545</v>
      </c>
      <c r="U594" t="s">
        <v>201</v>
      </c>
      <c r="V594" t="s">
        <v>568</v>
      </c>
    </row>
    <row r="595" spans="1:22" x14ac:dyDescent="0.3">
      <c r="A595">
        <v>594</v>
      </c>
      <c r="B595" s="65">
        <v>44154</v>
      </c>
      <c r="C595">
        <v>84</v>
      </c>
      <c r="D595" t="s">
        <v>106</v>
      </c>
      <c r="E595">
        <v>14</v>
      </c>
      <c r="F595">
        <v>42</v>
      </c>
      <c r="G595">
        <v>100</v>
      </c>
      <c r="H595">
        <v>4200</v>
      </c>
      <c r="I595">
        <v>0.05</v>
      </c>
      <c r="K595">
        <v>3990</v>
      </c>
      <c r="L595" s="65">
        <v>44170</v>
      </c>
      <c r="M595" s="65">
        <v>44170</v>
      </c>
      <c r="N595">
        <v>594</v>
      </c>
      <c r="O595">
        <v>7</v>
      </c>
      <c r="P595" t="s">
        <v>128</v>
      </c>
      <c r="Q595">
        <v>7.0000000000000007E-2</v>
      </c>
      <c r="R595">
        <v>279.3</v>
      </c>
      <c r="S595">
        <v>6</v>
      </c>
      <c r="T595" t="s">
        <v>548</v>
      </c>
      <c r="U595" t="s">
        <v>201</v>
      </c>
      <c r="V595" t="s">
        <v>570</v>
      </c>
    </row>
    <row r="596" spans="1:22" x14ac:dyDescent="0.3">
      <c r="A596">
        <v>595</v>
      </c>
      <c r="B596" s="65">
        <v>44155</v>
      </c>
      <c r="C596">
        <v>8</v>
      </c>
      <c r="D596" t="s">
        <v>96</v>
      </c>
      <c r="E596">
        <v>2</v>
      </c>
      <c r="F596">
        <v>11</v>
      </c>
      <c r="G596">
        <v>118</v>
      </c>
      <c r="H596">
        <v>1298</v>
      </c>
      <c r="I596">
        <v>0.11</v>
      </c>
      <c r="K596">
        <v>1155.22</v>
      </c>
      <c r="L596" s="65">
        <v>44155</v>
      </c>
      <c r="M596" s="65">
        <v>44155</v>
      </c>
      <c r="N596">
        <v>595</v>
      </c>
      <c r="O596">
        <v>5</v>
      </c>
      <c r="P596" t="s">
        <v>92</v>
      </c>
      <c r="Q596">
        <v>0.05</v>
      </c>
      <c r="R596">
        <v>57.761000000000003</v>
      </c>
      <c r="S596">
        <v>7</v>
      </c>
      <c r="T596" t="s">
        <v>542</v>
      </c>
      <c r="U596" t="s">
        <v>206</v>
      </c>
      <c r="V596" t="s">
        <v>543</v>
      </c>
    </row>
    <row r="597" spans="1:22" x14ac:dyDescent="0.3">
      <c r="A597">
        <v>596</v>
      </c>
      <c r="B597" s="65">
        <v>44155</v>
      </c>
      <c r="C597">
        <v>76</v>
      </c>
      <c r="D597" t="s">
        <v>163</v>
      </c>
      <c r="E597">
        <v>14</v>
      </c>
      <c r="F597">
        <v>35</v>
      </c>
      <c r="G597">
        <v>105</v>
      </c>
      <c r="H597">
        <v>3675</v>
      </c>
      <c r="I597">
        <v>0.04</v>
      </c>
      <c r="K597">
        <v>3528</v>
      </c>
      <c r="L597" s="65">
        <v>44183</v>
      </c>
      <c r="M597" s="65">
        <v>44183</v>
      </c>
      <c r="N597">
        <v>596</v>
      </c>
      <c r="O597">
        <v>4</v>
      </c>
      <c r="P597" t="s">
        <v>80</v>
      </c>
      <c r="Q597">
        <v>0.05</v>
      </c>
      <c r="R597">
        <v>176.4</v>
      </c>
      <c r="S597">
        <v>1</v>
      </c>
      <c r="T597" t="s">
        <v>548</v>
      </c>
      <c r="U597" t="s">
        <v>201</v>
      </c>
      <c r="V597" t="s">
        <v>570</v>
      </c>
    </row>
    <row r="598" spans="1:22" x14ac:dyDescent="0.3">
      <c r="A598">
        <v>597</v>
      </c>
      <c r="B598" s="65">
        <v>44156</v>
      </c>
      <c r="C598">
        <v>29</v>
      </c>
      <c r="D598" t="s">
        <v>157</v>
      </c>
      <c r="E598">
        <v>9</v>
      </c>
      <c r="F598">
        <v>14</v>
      </c>
      <c r="G598">
        <v>120</v>
      </c>
      <c r="H598">
        <v>1680</v>
      </c>
      <c r="I598">
        <v>0.08</v>
      </c>
      <c r="K598">
        <v>1545.6</v>
      </c>
      <c r="L598" s="65">
        <v>44181</v>
      </c>
      <c r="M598" s="65">
        <v>44181</v>
      </c>
      <c r="N598">
        <v>597</v>
      </c>
      <c r="O598">
        <v>7</v>
      </c>
      <c r="P598" t="s">
        <v>90</v>
      </c>
      <c r="Q598">
        <v>0.08</v>
      </c>
      <c r="R598">
        <v>123.648</v>
      </c>
      <c r="S598">
        <v>2</v>
      </c>
      <c r="T598" t="s">
        <v>548</v>
      </c>
      <c r="U598" t="s">
        <v>206</v>
      </c>
      <c r="V598" t="s">
        <v>560</v>
      </c>
    </row>
    <row r="599" spans="1:22" x14ac:dyDescent="0.3">
      <c r="A599">
        <v>598</v>
      </c>
      <c r="B599" s="65">
        <v>44157</v>
      </c>
      <c r="C599">
        <v>57</v>
      </c>
      <c r="D599" t="s">
        <v>148</v>
      </c>
      <c r="E599">
        <v>15</v>
      </c>
      <c r="F599">
        <v>33</v>
      </c>
      <c r="G599">
        <v>95</v>
      </c>
      <c r="H599">
        <v>3135</v>
      </c>
      <c r="I599">
        <v>0.1</v>
      </c>
      <c r="K599">
        <v>2821.5</v>
      </c>
      <c r="L599" s="65">
        <v>44173</v>
      </c>
      <c r="M599" s="65">
        <v>44173</v>
      </c>
      <c r="N599">
        <v>598</v>
      </c>
      <c r="O599">
        <v>3</v>
      </c>
      <c r="P599" t="s">
        <v>113</v>
      </c>
      <c r="Q599">
        <v>0.09</v>
      </c>
      <c r="R599">
        <v>253.935</v>
      </c>
      <c r="S599">
        <v>3</v>
      </c>
      <c r="T599" t="s">
        <v>551</v>
      </c>
      <c r="U599" t="s">
        <v>206</v>
      </c>
      <c r="V599" t="s">
        <v>572</v>
      </c>
    </row>
    <row r="600" spans="1:22" x14ac:dyDescent="0.3">
      <c r="A600">
        <v>599</v>
      </c>
      <c r="B600" s="65">
        <v>44158</v>
      </c>
      <c r="C600">
        <v>88</v>
      </c>
      <c r="D600" t="s">
        <v>96</v>
      </c>
      <c r="E600">
        <v>5</v>
      </c>
      <c r="F600">
        <v>10</v>
      </c>
      <c r="G600">
        <v>113</v>
      </c>
      <c r="H600">
        <v>1130</v>
      </c>
      <c r="I600">
        <v>0.1</v>
      </c>
      <c r="K600">
        <v>1017</v>
      </c>
      <c r="L600" s="65">
        <v>44183</v>
      </c>
      <c r="M600" s="65">
        <v>44183</v>
      </c>
      <c r="N600">
        <v>599</v>
      </c>
      <c r="O600">
        <v>7</v>
      </c>
      <c r="P600" t="s">
        <v>88</v>
      </c>
      <c r="Q600">
        <v>0.06</v>
      </c>
      <c r="R600">
        <v>61.02</v>
      </c>
      <c r="S600">
        <v>4</v>
      </c>
      <c r="T600" t="s">
        <v>551</v>
      </c>
      <c r="U600" t="s">
        <v>206</v>
      </c>
      <c r="V600" t="s">
        <v>552</v>
      </c>
    </row>
    <row r="601" spans="1:22" x14ac:dyDescent="0.3">
      <c r="A601">
        <v>600</v>
      </c>
      <c r="B601" s="65">
        <v>44158</v>
      </c>
      <c r="C601">
        <v>12</v>
      </c>
      <c r="D601" t="s">
        <v>107</v>
      </c>
      <c r="E601">
        <v>9</v>
      </c>
      <c r="F601">
        <v>46</v>
      </c>
      <c r="G601">
        <v>113</v>
      </c>
      <c r="H601">
        <v>5198</v>
      </c>
      <c r="I601">
        <v>0.14000000000000001</v>
      </c>
      <c r="K601">
        <v>4470.28</v>
      </c>
      <c r="L601" s="65">
        <v>44185</v>
      </c>
      <c r="M601" s="65">
        <v>44185</v>
      </c>
      <c r="N601">
        <v>600</v>
      </c>
      <c r="O601">
        <v>6</v>
      </c>
      <c r="P601" t="s">
        <v>90</v>
      </c>
      <c r="Q601">
        <v>0.09</v>
      </c>
      <c r="R601">
        <v>402.3252</v>
      </c>
      <c r="S601">
        <v>5</v>
      </c>
      <c r="T601" t="s">
        <v>548</v>
      </c>
      <c r="U601" t="s">
        <v>206</v>
      </c>
      <c r="V601" t="s">
        <v>560</v>
      </c>
    </row>
    <row r="602" spans="1:22" x14ac:dyDescent="0.3">
      <c r="A602">
        <v>601</v>
      </c>
      <c r="B602" s="65">
        <v>44159</v>
      </c>
      <c r="C602">
        <v>30</v>
      </c>
      <c r="D602" t="s">
        <v>155</v>
      </c>
      <c r="E602">
        <v>10</v>
      </c>
      <c r="F602">
        <v>15</v>
      </c>
      <c r="G602">
        <v>104</v>
      </c>
      <c r="H602">
        <v>1560</v>
      </c>
      <c r="I602">
        <v>0.08</v>
      </c>
      <c r="K602">
        <v>1435.2</v>
      </c>
      <c r="L602" s="65">
        <v>44170</v>
      </c>
      <c r="M602" s="65">
        <v>44170</v>
      </c>
      <c r="N602">
        <v>601</v>
      </c>
      <c r="O602">
        <v>4</v>
      </c>
      <c r="P602" t="s">
        <v>128</v>
      </c>
      <c r="Q602">
        <v>0.08</v>
      </c>
      <c r="R602">
        <v>114.816</v>
      </c>
      <c r="S602">
        <v>6</v>
      </c>
      <c r="T602" t="s">
        <v>551</v>
      </c>
      <c r="U602" t="s">
        <v>206</v>
      </c>
      <c r="V602" t="s">
        <v>562</v>
      </c>
    </row>
    <row r="603" spans="1:22" x14ac:dyDescent="0.3">
      <c r="A603">
        <v>602</v>
      </c>
      <c r="B603" s="65">
        <v>44159</v>
      </c>
      <c r="C603">
        <v>92</v>
      </c>
      <c r="D603" t="s">
        <v>84</v>
      </c>
      <c r="E603">
        <v>14</v>
      </c>
      <c r="F603">
        <v>26</v>
      </c>
      <c r="G603">
        <v>120</v>
      </c>
      <c r="H603">
        <v>3120</v>
      </c>
      <c r="I603">
        <v>0</v>
      </c>
      <c r="K603">
        <v>3120</v>
      </c>
      <c r="L603" s="65">
        <v>44181</v>
      </c>
      <c r="M603" s="65">
        <v>44181</v>
      </c>
      <c r="N603">
        <v>602</v>
      </c>
      <c r="O603">
        <v>2</v>
      </c>
      <c r="P603" t="s">
        <v>92</v>
      </c>
      <c r="Q603">
        <v>7.0000000000000007E-2</v>
      </c>
      <c r="R603">
        <v>218.4</v>
      </c>
      <c r="S603">
        <v>7</v>
      </c>
      <c r="T603" t="s">
        <v>548</v>
      </c>
      <c r="U603" t="s">
        <v>201</v>
      </c>
      <c r="V603" t="s">
        <v>570</v>
      </c>
    </row>
    <row r="604" spans="1:22" x14ac:dyDescent="0.3">
      <c r="A604">
        <v>603</v>
      </c>
      <c r="B604" s="65">
        <v>44160</v>
      </c>
      <c r="C604">
        <v>100</v>
      </c>
      <c r="D604" t="s">
        <v>96</v>
      </c>
      <c r="E604">
        <v>14</v>
      </c>
      <c r="F604">
        <v>23</v>
      </c>
      <c r="G604">
        <v>101</v>
      </c>
      <c r="H604">
        <v>2323</v>
      </c>
      <c r="I604">
        <v>0</v>
      </c>
      <c r="K604">
        <v>2323</v>
      </c>
      <c r="L604" s="65">
        <v>44179</v>
      </c>
      <c r="M604" s="65">
        <v>44179</v>
      </c>
      <c r="N604">
        <v>603</v>
      </c>
      <c r="O604">
        <v>6</v>
      </c>
      <c r="P604" t="s">
        <v>80</v>
      </c>
      <c r="Q604">
        <v>0.08</v>
      </c>
      <c r="R604">
        <v>185.84</v>
      </c>
      <c r="S604">
        <v>1</v>
      </c>
      <c r="T604" t="s">
        <v>548</v>
      </c>
      <c r="U604" t="s">
        <v>201</v>
      </c>
      <c r="V604" t="s">
        <v>570</v>
      </c>
    </row>
    <row r="605" spans="1:22" x14ac:dyDescent="0.3">
      <c r="A605">
        <v>604</v>
      </c>
      <c r="B605" s="65">
        <v>44161</v>
      </c>
      <c r="C605">
        <v>1</v>
      </c>
      <c r="D605" t="s">
        <v>152</v>
      </c>
      <c r="E605">
        <v>5</v>
      </c>
      <c r="F605">
        <v>45</v>
      </c>
      <c r="G605">
        <v>104</v>
      </c>
      <c r="H605">
        <v>4680</v>
      </c>
      <c r="I605">
        <v>0.1</v>
      </c>
      <c r="K605">
        <v>4212</v>
      </c>
      <c r="L605" s="65">
        <v>44161</v>
      </c>
      <c r="M605" s="65">
        <v>44161</v>
      </c>
      <c r="N605">
        <v>604</v>
      </c>
      <c r="O605">
        <v>4</v>
      </c>
      <c r="P605" t="s">
        <v>90</v>
      </c>
      <c r="Q605">
        <v>0.06</v>
      </c>
      <c r="R605">
        <v>252.72</v>
      </c>
      <c r="S605">
        <v>2</v>
      </c>
      <c r="T605" t="s">
        <v>551</v>
      </c>
      <c r="U605" t="s">
        <v>206</v>
      </c>
      <c r="V605" t="s">
        <v>552</v>
      </c>
    </row>
    <row r="606" spans="1:22" x14ac:dyDescent="0.3">
      <c r="A606">
        <v>605</v>
      </c>
      <c r="B606" s="65">
        <v>44161</v>
      </c>
      <c r="C606">
        <v>82</v>
      </c>
      <c r="D606" t="s">
        <v>126</v>
      </c>
      <c r="E606">
        <v>1</v>
      </c>
      <c r="F606">
        <v>13</v>
      </c>
      <c r="G606">
        <v>90</v>
      </c>
      <c r="H606">
        <v>1170</v>
      </c>
      <c r="I606">
        <v>0.11</v>
      </c>
      <c r="K606">
        <v>1041.3</v>
      </c>
      <c r="L606" s="65">
        <v>44161</v>
      </c>
      <c r="M606" s="65">
        <v>44161</v>
      </c>
      <c r="N606">
        <v>605</v>
      </c>
      <c r="O606">
        <v>4</v>
      </c>
      <c r="P606" t="s">
        <v>113</v>
      </c>
      <c r="Q606">
        <v>7.0000000000000007E-2</v>
      </c>
      <c r="R606">
        <v>72.891000000000005</v>
      </c>
      <c r="S606">
        <v>3</v>
      </c>
      <c r="T606" t="s">
        <v>202</v>
      </c>
      <c r="U606" t="s">
        <v>201</v>
      </c>
      <c r="V606" t="s">
        <v>539</v>
      </c>
    </row>
    <row r="607" spans="1:22" x14ac:dyDescent="0.3">
      <c r="A607">
        <v>606</v>
      </c>
      <c r="B607" s="65">
        <v>44162</v>
      </c>
      <c r="C607">
        <v>80</v>
      </c>
      <c r="D607" t="s">
        <v>96</v>
      </c>
      <c r="E607">
        <v>1</v>
      </c>
      <c r="F607">
        <v>28</v>
      </c>
      <c r="G607">
        <v>117</v>
      </c>
      <c r="H607">
        <v>3276</v>
      </c>
      <c r="I607">
        <v>0.11</v>
      </c>
      <c r="K607">
        <v>2915.64</v>
      </c>
      <c r="L607" s="65">
        <v>44165</v>
      </c>
      <c r="M607" s="65">
        <v>44165</v>
      </c>
      <c r="N607">
        <v>606</v>
      </c>
      <c r="O607">
        <v>4</v>
      </c>
      <c r="P607" t="s">
        <v>105</v>
      </c>
      <c r="Q607">
        <v>7.0000000000000007E-2</v>
      </c>
      <c r="R607">
        <v>204.09479999999999</v>
      </c>
      <c r="S607">
        <v>4</v>
      </c>
      <c r="T607" t="s">
        <v>202</v>
      </c>
      <c r="U607" t="s">
        <v>201</v>
      </c>
      <c r="V607" t="s">
        <v>539</v>
      </c>
    </row>
    <row r="608" spans="1:22" x14ac:dyDescent="0.3">
      <c r="A608">
        <v>607</v>
      </c>
      <c r="B608" s="65">
        <v>44162</v>
      </c>
      <c r="C608">
        <v>39</v>
      </c>
      <c r="D608" t="s">
        <v>96</v>
      </c>
      <c r="E608">
        <v>6</v>
      </c>
      <c r="F608">
        <v>21</v>
      </c>
      <c r="G608">
        <v>104</v>
      </c>
      <c r="H608">
        <v>2184</v>
      </c>
      <c r="I608">
        <v>0.14000000000000001</v>
      </c>
      <c r="K608">
        <v>1878.24</v>
      </c>
      <c r="L608" s="65">
        <v>44168</v>
      </c>
      <c r="M608" s="65">
        <v>44168</v>
      </c>
      <c r="N608">
        <v>607</v>
      </c>
      <c r="O608">
        <v>2</v>
      </c>
      <c r="P608" t="s">
        <v>128</v>
      </c>
      <c r="Q608">
        <v>0.1</v>
      </c>
      <c r="R608">
        <v>187.82400000000001</v>
      </c>
      <c r="S608">
        <v>5</v>
      </c>
      <c r="T608" t="s">
        <v>202</v>
      </c>
      <c r="U608" t="s">
        <v>201</v>
      </c>
      <c r="V608" t="s">
        <v>554</v>
      </c>
    </row>
    <row r="609" spans="1:22" x14ac:dyDescent="0.3">
      <c r="A609">
        <v>608</v>
      </c>
      <c r="B609" s="65">
        <v>44162</v>
      </c>
      <c r="C609">
        <v>63</v>
      </c>
      <c r="D609" t="s">
        <v>139</v>
      </c>
      <c r="E609">
        <v>9</v>
      </c>
      <c r="F609">
        <v>18</v>
      </c>
      <c r="G609">
        <v>110</v>
      </c>
      <c r="H609">
        <v>1980</v>
      </c>
      <c r="I609">
        <v>0.1</v>
      </c>
      <c r="K609">
        <v>1782</v>
      </c>
      <c r="L609" s="65">
        <v>44173</v>
      </c>
      <c r="M609" s="65">
        <v>44173</v>
      </c>
      <c r="N609">
        <v>608</v>
      </c>
      <c r="O609">
        <v>5</v>
      </c>
      <c r="P609" t="s">
        <v>128</v>
      </c>
      <c r="Q609">
        <v>0.1</v>
      </c>
      <c r="R609">
        <v>178.2</v>
      </c>
      <c r="S609">
        <v>6</v>
      </c>
      <c r="T609" t="s">
        <v>548</v>
      </c>
      <c r="U609" t="s">
        <v>206</v>
      </c>
      <c r="V609" t="s">
        <v>560</v>
      </c>
    </row>
    <row r="610" spans="1:22" x14ac:dyDescent="0.3">
      <c r="A610">
        <v>609</v>
      </c>
      <c r="B610" s="65">
        <v>44163</v>
      </c>
      <c r="C610">
        <v>34</v>
      </c>
      <c r="D610" t="s">
        <v>118</v>
      </c>
      <c r="E610">
        <v>15</v>
      </c>
      <c r="F610">
        <v>29</v>
      </c>
      <c r="G610">
        <v>103</v>
      </c>
      <c r="H610">
        <v>2987</v>
      </c>
      <c r="I610">
        <v>0.09</v>
      </c>
      <c r="K610">
        <v>2718.17</v>
      </c>
      <c r="L610" s="65">
        <v>44179</v>
      </c>
      <c r="M610" s="65">
        <v>44179</v>
      </c>
      <c r="N610">
        <v>609</v>
      </c>
      <c r="O610">
        <v>1</v>
      </c>
      <c r="P610" t="s">
        <v>109</v>
      </c>
      <c r="Q610">
        <v>0.08</v>
      </c>
      <c r="R610">
        <v>217.45359999999999</v>
      </c>
      <c r="S610">
        <v>7</v>
      </c>
      <c r="T610" t="s">
        <v>551</v>
      </c>
      <c r="U610" t="s">
        <v>206</v>
      </c>
      <c r="V610" t="s">
        <v>572</v>
      </c>
    </row>
    <row r="611" spans="1:22" x14ac:dyDescent="0.3">
      <c r="A611">
        <v>610</v>
      </c>
      <c r="B611" s="65">
        <v>44163</v>
      </c>
      <c r="C611">
        <v>50</v>
      </c>
      <c r="D611" t="s">
        <v>140</v>
      </c>
      <c r="E611">
        <v>5</v>
      </c>
      <c r="F611">
        <v>41</v>
      </c>
      <c r="G611">
        <v>118</v>
      </c>
      <c r="H611">
        <v>4838</v>
      </c>
      <c r="I611">
        <v>0.13</v>
      </c>
      <c r="K611">
        <v>4209.0600000000004</v>
      </c>
      <c r="L611" s="65">
        <v>44183</v>
      </c>
      <c r="M611" s="65">
        <v>44183</v>
      </c>
      <c r="N611">
        <v>610</v>
      </c>
      <c r="O611">
        <v>4</v>
      </c>
      <c r="P611" t="s">
        <v>128</v>
      </c>
      <c r="Q611">
        <v>0.05</v>
      </c>
      <c r="R611">
        <v>210.453</v>
      </c>
      <c r="S611">
        <v>1</v>
      </c>
      <c r="T611" t="s">
        <v>551</v>
      </c>
      <c r="U611" t="s">
        <v>206</v>
      </c>
      <c r="V611" t="s">
        <v>552</v>
      </c>
    </row>
    <row r="612" spans="1:22" x14ac:dyDescent="0.3">
      <c r="A612">
        <v>611</v>
      </c>
      <c r="B612" s="65">
        <v>44165</v>
      </c>
      <c r="C612">
        <v>56</v>
      </c>
      <c r="D612" t="s">
        <v>126</v>
      </c>
      <c r="E612">
        <v>4</v>
      </c>
      <c r="F612">
        <v>36</v>
      </c>
      <c r="G612">
        <v>109</v>
      </c>
      <c r="H612">
        <v>3924</v>
      </c>
      <c r="I612">
        <v>0.05</v>
      </c>
      <c r="K612">
        <v>3727.8</v>
      </c>
      <c r="L612" s="65">
        <v>44177</v>
      </c>
      <c r="M612" s="65">
        <v>44177</v>
      </c>
      <c r="N612">
        <v>611</v>
      </c>
      <c r="O612">
        <v>4</v>
      </c>
      <c r="P612" t="s">
        <v>95</v>
      </c>
      <c r="Q612">
        <v>0.1</v>
      </c>
      <c r="R612">
        <v>372.78</v>
      </c>
      <c r="S612">
        <v>2</v>
      </c>
      <c r="T612" t="s">
        <v>548</v>
      </c>
      <c r="U612" t="s">
        <v>206</v>
      </c>
      <c r="V612" t="s">
        <v>549</v>
      </c>
    </row>
    <row r="613" spans="1:22" x14ac:dyDescent="0.3">
      <c r="A613">
        <v>612</v>
      </c>
      <c r="B613" s="65">
        <v>44166</v>
      </c>
      <c r="C613">
        <v>72</v>
      </c>
      <c r="D613" t="s">
        <v>96</v>
      </c>
      <c r="E613">
        <v>12</v>
      </c>
      <c r="F613">
        <v>18</v>
      </c>
      <c r="G613">
        <v>99</v>
      </c>
      <c r="H613">
        <v>1782</v>
      </c>
      <c r="I613">
        <v>0.02</v>
      </c>
      <c r="K613">
        <v>1746.36</v>
      </c>
      <c r="L613" s="65">
        <v>44168</v>
      </c>
      <c r="M613" s="65">
        <v>44168</v>
      </c>
      <c r="N613">
        <v>612</v>
      </c>
      <c r="O613">
        <v>4</v>
      </c>
      <c r="P613" t="s">
        <v>90</v>
      </c>
      <c r="Q613">
        <v>0.09</v>
      </c>
      <c r="R613">
        <v>157.17240000000001</v>
      </c>
      <c r="S613">
        <v>3</v>
      </c>
      <c r="T613" t="s">
        <v>542</v>
      </c>
      <c r="U613" t="s">
        <v>201</v>
      </c>
      <c r="V613" t="s">
        <v>566</v>
      </c>
    </row>
    <row r="614" spans="1:22" x14ac:dyDescent="0.3">
      <c r="A614">
        <v>613</v>
      </c>
      <c r="B614" s="65">
        <v>44166</v>
      </c>
      <c r="C614">
        <v>11</v>
      </c>
      <c r="D614" t="s">
        <v>119</v>
      </c>
      <c r="E614">
        <v>9</v>
      </c>
      <c r="F614">
        <v>38</v>
      </c>
      <c r="G614">
        <v>115</v>
      </c>
      <c r="H614">
        <v>4370</v>
      </c>
      <c r="I614">
        <v>0.12</v>
      </c>
      <c r="K614">
        <v>3845.6</v>
      </c>
      <c r="L614" s="65">
        <v>44190</v>
      </c>
      <c r="M614" s="65">
        <v>44190</v>
      </c>
      <c r="N614">
        <v>613</v>
      </c>
      <c r="O614">
        <v>6</v>
      </c>
      <c r="P614" t="s">
        <v>128</v>
      </c>
      <c r="Q614">
        <v>0.06</v>
      </c>
      <c r="R614">
        <v>230.73599999999999</v>
      </c>
      <c r="S614">
        <v>4</v>
      </c>
      <c r="T614" t="s">
        <v>548</v>
      </c>
      <c r="U614" t="s">
        <v>206</v>
      </c>
      <c r="V614" t="s">
        <v>560</v>
      </c>
    </row>
    <row r="615" spans="1:22" x14ac:dyDescent="0.3">
      <c r="A615">
        <v>614</v>
      </c>
      <c r="B615" s="65">
        <v>44166</v>
      </c>
      <c r="C615">
        <v>21</v>
      </c>
      <c r="D615" t="s">
        <v>146</v>
      </c>
      <c r="E615">
        <v>7</v>
      </c>
      <c r="F615">
        <v>21</v>
      </c>
      <c r="G615">
        <v>95</v>
      </c>
      <c r="H615">
        <v>1995</v>
      </c>
      <c r="I615">
        <v>0</v>
      </c>
      <c r="K615">
        <v>1995</v>
      </c>
      <c r="L615" s="65">
        <v>44195</v>
      </c>
      <c r="M615" s="65">
        <v>44195</v>
      </c>
      <c r="N615">
        <v>614</v>
      </c>
      <c r="O615">
        <v>7</v>
      </c>
      <c r="P615" t="s">
        <v>113</v>
      </c>
      <c r="Q615">
        <v>0.1</v>
      </c>
      <c r="R615">
        <v>199.5</v>
      </c>
      <c r="S615">
        <v>5</v>
      </c>
      <c r="T615" t="s">
        <v>542</v>
      </c>
      <c r="U615" t="s">
        <v>206</v>
      </c>
      <c r="V615" t="s">
        <v>556</v>
      </c>
    </row>
    <row r="616" spans="1:22" x14ac:dyDescent="0.3">
      <c r="A616">
        <v>615</v>
      </c>
      <c r="B616" s="65">
        <v>44166</v>
      </c>
      <c r="C616">
        <v>15</v>
      </c>
      <c r="D616" t="s">
        <v>136</v>
      </c>
      <c r="E616">
        <v>10</v>
      </c>
      <c r="F616">
        <v>36</v>
      </c>
      <c r="G616">
        <v>113</v>
      </c>
      <c r="H616">
        <v>4068</v>
      </c>
      <c r="I616">
        <v>0.1</v>
      </c>
      <c r="K616">
        <v>3661.2</v>
      </c>
      <c r="L616" s="65">
        <v>44192</v>
      </c>
      <c r="M616" s="65">
        <v>44192</v>
      </c>
      <c r="N616">
        <v>615</v>
      </c>
      <c r="O616">
        <v>7</v>
      </c>
      <c r="P616" t="s">
        <v>80</v>
      </c>
      <c r="Q616">
        <v>0.06</v>
      </c>
      <c r="R616">
        <v>219.672</v>
      </c>
      <c r="S616">
        <v>6</v>
      </c>
      <c r="T616" t="s">
        <v>551</v>
      </c>
      <c r="U616" t="s">
        <v>206</v>
      </c>
      <c r="V616" t="s">
        <v>562</v>
      </c>
    </row>
    <row r="617" spans="1:22" x14ac:dyDescent="0.3">
      <c r="A617">
        <v>616</v>
      </c>
      <c r="B617" s="65">
        <v>44166</v>
      </c>
      <c r="C617">
        <v>64</v>
      </c>
      <c r="D617" t="s">
        <v>137</v>
      </c>
      <c r="E617">
        <v>11</v>
      </c>
      <c r="F617">
        <v>16</v>
      </c>
      <c r="G617">
        <v>103</v>
      </c>
      <c r="H617">
        <v>1648</v>
      </c>
      <c r="I617">
        <v>0.15</v>
      </c>
      <c r="K617">
        <v>1400.8</v>
      </c>
      <c r="L617" s="65">
        <v>44190</v>
      </c>
      <c r="M617" s="65">
        <v>44190</v>
      </c>
      <c r="N617">
        <v>616</v>
      </c>
      <c r="O617">
        <v>4</v>
      </c>
      <c r="P617" t="s">
        <v>109</v>
      </c>
      <c r="Q617">
        <v>0.05</v>
      </c>
      <c r="R617">
        <v>70.040000000000006</v>
      </c>
      <c r="S617">
        <v>7</v>
      </c>
      <c r="T617" t="s">
        <v>202</v>
      </c>
      <c r="U617" t="s">
        <v>201</v>
      </c>
      <c r="V617" t="s">
        <v>564</v>
      </c>
    </row>
    <row r="618" spans="1:22" x14ac:dyDescent="0.3">
      <c r="A618">
        <v>617</v>
      </c>
      <c r="B618" s="65">
        <v>44166</v>
      </c>
      <c r="C618">
        <v>95</v>
      </c>
      <c r="D618" t="s">
        <v>96</v>
      </c>
      <c r="E618">
        <v>1</v>
      </c>
      <c r="F618">
        <v>35</v>
      </c>
      <c r="G618">
        <v>110</v>
      </c>
      <c r="H618">
        <v>3850</v>
      </c>
      <c r="I618">
        <v>0.03</v>
      </c>
      <c r="K618">
        <v>3734.5</v>
      </c>
      <c r="L618" s="65">
        <v>44172</v>
      </c>
      <c r="M618" s="65">
        <v>44172</v>
      </c>
      <c r="N618">
        <v>617</v>
      </c>
      <c r="O618">
        <v>1</v>
      </c>
      <c r="P618" t="s">
        <v>90</v>
      </c>
      <c r="Q618">
        <v>0.1</v>
      </c>
      <c r="R618">
        <v>373.45</v>
      </c>
      <c r="S618">
        <v>1</v>
      </c>
      <c r="T618" t="s">
        <v>202</v>
      </c>
      <c r="U618" t="s">
        <v>201</v>
      </c>
      <c r="V618" t="s">
        <v>539</v>
      </c>
    </row>
    <row r="619" spans="1:22" x14ac:dyDescent="0.3">
      <c r="A619">
        <v>618</v>
      </c>
      <c r="B619" s="65">
        <v>44167</v>
      </c>
      <c r="C619">
        <v>33</v>
      </c>
      <c r="D619" t="s">
        <v>135</v>
      </c>
      <c r="E619">
        <v>6</v>
      </c>
      <c r="F619">
        <v>16</v>
      </c>
      <c r="G619">
        <v>100</v>
      </c>
      <c r="H619">
        <v>1600</v>
      </c>
      <c r="I619">
        <v>0.03</v>
      </c>
      <c r="K619">
        <v>1552</v>
      </c>
      <c r="L619" s="65">
        <v>44168</v>
      </c>
      <c r="M619" s="65">
        <v>44168</v>
      </c>
      <c r="N619">
        <v>618</v>
      </c>
      <c r="O619">
        <v>6</v>
      </c>
      <c r="P619" t="s">
        <v>105</v>
      </c>
      <c r="Q619">
        <v>0.08</v>
      </c>
      <c r="R619">
        <v>124.16</v>
      </c>
      <c r="S619">
        <v>2</v>
      </c>
      <c r="T619" t="s">
        <v>202</v>
      </c>
      <c r="U619" t="s">
        <v>201</v>
      </c>
      <c r="V619" t="s">
        <v>554</v>
      </c>
    </row>
    <row r="620" spans="1:22" x14ac:dyDescent="0.3">
      <c r="A620">
        <v>619</v>
      </c>
      <c r="B620" s="65">
        <v>44167</v>
      </c>
      <c r="C620">
        <v>18</v>
      </c>
      <c r="D620" t="s">
        <v>142</v>
      </c>
      <c r="E620">
        <v>7</v>
      </c>
      <c r="F620">
        <v>28</v>
      </c>
      <c r="G620">
        <v>96</v>
      </c>
      <c r="H620">
        <v>2688</v>
      </c>
      <c r="I620">
        <v>0.04</v>
      </c>
      <c r="K620">
        <v>2580.48</v>
      </c>
      <c r="L620" s="65">
        <v>44178</v>
      </c>
      <c r="M620" s="65">
        <v>44178</v>
      </c>
      <c r="N620">
        <v>619</v>
      </c>
      <c r="O620">
        <v>4</v>
      </c>
      <c r="P620" t="s">
        <v>95</v>
      </c>
      <c r="Q620">
        <v>0.06</v>
      </c>
      <c r="R620">
        <v>154.8288</v>
      </c>
      <c r="S620">
        <v>3</v>
      </c>
      <c r="T620" t="s">
        <v>542</v>
      </c>
      <c r="U620" t="s">
        <v>206</v>
      </c>
      <c r="V620" t="s">
        <v>556</v>
      </c>
    </row>
    <row r="621" spans="1:22" x14ac:dyDescent="0.3">
      <c r="A621">
        <v>620</v>
      </c>
      <c r="B621" s="65">
        <v>44167</v>
      </c>
      <c r="C621">
        <v>29</v>
      </c>
      <c r="D621" t="s">
        <v>157</v>
      </c>
      <c r="E621">
        <v>2</v>
      </c>
      <c r="F621">
        <v>22</v>
      </c>
      <c r="G621">
        <v>92</v>
      </c>
      <c r="H621">
        <v>2024</v>
      </c>
      <c r="I621">
        <v>0.13</v>
      </c>
      <c r="K621">
        <v>1760.88</v>
      </c>
      <c r="L621" s="65">
        <v>44186</v>
      </c>
      <c r="M621" s="65">
        <v>44186</v>
      </c>
      <c r="N621">
        <v>620</v>
      </c>
      <c r="O621">
        <v>5</v>
      </c>
      <c r="P621" t="s">
        <v>113</v>
      </c>
      <c r="Q621">
        <v>0.08</v>
      </c>
      <c r="R621">
        <v>140.87039999999999</v>
      </c>
      <c r="S621">
        <v>4</v>
      </c>
      <c r="T621" t="s">
        <v>542</v>
      </c>
      <c r="U621" t="s">
        <v>206</v>
      </c>
      <c r="V621" t="s">
        <v>543</v>
      </c>
    </row>
    <row r="622" spans="1:22" x14ac:dyDescent="0.3">
      <c r="A622">
        <v>621</v>
      </c>
      <c r="B622" s="65">
        <v>44167</v>
      </c>
      <c r="C622">
        <v>75</v>
      </c>
      <c r="D622" t="s">
        <v>96</v>
      </c>
      <c r="E622">
        <v>3</v>
      </c>
      <c r="F622">
        <v>19</v>
      </c>
      <c r="G622">
        <v>112</v>
      </c>
      <c r="H622">
        <v>2128</v>
      </c>
      <c r="I622">
        <v>0.04</v>
      </c>
      <c r="K622">
        <v>2042.88</v>
      </c>
      <c r="L622" s="65">
        <v>44195</v>
      </c>
      <c r="M622" s="65">
        <v>44195</v>
      </c>
      <c r="N622">
        <v>621</v>
      </c>
      <c r="O622">
        <v>6</v>
      </c>
      <c r="P622" t="s">
        <v>83</v>
      </c>
      <c r="Q622">
        <v>0.05</v>
      </c>
      <c r="R622">
        <v>102.14400000000001</v>
      </c>
      <c r="S622">
        <v>5</v>
      </c>
      <c r="T622" t="s">
        <v>545</v>
      </c>
      <c r="U622" t="s">
        <v>206</v>
      </c>
      <c r="V622" t="s">
        <v>546</v>
      </c>
    </row>
    <row r="623" spans="1:22" x14ac:dyDescent="0.3">
      <c r="A623">
        <v>622</v>
      </c>
      <c r="B623" s="65">
        <v>44168</v>
      </c>
      <c r="C623">
        <v>26</v>
      </c>
      <c r="D623" t="s">
        <v>154</v>
      </c>
      <c r="E623">
        <v>14</v>
      </c>
      <c r="F623">
        <v>38</v>
      </c>
      <c r="G623">
        <v>90</v>
      </c>
      <c r="H623">
        <v>3420</v>
      </c>
      <c r="I623">
        <v>0.15</v>
      </c>
      <c r="K623">
        <v>2907</v>
      </c>
      <c r="L623" s="65">
        <v>44180</v>
      </c>
      <c r="M623" s="65">
        <v>44180</v>
      </c>
      <c r="N623">
        <v>622</v>
      </c>
      <c r="O623">
        <v>3</v>
      </c>
      <c r="P623" t="s">
        <v>113</v>
      </c>
      <c r="Q623">
        <v>0.06</v>
      </c>
      <c r="R623">
        <v>174.42</v>
      </c>
      <c r="S623">
        <v>6</v>
      </c>
      <c r="T623" t="s">
        <v>548</v>
      </c>
      <c r="U623" t="s">
        <v>201</v>
      </c>
      <c r="V623" t="s">
        <v>570</v>
      </c>
    </row>
    <row r="624" spans="1:22" x14ac:dyDescent="0.3">
      <c r="A624">
        <v>623</v>
      </c>
      <c r="B624" s="65">
        <v>44168</v>
      </c>
      <c r="C624">
        <v>49</v>
      </c>
      <c r="D624" t="s">
        <v>96</v>
      </c>
      <c r="E624">
        <v>1</v>
      </c>
      <c r="F624">
        <v>32</v>
      </c>
      <c r="G624">
        <v>96</v>
      </c>
      <c r="H624">
        <v>3072</v>
      </c>
      <c r="I624">
        <v>0.15</v>
      </c>
      <c r="K624">
        <v>2611.1999999999998</v>
      </c>
      <c r="L624" s="65">
        <v>44178</v>
      </c>
      <c r="M624" s="65">
        <v>44178</v>
      </c>
      <c r="N624">
        <v>623</v>
      </c>
      <c r="O624">
        <v>4</v>
      </c>
      <c r="P624" t="s">
        <v>95</v>
      </c>
      <c r="Q624">
        <v>0.08</v>
      </c>
      <c r="R624">
        <v>208.89599999999999</v>
      </c>
      <c r="S624">
        <v>7</v>
      </c>
      <c r="T624" t="s">
        <v>202</v>
      </c>
      <c r="U624" t="s">
        <v>201</v>
      </c>
      <c r="V624" t="s">
        <v>539</v>
      </c>
    </row>
    <row r="625" spans="1:22" x14ac:dyDescent="0.3">
      <c r="A625">
        <v>624</v>
      </c>
      <c r="B625" s="65">
        <v>44168</v>
      </c>
      <c r="C625">
        <v>83</v>
      </c>
      <c r="D625" t="s">
        <v>159</v>
      </c>
      <c r="E625">
        <v>4</v>
      </c>
      <c r="F625">
        <v>19</v>
      </c>
      <c r="G625">
        <v>106</v>
      </c>
      <c r="H625">
        <v>2014</v>
      </c>
      <c r="I625">
        <v>0.15</v>
      </c>
      <c r="K625">
        <v>1711.9</v>
      </c>
      <c r="L625" s="65">
        <v>44172</v>
      </c>
      <c r="M625" s="65">
        <v>44172</v>
      </c>
      <c r="N625">
        <v>624</v>
      </c>
      <c r="O625">
        <v>5</v>
      </c>
      <c r="P625" t="s">
        <v>92</v>
      </c>
      <c r="Q625">
        <v>0.06</v>
      </c>
      <c r="R625">
        <v>102.714</v>
      </c>
      <c r="S625">
        <v>1</v>
      </c>
      <c r="T625" t="s">
        <v>548</v>
      </c>
      <c r="U625" t="s">
        <v>206</v>
      </c>
      <c r="V625" t="s">
        <v>549</v>
      </c>
    </row>
    <row r="626" spans="1:22" x14ac:dyDescent="0.3">
      <c r="A626">
        <v>625</v>
      </c>
      <c r="B626" s="65">
        <v>44168</v>
      </c>
      <c r="C626">
        <v>21</v>
      </c>
      <c r="D626" t="s">
        <v>146</v>
      </c>
      <c r="E626">
        <v>8</v>
      </c>
      <c r="F626">
        <v>27</v>
      </c>
      <c r="G626">
        <v>104</v>
      </c>
      <c r="H626">
        <v>2808</v>
      </c>
      <c r="I626">
        <v>0.14000000000000001</v>
      </c>
      <c r="K626">
        <v>2414.88</v>
      </c>
      <c r="L626" s="65">
        <v>44171</v>
      </c>
      <c r="M626" s="65">
        <v>44171</v>
      </c>
      <c r="N626">
        <v>625</v>
      </c>
      <c r="O626">
        <v>2</v>
      </c>
      <c r="P626" t="s">
        <v>83</v>
      </c>
      <c r="Q626">
        <v>0.1</v>
      </c>
      <c r="R626">
        <v>241.488</v>
      </c>
      <c r="S626">
        <v>2</v>
      </c>
      <c r="T626" t="s">
        <v>545</v>
      </c>
      <c r="U626" t="s">
        <v>206</v>
      </c>
      <c r="V626" t="s">
        <v>558</v>
      </c>
    </row>
    <row r="627" spans="1:22" x14ac:dyDescent="0.3">
      <c r="A627">
        <v>626</v>
      </c>
      <c r="B627" s="65">
        <v>44169</v>
      </c>
      <c r="C627">
        <v>59</v>
      </c>
      <c r="D627" t="s">
        <v>156</v>
      </c>
      <c r="E627">
        <v>12</v>
      </c>
      <c r="F627">
        <v>42</v>
      </c>
      <c r="G627">
        <v>110</v>
      </c>
      <c r="H627">
        <v>4620</v>
      </c>
      <c r="I627">
        <v>0.1</v>
      </c>
      <c r="K627">
        <v>4158</v>
      </c>
      <c r="L627" s="65">
        <v>44187</v>
      </c>
      <c r="M627" s="65">
        <v>44187</v>
      </c>
      <c r="N627">
        <v>626</v>
      </c>
      <c r="O627">
        <v>6</v>
      </c>
      <c r="P627" t="s">
        <v>109</v>
      </c>
      <c r="Q627">
        <v>0.05</v>
      </c>
      <c r="R627">
        <v>207.9</v>
      </c>
      <c r="S627">
        <v>3</v>
      </c>
      <c r="T627" t="s">
        <v>542</v>
      </c>
      <c r="U627" t="s">
        <v>201</v>
      </c>
      <c r="V627" t="s">
        <v>566</v>
      </c>
    </row>
    <row r="628" spans="1:22" x14ac:dyDescent="0.3">
      <c r="A628">
        <v>627</v>
      </c>
      <c r="B628" s="65">
        <v>44170</v>
      </c>
      <c r="C628">
        <v>6</v>
      </c>
      <c r="D628" t="s">
        <v>147</v>
      </c>
      <c r="E628">
        <v>10</v>
      </c>
      <c r="F628">
        <v>48</v>
      </c>
      <c r="G628">
        <v>99</v>
      </c>
      <c r="H628">
        <v>4752</v>
      </c>
      <c r="I628">
        <v>0.08</v>
      </c>
      <c r="K628">
        <v>4371.84</v>
      </c>
      <c r="L628" s="65">
        <v>44183</v>
      </c>
      <c r="M628" s="65">
        <v>44183</v>
      </c>
      <c r="N628">
        <v>627</v>
      </c>
      <c r="O628">
        <v>5</v>
      </c>
      <c r="P628" t="s">
        <v>83</v>
      </c>
      <c r="Q628">
        <v>0.1</v>
      </c>
      <c r="R628">
        <v>437.18400000000003</v>
      </c>
      <c r="S628">
        <v>4</v>
      </c>
      <c r="T628" t="s">
        <v>551</v>
      </c>
      <c r="U628" t="s">
        <v>206</v>
      </c>
      <c r="V628" t="s">
        <v>562</v>
      </c>
    </row>
    <row r="629" spans="1:22" x14ac:dyDescent="0.3">
      <c r="A629">
        <v>628</v>
      </c>
      <c r="B629" s="65">
        <v>44170</v>
      </c>
      <c r="C629">
        <v>90</v>
      </c>
      <c r="D629" t="s">
        <v>119</v>
      </c>
      <c r="E629">
        <v>4</v>
      </c>
      <c r="F629">
        <v>24</v>
      </c>
      <c r="G629">
        <v>96</v>
      </c>
      <c r="H629">
        <v>2304</v>
      </c>
      <c r="I629">
        <v>0.1</v>
      </c>
      <c r="K629">
        <v>2073.6</v>
      </c>
      <c r="L629" s="65">
        <v>44187</v>
      </c>
      <c r="M629" s="65">
        <v>44187</v>
      </c>
      <c r="N629">
        <v>628</v>
      </c>
      <c r="O629">
        <v>1</v>
      </c>
      <c r="P629" t="s">
        <v>88</v>
      </c>
      <c r="Q629">
        <v>0.09</v>
      </c>
      <c r="R629">
        <v>186.624</v>
      </c>
      <c r="S629">
        <v>5</v>
      </c>
      <c r="T629" t="s">
        <v>548</v>
      </c>
      <c r="U629" t="s">
        <v>206</v>
      </c>
      <c r="V629" t="s">
        <v>549</v>
      </c>
    </row>
    <row r="630" spans="1:22" x14ac:dyDescent="0.3">
      <c r="A630">
        <v>629</v>
      </c>
      <c r="B630" s="65">
        <v>44171</v>
      </c>
      <c r="C630">
        <v>44</v>
      </c>
      <c r="D630" t="s">
        <v>130</v>
      </c>
      <c r="E630">
        <v>1</v>
      </c>
      <c r="F630">
        <v>47</v>
      </c>
      <c r="G630">
        <v>109</v>
      </c>
      <c r="H630">
        <v>5123</v>
      </c>
      <c r="I630">
        <v>0.05</v>
      </c>
      <c r="K630">
        <v>4866.8500000000004</v>
      </c>
      <c r="L630" s="65">
        <v>44198</v>
      </c>
      <c r="M630" s="65">
        <v>44198</v>
      </c>
      <c r="N630">
        <v>629</v>
      </c>
      <c r="O630">
        <v>5</v>
      </c>
      <c r="P630" t="s">
        <v>113</v>
      </c>
      <c r="Q630">
        <v>0.05</v>
      </c>
      <c r="R630">
        <v>243.3425</v>
      </c>
      <c r="S630">
        <v>6</v>
      </c>
      <c r="T630" t="s">
        <v>202</v>
      </c>
      <c r="U630" t="s">
        <v>201</v>
      </c>
      <c r="V630" t="s">
        <v>539</v>
      </c>
    </row>
    <row r="631" spans="1:22" x14ac:dyDescent="0.3">
      <c r="A631">
        <v>630</v>
      </c>
      <c r="B631" s="65">
        <v>44171</v>
      </c>
      <c r="C631">
        <v>77</v>
      </c>
      <c r="D631" t="s">
        <v>124</v>
      </c>
      <c r="E631">
        <v>2</v>
      </c>
      <c r="F631">
        <v>42</v>
      </c>
      <c r="G631">
        <v>102</v>
      </c>
      <c r="H631">
        <v>4284</v>
      </c>
      <c r="I631">
        <v>0.14000000000000001</v>
      </c>
      <c r="K631">
        <v>3684.24</v>
      </c>
      <c r="L631" s="65">
        <v>44185</v>
      </c>
      <c r="M631" s="65">
        <v>44185</v>
      </c>
      <c r="N631">
        <v>630</v>
      </c>
      <c r="O631">
        <v>2</v>
      </c>
      <c r="P631" t="s">
        <v>83</v>
      </c>
      <c r="Q631">
        <v>0.06</v>
      </c>
      <c r="R631">
        <v>221.05439999999999</v>
      </c>
      <c r="S631">
        <v>7</v>
      </c>
      <c r="T631" t="s">
        <v>542</v>
      </c>
      <c r="U631" t="s">
        <v>206</v>
      </c>
      <c r="V631" t="s">
        <v>543</v>
      </c>
    </row>
    <row r="632" spans="1:22" x14ac:dyDescent="0.3">
      <c r="A632">
        <v>631</v>
      </c>
      <c r="B632" s="65">
        <v>44171</v>
      </c>
      <c r="C632">
        <v>4</v>
      </c>
      <c r="D632" t="s">
        <v>145</v>
      </c>
      <c r="E632">
        <v>3</v>
      </c>
      <c r="F632">
        <v>35</v>
      </c>
      <c r="G632">
        <v>115</v>
      </c>
      <c r="H632">
        <v>4025</v>
      </c>
      <c r="I632">
        <v>0.12</v>
      </c>
      <c r="K632">
        <v>3542</v>
      </c>
      <c r="L632" s="65">
        <v>44186</v>
      </c>
      <c r="M632" s="65">
        <v>44186</v>
      </c>
      <c r="N632">
        <v>631</v>
      </c>
      <c r="O632">
        <v>3</v>
      </c>
      <c r="P632" t="s">
        <v>90</v>
      </c>
      <c r="Q632">
        <v>0.06</v>
      </c>
      <c r="R632">
        <v>212.52</v>
      </c>
      <c r="S632">
        <v>1</v>
      </c>
      <c r="T632" t="s">
        <v>545</v>
      </c>
      <c r="U632" t="s">
        <v>206</v>
      </c>
      <c r="V632" t="s">
        <v>546</v>
      </c>
    </row>
    <row r="633" spans="1:22" x14ac:dyDescent="0.3">
      <c r="A633">
        <v>632</v>
      </c>
      <c r="B633" s="65">
        <v>44172</v>
      </c>
      <c r="C633">
        <v>43</v>
      </c>
      <c r="D633" t="s">
        <v>158</v>
      </c>
      <c r="E633">
        <v>9</v>
      </c>
      <c r="F633">
        <v>39</v>
      </c>
      <c r="G633">
        <v>118</v>
      </c>
      <c r="H633">
        <v>4602</v>
      </c>
      <c r="I633">
        <v>0.12</v>
      </c>
      <c r="K633">
        <v>4049.76</v>
      </c>
      <c r="L633" s="65">
        <v>44197</v>
      </c>
      <c r="M633" s="65">
        <v>44197</v>
      </c>
      <c r="N633">
        <v>632</v>
      </c>
      <c r="O633">
        <v>3</v>
      </c>
      <c r="P633" t="s">
        <v>90</v>
      </c>
      <c r="Q633">
        <v>7.0000000000000007E-2</v>
      </c>
      <c r="R633">
        <v>283.48320000000001</v>
      </c>
      <c r="S633">
        <v>2</v>
      </c>
      <c r="T633" t="s">
        <v>548</v>
      </c>
      <c r="U633" t="s">
        <v>206</v>
      </c>
      <c r="V633" t="s">
        <v>560</v>
      </c>
    </row>
    <row r="634" spans="1:22" x14ac:dyDescent="0.3">
      <c r="A634">
        <v>633</v>
      </c>
      <c r="B634" s="65">
        <v>44172</v>
      </c>
      <c r="C634">
        <v>63</v>
      </c>
      <c r="D634" t="s">
        <v>139</v>
      </c>
      <c r="E634">
        <v>3</v>
      </c>
      <c r="F634">
        <v>32</v>
      </c>
      <c r="G634">
        <v>108</v>
      </c>
      <c r="H634">
        <v>3456</v>
      </c>
      <c r="I634">
        <v>0.11</v>
      </c>
      <c r="K634">
        <v>3075.84</v>
      </c>
      <c r="L634" s="65">
        <v>44200</v>
      </c>
      <c r="M634" s="65">
        <v>44200</v>
      </c>
      <c r="N634">
        <v>633</v>
      </c>
      <c r="O634">
        <v>4</v>
      </c>
      <c r="P634" t="s">
        <v>109</v>
      </c>
      <c r="Q634">
        <v>0.08</v>
      </c>
      <c r="R634">
        <v>246.06720000000001</v>
      </c>
      <c r="S634">
        <v>3</v>
      </c>
      <c r="T634" t="s">
        <v>545</v>
      </c>
      <c r="U634" t="s">
        <v>206</v>
      </c>
      <c r="V634" t="s">
        <v>546</v>
      </c>
    </row>
    <row r="635" spans="1:22" x14ac:dyDescent="0.3">
      <c r="A635">
        <v>634</v>
      </c>
      <c r="B635" s="65">
        <v>44173</v>
      </c>
      <c r="C635">
        <v>2</v>
      </c>
      <c r="D635" t="s">
        <v>93</v>
      </c>
      <c r="E635">
        <v>11</v>
      </c>
      <c r="F635">
        <v>15</v>
      </c>
      <c r="G635">
        <v>117</v>
      </c>
      <c r="H635">
        <v>1755</v>
      </c>
      <c r="I635">
        <v>0.08</v>
      </c>
      <c r="K635">
        <v>1614.6</v>
      </c>
      <c r="L635" s="65">
        <v>44197</v>
      </c>
      <c r="M635" s="65">
        <v>44197</v>
      </c>
      <c r="N635">
        <v>634</v>
      </c>
      <c r="O635">
        <v>4</v>
      </c>
      <c r="P635" t="s">
        <v>128</v>
      </c>
      <c r="Q635">
        <v>7.0000000000000007E-2</v>
      </c>
      <c r="R635">
        <v>113.02200000000001</v>
      </c>
      <c r="S635">
        <v>4</v>
      </c>
      <c r="T635" t="s">
        <v>202</v>
      </c>
      <c r="U635" t="s">
        <v>201</v>
      </c>
      <c r="V635" t="s">
        <v>564</v>
      </c>
    </row>
    <row r="636" spans="1:22" x14ac:dyDescent="0.3">
      <c r="A636">
        <v>635</v>
      </c>
      <c r="B636" s="65">
        <v>44173</v>
      </c>
      <c r="C636">
        <v>93</v>
      </c>
      <c r="D636" t="s">
        <v>91</v>
      </c>
      <c r="E636">
        <v>9</v>
      </c>
      <c r="F636">
        <v>45</v>
      </c>
      <c r="G636">
        <v>100</v>
      </c>
      <c r="H636">
        <v>4500</v>
      </c>
      <c r="I636">
        <v>0.02</v>
      </c>
      <c r="K636">
        <v>4410</v>
      </c>
      <c r="L636" s="65">
        <v>44198</v>
      </c>
      <c r="M636" s="65">
        <v>44198</v>
      </c>
      <c r="N636">
        <v>635</v>
      </c>
      <c r="O636">
        <v>6</v>
      </c>
      <c r="P636" t="s">
        <v>88</v>
      </c>
      <c r="Q636">
        <v>0.09</v>
      </c>
      <c r="R636">
        <v>396.9</v>
      </c>
      <c r="S636">
        <v>5</v>
      </c>
      <c r="T636" t="s">
        <v>548</v>
      </c>
      <c r="U636" t="s">
        <v>206</v>
      </c>
      <c r="V636" t="s">
        <v>560</v>
      </c>
    </row>
    <row r="637" spans="1:22" x14ac:dyDescent="0.3">
      <c r="A637">
        <v>636</v>
      </c>
      <c r="B637" s="65">
        <v>44174</v>
      </c>
      <c r="C637">
        <v>11</v>
      </c>
      <c r="D637" t="s">
        <v>119</v>
      </c>
      <c r="E637">
        <v>2</v>
      </c>
      <c r="F637">
        <v>34</v>
      </c>
      <c r="G637">
        <v>103</v>
      </c>
      <c r="H637">
        <v>3502</v>
      </c>
      <c r="I637">
        <v>0.02</v>
      </c>
      <c r="K637">
        <v>3431.96</v>
      </c>
      <c r="L637" s="65">
        <v>44187</v>
      </c>
      <c r="M637" s="65">
        <v>44187</v>
      </c>
      <c r="N637">
        <v>636</v>
      </c>
      <c r="O637">
        <v>7</v>
      </c>
      <c r="P637" t="s">
        <v>92</v>
      </c>
      <c r="Q637">
        <v>0.09</v>
      </c>
      <c r="R637">
        <v>308.87639999999999</v>
      </c>
      <c r="S637">
        <v>6</v>
      </c>
      <c r="T637" t="s">
        <v>542</v>
      </c>
      <c r="U637" t="s">
        <v>206</v>
      </c>
      <c r="V637" t="s">
        <v>543</v>
      </c>
    </row>
    <row r="638" spans="1:22" x14ac:dyDescent="0.3">
      <c r="A638">
        <v>637</v>
      </c>
      <c r="B638" s="65">
        <v>44176</v>
      </c>
      <c r="C638">
        <v>64</v>
      </c>
      <c r="D638" t="s">
        <v>137</v>
      </c>
      <c r="E638">
        <v>7</v>
      </c>
      <c r="F638">
        <v>13</v>
      </c>
      <c r="G638">
        <v>101</v>
      </c>
      <c r="H638">
        <v>1313</v>
      </c>
      <c r="I638">
        <v>0.12</v>
      </c>
      <c r="K638">
        <v>1155.44</v>
      </c>
      <c r="L638" s="65">
        <v>44203</v>
      </c>
      <c r="M638" s="65">
        <v>44203</v>
      </c>
      <c r="N638">
        <v>637</v>
      </c>
      <c r="O638">
        <v>7</v>
      </c>
      <c r="P638" t="s">
        <v>95</v>
      </c>
      <c r="Q638">
        <v>7.0000000000000007E-2</v>
      </c>
      <c r="R638">
        <v>80.880799999999994</v>
      </c>
      <c r="S638">
        <v>7</v>
      </c>
      <c r="T638" t="s">
        <v>542</v>
      </c>
      <c r="U638" t="s">
        <v>206</v>
      </c>
      <c r="V638" t="s">
        <v>556</v>
      </c>
    </row>
    <row r="639" spans="1:22" x14ac:dyDescent="0.3">
      <c r="A639">
        <v>638</v>
      </c>
      <c r="B639" s="65">
        <v>44176</v>
      </c>
      <c r="C639">
        <v>85</v>
      </c>
      <c r="D639" t="s">
        <v>117</v>
      </c>
      <c r="E639">
        <v>1</v>
      </c>
      <c r="F639">
        <v>47</v>
      </c>
      <c r="G639">
        <v>115</v>
      </c>
      <c r="H639">
        <v>5405</v>
      </c>
      <c r="I639">
        <v>0.01</v>
      </c>
      <c r="K639">
        <v>5350.95</v>
      </c>
      <c r="L639" s="65">
        <v>44196</v>
      </c>
      <c r="M639" s="65">
        <v>44196</v>
      </c>
      <c r="N639">
        <v>638</v>
      </c>
      <c r="O639">
        <v>6</v>
      </c>
      <c r="P639" t="s">
        <v>128</v>
      </c>
      <c r="Q639">
        <v>0.1</v>
      </c>
      <c r="R639">
        <v>535.09500000000003</v>
      </c>
      <c r="S639">
        <v>1</v>
      </c>
      <c r="T639" t="s">
        <v>202</v>
      </c>
      <c r="U639" t="s">
        <v>201</v>
      </c>
      <c r="V639" t="s">
        <v>539</v>
      </c>
    </row>
    <row r="640" spans="1:22" x14ac:dyDescent="0.3">
      <c r="A640">
        <v>639</v>
      </c>
      <c r="B640" s="65">
        <v>44177</v>
      </c>
      <c r="C640">
        <v>1</v>
      </c>
      <c r="D640" t="s">
        <v>152</v>
      </c>
      <c r="E640">
        <v>4</v>
      </c>
      <c r="F640">
        <v>29</v>
      </c>
      <c r="G640">
        <v>103</v>
      </c>
      <c r="H640">
        <v>2987</v>
      </c>
      <c r="I640">
        <v>0.11</v>
      </c>
      <c r="K640">
        <v>2658.43</v>
      </c>
      <c r="L640" s="65">
        <v>44184</v>
      </c>
      <c r="M640" s="65">
        <v>44184</v>
      </c>
      <c r="N640">
        <v>639</v>
      </c>
      <c r="O640">
        <v>5</v>
      </c>
      <c r="P640" t="s">
        <v>83</v>
      </c>
      <c r="Q640">
        <v>0.09</v>
      </c>
      <c r="R640">
        <v>239.2587</v>
      </c>
      <c r="S640">
        <v>2</v>
      </c>
      <c r="T640" t="s">
        <v>548</v>
      </c>
      <c r="U640" t="s">
        <v>206</v>
      </c>
      <c r="V640" t="s">
        <v>549</v>
      </c>
    </row>
    <row r="641" spans="1:22" x14ac:dyDescent="0.3">
      <c r="A641">
        <v>640</v>
      </c>
      <c r="B641" s="65">
        <v>44177</v>
      </c>
      <c r="C641">
        <v>40</v>
      </c>
      <c r="D641" t="s">
        <v>111</v>
      </c>
      <c r="E641">
        <v>11</v>
      </c>
      <c r="F641">
        <v>40</v>
      </c>
      <c r="G641">
        <v>115</v>
      </c>
      <c r="H641">
        <v>4600</v>
      </c>
      <c r="I641">
        <v>0.09</v>
      </c>
      <c r="K641">
        <v>4186</v>
      </c>
      <c r="L641" s="65">
        <v>44181</v>
      </c>
      <c r="M641" s="65">
        <v>44181</v>
      </c>
      <c r="N641">
        <v>640</v>
      </c>
      <c r="O641">
        <v>3</v>
      </c>
      <c r="P641" t="s">
        <v>80</v>
      </c>
      <c r="Q641">
        <v>0.09</v>
      </c>
      <c r="R641">
        <v>376.74</v>
      </c>
      <c r="S641">
        <v>3</v>
      </c>
      <c r="T641" t="s">
        <v>202</v>
      </c>
      <c r="U641" t="s">
        <v>201</v>
      </c>
      <c r="V641" t="s">
        <v>564</v>
      </c>
    </row>
    <row r="642" spans="1:22" x14ac:dyDescent="0.3">
      <c r="A642">
        <v>641</v>
      </c>
      <c r="B642" s="65">
        <v>44179</v>
      </c>
      <c r="C642">
        <v>36</v>
      </c>
      <c r="D642" t="s">
        <v>129</v>
      </c>
      <c r="E642">
        <v>15</v>
      </c>
      <c r="F642">
        <v>23</v>
      </c>
      <c r="G642">
        <v>90</v>
      </c>
      <c r="H642">
        <v>2070</v>
      </c>
      <c r="I642">
        <v>0.13</v>
      </c>
      <c r="K642">
        <v>1800.9</v>
      </c>
      <c r="L642" s="65">
        <v>44188</v>
      </c>
      <c r="M642" s="65">
        <v>44188</v>
      </c>
      <c r="N642">
        <v>641</v>
      </c>
      <c r="O642">
        <v>5</v>
      </c>
      <c r="P642" t="s">
        <v>92</v>
      </c>
      <c r="Q642">
        <v>0.06</v>
      </c>
      <c r="R642">
        <v>108.054</v>
      </c>
      <c r="S642">
        <v>4</v>
      </c>
      <c r="T642" t="s">
        <v>551</v>
      </c>
      <c r="U642" t="s">
        <v>206</v>
      </c>
      <c r="V642" t="s">
        <v>572</v>
      </c>
    </row>
    <row r="643" spans="1:22" x14ac:dyDescent="0.3">
      <c r="A643">
        <v>642</v>
      </c>
      <c r="B643" s="65">
        <v>44179</v>
      </c>
      <c r="C643">
        <v>21</v>
      </c>
      <c r="D643" t="s">
        <v>146</v>
      </c>
      <c r="E643">
        <v>15</v>
      </c>
      <c r="F643">
        <v>31</v>
      </c>
      <c r="G643">
        <v>100</v>
      </c>
      <c r="H643">
        <v>3100</v>
      </c>
      <c r="I643">
        <v>0.11</v>
      </c>
      <c r="K643">
        <v>2759</v>
      </c>
      <c r="L643" s="65">
        <v>44203</v>
      </c>
      <c r="M643" s="65">
        <v>44203</v>
      </c>
      <c r="N643">
        <v>642</v>
      </c>
      <c r="O643">
        <v>1</v>
      </c>
      <c r="P643" t="s">
        <v>113</v>
      </c>
      <c r="Q643">
        <v>0.05</v>
      </c>
      <c r="R643">
        <v>137.94999999999999</v>
      </c>
      <c r="S643">
        <v>5</v>
      </c>
      <c r="T643" t="s">
        <v>551</v>
      </c>
      <c r="U643" t="s">
        <v>206</v>
      </c>
      <c r="V643" t="s">
        <v>572</v>
      </c>
    </row>
    <row r="644" spans="1:22" x14ac:dyDescent="0.3">
      <c r="A644">
        <v>643</v>
      </c>
      <c r="B644" s="65">
        <v>44179</v>
      </c>
      <c r="C644">
        <v>55</v>
      </c>
      <c r="D644" t="s">
        <v>106</v>
      </c>
      <c r="E644">
        <v>14</v>
      </c>
      <c r="F644">
        <v>25</v>
      </c>
      <c r="G644">
        <v>96</v>
      </c>
      <c r="H644">
        <v>2400</v>
      </c>
      <c r="I644">
        <v>0.03</v>
      </c>
      <c r="K644">
        <v>2328</v>
      </c>
      <c r="L644" s="65">
        <v>44189</v>
      </c>
      <c r="M644" s="65">
        <v>44189</v>
      </c>
      <c r="N644">
        <v>643</v>
      </c>
      <c r="O644">
        <v>5</v>
      </c>
      <c r="P644" t="s">
        <v>105</v>
      </c>
      <c r="Q644">
        <v>0.05</v>
      </c>
      <c r="R644">
        <v>116.4</v>
      </c>
      <c r="S644">
        <v>6</v>
      </c>
      <c r="T644" t="s">
        <v>548</v>
      </c>
      <c r="U644" t="s">
        <v>201</v>
      </c>
      <c r="V644" t="s">
        <v>570</v>
      </c>
    </row>
    <row r="645" spans="1:22" x14ac:dyDescent="0.3">
      <c r="A645">
        <v>644</v>
      </c>
      <c r="B645" s="65">
        <v>44180</v>
      </c>
      <c r="C645">
        <v>84</v>
      </c>
      <c r="D645" t="s">
        <v>106</v>
      </c>
      <c r="E645">
        <v>14</v>
      </c>
      <c r="F645">
        <v>12</v>
      </c>
      <c r="G645">
        <v>94</v>
      </c>
      <c r="H645">
        <v>1128</v>
      </c>
      <c r="I645">
        <v>0.05</v>
      </c>
      <c r="K645">
        <v>1071.5999999999999</v>
      </c>
      <c r="L645" s="65">
        <v>44187</v>
      </c>
      <c r="M645" s="65">
        <v>44187</v>
      </c>
      <c r="N645">
        <v>644</v>
      </c>
      <c r="O645">
        <v>2</v>
      </c>
      <c r="P645" t="s">
        <v>90</v>
      </c>
      <c r="Q645">
        <v>0.1</v>
      </c>
      <c r="R645">
        <v>107.16</v>
      </c>
      <c r="S645">
        <v>7</v>
      </c>
      <c r="T645" t="s">
        <v>548</v>
      </c>
      <c r="U645" t="s">
        <v>201</v>
      </c>
      <c r="V645" t="s">
        <v>570</v>
      </c>
    </row>
    <row r="646" spans="1:22" x14ac:dyDescent="0.3">
      <c r="A646">
        <v>645</v>
      </c>
      <c r="B646" s="65">
        <v>44180</v>
      </c>
      <c r="C646">
        <v>18</v>
      </c>
      <c r="D646" t="s">
        <v>142</v>
      </c>
      <c r="E646">
        <v>1</v>
      </c>
      <c r="F646">
        <v>48</v>
      </c>
      <c r="G646">
        <v>96</v>
      </c>
      <c r="H646">
        <v>4608</v>
      </c>
      <c r="I646">
        <v>0.06</v>
      </c>
      <c r="K646">
        <v>4331.5200000000004</v>
      </c>
      <c r="L646" s="65">
        <v>44182</v>
      </c>
      <c r="M646" s="65">
        <v>44182</v>
      </c>
      <c r="N646">
        <v>645</v>
      </c>
      <c r="O646">
        <v>1</v>
      </c>
      <c r="P646" t="s">
        <v>95</v>
      </c>
      <c r="Q646">
        <v>7.0000000000000007E-2</v>
      </c>
      <c r="R646">
        <v>303.20639999999997</v>
      </c>
      <c r="S646">
        <v>1</v>
      </c>
      <c r="T646" t="s">
        <v>202</v>
      </c>
      <c r="U646" t="s">
        <v>201</v>
      </c>
      <c r="V646" t="s">
        <v>539</v>
      </c>
    </row>
    <row r="647" spans="1:22" x14ac:dyDescent="0.3">
      <c r="A647">
        <v>646</v>
      </c>
      <c r="B647" s="65">
        <v>44180</v>
      </c>
      <c r="C647">
        <v>46</v>
      </c>
      <c r="D647" t="s">
        <v>153</v>
      </c>
      <c r="E647">
        <v>9</v>
      </c>
      <c r="F647">
        <v>35</v>
      </c>
      <c r="G647">
        <v>93</v>
      </c>
      <c r="H647">
        <v>3255</v>
      </c>
      <c r="I647">
        <v>0.15</v>
      </c>
      <c r="K647">
        <v>2766.75</v>
      </c>
      <c r="L647" s="65">
        <v>44181</v>
      </c>
      <c r="M647" s="65"/>
      <c r="N647">
        <v>646</v>
      </c>
      <c r="O647">
        <v>4</v>
      </c>
      <c r="P647" t="s">
        <v>113</v>
      </c>
      <c r="Q647">
        <v>0.06</v>
      </c>
      <c r="R647">
        <v>166.005</v>
      </c>
      <c r="S647">
        <v>2</v>
      </c>
      <c r="T647" t="s">
        <v>548</v>
      </c>
      <c r="U647" t="s">
        <v>206</v>
      </c>
      <c r="V647" t="s">
        <v>560</v>
      </c>
    </row>
    <row r="648" spans="1:22" x14ac:dyDescent="0.3">
      <c r="A648">
        <v>647</v>
      </c>
      <c r="B648" s="65">
        <v>44181</v>
      </c>
      <c r="C648">
        <v>15</v>
      </c>
      <c r="D648" t="s">
        <v>136</v>
      </c>
      <c r="E648">
        <v>9</v>
      </c>
      <c r="F648">
        <v>46</v>
      </c>
      <c r="G648">
        <v>96</v>
      </c>
      <c r="H648">
        <v>4416</v>
      </c>
      <c r="I648">
        <v>0.13</v>
      </c>
      <c r="K648">
        <v>3841.92</v>
      </c>
      <c r="L648" s="65">
        <v>44192</v>
      </c>
      <c r="M648" s="65">
        <v>44192</v>
      </c>
      <c r="N648">
        <v>647</v>
      </c>
      <c r="O648">
        <v>5</v>
      </c>
      <c r="P648" t="s">
        <v>128</v>
      </c>
      <c r="Q648">
        <v>0.08</v>
      </c>
      <c r="R648">
        <v>307.35359999999997</v>
      </c>
      <c r="S648">
        <v>3</v>
      </c>
      <c r="T648" t="s">
        <v>548</v>
      </c>
      <c r="U648" t="s">
        <v>206</v>
      </c>
      <c r="V648" t="s">
        <v>560</v>
      </c>
    </row>
    <row r="649" spans="1:22" x14ac:dyDescent="0.3">
      <c r="A649">
        <v>648</v>
      </c>
      <c r="B649" s="65">
        <v>44182</v>
      </c>
      <c r="C649">
        <v>18</v>
      </c>
      <c r="D649" t="s">
        <v>142</v>
      </c>
      <c r="E649">
        <v>14</v>
      </c>
      <c r="F649">
        <v>42</v>
      </c>
      <c r="G649">
        <v>100</v>
      </c>
      <c r="H649">
        <v>4200</v>
      </c>
      <c r="I649">
        <v>0.14000000000000001</v>
      </c>
      <c r="K649">
        <v>3612</v>
      </c>
      <c r="L649" s="65">
        <v>44183</v>
      </c>
      <c r="M649" s="65">
        <v>44183</v>
      </c>
      <c r="N649">
        <v>648</v>
      </c>
      <c r="O649">
        <v>6</v>
      </c>
      <c r="P649" t="s">
        <v>109</v>
      </c>
      <c r="Q649">
        <v>0.05</v>
      </c>
      <c r="R649">
        <v>180.6</v>
      </c>
      <c r="S649">
        <v>4</v>
      </c>
      <c r="T649" t="s">
        <v>548</v>
      </c>
      <c r="U649" t="s">
        <v>201</v>
      </c>
      <c r="V649" t="s">
        <v>570</v>
      </c>
    </row>
    <row r="650" spans="1:22" x14ac:dyDescent="0.3">
      <c r="A650">
        <v>649</v>
      </c>
      <c r="B650" s="65">
        <v>44182</v>
      </c>
      <c r="C650">
        <v>56</v>
      </c>
      <c r="D650" t="s">
        <v>126</v>
      </c>
      <c r="E650">
        <v>11</v>
      </c>
      <c r="F650">
        <v>22</v>
      </c>
      <c r="G650">
        <v>92</v>
      </c>
      <c r="H650">
        <v>2024</v>
      </c>
      <c r="I650">
        <v>0.02</v>
      </c>
      <c r="K650">
        <v>1983.52</v>
      </c>
      <c r="L650" s="65">
        <v>44196</v>
      </c>
      <c r="M650" s="65">
        <v>44196</v>
      </c>
      <c r="N650">
        <v>649</v>
      </c>
      <c r="O650">
        <v>5</v>
      </c>
      <c r="P650" t="s">
        <v>105</v>
      </c>
      <c r="Q650">
        <v>0.1</v>
      </c>
      <c r="R650">
        <v>198.352</v>
      </c>
      <c r="S650">
        <v>5</v>
      </c>
      <c r="T650" t="s">
        <v>202</v>
      </c>
      <c r="U650" t="s">
        <v>201</v>
      </c>
      <c r="V650" t="s">
        <v>564</v>
      </c>
    </row>
    <row r="651" spans="1:22" x14ac:dyDescent="0.3">
      <c r="A651">
        <v>650</v>
      </c>
      <c r="B651" s="65">
        <v>44182</v>
      </c>
      <c r="C651">
        <v>52</v>
      </c>
      <c r="D651" t="s">
        <v>81</v>
      </c>
      <c r="E651">
        <v>6</v>
      </c>
      <c r="F651">
        <v>21</v>
      </c>
      <c r="G651">
        <v>119</v>
      </c>
      <c r="H651">
        <v>2499</v>
      </c>
      <c r="I651">
        <v>0.13</v>
      </c>
      <c r="K651">
        <v>2174.13</v>
      </c>
      <c r="L651" s="65">
        <v>44199</v>
      </c>
      <c r="M651" s="65">
        <v>44199</v>
      </c>
      <c r="N651">
        <v>650</v>
      </c>
      <c r="O651">
        <v>4</v>
      </c>
      <c r="P651" t="s">
        <v>92</v>
      </c>
      <c r="Q651">
        <v>0.05</v>
      </c>
      <c r="R651">
        <v>108.70650000000001</v>
      </c>
      <c r="S651">
        <v>6</v>
      </c>
      <c r="T651" t="s">
        <v>202</v>
      </c>
      <c r="U651" t="s">
        <v>201</v>
      </c>
      <c r="V651" t="s">
        <v>554</v>
      </c>
    </row>
    <row r="652" spans="1:22" x14ac:dyDescent="0.3">
      <c r="A652">
        <v>651</v>
      </c>
      <c r="B652" s="65">
        <v>44182</v>
      </c>
      <c r="C652">
        <v>6</v>
      </c>
      <c r="D652" t="s">
        <v>147</v>
      </c>
      <c r="E652">
        <v>8</v>
      </c>
      <c r="F652">
        <v>29</v>
      </c>
      <c r="G652">
        <v>97</v>
      </c>
      <c r="H652">
        <v>2813</v>
      </c>
      <c r="I652">
        <v>0.09</v>
      </c>
      <c r="K652">
        <v>2559.83</v>
      </c>
      <c r="L652" s="65">
        <v>44206</v>
      </c>
      <c r="M652" s="65">
        <v>44206</v>
      </c>
      <c r="N652">
        <v>651</v>
      </c>
      <c r="O652">
        <v>7</v>
      </c>
      <c r="P652" t="s">
        <v>113</v>
      </c>
      <c r="Q652">
        <v>7.0000000000000007E-2</v>
      </c>
      <c r="R652">
        <v>179.18809999999999</v>
      </c>
      <c r="S652">
        <v>7</v>
      </c>
      <c r="T652" t="s">
        <v>545</v>
      </c>
      <c r="U652" t="s">
        <v>206</v>
      </c>
      <c r="V652" t="s">
        <v>558</v>
      </c>
    </row>
    <row r="653" spans="1:22" x14ac:dyDescent="0.3">
      <c r="A653">
        <v>652</v>
      </c>
      <c r="B653" s="65">
        <v>44184</v>
      </c>
      <c r="C653">
        <v>49</v>
      </c>
      <c r="D653" t="s">
        <v>96</v>
      </c>
      <c r="E653">
        <v>6</v>
      </c>
      <c r="F653">
        <v>45</v>
      </c>
      <c r="G653">
        <v>103</v>
      </c>
      <c r="H653">
        <v>4635</v>
      </c>
      <c r="I653">
        <v>0.02</v>
      </c>
      <c r="K653">
        <v>4542.3</v>
      </c>
      <c r="L653" s="65">
        <v>44207</v>
      </c>
      <c r="M653" s="65">
        <v>44207</v>
      </c>
      <c r="N653">
        <v>652</v>
      </c>
      <c r="O653">
        <v>7</v>
      </c>
      <c r="P653" t="s">
        <v>80</v>
      </c>
      <c r="Q653">
        <v>0.09</v>
      </c>
      <c r="R653">
        <v>408.80700000000002</v>
      </c>
      <c r="S653">
        <v>1</v>
      </c>
      <c r="T653" t="s">
        <v>202</v>
      </c>
      <c r="U653" t="s">
        <v>201</v>
      </c>
      <c r="V653" t="s">
        <v>554</v>
      </c>
    </row>
    <row r="654" spans="1:22" x14ac:dyDescent="0.3">
      <c r="A654">
        <v>653</v>
      </c>
      <c r="B654" s="65">
        <v>44185</v>
      </c>
      <c r="C654">
        <v>99</v>
      </c>
      <c r="D654" t="s">
        <v>143</v>
      </c>
      <c r="E654">
        <v>5</v>
      </c>
      <c r="F654">
        <v>27</v>
      </c>
      <c r="G654">
        <v>91</v>
      </c>
      <c r="H654">
        <v>2457</v>
      </c>
      <c r="I654">
        <v>0.08</v>
      </c>
      <c r="K654">
        <v>2260.44</v>
      </c>
      <c r="L654" s="65">
        <v>44193</v>
      </c>
      <c r="M654" s="65">
        <v>44193</v>
      </c>
      <c r="N654">
        <v>653</v>
      </c>
      <c r="O654">
        <v>7</v>
      </c>
      <c r="P654" t="s">
        <v>80</v>
      </c>
      <c r="Q654">
        <v>0.05</v>
      </c>
      <c r="R654">
        <v>113.02200000000001</v>
      </c>
      <c r="S654">
        <v>2</v>
      </c>
      <c r="T654" t="s">
        <v>551</v>
      </c>
      <c r="U654" t="s">
        <v>206</v>
      </c>
      <c r="V654" t="s">
        <v>552</v>
      </c>
    </row>
    <row r="655" spans="1:22" x14ac:dyDescent="0.3">
      <c r="A655">
        <v>654</v>
      </c>
      <c r="B655" s="65">
        <v>44186</v>
      </c>
      <c r="C655">
        <v>71</v>
      </c>
      <c r="D655" t="s">
        <v>78</v>
      </c>
      <c r="E655">
        <v>2</v>
      </c>
      <c r="F655">
        <v>30</v>
      </c>
      <c r="G655">
        <v>108</v>
      </c>
      <c r="H655">
        <v>3240</v>
      </c>
      <c r="I655">
        <v>0.13</v>
      </c>
      <c r="K655">
        <v>2818.8</v>
      </c>
      <c r="L655" s="65">
        <v>44197</v>
      </c>
      <c r="M655" s="65">
        <v>44197</v>
      </c>
      <c r="N655">
        <v>654</v>
      </c>
      <c r="O655">
        <v>2</v>
      </c>
      <c r="P655" t="s">
        <v>88</v>
      </c>
      <c r="Q655">
        <v>7.0000000000000007E-2</v>
      </c>
      <c r="R655">
        <v>197.316</v>
      </c>
      <c r="S655">
        <v>3</v>
      </c>
      <c r="T655" t="s">
        <v>542</v>
      </c>
      <c r="U655" t="s">
        <v>206</v>
      </c>
      <c r="V655" t="s">
        <v>543</v>
      </c>
    </row>
    <row r="656" spans="1:22" x14ac:dyDescent="0.3">
      <c r="A656">
        <v>655</v>
      </c>
      <c r="B656" s="65">
        <v>44186</v>
      </c>
      <c r="C656">
        <v>73</v>
      </c>
      <c r="D656" t="s">
        <v>96</v>
      </c>
      <c r="E656">
        <v>2</v>
      </c>
      <c r="F656">
        <v>40</v>
      </c>
      <c r="G656">
        <v>92</v>
      </c>
      <c r="H656">
        <v>3680</v>
      </c>
      <c r="I656">
        <v>0.02</v>
      </c>
      <c r="K656">
        <v>3606.4</v>
      </c>
      <c r="L656" s="65">
        <v>44196</v>
      </c>
      <c r="M656" s="65">
        <v>44196</v>
      </c>
      <c r="N656">
        <v>655</v>
      </c>
      <c r="O656">
        <v>7</v>
      </c>
      <c r="P656" t="s">
        <v>95</v>
      </c>
      <c r="Q656">
        <v>0.05</v>
      </c>
      <c r="R656">
        <v>180.32</v>
      </c>
      <c r="S656">
        <v>4</v>
      </c>
      <c r="T656" t="s">
        <v>542</v>
      </c>
      <c r="U656" t="s">
        <v>206</v>
      </c>
      <c r="V656" t="s">
        <v>543</v>
      </c>
    </row>
    <row r="657" spans="1:22" x14ac:dyDescent="0.3">
      <c r="A657">
        <v>656</v>
      </c>
      <c r="B657" s="65">
        <v>44186</v>
      </c>
      <c r="C657">
        <v>6</v>
      </c>
      <c r="D657" t="s">
        <v>147</v>
      </c>
      <c r="E657">
        <v>7</v>
      </c>
      <c r="F657">
        <v>37</v>
      </c>
      <c r="G657">
        <v>92</v>
      </c>
      <c r="H657">
        <v>3404</v>
      </c>
      <c r="I657">
        <v>0.04</v>
      </c>
      <c r="K657">
        <v>3267.84</v>
      </c>
      <c r="L657" s="65">
        <v>44205</v>
      </c>
      <c r="M657" s="65">
        <v>44205</v>
      </c>
      <c r="N657">
        <v>656</v>
      </c>
      <c r="O657">
        <v>6</v>
      </c>
      <c r="P657" t="s">
        <v>113</v>
      </c>
      <c r="Q657">
        <v>0.08</v>
      </c>
      <c r="R657">
        <v>261.42720000000003</v>
      </c>
      <c r="S657">
        <v>5</v>
      </c>
      <c r="T657" t="s">
        <v>542</v>
      </c>
      <c r="U657" t="s">
        <v>206</v>
      </c>
      <c r="V657" t="s">
        <v>556</v>
      </c>
    </row>
    <row r="658" spans="1:22" x14ac:dyDescent="0.3">
      <c r="A658">
        <v>657</v>
      </c>
      <c r="B658" s="65">
        <v>44186</v>
      </c>
      <c r="C658">
        <v>13</v>
      </c>
      <c r="D658" t="s">
        <v>134</v>
      </c>
      <c r="E658">
        <v>3</v>
      </c>
      <c r="F658">
        <v>40</v>
      </c>
      <c r="G658">
        <v>111</v>
      </c>
      <c r="H658">
        <v>4440</v>
      </c>
      <c r="I658">
        <v>0.02</v>
      </c>
      <c r="K658">
        <v>4351.2</v>
      </c>
      <c r="L658" s="65">
        <v>44189</v>
      </c>
      <c r="M658" s="65">
        <v>44189</v>
      </c>
      <c r="N658">
        <v>657</v>
      </c>
      <c r="O658">
        <v>7</v>
      </c>
      <c r="P658" t="s">
        <v>83</v>
      </c>
      <c r="Q658">
        <v>0.08</v>
      </c>
      <c r="R658">
        <v>348.096</v>
      </c>
      <c r="S658">
        <v>6</v>
      </c>
      <c r="T658" t="s">
        <v>545</v>
      </c>
      <c r="U658" t="s">
        <v>206</v>
      </c>
      <c r="V658" t="s">
        <v>546</v>
      </c>
    </row>
    <row r="659" spans="1:22" x14ac:dyDescent="0.3">
      <c r="A659">
        <v>658</v>
      </c>
      <c r="B659" s="65">
        <v>44187</v>
      </c>
      <c r="C659">
        <v>72</v>
      </c>
      <c r="D659" t="s">
        <v>96</v>
      </c>
      <c r="E659">
        <v>1</v>
      </c>
      <c r="F659">
        <v>31</v>
      </c>
      <c r="G659">
        <v>104</v>
      </c>
      <c r="H659">
        <v>3224</v>
      </c>
      <c r="I659">
        <v>0.11</v>
      </c>
      <c r="K659">
        <v>2869.36</v>
      </c>
      <c r="L659" s="65">
        <v>44196</v>
      </c>
      <c r="M659" s="65">
        <v>44196</v>
      </c>
      <c r="N659">
        <v>658</v>
      </c>
      <c r="O659">
        <v>5</v>
      </c>
      <c r="P659" t="s">
        <v>80</v>
      </c>
      <c r="Q659">
        <v>0.06</v>
      </c>
      <c r="R659">
        <v>172.16159999999999</v>
      </c>
      <c r="S659">
        <v>7</v>
      </c>
      <c r="T659" t="s">
        <v>202</v>
      </c>
      <c r="U659" t="s">
        <v>201</v>
      </c>
      <c r="V659" t="s">
        <v>539</v>
      </c>
    </row>
    <row r="660" spans="1:22" x14ac:dyDescent="0.3">
      <c r="A660">
        <v>659</v>
      </c>
      <c r="B660" s="65">
        <v>44187</v>
      </c>
      <c r="C660">
        <v>9</v>
      </c>
      <c r="D660" t="s">
        <v>94</v>
      </c>
      <c r="E660">
        <v>7</v>
      </c>
      <c r="F660">
        <v>36</v>
      </c>
      <c r="G660">
        <v>98</v>
      </c>
      <c r="H660">
        <v>3528</v>
      </c>
      <c r="I660">
        <v>0.14000000000000001</v>
      </c>
      <c r="K660">
        <v>3034.08</v>
      </c>
      <c r="L660" s="65">
        <v>44209</v>
      </c>
      <c r="M660" s="65">
        <v>44209</v>
      </c>
      <c r="N660">
        <v>659</v>
      </c>
      <c r="O660">
        <v>4</v>
      </c>
      <c r="P660" t="s">
        <v>113</v>
      </c>
      <c r="Q660">
        <v>0.1</v>
      </c>
      <c r="R660">
        <v>303.40800000000002</v>
      </c>
      <c r="S660">
        <v>1</v>
      </c>
      <c r="T660" t="s">
        <v>542</v>
      </c>
      <c r="U660" t="s">
        <v>206</v>
      </c>
      <c r="V660" t="s">
        <v>556</v>
      </c>
    </row>
    <row r="661" spans="1:22" x14ac:dyDescent="0.3">
      <c r="A661">
        <v>660</v>
      </c>
      <c r="B661" s="65">
        <v>44190</v>
      </c>
      <c r="C661">
        <v>57</v>
      </c>
      <c r="D661" t="s">
        <v>148</v>
      </c>
      <c r="E661">
        <v>14</v>
      </c>
      <c r="F661">
        <v>25</v>
      </c>
      <c r="G661">
        <v>106</v>
      </c>
      <c r="H661">
        <v>2650</v>
      </c>
      <c r="I661">
        <v>0.06</v>
      </c>
      <c r="K661">
        <v>2491</v>
      </c>
      <c r="L661" s="65">
        <v>44192</v>
      </c>
      <c r="M661" s="65">
        <v>44192</v>
      </c>
      <c r="N661">
        <v>660</v>
      </c>
      <c r="O661">
        <v>7</v>
      </c>
      <c r="P661" t="s">
        <v>92</v>
      </c>
      <c r="Q661">
        <v>0.09</v>
      </c>
      <c r="R661">
        <v>224.19</v>
      </c>
      <c r="S661">
        <v>2</v>
      </c>
      <c r="T661" t="s">
        <v>548</v>
      </c>
      <c r="U661" t="s">
        <v>201</v>
      </c>
      <c r="V661" t="s">
        <v>570</v>
      </c>
    </row>
    <row r="662" spans="1:22" x14ac:dyDescent="0.3">
      <c r="A662">
        <v>661</v>
      </c>
      <c r="B662" s="65">
        <v>44190</v>
      </c>
      <c r="C662">
        <v>6</v>
      </c>
      <c r="D662" t="s">
        <v>147</v>
      </c>
      <c r="E662">
        <v>8</v>
      </c>
      <c r="F662">
        <v>15</v>
      </c>
      <c r="G662">
        <v>118</v>
      </c>
      <c r="H662">
        <v>1770</v>
      </c>
      <c r="I662">
        <v>0.15</v>
      </c>
      <c r="K662">
        <v>1504.5</v>
      </c>
      <c r="L662" s="65">
        <v>44214</v>
      </c>
      <c r="M662" s="65">
        <v>44214</v>
      </c>
      <c r="N662">
        <v>661</v>
      </c>
      <c r="O662">
        <v>5</v>
      </c>
      <c r="P662" t="s">
        <v>128</v>
      </c>
      <c r="Q662">
        <v>0.05</v>
      </c>
      <c r="R662">
        <v>75.224999999999994</v>
      </c>
      <c r="S662">
        <v>3</v>
      </c>
      <c r="T662" t="s">
        <v>545</v>
      </c>
      <c r="U662" t="s">
        <v>206</v>
      </c>
      <c r="V662" t="s">
        <v>558</v>
      </c>
    </row>
    <row r="663" spans="1:22" x14ac:dyDescent="0.3">
      <c r="A663">
        <v>662</v>
      </c>
      <c r="B663" s="65">
        <v>44191</v>
      </c>
      <c r="C663">
        <v>48</v>
      </c>
      <c r="D663" t="s">
        <v>120</v>
      </c>
      <c r="E663">
        <v>7</v>
      </c>
      <c r="F663">
        <v>32</v>
      </c>
      <c r="G663">
        <v>93</v>
      </c>
      <c r="H663">
        <v>2976</v>
      </c>
      <c r="I663">
        <v>0.11</v>
      </c>
      <c r="K663">
        <v>2648.64</v>
      </c>
      <c r="L663" s="65">
        <v>44208</v>
      </c>
      <c r="M663" s="65">
        <v>44208</v>
      </c>
      <c r="N663">
        <v>662</v>
      </c>
      <c r="O663">
        <v>4</v>
      </c>
      <c r="P663" t="s">
        <v>80</v>
      </c>
      <c r="Q663">
        <v>0.1</v>
      </c>
      <c r="R663">
        <v>264.86399999999998</v>
      </c>
      <c r="S663">
        <v>4</v>
      </c>
      <c r="T663" t="s">
        <v>542</v>
      </c>
      <c r="U663" t="s">
        <v>206</v>
      </c>
      <c r="V663" t="s">
        <v>556</v>
      </c>
    </row>
    <row r="664" spans="1:22" x14ac:dyDescent="0.3">
      <c r="A664">
        <v>663</v>
      </c>
      <c r="B664" s="65">
        <v>44191</v>
      </c>
      <c r="C664">
        <v>38</v>
      </c>
      <c r="D664" t="s">
        <v>132</v>
      </c>
      <c r="E664">
        <v>4</v>
      </c>
      <c r="F664">
        <v>28</v>
      </c>
      <c r="G664">
        <v>90</v>
      </c>
      <c r="H664">
        <v>2520</v>
      </c>
      <c r="I664">
        <v>0.06</v>
      </c>
      <c r="K664">
        <v>2368.8000000000002</v>
      </c>
      <c r="L664" s="65">
        <v>44195</v>
      </c>
      <c r="M664" s="65">
        <v>44195</v>
      </c>
      <c r="N664">
        <v>663</v>
      </c>
      <c r="O664">
        <v>7</v>
      </c>
      <c r="P664" t="s">
        <v>109</v>
      </c>
      <c r="Q664">
        <v>0.06</v>
      </c>
      <c r="R664">
        <v>142.12799999999999</v>
      </c>
      <c r="S664">
        <v>5</v>
      </c>
      <c r="T664" t="s">
        <v>548</v>
      </c>
      <c r="U664" t="s">
        <v>206</v>
      </c>
      <c r="V664" t="s">
        <v>549</v>
      </c>
    </row>
    <row r="665" spans="1:22" x14ac:dyDescent="0.3">
      <c r="A665">
        <v>664</v>
      </c>
      <c r="B665" s="65">
        <v>44191</v>
      </c>
      <c r="C665">
        <v>93</v>
      </c>
      <c r="D665" t="s">
        <v>91</v>
      </c>
      <c r="E665">
        <v>1</v>
      </c>
      <c r="F665">
        <v>29</v>
      </c>
      <c r="G665">
        <v>92</v>
      </c>
      <c r="H665">
        <v>2668</v>
      </c>
      <c r="I665">
        <v>0.13</v>
      </c>
      <c r="K665">
        <v>2321.16</v>
      </c>
      <c r="L665" s="65">
        <v>44218</v>
      </c>
      <c r="M665" s="65"/>
      <c r="N665">
        <v>664</v>
      </c>
      <c r="O665">
        <v>3</v>
      </c>
      <c r="P665" t="s">
        <v>128</v>
      </c>
      <c r="Q665">
        <v>0.08</v>
      </c>
      <c r="R665">
        <v>185.69280000000001</v>
      </c>
      <c r="S665">
        <v>6</v>
      </c>
      <c r="T665" t="s">
        <v>202</v>
      </c>
      <c r="U665" t="s">
        <v>201</v>
      </c>
      <c r="V665" t="s">
        <v>539</v>
      </c>
    </row>
    <row r="666" spans="1:22" x14ac:dyDescent="0.3">
      <c r="A666">
        <v>665</v>
      </c>
      <c r="B666" s="65">
        <v>44192</v>
      </c>
      <c r="C666">
        <v>58</v>
      </c>
      <c r="D666" t="s">
        <v>131</v>
      </c>
      <c r="E666">
        <v>8</v>
      </c>
      <c r="F666">
        <v>11</v>
      </c>
      <c r="G666">
        <v>117</v>
      </c>
      <c r="H666">
        <v>1287</v>
      </c>
      <c r="I666">
        <v>0.14000000000000001</v>
      </c>
      <c r="K666">
        <v>1106.82</v>
      </c>
      <c r="L666" s="65">
        <v>44192</v>
      </c>
      <c r="M666" s="65">
        <v>44192</v>
      </c>
      <c r="N666">
        <v>665</v>
      </c>
      <c r="O666">
        <v>1</v>
      </c>
      <c r="P666" t="s">
        <v>83</v>
      </c>
      <c r="Q666">
        <v>0.09</v>
      </c>
      <c r="R666">
        <v>99.613799999999998</v>
      </c>
      <c r="S666">
        <v>7</v>
      </c>
      <c r="T666" t="s">
        <v>545</v>
      </c>
      <c r="U666" t="s">
        <v>206</v>
      </c>
      <c r="V666" t="s">
        <v>558</v>
      </c>
    </row>
    <row r="667" spans="1:22" x14ac:dyDescent="0.3">
      <c r="A667">
        <v>666</v>
      </c>
      <c r="B667" s="65">
        <v>44193</v>
      </c>
      <c r="C667">
        <v>76</v>
      </c>
      <c r="D667" t="s">
        <v>163</v>
      </c>
      <c r="E667">
        <v>4</v>
      </c>
      <c r="F667">
        <v>13</v>
      </c>
      <c r="G667">
        <v>93</v>
      </c>
      <c r="H667">
        <v>1209</v>
      </c>
      <c r="I667">
        <v>0</v>
      </c>
      <c r="K667">
        <v>1209</v>
      </c>
      <c r="L667" s="65">
        <v>44210</v>
      </c>
      <c r="M667" s="65">
        <v>44210</v>
      </c>
      <c r="N667">
        <v>666</v>
      </c>
      <c r="O667">
        <v>7</v>
      </c>
      <c r="P667" t="s">
        <v>109</v>
      </c>
      <c r="Q667">
        <v>0.1</v>
      </c>
      <c r="R667">
        <v>120.9</v>
      </c>
      <c r="S667">
        <v>1</v>
      </c>
      <c r="T667" t="s">
        <v>548</v>
      </c>
      <c r="U667" t="s">
        <v>206</v>
      </c>
      <c r="V667" t="s">
        <v>549</v>
      </c>
    </row>
    <row r="668" spans="1:22" x14ac:dyDescent="0.3">
      <c r="A668">
        <v>667</v>
      </c>
      <c r="B668" s="65">
        <v>44193</v>
      </c>
      <c r="C668">
        <v>66</v>
      </c>
      <c r="D668" t="s">
        <v>89</v>
      </c>
      <c r="E668">
        <v>5</v>
      </c>
      <c r="F668">
        <v>17</v>
      </c>
      <c r="G668">
        <v>118</v>
      </c>
      <c r="H668">
        <v>2006</v>
      </c>
      <c r="I668">
        <v>0.06</v>
      </c>
      <c r="K668">
        <v>1885.64</v>
      </c>
      <c r="L668" s="65">
        <v>44198</v>
      </c>
      <c r="M668" s="65">
        <v>44198</v>
      </c>
      <c r="N668">
        <v>667</v>
      </c>
      <c r="O668">
        <v>7</v>
      </c>
      <c r="P668" t="s">
        <v>83</v>
      </c>
      <c r="Q668">
        <v>0.06</v>
      </c>
      <c r="R668">
        <v>113.1384</v>
      </c>
      <c r="S668">
        <v>2</v>
      </c>
      <c r="T668" t="s">
        <v>551</v>
      </c>
      <c r="U668" t="s">
        <v>206</v>
      </c>
      <c r="V668" t="s">
        <v>552</v>
      </c>
    </row>
    <row r="669" spans="1:22" x14ac:dyDescent="0.3">
      <c r="A669">
        <v>668</v>
      </c>
      <c r="B669" s="65">
        <v>44194</v>
      </c>
      <c r="C669">
        <v>18</v>
      </c>
      <c r="D669" t="s">
        <v>142</v>
      </c>
      <c r="E669">
        <v>14</v>
      </c>
      <c r="F669">
        <v>10</v>
      </c>
      <c r="G669">
        <v>112</v>
      </c>
      <c r="H669">
        <v>1120</v>
      </c>
      <c r="I669">
        <v>0.06</v>
      </c>
      <c r="K669">
        <v>1052.8</v>
      </c>
      <c r="L669" s="65">
        <v>44194</v>
      </c>
      <c r="M669" s="65">
        <v>44194</v>
      </c>
      <c r="N669">
        <v>668</v>
      </c>
      <c r="O669">
        <v>7</v>
      </c>
      <c r="P669" t="s">
        <v>80</v>
      </c>
      <c r="Q669">
        <v>0.08</v>
      </c>
      <c r="R669">
        <v>84.224000000000004</v>
      </c>
      <c r="S669">
        <v>3</v>
      </c>
      <c r="T669" t="s">
        <v>548</v>
      </c>
      <c r="U669" t="s">
        <v>201</v>
      </c>
      <c r="V669" t="s">
        <v>570</v>
      </c>
    </row>
    <row r="670" spans="1:22" x14ac:dyDescent="0.3">
      <c r="A670">
        <v>669</v>
      </c>
      <c r="B670" s="65">
        <v>44195</v>
      </c>
      <c r="C670">
        <v>11</v>
      </c>
      <c r="D670" t="s">
        <v>119</v>
      </c>
      <c r="E670">
        <v>2</v>
      </c>
      <c r="F670">
        <v>31</v>
      </c>
      <c r="G670">
        <v>115</v>
      </c>
      <c r="H670">
        <v>3565</v>
      </c>
      <c r="I670">
        <v>0.04</v>
      </c>
      <c r="K670">
        <v>3422.4</v>
      </c>
      <c r="L670" s="65">
        <v>44200</v>
      </c>
      <c r="M670" s="65">
        <v>44200</v>
      </c>
      <c r="N670">
        <v>669</v>
      </c>
      <c r="O670">
        <v>3</v>
      </c>
      <c r="P670" t="s">
        <v>92</v>
      </c>
      <c r="Q670">
        <v>0.09</v>
      </c>
      <c r="R670">
        <v>308.01600000000002</v>
      </c>
      <c r="S670">
        <v>4</v>
      </c>
      <c r="T670" t="s">
        <v>542</v>
      </c>
      <c r="U670" t="s">
        <v>206</v>
      </c>
      <c r="V670" t="s">
        <v>543</v>
      </c>
    </row>
    <row r="671" spans="1:22" x14ac:dyDescent="0.3">
      <c r="A671">
        <v>670</v>
      </c>
      <c r="B671" s="65">
        <v>44195</v>
      </c>
      <c r="C671">
        <v>22</v>
      </c>
      <c r="D671" t="s">
        <v>112</v>
      </c>
      <c r="E671">
        <v>15</v>
      </c>
      <c r="F671">
        <v>37</v>
      </c>
      <c r="G671">
        <v>110</v>
      </c>
      <c r="H671">
        <v>4070</v>
      </c>
      <c r="I671">
        <v>0.05</v>
      </c>
      <c r="K671">
        <v>3866.5</v>
      </c>
      <c r="L671" s="65">
        <v>44210</v>
      </c>
      <c r="M671" s="65"/>
      <c r="N671">
        <v>670</v>
      </c>
      <c r="O671">
        <v>6</v>
      </c>
      <c r="P671" t="s">
        <v>95</v>
      </c>
      <c r="Q671">
        <v>0.06</v>
      </c>
      <c r="R671">
        <v>231.99</v>
      </c>
      <c r="S671">
        <v>5</v>
      </c>
      <c r="T671" t="s">
        <v>551</v>
      </c>
      <c r="U671" t="s">
        <v>206</v>
      </c>
      <c r="V671" t="s">
        <v>572</v>
      </c>
    </row>
    <row r="672" spans="1:22" x14ac:dyDescent="0.3">
      <c r="A672">
        <v>671</v>
      </c>
      <c r="B672" s="65">
        <v>44195</v>
      </c>
      <c r="C672">
        <v>79</v>
      </c>
      <c r="D672" t="s">
        <v>91</v>
      </c>
      <c r="E672">
        <v>3</v>
      </c>
      <c r="F672">
        <v>21</v>
      </c>
      <c r="G672">
        <v>103</v>
      </c>
      <c r="H672">
        <v>2163</v>
      </c>
      <c r="I672">
        <v>0.09</v>
      </c>
      <c r="K672">
        <v>1968.33</v>
      </c>
      <c r="L672" s="65">
        <v>44221</v>
      </c>
      <c r="M672" s="65">
        <v>44221</v>
      </c>
      <c r="N672">
        <v>671</v>
      </c>
      <c r="O672">
        <v>5</v>
      </c>
      <c r="P672" t="s">
        <v>113</v>
      </c>
      <c r="Q672">
        <v>7.0000000000000007E-2</v>
      </c>
      <c r="R672">
        <v>137.78309999999999</v>
      </c>
      <c r="S672">
        <v>6</v>
      </c>
      <c r="T672" t="s">
        <v>545</v>
      </c>
      <c r="U672" t="s">
        <v>206</v>
      </c>
      <c r="V672" t="s">
        <v>546</v>
      </c>
    </row>
    <row r="673" spans="1:22" x14ac:dyDescent="0.3">
      <c r="A673">
        <v>672</v>
      </c>
      <c r="B673" s="65">
        <v>44196</v>
      </c>
      <c r="C673">
        <v>72</v>
      </c>
      <c r="D673" t="s">
        <v>96</v>
      </c>
      <c r="E673">
        <v>2</v>
      </c>
      <c r="F673">
        <v>44</v>
      </c>
      <c r="G673">
        <v>116</v>
      </c>
      <c r="H673">
        <v>5104</v>
      </c>
      <c r="I673">
        <v>0.11</v>
      </c>
      <c r="K673">
        <v>4542.5600000000004</v>
      </c>
      <c r="L673" s="65">
        <v>44211</v>
      </c>
      <c r="M673" s="65">
        <v>44211</v>
      </c>
      <c r="N673">
        <v>672</v>
      </c>
      <c r="O673">
        <v>6</v>
      </c>
      <c r="P673" t="s">
        <v>105</v>
      </c>
      <c r="Q673">
        <v>0.05</v>
      </c>
      <c r="R673">
        <v>227.12799999999999</v>
      </c>
      <c r="S673">
        <v>7</v>
      </c>
      <c r="T673" t="s">
        <v>542</v>
      </c>
      <c r="U673" t="s">
        <v>206</v>
      </c>
      <c r="V673" t="s">
        <v>543</v>
      </c>
    </row>
    <row r="674" spans="1:22" x14ac:dyDescent="0.3">
      <c r="A674">
        <v>673</v>
      </c>
      <c r="B674" s="65">
        <v>44196</v>
      </c>
      <c r="C674">
        <v>86</v>
      </c>
      <c r="D674" t="s">
        <v>149</v>
      </c>
      <c r="E674">
        <v>11</v>
      </c>
      <c r="F674">
        <v>28</v>
      </c>
      <c r="G674">
        <v>110</v>
      </c>
      <c r="H674">
        <v>3080</v>
      </c>
      <c r="I674">
        <v>0.12</v>
      </c>
      <c r="K674">
        <v>2710.4</v>
      </c>
      <c r="L674" s="65">
        <v>44199</v>
      </c>
      <c r="M674" s="65">
        <v>44199</v>
      </c>
      <c r="N674">
        <v>673</v>
      </c>
      <c r="O674">
        <v>4</v>
      </c>
      <c r="P674" t="s">
        <v>80</v>
      </c>
      <c r="Q674">
        <v>0.05</v>
      </c>
      <c r="R674">
        <v>135.52000000000001</v>
      </c>
      <c r="S674">
        <v>1</v>
      </c>
      <c r="T674" t="s">
        <v>202</v>
      </c>
      <c r="U674" t="s">
        <v>201</v>
      </c>
      <c r="V674" t="s">
        <v>564</v>
      </c>
    </row>
    <row r="675" spans="1:22" x14ac:dyDescent="0.3">
      <c r="A675">
        <v>674</v>
      </c>
      <c r="B675" s="65">
        <v>44199</v>
      </c>
      <c r="C675">
        <v>13</v>
      </c>
      <c r="D675" t="s">
        <v>134</v>
      </c>
      <c r="E675">
        <v>7</v>
      </c>
      <c r="F675">
        <v>19</v>
      </c>
      <c r="G675">
        <v>115</v>
      </c>
      <c r="H675">
        <v>2185</v>
      </c>
      <c r="I675">
        <v>0.06</v>
      </c>
      <c r="K675">
        <v>2053.9</v>
      </c>
      <c r="L675" s="65">
        <v>44210</v>
      </c>
      <c r="M675" s="65">
        <v>44210</v>
      </c>
      <c r="N675">
        <v>674</v>
      </c>
      <c r="O675">
        <v>3</v>
      </c>
      <c r="P675" t="s">
        <v>113</v>
      </c>
      <c r="Q675">
        <v>0.05</v>
      </c>
      <c r="R675">
        <v>102.69499999999999</v>
      </c>
      <c r="S675">
        <v>2</v>
      </c>
      <c r="T675" t="s">
        <v>542</v>
      </c>
      <c r="U675" t="s">
        <v>206</v>
      </c>
      <c r="V675" t="s">
        <v>556</v>
      </c>
    </row>
    <row r="676" spans="1:22" x14ac:dyDescent="0.3">
      <c r="A676">
        <v>675</v>
      </c>
      <c r="B676" s="65">
        <v>44199</v>
      </c>
      <c r="C676">
        <v>64</v>
      </c>
      <c r="D676" t="s">
        <v>137</v>
      </c>
      <c r="E676">
        <v>7</v>
      </c>
      <c r="F676">
        <v>27</v>
      </c>
      <c r="G676">
        <v>99</v>
      </c>
      <c r="H676">
        <v>2673</v>
      </c>
      <c r="I676">
        <v>0.08</v>
      </c>
      <c r="K676">
        <v>2459.16</v>
      </c>
      <c r="L676" s="65">
        <v>44208</v>
      </c>
      <c r="M676" s="65">
        <v>44208</v>
      </c>
      <c r="N676">
        <v>675</v>
      </c>
      <c r="O676">
        <v>6</v>
      </c>
      <c r="P676" t="s">
        <v>128</v>
      </c>
      <c r="Q676">
        <v>0.09</v>
      </c>
      <c r="R676">
        <v>221.3244</v>
      </c>
      <c r="S676">
        <v>3</v>
      </c>
      <c r="T676" t="s">
        <v>542</v>
      </c>
      <c r="U676" t="s">
        <v>206</v>
      </c>
      <c r="V676" t="s">
        <v>556</v>
      </c>
    </row>
    <row r="677" spans="1:22" x14ac:dyDescent="0.3">
      <c r="A677">
        <v>676</v>
      </c>
      <c r="B677" s="65">
        <v>44199</v>
      </c>
      <c r="C677">
        <v>20</v>
      </c>
      <c r="D677" t="s">
        <v>99</v>
      </c>
      <c r="E677">
        <v>4</v>
      </c>
      <c r="F677">
        <v>47</v>
      </c>
      <c r="G677">
        <v>94</v>
      </c>
      <c r="H677">
        <v>4418</v>
      </c>
      <c r="I677">
        <v>0.08</v>
      </c>
      <c r="K677">
        <v>4064.56</v>
      </c>
      <c r="L677" s="65">
        <v>44215</v>
      </c>
      <c r="M677" s="65">
        <v>44215</v>
      </c>
      <c r="N677">
        <v>676</v>
      </c>
      <c r="O677">
        <v>7</v>
      </c>
      <c r="P677" t="s">
        <v>128</v>
      </c>
      <c r="Q677">
        <v>0.1</v>
      </c>
      <c r="R677">
        <v>406.45600000000002</v>
      </c>
      <c r="S677">
        <v>4</v>
      </c>
      <c r="T677" t="s">
        <v>548</v>
      </c>
      <c r="U677" t="s">
        <v>206</v>
      </c>
      <c r="V677" t="s">
        <v>549</v>
      </c>
    </row>
    <row r="678" spans="1:22" x14ac:dyDescent="0.3">
      <c r="A678">
        <v>677</v>
      </c>
      <c r="B678" s="65">
        <v>44200</v>
      </c>
      <c r="C678">
        <v>47</v>
      </c>
      <c r="D678" t="s">
        <v>101</v>
      </c>
      <c r="E678">
        <v>10</v>
      </c>
      <c r="F678">
        <v>34</v>
      </c>
      <c r="G678">
        <v>108</v>
      </c>
      <c r="H678">
        <v>3672</v>
      </c>
      <c r="I678">
        <v>0.01</v>
      </c>
      <c r="K678">
        <v>3635.28</v>
      </c>
      <c r="L678" s="65">
        <v>44204</v>
      </c>
      <c r="M678" s="65">
        <v>44204</v>
      </c>
      <c r="N678">
        <v>677</v>
      </c>
      <c r="O678">
        <v>6</v>
      </c>
      <c r="P678" t="s">
        <v>113</v>
      </c>
      <c r="Q678">
        <v>0.05</v>
      </c>
      <c r="R678">
        <v>181.76400000000001</v>
      </c>
      <c r="S678">
        <v>5</v>
      </c>
      <c r="T678" t="s">
        <v>551</v>
      </c>
      <c r="U678" t="s">
        <v>206</v>
      </c>
      <c r="V678" t="s">
        <v>562</v>
      </c>
    </row>
    <row r="679" spans="1:22" x14ac:dyDescent="0.3">
      <c r="A679">
        <v>678</v>
      </c>
      <c r="B679" s="65">
        <v>44201</v>
      </c>
      <c r="C679">
        <v>92</v>
      </c>
      <c r="D679" t="s">
        <v>84</v>
      </c>
      <c r="E679">
        <v>8</v>
      </c>
      <c r="F679">
        <v>30</v>
      </c>
      <c r="G679">
        <v>95</v>
      </c>
      <c r="H679">
        <v>2850</v>
      </c>
      <c r="I679">
        <v>0.03</v>
      </c>
      <c r="K679">
        <v>2764.5</v>
      </c>
      <c r="L679" s="65">
        <v>44217</v>
      </c>
      <c r="M679" s="65">
        <v>44217</v>
      </c>
      <c r="N679">
        <v>678</v>
      </c>
      <c r="O679">
        <v>7</v>
      </c>
      <c r="P679" t="s">
        <v>109</v>
      </c>
      <c r="Q679">
        <v>0.08</v>
      </c>
      <c r="R679">
        <v>221.16</v>
      </c>
      <c r="S679">
        <v>6</v>
      </c>
      <c r="T679" t="s">
        <v>545</v>
      </c>
      <c r="U679" t="s">
        <v>206</v>
      </c>
      <c r="V679" t="s">
        <v>558</v>
      </c>
    </row>
    <row r="680" spans="1:22" x14ac:dyDescent="0.3">
      <c r="A680">
        <v>679</v>
      </c>
      <c r="B680" s="65">
        <v>44202</v>
      </c>
      <c r="C680">
        <v>70</v>
      </c>
      <c r="D680" t="s">
        <v>126</v>
      </c>
      <c r="E680">
        <v>13</v>
      </c>
      <c r="F680">
        <v>30</v>
      </c>
      <c r="G680">
        <v>91</v>
      </c>
      <c r="H680">
        <v>2730</v>
      </c>
      <c r="I680">
        <v>0.05</v>
      </c>
      <c r="K680">
        <v>2593.5</v>
      </c>
      <c r="L680" s="65">
        <v>44228</v>
      </c>
      <c r="M680" s="65">
        <v>44228</v>
      </c>
      <c r="N680">
        <v>679</v>
      </c>
      <c r="O680">
        <v>4</v>
      </c>
      <c r="P680" t="s">
        <v>90</v>
      </c>
      <c r="Q680">
        <v>0.08</v>
      </c>
      <c r="R680">
        <v>207.48</v>
      </c>
      <c r="S680">
        <v>7</v>
      </c>
      <c r="T680" t="s">
        <v>545</v>
      </c>
      <c r="U680" t="s">
        <v>201</v>
      </c>
      <c r="V680" t="s">
        <v>568</v>
      </c>
    </row>
    <row r="681" spans="1:22" x14ac:dyDescent="0.3">
      <c r="A681">
        <v>680</v>
      </c>
      <c r="B681" s="65">
        <v>44202</v>
      </c>
      <c r="C681">
        <v>33</v>
      </c>
      <c r="D681" t="s">
        <v>135</v>
      </c>
      <c r="E681">
        <v>13</v>
      </c>
      <c r="F681">
        <v>29</v>
      </c>
      <c r="G681">
        <v>92</v>
      </c>
      <c r="H681">
        <v>2668</v>
      </c>
      <c r="I681">
        <v>0.14000000000000001</v>
      </c>
      <c r="K681">
        <v>2294.48</v>
      </c>
      <c r="L681" s="65">
        <v>44204</v>
      </c>
      <c r="M681" s="65">
        <v>44204</v>
      </c>
      <c r="N681">
        <v>680</v>
      </c>
      <c r="O681">
        <v>1</v>
      </c>
      <c r="P681" t="s">
        <v>83</v>
      </c>
      <c r="Q681">
        <v>0.08</v>
      </c>
      <c r="R681">
        <v>183.55840000000001</v>
      </c>
      <c r="S681">
        <v>1</v>
      </c>
      <c r="T681" t="s">
        <v>545</v>
      </c>
      <c r="U681" t="s">
        <v>201</v>
      </c>
      <c r="V681" t="s">
        <v>568</v>
      </c>
    </row>
    <row r="682" spans="1:22" x14ac:dyDescent="0.3">
      <c r="A682">
        <v>681</v>
      </c>
      <c r="B682" s="65">
        <v>44202</v>
      </c>
      <c r="C682">
        <v>50</v>
      </c>
      <c r="D682" t="s">
        <v>140</v>
      </c>
      <c r="E682">
        <v>11</v>
      </c>
      <c r="F682">
        <v>19</v>
      </c>
      <c r="G682">
        <v>111</v>
      </c>
      <c r="H682">
        <v>2109</v>
      </c>
      <c r="I682">
        <v>0.08</v>
      </c>
      <c r="K682">
        <v>1940.28</v>
      </c>
      <c r="L682" s="65">
        <v>44205</v>
      </c>
      <c r="M682" s="65">
        <v>44205</v>
      </c>
      <c r="N682">
        <v>681</v>
      </c>
      <c r="O682">
        <v>7</v>
      </c>
      <c r="P682" t="s">
        <v>105</v>
      </c>
      <c r="Q682">
        <v>0.08</v>
      </c>
      <c r="R682">
        <v>155.22239999999999</v>
      </c>
      <c r="S682">
        <v>2</v>
      </c>
      <c r="T682" t="s">
        <v>202</v>
      </c>
      <c r="U682" t="s">
        <v>201</v>
      </c>
      <c r="V682" t="s">
        <v>564</v>
      </c>
    </row>
    <row r="683" spans="1:22" x14ac:dyDescent="0.3">
      <c r="A683">
        <v>682</v>
      </c>
      <c r="B683" s="65">
        <v>44202</v>
      </c>
      <c r="C683">
        <v>57</v>
      </c>
      <c r="D683" t="s">
        <v>148</v>
      </c>
      <c r="E683">
        <v>5</v>
      </c>
      <c r="F683">
        <v>27</v>
      </c>
      <c r="G683">
        <v>111</v>
      </c>
      <c r="H683">
        <v>2997</v>
      </c>
      <c r="I683">
        <v>0.04</v>
      </c>
      <c r="K683">
        <v>2877.12</v>
      </c>
      <c r="L683" s="65">
        <v>44209</v>
      </c>
      <c r="M683" s="65">
        <v>44209</v>
      </c>
      <c r="N683">
        <v>682</v>
      </c>
      <c r="O683">
        <v>3</v>
      </c>
      <c r="P683" t="s">
        <v>95</v>
      </c>
      <c r="Q683">
        <v>0.06</v>
      </c>
      <c r="R683">
        <v>172.62719999999999</v>
      </c>
      <c r="S683">
        <v>3</v>
      </c>
      <c r="T683" t="s">
        <v>551</v>
      </c>
      <c r="U683" t="s">
        <v>206</v>
      </c>
      <c r="V683" t="s">
        <v>552</v>
      </c>
    </row>
    <row r="684" spans="1:22" x14ac:dyDescent="0.3">
      <c r="A684">
        <v>683</v>
      </c>
      <c r="B684" s="65">
        <v>44202</v>
      </c>
      <c r="C684">
        <v>7</v>
      </c>
      <c r="D684" t="s">
        <v>161</v>
      </c>
      <c r="E684">
        <v>10</v>
      </c>
      <c r="F684">
        <v>43</v>
      </c>
      <c r="G684">
        <v>118</v>
      </c>
      <c r="H684">
        <v>5074</v>
      </c>
      <c r="I684">
        <v>0.15</v>
      </c>
      <c r="K684">
        <v>4312.8999999999996</v>
      </c>
      <c r="L684" s="65">
        <v>44205</v>
      </c>
      <c r="M684" s="65">
        <v>44205</v>
      </c>
      <c r="N684">
        <v>683</v>
      </c>
      <c r="O684">
        <v>7</v>
      </c>
      <c r="P684" t="s">
        <v>80</v>
      </c>
      <c r="Q684">
        <v>0.09</v>
      </c>
      <c r="R684">
        <v>388.161</v>
      </c>
      <c r="S684">
        <v>4</v>
      </c>
      <c r="T684" t="s">
        <v>551</v>
      </c>
      <c r="U684" t="s">
        <v>206</v>
      </c>
      <c r="V684" t="s">
        <v>562</v>
      </c>
    </row>
    <row r="685" spans="1:22" x14ac:dyDescent="0.3">
      <c r="A685">
        <v>684</v>
      </c>
      <c r="B685" s="65">
        <v>44203</v>
      </c>
      <c r="C685">
        <v>62</v>
      </c>
      <c r="D685" t="s">
        <v>96</v>
      </c>
      <c r="E685">
        <v>10</v>
      </c>
      <c r="F685">
        <v>13</v>
      </c>
      <c r="G685">
        <v>101</v>
      </c>
      <c r="H685">
        <v>1313</v>
      </c>
      <c r="I685">
        <v>0.06</v>
      </c>
      <c r="K685">
        <v>1234.22</v>
      </c>
      <c r="L685" s="65">
        <v>44229</v>
      </c>
      <c r="M685" s="65">
        <v>44229</v>
      </c>
      <c r="N685">
        <v>684</v>
      </c>
      <c r="O685">
        <v>3</v>
      </c>
      <c r="P685" t="s">
        <v>88</v>
      </c>
      <c r="Q685">
        <v>0.1</v>
      </c>
      <c r="R685">
        <v>123.422</v>
      </c>
      <c r="S685">
        <v>5</v>
      </c>
      <c r="T685" t="s">
        <v>551</v>
      </c>
      <c r="U685" t="s">
        <v>206</v>
      </c>
      <c r="V685" t="s">
        <v>562</v>
      </c>
    </row>
    <row r="686" spans="1:22" x14ac:dyDescent="0.3">
      <c r="A686">
        <v>685</v>
      </c>
      <c r="B686" s="65">
        <v>44203</v>
      </c>
      <c r="C686">
        <v>32</v>
      </c>
      <c r="D686" t="s">
        <v>136</v>
      </c>
      <c r="E686">
        <v>10</v>
      </c>
      <c r="F686">
        <v>32</v>
      </c>
      <c r="G686">
        <v>112</v>
      </c>
      <c r="H686">
        <v>3584</v>
      </c>
      <c r="I686">
        <v>0.09</v>
      </c>
      <c r="K686">
        <v>3261.44</v>
      </c>
      <c r="L686" s="65">
        <v>44205</v>
      </c>
      <c r="M686" s="65">
        <v>44205</v>
      </c>
      <c r="N686">
        <v>685</v>
      </c>
      <c r="O686">
        <v>2</v>
      </c>
      <c r="P686" t="s">
        <v>95</v>
      </c>
      <c r="Q686">
        <v>0.06</v>
      </c>
      <c r="R686">
        <v>195.68639999999999</v>
      </c>
      <c r="S686">
        <v>6</v>
      </c>
      <c r="T686" t="s">
        <v>551</v>
      </c>
      <c r="U686" t="s">
        <v>206</v>
      </c>
      <c r="V686" t="s">
        <v>562</v>
      </c>
    </row>
    <row r="687" spans="1:22" x14ac:dyDescent="0.3">
      <c r="A687">
        <v>686</v>
      </c>
      <c r="B687" s="65">
        <v>44204</v>
      </c>
      <c r="C687">
        <v>40</v>
      </c>
      <c r="D687" t="s">
        <v>111</v>
      </c>
      <c r="E687">
        <v>7</v>
      </c>
      <c r="F687">
        <v>23</v>
      </c>
      <c r="G687">
        <v>119</v>
      </c>
      <c r="H687">
        <v>2737</v>
      </c>
      <c r="I687">
        <v>0.01</v>
      </c>
      <c r="K687">
        <v>2709.63</v>
      </c>
      <c r="L687" s="65">
        <v>44210</v>
      </c>
      <c r="M687" s="65">
        <v>44210</v>
      </c>
      <c r="N687">
        <v>686</v>
      </c>
      <c r="O687">
        <v>3</v>
      </c>
      <c r="P687" t="s">
        <v>113</v>
      </c>
      <c r="Q687">
        <v>0.09</v>
      </c>
      <c r="R687">
        <v>243.86670000000001</v>
      </c>
      <c r="S687">
        <v>7</v>
      </c>
      <c r="T687" t="s">
        <v>542</v>
      </c>
      <c r="U687" t="s">
        <v>206</v>
      </c>
      <c r="V687" t="s">
        <v>556</v>
      </c>
    </row>
    <row r="688" spans="1:22" x14ac:dyDescent="0.3">
      <c r="A688">
        <v>687</v>
      </c>
      <c r="B688" s="65">
        <v>44205</v>
      </c>
      <c r="C688">
        <v>5</v>
      </c>
      <c r="D688" t="s">
        <v>96</v>
      </c>
      <c r="E688">
        <v>13</v>
      </c>
      <c r="F688">
        <v>36</v>
      </c>
      <c r="G688">
        <v>101</v>
      </c>
      <c r="H688">
        <v>3636</v>
      </c>
      <c r="I688">
        <v>7.0000000000000007E-2</v>
      </c>
      <c r="K688">
        <v>3381.48</v>
      </c>
      <c r="L688" s="65">
        <v>44220</v>
      </c>
      <c r="M688" s="65">
        <v>44220</v>
      </c>
      <c r="N688">
        <v>687</v>
      </c>
      <c r="O688">
        <v>4</v>
      </c>
      <c r="P688" t="s">
        <v>80</v>
      </c>
      <c r="Q688">
        <v>7.0000000000000007E-2</v>
      </c>
      <c r="R688">
        <v>236.70359999999999</v>
      </c>
      <c r="S688">
        <v>1</v>
      </c>
      <c r="T688" t="s">
        <v>545</v>
      </c>
      <c r="U688" t="s">
        <v>201</v>
      </c>
      <c r="V688" t="s">
        <v>568</v>
      </c>
    </row>
    <row r="689" spans="1:22" x14ac:dyDescent="0.3">
      <c r="A689">
        <v>688</v>
      </c>
      <c r="B689" s="65">
        <v>44205</v>
      </c>
      <c r="C689">
        <v>97</v>
      </c>
      <c r="D689" t="s">
        <v>125</v>
      </c>
      <c r="E689">
        <v>2</v>
      </c>
      <c r="F689">
        <v>20</v>
      </c>
      <c r="G689">
        <v>103</v>
      </c>
      <c r="H689">
        <v>2060</v>
      </c>
      <c r="I689">
        <v>7.0000000000000007E-2</v>
      </c>
      <c r="K689">
        <v>1915.8</v>
      </c>
      <c r="L689" s="65">
        <v>44205</v>
      </c>
      <c r="M689" s="65">
        <v>44205</v>
      </c>
      <c r="N689">
        <v>688</v>
      </c>
      <c r="O689">
        <v>3</v>
      </c>
      <c r="P689" t="s">
        <v>83</v>
      </c>
      <c r="Q689">
        <v>0.06</v>
      </c>
      <c r="R689">
        <v>114.94799999999999</v>
      </c>
      <c r="S689">
        <v>2</v>
      </c>
      <c r="T689" t="s">
        <v>542</v>
      </c>
      <c r="U689" t="s">
        <v>206</v>
      </c>
      <c r="V689" t="s">
        <v>543</v>
      </c>
    </row>
    <row r="690" spans="1:22" x14ac:dyDescent="0.3">
      <c r="A690">
        <v>689</v>
      </c>
      <c r="B690" s="65">
        <v>44206</v>
      </c>
      <c r="C690">
        <v>69</v>
      </c>
      <c r="D690" t="s">
        <v>126</v>
      </c>
      <c r="E690">
        <v>15</v>
      </c>
      <c r="F690">
        <v>14</v>
      </c>
      <c r="G690">
        <v>109</v>
      </c>
      <c r="H690">
        <v>1526</v>
      </c>
      <c r="I690">
        <v>0.09</v>
      </c>
      <c r="K690">
        <v>1388.66</v>
      </c>
      <c r="L690" s="65">
        <v>44228</v>
      </c>
      <c r="M690" s="65">
        <v>44228</v>
      </c>
      <c r="N690">
        <v>689</v>
      </c>
      <c r="O690">
        <v>2</v>
      </c>
      <c r="P690" t="s">
        <v>128</v>
      </c>
      <c r="Q690">
        <v>0.06</v>
      </c>
      <c r="R690">
        <v>83.319599999999994</v>
      </c>
      <c r="S690">
        <v>3</v>
      </c>
      <c r="T690" t="s">
        <v>551</v>
      </c>
      <c r="U690" t="s">
        <v>206</v>
      </c>
      <c r="V690" t="s">
        <v>572</v>
      </c>
    </row>
    <row r="691" spans="1:22" x14ac:dyDescent="0.3">
      <c r="A691">
        <v>690</v>
      </c>
      <c r="B691" s="65">
        <v>44207</v>
      </c>
      <c r="C691">
        <v>75</v>
      </c>
      <c r="D691" t="s">
        <v>96</v>
      </c>
      <c r="E691">
        <v>4</v>
      </c>
      <c r="F691">
        <v>30</v>
      </c>
      <c r="G691">
        <v>113</v>
      </c>
      <c r="H691">
        <v>3390</v>
      </c>
      <c r="I691">
        <v>7.0000000000000007E-2</v>
      </c>
      <c r="K691">
        <v>3152.7</v>
      </c>
      <c r="L691" s="65">
        <v>44228</v>
      </c>
      <c r="M691" s="65">
        <v>44228</v>
      </c>
      <c r="N691">
        <v>690</v>
      </c>
      <c r="O691">
        <v>3</v>
      </c>
      <c r="P691" t="s">
        <v>90</v>
      </c>
      <c r="Q691">
        <v>7.0000000000000007E-2</v>
      </c>
      <c r="R691">
        <v>220.68899999999999</v>
      </c>
      <c r="S691">
        <v>4</v>
      </c>
      <c r="T691" t="s">
        <v>548</v>
      </c>
      <c r="U691" t="s">
        <v>206</v>
      </c>
      <c r="V691" t="s">
        <v>549</v>
      </c>
    </row>
    <row r="692" spans="1:22" x14ac:dyDescent="0.3">
      <c r="A692">
        <v>691</v>
      </c>
      <c r="B692" s="65">
        <v>44207</v>
      </c>
      <c r="C692">
        <v>4</v>
      </c>
      <c r="D692" t="s">
        <v>145</v>
      </c>
      <c r="E692">
        <v>6</v>
      </c>
      <c r="F692">
        <v>39</v>
      </c>
      <c r="G692">
        <v>105</v>
      </c>
      <c r="H692">
        <v>4095</v>
      </c>
      <c r="I692">
        <v>7.0000000000000007E-2</v>
      </c>
      <c r="K692">
        <v>3808.35</v>
      </c>
      <c r="L692" s="65">
        <v>44232</v>
      </c>
      <c r="M692" s="65"/>
      <c r="N692">
        <v>691</v>
      </c>
      <c r="O692">
        <v>6</v>
      </c>
      <c r="P692" t="s">
        <v>113</v>
      </c>
      <c r="Q692">
        <v>0.1</v>
      </c>
      <c r="R692">
        <v>380.83499999999998</v>
      </c>
      <c r="S692">
        <v>5</v>
      </c>
      <c r="T692" t="s">
        <v>202</v>
      </c>
      <c r="U692" t="s">
        <v>201</v>
      </c>
      <c r="V692" t="s">
        <v>554</v>
      </c>
    </row>
    <row r="693" spans="1:22" x14ac:dyDescent="0.3">
      <c r="A693">
        <v>692</v>
      </c>
      <c r="B693" s="65">
        <v>44208</v>
      </c>
      <c r="C693">
        <v>82</v>
      </c>
      <c r="D693" t="s">
        <v>126</v>
      </c>
      <c r="E693">
        <v>4</v>
      </c>
      <c r="F693">
        <v>20</v>
      </c>
      <c r="G693">
        <v>119</v>
      </c>
      <c r="H693">
        <v>2380</v>
      </c>
      <c r="I693">
        <v>0.13</v>
      </c>
      <c r="K693">
        <v>2070.6</v>
      </c>
      <c r="L693" s="65">
        <v>44238</v>
      </c>
      <c r="M693" s="65">
        <v>44238</v>
      </c>
      <c r="N693">
        <v>692</v>
      </c>
      <c r="O693">
        <v>3</v>
      </c>
      <c r="P693" t="s">
        <v>80</v>
      </c>
      <c r="Q693">
        <v>0.09</v>
      </c>
      <c r="R693">
        <v>186.35400000000001</v>
      </c>
      <c r="S693">
        <v>6</v>
      </c>
      <c r="T693" t="s">
        <v>548</v>
      </c>
      <c r="U693" t="s">
        <v>206</v>
      </c>
      <c r="V693" t="s">
        <v>549</v>
      </c>
    </row>
    <row r="694" spans="1:22" x14ac:dyDescent="0.3">
      <c r="A694">
        <v>693</v>
      </c>
      <c r="B694" s="65">
        <v>44208</v>
      </c>
      <c r="C694">
        <v>54</v>
      </c>
      <c r="D694" t="s">
        <v>138</v>
      </c>
      <c r="E694">
        <v>13</v>
      </c>
      <c r="F694">
        <v>36</v>
      </c>
      <c r="G694">
        <v>112</v>
      </c>
      <c r="H694">
        <v>4032</v>
      </c>
      <c r="I694">
        <v>0.01</v>
      </c>
      <c r="K694">
        <v>3991.68</v>
      </c>
      <c r="L694" s="65">
        <v>44230</v>
      </c>
      <c r="M694" s="65">
        <v>44230</v>
      </c>
      <c r="N694">
        <v>693</v>
      </c>
      <c r="O694">
        <v>7</v>
      </c>
      <c r="P694" t="s">
        <v>83</v>
      </c>
      <c r="Q694">
        <v>0.08</v>
      </c>
      <c r="R694">
        <v>319.33440000000002</v>
      </c>
      <c r="S694">
        <v>7</v>
      </c>
      <c r="T694" t="s">
        <v>545</v>
      </c>
      <c r="U694" t="s">
        <v>201</v>
      </c>
      <c r="V694" t="s">
        <v>568</v>
      </c>
    </row>
    <row r="695" spans="1:22" x14ac:dyDescent="0.3">
      <c r="A695">
        <v>694</v>
      </c>
      <c r="B695" s="65">
        <v>44209</v>
      </c>
      <c r="C695">
        <v>29</v>
      </c>
      <c r="D695" t="s">
        <v>157</v>
      </c>
      <c r="E695">
        <v>7</v>
      </c>
      <c r="F695">
        <v>47</v>
      </c>
      <c r="G695">
        <v>97</v>
      </c>
      <c r="H695">
        <v>4559</v>
      </c>
      <c r="I695">
        <v>7.0000000000000007E-2</v>
      </c>
      <c r="K695">
        <v>4239.87</v>
      </c>
      <c r="L695" s="65">
        <v>44230</v>
      </c>
      <c r="M695" s="65">
        <v>44230</v>
      </c>
      <c r="N695">
        <v>694</v>
      </c>
      <c r="O695">
        <v>6</v>
      </c>
      <c r="P695" t="s">
        <v>109</v>
      </c>
      <c r="Q695">
        <v>0.09</v>
      </c>
      <c r="R695">
        <v>381.5883</v>
      </c>
      <c r="S695">
        <v>1</v>
      </c>
      <c r="T695" t="s">
        <v>542</v>
      </c>
      <c r="U695" t="s">
        <v>206</v>
      </c>
      <c r="V695" t="s">
        <v>556</v>
      </c>
    </row>
    <row r="696" spans="1:22" x14ac:dyDescent="0.3">
      <c r="A696">
        <v>695</v>
      </c>
      <c r="B696" s="65">
        <v>44209</v>
      </c>
      <c r="C696">
        <v>8</v>
      </c>
      <c r="D696" t="s">
        <v>96</v>
      </c>
      <c r="E696">
        <v>3</v>
      </c>
      <c r="F696">
        <v>37</v>
      </c>
      <c r="G696">
        <v>120</v>
      </c>
      <c r="H696">
        <v>4440</v>
      </c>
      <c r="I696">
        <v>0.06</v>
      </c>
      <c r="K696">
        <v>4173.6000000000004</v>
      </c>
      <c r="L696" s="65">
        <v>44211</v>
      </c>
      <c r="M696" s="65">
        <v>44211</v>
      </c>
      <c r="N696">
        <v>695</v>
      </c>
      <c r="O696">
        <v>4</v>
      </c>
      <c r="P696" t="s">
        <v>105</v>
      </c>
      <c r="Q696">
        <v>0.08</v>
      </c>
      <c r="R696">
        <v>333.88799999999998</v>
      </c>
      <c r="S696">
        <v>2</v>
      </c>
      <c r="T696" t="s">
        <v>545</v>
      </c>
      <c r="U696" t="s">
        <v>206</v>
      </c>
      <c r="V696" t="s">
        <v>546</v>
      </c>
    </row>
    <row r="697" spans="1:22" x14ac:dyDescent="0.3">
      <c r="A697">
        <v>696</v>
      </c>
      <c r="B697" s="65">
        <v>44209</v>
      </c>
      <c r="C697">
        <v>40</v>
      </c>
      <c r="D697" t="s">
        <v>111</v>
      </c>
      <c r="E697">
        <v>7</v>
      </c>
      <c r="F697">
        <v>29</v>
      </c>
      <c r="G697">
        <v>108</v>
      </c>
      <c r="H697">
        <v>3132</v>
      </c>
      <c r="I697">
        <v>0</v>
      </c>
      <c r="K697">
        <v>3132</v>
      </c>
      <c r="L697" s="65">
        <v>44232</v>
      </c>
      <c r="M697" s="65">
        <v>44232</v>
      </c>
      <c r="N697">
        <v>696</v>
      </c>
      <c r="O697">
        <v>5</v>
      </c>
      <c r="P697" t="s">
        <v>105</v>
      </c>
      <c r="Q697">
        <v>0.06</v>
      </c>
      <c r="R697">
        <v>187.92</v>
      </c>
      <c r="S697">
        <v>3</v>
      </c>
      <c r="T697" t="s">
        <v>542</v>
      </c>
      <c r="U697" t="s">
        <v>206</v>
      </c>
      <c r="V697" t="s">
        <v>556</v>
      </c>
    </row>
    <row r="698" spans="1:22" x14ac:dyDescent="0.3">
      <c r="A698">
        <v>697</v>
      </c>
      <c r="B698" s="65">
        <v>44209</v>
      </c>
      <c r="C698">
        <v>13</v>
      </c>
      <c r="D698" t="s">
        <v>134</v>
      </c>
      <c r="E698">
        <v>3</v>
      </c>
      <c r="F698">
        <v>24</v>
      </c>
      <c r="G698">
        <v>93</v>
      </c>
      <c r="H698">
        <v>2232</v>
      </c>
      <c r="I698">
        <v>0.11</v>
      </c>
      <c r="K698">
        <v>1986.48</v>
      </c>
      <c r="L698" s="65">
        <v>44230</v>
      </c>
      <c r="M698" s="65">
        <v>44230</v>
      </c>
      <c r="N698">
        <v>697</v>
      </c>
      <c r="O698">
        <v>3</v>
      </c>
      <c r="P698" t="s">
        <v>90</v>
      </c>
      <c r="Q698">
        <v>0.08</v>
      </c>
      <c r="R698">
        <v>158.91839999999999</v>
      </c>
      <c r="S698">
        <v>4</v>
      </c>
      <c r="T698" t="s">
        <v>545</v>
      </c>
      <c r="U698" t="s">
        <v>206</v>
      </c>
      <c r="V698" t="s">
        <v>546</v>
      </c>
    </row>
    <row r="699" spans="1:22" x14ac:dyDescent="0.3">
      <c r="A699">
        <v>698</v>
      </c>
      <c r="B699" s="65">
        <v>44210</v>
      </c>
      <c r="C699">
        <v>69</v>
      </c>
      <c r="D699" t="s">
        <v>126</v>
      </c>
      <c r="E699">
        <v>3</v>
      </c>
      <c r="F699">
        <v>18</v>
      </c>
      <c r="G699">
        <v>106</v>
      </c>
      <c r="H699">
        <v>1908</v>
      </c>
      <c r="I699">
        <v>0.15</v>
      </c>
      <c r="K699">
        <v>1621.8</v>
      </c>
      <c r="L699" s="65">
        <v>44218</v>
      </c>
      <c r="M699" s="65">
        <v>44218</v>
      </c>
      <c r="N699">
        <v>698</v>
      </c>
      <c r="O699">
        <v>1</v>
      </c>
      <c r="P699" t="s">
        <v>95</v>
      </c>
      <c r="Q699">
        <v>7.0000000000000007E-2</v>
      </c>
      <c r="R699">
        <v>113.526</v>
      </c>
      <c r="S699">
        <v>5</v>
      </c>
      <c r="T699" t="s">
        <v>545</v>
      </c>
      <c r="U699" t="s">
        <v>206</v>
      </c>
      <c r="V699" t="s">
        <v>546</v>
      </c>
    </row>
    <row r="700" spans="1:22" x14ac:dyDescent="0.3">
      <c r="A700">
        <v>699</v>
      </c>
      <c r="B700" s="65">
        <v>44210</v>
      </c>
      <c r="C700">
        <v>63</v>
      </c>
      <c r="D700" t="s">
        <v>139</v>
      </c>
      <c r="E700">
        <v>1</v>
      </c>
      <c r="F700">
        <v>26</v>
      </c>
      <c r="G700">
        <v>107</v>
      </c>
      <c r="H700">
        <v>2782</v>
      </c>
      <c r="I700">
        <v>0.15</v>
      </c>
      <c r="K700">
        <v>2364.6999999999998</v>
      </c>
      <c r="L700" s="65">
        <v>44232</v>
      </c>
      <c r="M700" s="65">
        <v>44232</v>
      </c>
      <c r="N700">
        <v>699</v>
      </c>
      <c r="O700">
        <v>1</v>
      </c>
      <c r="P700" t="s">
        <v>109</v>
      </c>
      <c r="Q700">
        <v>0.1</v>
      </c>
      <c r="R700">
        <v>236.47</v>
      </c>
      <c r="S700">
        <v>6</v>
      </c>
      <c r="T700" t="s">
        <v>202</v>
      </c>
      <c r="U700" t="s">
        <v>201</v>
      </c>
      <c r="V700" t="s">
        <v>539</v>
      </c>
    </row>
    <row r="701" spans="1:22" x14ac:dyDescent="0.3">
      <c r="A701">
        <v>700</v>
      </c>
      <c r="B701" s="65">
        <v>44210</v>
      </c>
      <c r="C701">
        <v>6</v>
      </c>
      <c r="D701" t="s">
        <v>147</v>
      </c>
      <c r="E701">
        <v>15</v>
      </c>
      <c r="F701">
        <v>49</v>
      </c>
      <c r="G701">
        <v>103</v>
      </c>
      <c r="H701">
        <v>5047</v>
      </c>
      <c r="I701">
        <v>0.13</v>
      </c>
      <c r="K701">
        <v>4390.8900000000003</v>
      </c>
      <c r="L701" s="65">
        <v>44235</v>
      </c>
      <c r="M701" s="65">
        <v>44235</v>
      </c>
      <c r="N701">
        <v>700</v>
      </c>
      <c r="O701">
        <v>1</v>
      </c>
      <c r="P701" t="s">
        <v>128</v>
      </c>
      <c r="Q701">
        <v>0.1</v>
      </c>
      <c r="R701">
        <v>439.089</v>
      </c>
      <c r="S701">
        <v>7</v>
      </c>
      <c r="T701" t="s">
        <v>551</v>
      </c>
      <c r="U701" t="s">
        <v>206</v>
      </c>
      <c r="V701" t="s">
        <v>572</v>
      </c>
    </row>
    <row r="702" spans="1:22" x14ac:dyDescent="0.3">
      <c r="A702">
        <v>701</v>
      </c>
      <c r="B702" s="65">
        <v>44211</v>
      </c>
      <c r="C702">
        <v>31</v>
      </c>
      <c r="D702" t="s">
        <v>144</v>
      </c>
      <c r="E702">
        <v>10</v>
      </c>
      <c r="F702">
        <v>25</v>
      </c>
      <c r="G702">
        <v>92</v>
      </c>
      <c r="H702">
        <v>2300</v>
      </c>
      <c r="I702">
        <v>0.01</v>
      </c>
      <c r="K702">
        <v>2277</v>
      </c>
      <c r="L702" s="65">
        <v>44224</v>
      </c>
      <c r="M702" s="65">
        <v>44224</v>
      </c>
      <c r="N702">
        <v>701</v>
      </c>
      <c r="O702">
        <v>1</v>
      </c>
      <c r="P702" t="s">
        <v>83</v>
      </c>
      <c r="Q702">
        <v>0.05</v>
      </c>
      <c r="R702">
        <v>113.85</v>
      </c>
      <c r="S702">
        <v>1</v>
      </c>
      <c r="T702" t="s">
        <v>551</v>
      </c>
      <c r="U702" t="s">
        <v>206</v>
      </c>
      <c r="V702" t="s">
        <v>562</v>
      </c>
    </row>
    <row r="703" spans="1:22" x14ac:dyDescent="0.3">
      <c r="A703">
        <v>702</v>
      </c>
      <c r="B703" s="65">
        <v>44214</v>
      </c>
      <c r="C703">
        <v>96</v>
      </c>
      <c r="D703" t="s">
        <v>104</v>
      </c>
      <c r="E703">
        <v>7</v>
      </c>
      <c r="F703">
        <v>16</v>
      </c>
      <c r="G703">
        <v>98</v>
      </c>
      <c r="H703">
        <v>1568</v>
      </c>
      <c r="I703">
        <v>0.15</v>
      </c>
      <c r="K703">
        <v>1332.8</v>
      </c>
      <c r="L703" s="65">
        <v>44225</v>
      </c>
      <c r="M703" s="65">
        <v>44225</v>
      </c>
      <c r="N703">
        <v>702</v>
      </c>
      <c r="O703">
        <v>5</v>
      </c>
      <c r="P703" t="s">
        <v>95</v>
      </c>
      <c r="Q703">
        <v>7.0000000000000007E-2</v>
      </c>
      <c r="R703">
        <v>93.296000000000006</v>
      </c>
      <c r="S703">
        <v>2</v>
      </c>
      <c r="T703" t="s">
        <v>542</v>
      </c>
      <c r="U703" t="s">
        <v>206</v>
      </c>
      <c r="V703" t="s">
        <v>556</v>
      </c>
    </row>
    <row r="704" spans="1:22" x14ac:dyDescent="0.3">
      <c r="A704">
        <v>703</v>
      </c>
      <c r="B704" s="65">
        <v>44214</v>
      </c>
      <c r="C704">
        <v>62</v>
      </c>
      <c r="D704" t="s">
        <v>96</v>
      </c>
      <c r="E704">
        <v>4</v>
      </c>
      <c r="F704">
        <v>29</v>
      </c>
      <c r="G704">
        <v>112</v>
      </c>
      <c r="H704">
        <v>3248</v>
      </c>
      <c r="I704">
        <v>0.03</v>
      </c>
      <c r="K704">
        <v>3150.56</v>
      </c>
      <c r="L704" s="65">
        <v>44233</v>
      </c>
      <c r="M704" s="65">
        <v>44233</v>
      </c>
      <c r="N704">
        <v>703</v>
      </c>
      <c r="O704">
        <v>6</v>
      </c>
      <c r="P704" t="s">
        <v>88</v>
      </c>
      <c r="Q704">
        <v>0.06</v>
      </c>
      <c r="R704">
        <v>189.03360000000001</v>
      </c>
      <c r="S704">
        <v>3</v>
      </c>
      <c r="T704" t="s">
        <v>548</v>
      </c>
      <c r="U704" t="s">
        <v>206</v>
      </c>
      <c r="V704" t="s">
        <v>549</v>
      </c>
    </row>
    <row r="705" spans="1:22" x14ac:dyDescent="0.3">
      <c r="A705">
        <v>704</v>
      </c>
      <c r="B705" s="65">
        <v>44214</v>
      </c>
      <c r="C705">
        <v>85</v>
      </c>
      <c r="D705" t="s">
        <v>117</v>
      </c>
      <c r="E705">
        <v>2</v>
      </c>
      <c r="F705">
        <v>32</v>
      </c>
      <c r="G705">
        <v>97</v>
      </c>
      <c r="H705">
        <v>3104</v>
      </c>
      <c r="I705">
        <v>0.01</v>
      </c>
      <c r="K705">
        <v>3072.96</v>
      </c>
      <c r="L705" s="65">
        <v>44217</v>
      </c>
      <c r="M705" s="65">
        <v>44217</v>
      </c>
      <c r="N705">
        <v>704</v>
      </c>
      <c r="O705">
        <v>2</v>
      </c>
      <c r="P705" t="s">
        <v>80</v>
      </c>
      <c r="Q705">
        <v>0.1</v>
      </c>
      <c r="R705">
        <v>307.29599999999999</v>
      </c>
      <c r="S705">
        <v>4</v>
      </c>
      <c r="T705" t="s">
        <v>542</v>
      </c>
      <c r="U705" t="s">
        <v>206</v>
      </c>
      <c r="V705" t="s">
        <v>543</v>
      </c>
    </row>
    <row r="706" spans="1:22" x14ac:dyDescent="0.3">
      <c r="A706">
        <v>705</v>
      </c>
      <c r="B706" s="65">
        <v>44214</v>
      </c>
      <c r="C706">
        <v>38</v>
      </c>
      <c r="D706" t="s">
        <v>132</v>
      </c>
      <c r="E706">
        <v>10</v>
      </c>
      <c r="F706">
        <v>46</v>
      </c>
      <c r="G706">
        <v>102</v>
      </c>
      <c r="H706">
        <v>4692</v>
      </c>
      <c r="I706">
        <v>0.08</v>
      </c>
      <c r="K706">
        <v>4316.6400000000003</v>
      </c>
      <c r="L706" s="65">
        <v>44240</v>
      </c>
      <c r="M706" s="65">
        <v>44240</v>
      </c>
      <c r="N706">
        <v>705</v>
      </c>
      <c r="O706">
        <v>1</v>
      </c>
      <c r="P706" t="s">
        <v>95</v>
      </c>
      <c r="Q706">
        <v>0.05</v>
      </c>
      <c r="R706">
        <v>215.83199999999999</v>
      </c>
      <c r="S706">
        <v>5</v>
      </c>
      <c r="T706" t="s">
        <v>551</v>
      </c>
      <c r="U706" t="s">
        <v>206</v>
      </c>
      <c r="V706" t="s">
        <v>562</v>
      </c>
    </row>
    <row r="707" spans="1:22" x14ac:dyDescent="0.3">
      <c r="A707">
        <v>706</v>
      </c>
      <c r="B707" s="65">
        <v>44215</v>
      </c>
      <c r="C707">
        <v>27</v>
      </c>
      <c r="D707" t="s">
        <v>160</v>
      </c>
      <c r="E707">
        <v>4</v>
      </c>
      <c r="F707">
        <v>14</v>
      </c>
      <c r="G707">
        <v>110</v>
      </c>
      <c r="H707">
        <v>1540</v>
      </c>
      <c r="I707">
        <v>0.06</v>
      </c>
      <c r="K707">
        <v>1447.6</v>
      </c>
      <c r="L707" s="65">
        <v>44233</v>
      </c>
      <c r="M707" s="65">
        <v>44233</v>
      </c>
      <c r="N707">
        <v>706</v>
      </c>
      <c r="O707">
        <v>1</v>
      </c>
      <c r="P707" t="s">
        <v>105</v>
      </c>
      <c r="Q707">
        <v>0.06</v>
      </c>
      <c r="R707">
        <v>86.855999999999995</v>
      </c>
      <c r="S707">
        <v>6</v>
      </c>
      <c r="T707" t="s">
        <v>548</v>
      </c>
      <c r="U707" t="s">
        <v>206</v>
      </c>
      <c r="V707" t="s">
        <v>549</v>
      </c>
    </row>
    <row r="708" spans="1:22" x14ac:dyDescent="0.3">
      <c r="A708">
        <v>707</v>
      </c>
      <c r="B708" s="65">
        <v>44215</v>
      </c>
      <c r="C708">
        <v>31</v>
      </c>
      <c r="D708" t="s">
        <v>144</v>
      </c>
      <c r="E708">
        <v>14</v>
      </c>
      <c r="F708">
        <v>14</v>
      </c>
      <c r="G708">
        <v>116</v>
      </c>
      <c r="H708">
        <v>1624</v>
      </c>
      <c r="I708">
        <v>0.14000000000000001</v>
      </c>
      <c r="K708">
        <v>1396.64</v>
      </c>
      <c r="L708" s="65">
        <v>44217</v>
      </c>
      <c r="M708" s="65">
        <v>44217</v>
      </c>
      <c r="N708">
        <v>707</v>
      </c>
      <c r="O708">
        <v>1</v>
      </c>
      <c r="P708" t="s">
        <v>80</v>
      </c>
      <c r="Q708">
        <v>0.08</v>
      </c>
      <c r="R708">
        <v>111.7312</v>
      </c>
      <c r="S708">
        <v>7</v>
      </c>
      <c r="T708" t="s">
        <v>548</v>
      </c>
      <c r="U708" t="s">
        <v>201</v>
      </c>
      <c r="V708" t="s">
        <v>570</v>
      </c>
    </row>
    <row r="709" spans="1:22" x14ac:dyDescent="0.3">
      <c r="A709">
        <v>708</v>
      </c>
      <c r="B709" s="65">
        <v>44215</v>
      </c>
      <c r="C709">
        <v>84</v>
      </c>
      <c r="D709" t="s">
        <v>106</v>
      </c>
      <c r="E709">
        <v>13</v>
      </c>
      <c r="F709">
        <v>39</v>
      </c>
      <c r="G709">
        <v>117</v>
      </c>
      <c r="H709">
        <v>4563</v>
      </c>
      <c r="I709">
        <v>0.12</v>
      </c>
      <c r="K709">
        <v>4015.44</v>
      </c>
      <c r="L709" s="65">
        <v>44233</v>
      </c>
      <c r="M709" s="65">
        <v>44233</v>
      </c>
      <c r="N709">
        <v>708</v>
      </c>
      <c r="O709">
        <v>6</v>
      </c>
      <c r="P709" t="s">
        <v>109</v>
      </c>
      <c r="Q709">
        <v>0.08</v>
      </c>
      <c r="R709">
        <v>321.23520000000002</v>
      </c>
      <c r="S709">
        <v>1</v>
      </c>
      <c r="T709" t="s">
        <v>545</v>
      </c>
      <c r="U709" t="s">
        <v>201</v>
      </c>
      <c r="V709" t="s">
        <v>568</v>
      </c>
    </row>
    <row r="710" spans="1:22" x14ac:dyDescent="0.3">
      <c r="A710">
        <v>709</v>
      </c>
      <c r="B710" s="65">
        <v>44215</v>
      </c>
      <c r="C710">
        <v>2</v>
      </c>
      <c r="D710" t="s">
        <v>93</v>
      </c>
      <c r="E710">
        <v>11</v>
      </c>
      <c r="F710">
        <v>13</v>
      </c>
      <c r="G710">
        <v>97</v>
      </c>
      <c r="H710">
        <v>1261</v>
      </c>
      <c r="I710">
        <v>0</v>
      </c>
      <c r="K710">
        <v>1261</v>
      </c>
      <c r="L710" s="65">
        <v>44237</v>
      </c>
      <c r="M710" s="65">
        <v>44237</v>
      </c>
      <c r="N710">
        <v>709</v>
      </c>
      <c r="O710">
        <v>2</v>
      </c>
      <c r="P710" t="s">
        <v>109</v>
      </c>
      <c r="Q710">
        <v>0.06</v>
      </c>
      <c r="R710">
        <v>75.66</v>
      </c>
      <c r="S710">
        <v>2</v>
      </c>
      <c r="T710" t="s">
        <v>202</v>
      </c>
      <c r="U710" t="s">
        <v>201</v>
      </c>
      <c r="V710" t="s">
        <v>564</v>
      </c>
    </row>
    <row r="711" spans="1:22" x14ac:dyDescent="0.3">
      <c r="A711">
        <v>710</v>
      </c>
      <c r="B711" s="65">
        <v>44215</v>
      </c>
      <c r="C711">
        <v>59</v>
      </c>
      <c r="D711" t="s">
        <v>156</v>
      </c>
      <c r="E711">
        <v>12</v>
      </c>
      <c r="F711">
        <v>21</v>
      </c>
      <c r="G711">
        <v>114</v>
      </c>
      <c r="H711">
        <v>2394</v>
      </c>
      <c r="I711">
        <v>0.12</v>
      </c>
      <c r="K711">
        <v>2106.7199999999998</v>
      </c>
      <c r="L711" s="65">
        <v>44245</v>
      </c>
      <c r="M711" s="65">
        <v>44245</v>
      </c>
      <c r="N711">
        <v>710</v>
      </c>
      <c r="O711">
        <v>7</v>
      </c>
      <c r="P711" t="s">
        <v>113</v>
      </c>
      <c r="Q711">
        <v>0.05</v>
      </c>
      <c r="R711">
        <v>105.336</v>
      </c>
      <c r="S711">
        <v>3</v>
      </c>
      <c r="T711" t="s">
        <v>542</v>
      </c>
      <c r="U711" t="s">
        <v>201</v>
      </c>
      <c r="V711" t="s">
        <v>566</v>
      </c>
    </row>
    <row r="712" spans="1:22" x14ac:dyDescent="0.3">
      <c r="A712">
        <v>711</v>
      </c>
      <c r="B712" s="65">
        <v>44217</v>
      </c>
      <c r="C712">
        <v>47</v>
      </c>
      <c r="D712" t="s">
        <v>101</v>
      </c>
      <c r="E712">
        <v>11</v>
      </c>
      <c r="F712">
        <v>32</v>
      </c>
      <c r="G712">
        <v>119</v>
      </c>
      <c r="H712">
        <v>3808</v>
      </c>
      <c r="I712">
        <v>0</v>
      </c>
      <c r="K712">
        <v>3808</v>
      </c>
      <c r="L712" s="65">
        <v>44226</v>
      </c>
      <c r="M712" s="65">
        <v>44226</v>
      </c>
      <c r="N712">
        <v>711</v>
      </c>
      <c r="O712">
        <v>3</v>
      </c>
      <c r="P712" t="s">
        <v>80</v>
      </c>
      <c r="Q712">
        <v>0.1</v>
      </c>
      <c r="R712">
        <v>380.8</v>
      </c>
      <c r="S712">
        <v>4</v>
      </c>
      <c r="T712" t="s">
        <v>202</v>
      </c>
      <c r="U712" t="s">
        <v>201</v>
      </c>
      <c r="V712" t="s">
        <v>564</v>
      </c>
    </row>
    <row r="713" spans="1:22" x14ac:dyDescent="0.3">
      <c r="A713">
        <v>712</v>
      </c>
      <c r="B713" s="65">
        <v>44217</v>
      </c>
      <c r="C713">
        <v>44</v>
      </c>
      <c r="D713" t="s">
        <v>130</v>
      </c>
      <c r="E713">
        <v>2</v>
      </c>
      <c r="F713">
        <v>28</v>
      </c>
      <c r="G713">
        <v>108</v>
      </c>
      <c r="H713">
        <v>3024</v>
      </c>
      <c r="I713">
        <v>0.14000000000000001</v>
      </c>
      <c r="K713">
        <v>2600.64</v>
      </c>
      <c r="L713" s="65">
        <v>44240</v>
      </c>
      <c r="M713" s="65">
        <v>44240</v>
      </c>
      <c r="N713">
        <v>712</v>
      </c>
      <c r="O713">
        <v>7</v>
      </c>
      <c r="P713" t="s">
        <v>95</v>
      </c>
      <c r="Q713">
        <v>0.1</v>
      </c>
      <c r="R713">
        <v>260.06400000000002</v>
      </c>
      <c r="S713">
        <v>5</v>
      </c>
      <c r="T713" t="s">
        <v>542</v>
      </c>
      <c r="U713" t="s">
        <v>206</v>
      </c>
      <c r="V713" t="s">
        <v>543</v>
      </c>
    </row>
    <row r="714" spans="1:22" x14ac:dyDescent="0.3">
      <c r="A714">
        <v>713</v>
      </c>
      <c r="B714" s="65">
        <v>44218</v>
      </c>
      <c r="C714">
        <v>34</v>
      </c>
      <c r="D714" t="s">
        <v>118</v>
      </c>
      <c r="E714">
        <v>3</v>
      </c>
      <c r="F714">
        <v>31</v>
      </c>
      <c r="G714">
        <v>119</v>
      </c>
      <c r="H714">
        <v>3689</v>
      </c>
      <c r="I714">
        <v>0.12</v>
      </c>
      <c r="K714">
        <v>3246.32</v>
      </c>
      <c r="L714" s="65">
        <v>44233</v>
      </c>
      <c r="M714" s="65">
        <v>44233</v>
      </c>
      <c r="N714">
        <v>713</v>
      </c>
      <c r="O714">
        <v>6</v>
      </c>
      <c r="P714" t="s">
        <v>113</v>
      </c>
      <c r="Q714">
        <v>0.09</v>
      </c>
      <c r="R714">
        <v>292.16879999999998</v>
      </c>
      <c r="S714">
        <v>6</v>
      </c>
      <c r="T714" t="s">
        <v>545</v>
      </c>
      <c r="U714" t="s">
        <v>206</v>
      </c>
      <c r="V714" t="s">
        <v>546</v>
      </c>
    </row>
    <row r="715" spans="1:22" x14ac:dyDescent="0.3">
      <c r="A715">
        <v>714</v>
      </c>
      <c r="B715" s="65">
        <v>44218</v>
      </c>
      <c r="C715">
        <v>51</v>
      </c>
      <c r="D715" t="s">
        <v>114</v>
      </c>
      <c r="E715">
        <v>13</v>
      </c>
      <c r="F715">
        <v>15</v>
      </c>
      <c r="G715">
        <v>116</v>
      </c>
      <c r="H715">
        <v>1740</v>
      </c>
      <c r="I715">
        <v>0.15</v>
      </c>
      <c r="K715">
        <v>1479</v>
      </c>
      <c r="L715" s="65">
        <v>44233</v>
      </c>
      <c r="M715" s="65">
        <v>44233</v>
      </c>
      <c r="N715">
        <v>714</v>
      </c>
      <c r="O715">
        <v>6</v>
      </c>
      <c r="P715" t="s">
        <v>92</v>
      </c>
      <c r="Q715">
        <v>0.06</v>
      </c>
      <c r="R715">
        <v>88.74</v>
      </c>
      <c r="S715">
        <v>7</v>
      </c>
      <c r="T715" t="s">
        <v>545</v>
      </c>
      <c r="U715" t="s">
        <v>201</v>
      </c>
      <c r="V715" t="s">
        <v>568</v>
      </c>
    </row>
    <row r="716" spans="1:22" x14ac:dyDescent="0.3">
      <c r="A716">
        <v>715</v>
      </c>
      <c r="B716" s="65">
        <v>44219</v>
      </c>
      <c r="C716">
        <v>41</v>
      </c>
      <c r="D716" t="s">
        <v>127</v>
      </c>
      <c r="E716">
        <v>8</v>
      </c>
      <c r="F716">
        <v>11</v>
      </c>
      <c r="G716">
        <v>90</v>
      </c>
      <c r="H716">
        <v>990</v>
      </c>
      <c r="I716">
        <v>0.09</v>
      </c>
      <c r="K716">
        <v>900.9</v>
      </c>
      <c r="L716" s="65">
        <v>44229</v>
      </c>
      <c r="M716" s="65">
        <v>44229</v>
      </c>
      <c r="N716">
        <v>715</v>
      </c>
      <c r="O716">
        <v>5</v>
      </c>
      <c r="P716" t="s">
        <v>90</v>
      </c>
      <c r="Q716">
        <v>0.1</v>
      </c>
      <c r="R716">
        <v>90.09</v>
      </c>
      <c r="S716">
        <v>1</v>
      </c>
      <c r="T716" t="s">
        <v>545</v>
      </c>
      <c r="U716" t="s">
        <v>206</v>
      </c>
      <c r="V716" t="s">
        <v>558</v>
      </c>
    </row>
    <row r="717" spans="1:22" x14ac:dyDescent="0.3">
      <c r="A717">
        <v>716</v>
      </c>
      <c r="B717" s="65">
        <v>44219</v>
      </c>
      <c r="C717">
        <v>89</v>
      </c>
      <c r="D717" t="s">
        <v>111</v>
      </c>
      <c r="E717">
        <v>2</v>
      </c>
      <c r="F717">
        <v>26</v>
      </c>
      <c r="G717">
        <v>116</v>
      </c>
      <c r="H717">
        <v>3016</v>
      </c>
      <c r="I717">
        <v>0.03</v>
      </c>
      <c r="K717">
        <v>2925.52</v>
      </c>
      <c r="L717" s="65">
        <v>44225</v>
      </c>
      <c r="M717" s="65">
        <v>44225</v>
      </c>
      <c r="N717">
        <v>716</v>
      </c>
      <c r="O717">
        <v>4</v>
      </c>
      <c r="P717" t="s">
        <v>90</v>
      </c>
      <c r="Q717">
        <v>0.1</v>
      </c>
      <c r="R717">
        <v>292.55200000000002</v>
      </c>
      <c r="S717">
        <v>2</v>
      </c>
      <c r="T717" t="s">
        <v>542</v>
      </c>
      <c r="U717" t="s">
        <v>206</v>
      </c>
      <c r="V717" t="s">
        <v>543</v>
      </c>
    </row>
    <row r="718" spans="1:22" x14ac:dyDescent="0.3">
      <c r="A718">
        <v>717</v>
      </c>
      <c r="B718" s="65">
        <v>44220</v>
      </c>
      <c r="C718">
        <v>61</v>
      </c>
      <c r="D718" t="s">
        <v>116</v>
      </c>
      <c r="E718">
        <v>9</v>
      </c>
      <c r="F718">
        <v>29</v>
      </c>
      <c r="G718">
        <v>97</v>
      </c>
      <c r="H718">
        <v>2813</v>
      </c>
      <c r="I718">
        <v>0</v>
      </c>
      <c r="K718">
        <v>2813</v>
      </c>
      <c r="L718" s="65">
        <v>44235</v>
      </c>
      <c r="M718" s="65">
        <v>44235</v>
      </c>
      <c r="N718">
        <v>717</v>
      </c>
      <c r="O718">
        <v>1</v>
      </c>
      <c r="P718" t="s">
        <v>80</v>
      </c>
      <c r="Q718">
        <v>0.06</v>
      </c>
      <c r="R718">
        <v>168.78</v>
      </c>
      <c r="S718">
        <v>3</v>
      </c>
      <c r="T718" t="s">
        <v>548</v>
      </c>
      <c r="U718" t="s">
        <v>206</v>
      </c>
      <c r="V718" t="s">
        <v>560</v>
      </c>
    </row>
    <row r="719" spans="1:22" x14ac:dyDescent="0.3">
      <c r="A719">
        <v>718</v>
      </c>
      <c r="B719" s="65">
        <v>44221</v>
      </c>
      <c r="C719">
        <v>83</v>
      </c>
      <c r="D719" t="s">
        <v>159</v>
      </c>
      <c r="E719">
        <v>1</v>
      </c>
      <c r="F719">
        <v>16</v>
      </c>
      <c r="G719">
        <v>92</v>
      </c>
      <c r="H719">
        <v>1472</v>
      </c>
      <c r="I719">
        <v>0.04</v>
      </c>
      <c r="K719">
        <v>1413.12</v>
      </c>
      <c r="L719" s="65">
        <v>44229</v>
      </c>
      <c r="M719" s="65">
        <v>44229</v>
      </c>
      <c r="N719">
        <v>718</v>
      </c>
      <c r="O719">
        <v>1</v>
      </c>
      <c r="P719" t="s">
        <v>95</v>
      </c>
      <c r="Q719">
        <v>0.08</v>
      </c>
      <c r="R719">
        <v>113.0496</v>
      </c>
      <c r="S719">
        <v>4</v>
      </c>
      <c r="T719" t="s">
        <v>202</v>
      </c>
      <c r="U719" t="s">
        <v>201</v>
      </c>
      <c r="V719" t="s">
        <v>539</v>
      </c>
    </row>
    <row r="720" spans="1:22" x14ac:dyDescent="0.3">
      <c r="A720">
        <v>719</v>
      </c>
      <c r="B720" s="65">
        <v>44222</v>
      </c>
      <c r="C720">
        <v>30</v>
      </c>
      <c r="D720" t="s">
        <v>155</v>
      </c>
      <c r="E720">
        <v>15</v>
      </c>
      <c r="F720">
        <v>23</v>
      </c>
      <c r="G720">
        <v>109</v>
      </c>
      <c r="H720">
        <v>2507</v>
      </c>
      <c r="I720">
        <v>0.04</v>
      </c>
      <c r="K720">
        <v>2406.7199999999998</v>
      </c>
      <c r="L720" s="65">
        <v>44239</v>
      </c>
      <c r="M720" s="65">
        <v>44239</v>
      </c>
      <c r="N720">
        <v>719</v>
      </c>
      <c r="O720">
        <v>4</v>
      </c>
      <c r="P720" t="s">
        <v>113</v>
      </c>
      <c r="Q720">
        <v>0.1</v>
      </c>
      <c r="R720">
        <v>240.672</v>
      </c>
      <c r="S720">
        <v>5</v>
      </c>
      <c r="T720" t="s">
        <v>551</v>
      </c>
      <c r="U720" t="s">
        <v>206</v>
      </c>
      <c r="V720" t="s">
        <v>572</v>
      </c>
    </row>
    <row r="721" spans="1:22" x14ac:dyDescent="0.3">
      <c r="A721">
        <v>720</v>
      </c>
      <c r="B721" s="65">
        <v>44222</v>
      </c>
      <c r="C721">
        <v>93</v>
      </c>
      <c r="D721" t="s">
        <v>91</v>
      </c>
      <c r="E721">
        <v>9</v>
      </c>
      <c r="F721">
        <v>50</v>
      </c>
      <c r="G721">
        <v>120</v>
      </c>
      <c r="H721">
        <v>6000</v>
      </c>
      <c r="I721">
        <v>0.08</v>
      </c>
      <c r="K721">
        <v>5520</v>
      </c>
      <c r="L721" s="65">
        <v>44243</v>
      </c>
      <c r="M721" s="65">
        <v>44243</v>
      </c>
      <c r="N721">
        <v>720</v>
      </c>
      <c r="O721">
        <v>1</v>
      </c>
      <c r="P721" t="s">
        <v>113</v>
      </c>
      <c r="Q721">
        <v>0.1</v>
      </c>
      <c r="R721">
        <v>552</v>
      </c>
      <c r="S721">
        <v>6</v>
      </c>
      <c r="T721" t="s">
        <v>548</v>
      </c>
      <c r="U721" t="s">
        <v>206</v>
      </c>
      <c r="V721" t="s">
        <v>560</v>
      </c>
    </row>
    <row r="722" spans="1:22" x14ac:dyDescent="0.3">
      <c r="A722">
        <v>721</v>
      </c>
      <c r="B722" s="65">
        <v>44223</v>
      </c>
      <c r="C722">
        <v>38</v>
      </c>
      <c r="D722" t="s">
        <v>132</v>
      </c>
      <c r="E722">
        <v>2</v>
      </c>
      <c r="F722">
        <v>37</v>
      </c>
      <c r="G722">
        <v>109</v>
      </c>
      <c r="H722">
        <v>4033</v>
      </c>
      <c r="I722">
        <v>0.05</v>
      </c>
      <c r="K722">
        <v>3831.35</v>
      </c>
      <c r="L722" s="65">
        <v>44225</v>
      </c>
      <c r="M722" s="65">
        <v>44225</v>
      </c>
      <c r="N722">
        <v>721</v>
      </c>
      <c r="O722">
        <v>5</v>
      </c>
      <c r="P722" t="s">
        <v>95</v>
      </c>
      <c r="Q722">
        <v>0.05</v>
      </c>
      <c r="R722">
        <v>191.5675</v>
      </c>
      <c r="S722">
        <v>7</v>
      </c>
      <c r="T722" t="s">
        <v>542</v>
      </c>
      <c r="U722" t="s">
        <v>206</v>
      </c>
      <c r="V722" t="s">
        <v>543</v>
      </c>
    </row>
    <row r="723" spans="1:22" x14ac:dyDescent="0.3">
      <c r="A723">
        <v>722</v>
      </c>
      <c r="B723" s="65">
        <v>44223</v>
      </c>
      <c r="C723">
        <v>95</v>
      </c>
      <c r="D723" t="s">
        <v>96</v>
      </c>
      <c r="E723">
        <v>1</v>
      </c>
      <c r="F723">
        <v>23</v>
      </c>
      <c r="G723">
        <v>108</v>
      </c>
      <c r="H723">
        <v>2484</v>
      </c>
      <c r="I723">
        <v>0.01</v>
      </c>
      <c r="K723">
        <v>2459.16</v>
      </c>
      <c r="L723" s="65">
        <v>44244</v>
      </c>
      <c r="M723" s="65">
        <v>44244</v>
      </c>
      <c r="N723">
        <v>722</v>
      </c>
      <c r="O723">
        <v>2</v>
      </c>
      <c r="P723" t="s">
        <v>92</v>
      </c>
      <c r="Q723">
        <v>0.05</v>
      </c>
      <c r="R723">
        <v>122.958</v>
      </c>
      <c r="S723">
        <v>1</v>
      </c>
      <c r="T723" t="s">
        <v>202</v>
      </c>
      <c r="U723" t="s">
        <v>201</v>
      </c>
      <c r="V723" t="s">
        <v>539</v>
      </c>
    </row>
    <row r="724" spans="1:22" x14ac:dyDescent="0.3">
      <c r="A724">
        <v>723</v>
      </c>
      <c r="B724" s="65">
        <v>44224</v>
      </c>
      <c r="C724">
        <v>81</v>
      </c>
      <c r="D724" t="s">
        <v>162</v>
      </c>
      <c r="E724">
        <v>12</v>
      </c>
      <c r="F724">
        <v>11</v>
      </c>
      <c r="G724">
        <v>91</v>
      </c>
      <c r="H724">
        <v>1001</v>
      </c>
      <c r="I724">
        <v>0.04</v>
      </c>
      <c r="K724">
        <v>960.96</v>
      </c>
      <c r="L724" s="65">
        <v>44250</v>
      </c>
      <c r="M724" s="65">
        <v>44250</v>
      </c>
      <c r="N724">
        <v>723</v>
      </c>
      <c r="O724">
        <v>3</v>
      </c>
      <c r="P724" t="s">
        <v>113</v>
      </c>
      <c r="Q724">
        <v>0.08</v>
      </c>
      <c r="R724">
        <v>76.876800000000003</v>
      </c>
      <c r="S724">
        <v>2</v>
      </c>
      <c r="T724" t="s">
        <v>542</v>
      </c>
      <c r="U724" t="s">
        <v>201</v>
      </c>
      <c r="V724" t="s">
        <v>566</v>
      </c>
    </row>
    <row r="725" spans="1:22" x14ac:dyDescent="0.3">
      <c r="A725">
        <v>724</v>
      </c>
      <c r="B725" s="65">
        <v>44226</v>
      </c>
      <c r="C725">
        <v>84</v>
      </c>
      <c r="D725" t="s">
        <v>106</v>
      </c>
      <c r="E725">
        <v>7</v>
      </c>
      <c r="F725">
        <v>16</v>
      </c>
      <c r="G725">
        <v>119</v>
      </c>
      <c r="H725">
        <v>1904</v>
      </c>
      <c r="I725">
        <v>0.08</v>
      </c>
      <c r="K725">
        <v>1751.68</v>
      </c>
      <c r="L725" s="65">
        <v>44253</v>
      </c>
      <c r="M725" s="65">
        <v>44253</v>
      </c>
      <c r="N725">
        <v>724</v>
      </c>
      <c r="O725">
        <v>3</v>
      </c>
      <c r="P725" t="s">
        <v>88</v>
      </c>
      <c r="Q725">
        <v>0.06</v>
      </c>
      <c r="R725">
        <v>105.10080000000001</v>
      </c>
      <c r="S725">
        <v>3</v>
      </c>
      <c r="T725" t="s">
        <v>542</v>
      </c>
      <c r="U725" t="s">
        <v>206</v>
      </c>
      <c r="V725" t="s">
        <v>556</v>
      </c>
    </row>
    <row r="726" spans="1:22" x14ac:dyDescent="0.3">
      <c r="A726">
        <v>725</v>
      </c>
      <c r="B726" s="65">
        <v>44226</v>
      </c>
      <c r="C726">
        <v>96</v>
      </c>
      <c r="D726" t="s">
        <v>104</v>
      </c>
      <c r="E726">
        <v>1</v>
      </c>
      <c r="F726">
        <v>13</v>
      </c>
      <c r="G726">
        <v>107</v>
      </c>
      <c r="H726">
        <v>1391</v>
      </c>
      <c r="I726">
        <v>0.14000000000000001</v>
      </c>
      <c r="K726">
        <v>1196.26</v>
      </c>
      <c r="L726" s="65">
        <v>44230</v>
      </c>
      <c r="M726" s="65">
        <v>44230</v>
      </c>
      <c r="N726">
        <v>725</v>
      </c>
      <c r="O726">
        <v>7</v>
      </c>
      <c r="P726" t="s">
        <v>95</v>
      </c>
      <c r="Q726">
        <v>0.09</v>
      </c>
      <c r="R726">
        <v>107.6634</v>
      </c>
      <c r="S726">
        <v>4</v>
      </c>
      <c r="T726" t="s">
        <v>202</v>
      </c>
      <c r="U726" t="s">
        <v>201</v>
      </c>
      <c r="V726" t="s">
        <v>539</v>
      </c>
    </row>
    <row r="727" spans="1:22" x14ac:dyDescent="0.3">
      <c r="A727">
        <v>726</v>
      </c>
      <c r="B727" s="65">
        <v>44228</v>
      </c>
      <c r="C727">
        <v>18</v>
      </c>
      <c r="D727" t="s">
        <v>142</v>
      </c>
      <c r="E727">
        <v>1</v>
      </c>
      <c r="F727">
        <v>43</v>
      </c>
      <c r="G727">
        <v>90</v>
      </c>
      <c r="H727">
        <v>3870</v>
      </c>
      <c r="I727">
        <v>0.06</v>
      </c>
      <c r="K727">
        <v>3637.8</v>
      </c>
      <c r="L727" s="65">
        <v>44253</v>
      </c>
      <c r="M727" s="65">
        <v>44253</v>
      </c>
      <c r="N727">
        <v>726</v>
      </c>
      <c r="O727">
        <v>3</v>
      </c>
      <c r="P727" t="s">
        <v>109</v>
      </c>
      <c r="Q727">
        <v>0.08</v>
      </c>
      <c r="R727">
        <v>291.024</v>
      </c>
      <c r="S727">
        <v>5</v>
      </c>
      <c r="T727" t="s">
        <v>202</v>
      </c>
      <c r="U727" t="s">
        <v>201</v>
      </c>
      <c r="V727" t="s">
        <v>539</v>
      </c>
    </row>
    <row r="728" spans="1:22" x14ac:dyDescent="0.3">
      <c r="A728">
        <v>727</v>
      </c>
      <c r="B728" s="65">
        <v>44228</v>
      </c>
      <c r="C728">
        <v>6</v>
      </c>
      <c r="D728" t="s">
        <v>147</v>
      </c>
      <c r="E728">
        <v>3</v>
      </c>
      <c r="F728">
        <v>27</v>
      </c>
      <c r="G728">
        <v>97</v>
      </c>
      <c r="H728">
        <v>2619</v>
      </c>
      <c r="I728">
        <v>0.02</v>
      </c>
      <c r="K728">
        <v>2566.62</v>
      </c>
      <c r="L728" s="65">
        <v>44256</v>
      </c>
      <c r="M728" s="65">
        <v>44256</v>
      </c>
      <c r="N728">
        <v>727</v>
      </c>
      <c r="O728">
        <v>6</v>
      </c>
      <c r="P728" t="s">
        <v>113</v>
      </c>
      <c r="Q728">
        <v>0.08</v>
      </c>
      <c r="R728">
        <v>205.3296</v>
      </c>
      <c r="S728">
        <v>6</v>
      </c>
      <c r="T728" t="s">
        <v>545</v>
      </c>
      <c r="U728" t="s">
        <v>206</v>
      </c>
      <c r="V728" t="s">
        <v>546</v>
      </c>
    </row>
    <row r="729" spans="1:22" x14ac:dyDescent="0.3">
      <c r="A729">
        <v>728</v>
      </c>
      <c r="B729" s="65">
        <v>44228</v>
      </c>
      <c r="C729">
        <v>76</v>
      </c>
      <c r="D729" t="s">
        <v>163</v>
      </c>
      <c r="E729">
        <v>13</v>
      </c>
      <c r="F729">
        <v>34</v>
      </c>
      <c r="G729">
        <v>120</v>
      </c>
      <c r="H729">
        <v>4080</v>
      </c>
      <c r="I729">
        <v>0.02</v>
      </c>
      <c r="K729">
        <v>3998.4</v>
      </c>
      <c r="L729" s="65">
        <v>44231</v>
      </c>
      <c r="M729" s="65">
        <v>44231</v>
      </c>
      <c r="N729">
        <v>728</v>
      </c>
      <c r="O729">
        <v>7</v>
      </c>
      <c r="P729" t="s">
        <v>92</v>
      </c>
      <c r="Q729">
        <v>0.09</v>
      </c>
      <c r="R729">
        <v>359.85599999999999</v>
      </c>
      <c r="S729">
        <v>7</v>
      </c>
      <c r="T729" t="s">
        <v>545</v>
      </c>
      <c r="U729" t="s">
        <v>201</v>
      </c>
      <c r="V729" t="s">
        <v>568</v>
      </c>
    </row>
    <row r="730" spans="1:22" x14ac:dyDescent="0.3">
      <c r="A730">
        <v>729</v>
      </c>
      <c r="B730" s="65">
        <v>44230</v>
      </c>
      <c r="C730">
        <v>32</v>
      </c>
      <c r="D730" t="s">
        <v>136</v>
      </c>
      <c r="E730">
        <v>9</v>
      </c>
      <c r="F730">
        <v>46</v>
      </c>
      <c r="G730">
        <v>93</v>
      </c>
      <c r="H730">
        <v>4278</v>
      </c>
      <c r="I730">
        <v>0</v>
      </c>
      <c r="K730">
        <v>4278</v>
      </c>
      <c r="L730" s="65">
        <v>44255</v>
      </c>
      <c r="M730" s="65">
        <v>44255</v>
      </c>
      <c r="N730">
        <v>729</v>
      </c>
      <c r="O730">
        <v>6</v>
      </c>
      <c r="P730" t="s">
        <v>80</v>
      </c>
      <c r="Q730">
        <v>0.09</v>
      </c>
      <c r="R730">
        <v>385.02</v>
      </c>
      <c r="S730">
        <v>1</v>
      </c>
      <c r="T730" t="s">
        <v>548</v>
      </c>
      <c r="U730" t="s">
        <v>206</v>
      </c>
      <c r="V730" t="s">
        <v>560</v>
      </c>
    </row>
    <row r="731" spans="1:22" x14ac:dyDescent="0.3">
      <c r="A731">
        <v>730</v>
      </c>
      <c r="B731" s="65">
        <v>44230</v>
      </c>
      <c r="C731">
        <v>5</v>
      </c>
      <c r="D731" t="s">
        <v>96</v>
      </c>
      <c r="E731">
        <v>13</v>
      </c>
      <c r="F731">
        <v>45</v>
      </c>
      <c r="G731">
        <v>91</v>
      </c>
      <c r="H731">
        <v>4095</v>
      </c>
      <c r="I731">
        <v>0.03</v>
      </c>
      <c r="K731">
        <v>3972.15</v>
      </c>
      <c r="L731" s="65">
        <v>44253</v>
      </c>
      <c r="M731" s="65">
        <v>44253</v>
      </c>
      <c r="N731">
        <v>730</v>
      </c>
      <c r="O731">
        <v>5</v>
      </c>
      <c r="P731" t="s">
        <v>128</v>
      </c>
      <c r="Q731">
        <v>7.0000000000000007E-2</v>
      </c>
      <c r="R731">
        <v>278.0505</v>
      </c>
      <c r="S731">
        <v>2</v>
      </c>
      <c r="T731" t="s">
        <v>545</v>
      </c>
      <c r="U731" t="s">
        <v>201</v>
      </c>
      <c r="V731" t="s">
        <v>568</v>
      </c>
    </row>
    <row r="732" spans="1:22" x14ac:dyDescent="0.3">
      <c r="A732">
        <v>731</v>
      </c>
      <c r="B732" s="65">
        <v>44232</v>
      </c>
      <c r="C732">
        <v>31</v>
      </c>
      <c r="D732" t="s">
        <v>144</v>
      </c>
      <c r="E732">
        <v>5</v>
      </c>
      <c r="F732">
        <v>50</v>
      </c>
      <c r="G732">
        <v>104</v>
      </c>
      <c r="H732">
        <v>5200</v>
      </c>
      <c r="I732">
        <v>0.15</v>
      </c>
      <c r="K732">
        <v>4420</v>
      </c>
      <c r="L732" s="65">
        <v>44252</v>
      </c>
      <c r="M732" s="65">
        <v>44252</v>
      </c>
      <c r="N732">
        <v>731</v>
      </c>
      <c r="O732">
        <v>7</v>
      </c>
      <c r="P732" t="s">
        <v>109</v>
      </c>
      <c r="Q732">
        <v>0.06</v>
      </c>
      <c r="R732">
        <v>265.2</v>
      </c>
      <c r="S732">
        <v>3</v>
      </c>
      <c r="T732" t="s">
        <v>551</v>
      </c>
      <c r="U732" t="s">
        <v>206</v>
      </c>
      <c r="V732" t="s">
        <v>552</v>
      </c>
    </row>
    <row r="733" spans="1:22" x14ac:dyDescent="0.3">
      <c r="A733">
        <v>732</v>
      </c>
      <c r="B733" s="65">
        <v>44232</v>
      </c>
      <c r="C733">
        <v>72</v>
      </c>
      <c r="D733" t="s">
        <v>96</v>
      </c>
      <c r="E733">
        <v>1</v>
      </c>
      <c r="F733">
        <v>32</v>
      </c>
      <c r="G733">
        <v>99</v>
      </c>
      <c r="H733">
        <v>3168</v>
      </c>
      <c r="I733">
        <v>7.0000000000000007E-2</v>
      </c>
      <c r="K733">
        <v>2946.24</v>
      </c>
      <c r="L733" s="65">
        <v>44249</v>
      </c>
      <c r="M733" s="65">
        <v>44249</v>
      </c>
      <c r="N733">
        <v>732</v>
      </c>
      <c r="O733">
        <v>5</v>
      </c>
      <c r="P733" t="s">
        <v>83</v>
      </c>
      <c r="Q733">
        <v>7.0000000000000007E-2</v>
      </c>
      <c r="R733">
        <v>206.23679999999999</v>
      </c>
      <c r="S733">
        <v>4</v>
      </c>
      <c r="T733" t="s">
        <v>202</v>
      </c>
      <c r="U733" t="s">
        <v>201</v>
      </c>
      <c r="V733" t="s">
        <v>539</v>
      </c>
    </row>
    <row r="734" spans="1:22" x14ac:dyDescent="0.3">
      <c r="A734">
        <v>733</v>
      </c>
      <c r="B734" s="65">
        <v>44232</v>
      </c>
      <c r="C734">
        <v>55</v>
      </c>
      <c r="D734" t="s">
        <v>106</v>
      </c>
      <c r="E734">
        <v>6</v>
      </c>
      <c r="F734">
        <v>19</v>
      </c>
      <c r="G734">
        <v>111</v>
      </c>
      <c r="H734">
        <v>2109</v>
      </c>
      <c r="I734">
        <v>0.02</v>
      </c>
      <c r="K734">
        <v>2066.8200000000002</v>
      </c>
      <c r="L734" s="65">
        <v>44248</v>
      </c>
      <c r="M734" s="65">
        <v>44248</v>
      </c>
      <c r="N734">
        <v>733</v>
      </c>
      <c r="O734">
        <v>4</v>
      </c>
      <c r="P734" t="s">
        <v>105</v>
      </c>
      <c r="Q734">
        <v>0.06</v>
      </c>
      <c r="R734">
        <v>124.00920000000001</v>
      </c>
      <c r="S734">
        <v>5</v>
      </c>
      <c r="T734" t="s">
        <v>202</v>
      </c>
      <c r="U734" t="s">
        <v>201</v>
      </c>
      <c r="V734" t="s">
        <v>554</v>
      </c>
    </row>
    <row r="735" spans="1:22" x14ac:dyDescent="0.3">
      <c r="A735">
        <v>734</v>
      </c>
      <c r="B735" s="65">
        <v>44232</v>
      </c>
      <c r="C735">
        <v>7</v>
      </c>
      <c r="D735" t="s">
        <v>161</v>
      </c>
      <c r="E735">
        <v>6</v>
      </c>
      <c r="F735">
        <v>25</v>
      </c>
      <c r="G735">
        <v>107</v>
      </c>
      <c r="H735">
        <v>2675</v>
      </c>
      <c r="I735">
        <v>0.02</v>
      </c>
      <c r="K735">
        <v>2621.5</v>
      </c>
      <c r="L735" s="65">
        <v>44259</v>
      </c>
      <c r="M735" s="65">
        <v>44259</v>
      </c>
      <c r="N735">
        <v>734</v>
      </c>
      <c r="O735">
        <v>6</v>
      </c>
      <c r="P735" t="s">
        <v>109</v>
      </c>
      <c r="Q735">
        <v>0.06</v>
      </c>
      <c r="R735">
        <v>157.29</v>
      </c>
      <c r="S735">
        <v>6</v>
      </c>
      <c r="T735" t="s">
        <v>202</v>
      </c>
      <c r="U735" t="s">
        <v>201</v>
      </c>
      <c r="V735" t="s">
        <v>554</v>
      </c>
    </row>
    <row r="736" spans="1:22" x14ac:dyDescent="0.3">
      <c r="A736">
        <v>735</v>
      </c>
      <c r="B736" s="65">
        <v>44233</v>
      </c>
      <c r="C736">
        <v>19</v>
      </c>
      <c r="D736" t="s">
        <v>96</v>
      </c>
      <c r="E736">
        <v>6</v>
      </c>
      <c r="F736">
        <v>20</v>
      </c>
      <c r="G736">
        <v>107</v>
      </c>
      <c r="H736">
        <v>2140</v>
      </c>
      <c r="I736">
        <v>0.05</v>
      </c>
      <c r="K736">
        <v>2033</v>
      </c>
      <c r="L736" s="65">
        <v>44241</v>
      </c>
      <c r="M736" s="65">
        <v>44241</v>
      </c>
      <c r="N736">
        <v>735</v>
      </c>
      <c r="O736">
        <v>2</v>
      </c>
      <c r="P736" t="s">
        <v>80</v>
      </c>
      <c r="Q736">
        <v>0.09</v>
      </c>
      <c r="R736">
        <v>182.97</v>
      </c>
      <c r="S736">
        <v>7</v>
      </c>
      <c r="T736" t="s">
        <v>202</v>
      </c>
      <c r="U736" t="s">
        <v>201</v>
      </c>
      <c r="V736" t="s">
        <v>554</v>
      </c>
    </row>
    <row r="737" spans="1:22" x14ac:dyDescent="0.3">
      <c r="A737">
        <v>736</v>
      </c>
      <c r="B737" s="65">
        <v>44233</v>
      </c>
      <c r="C737">
        <v>7</v>
      </c>
      <c r="D737" t="s">
        <v>161</v>
      </c>
      <c r="E737">
        <v>15</v>
      </c>
      <c r="F737">
        <v>27</v>
      </c>
      <c r="G737">
        <v>112</v>
      </c>
      <c r="H737">
        <v>3024</v>
      </c>
      <c r="I737">
        <v>0.04</v>
      </c>
      <c r="K737">
        <v>2903.04</v>
      </c>
      <c r="L737" s="65">
        <v>44233</v>
      </c>
      <c r="M737" s="65">
        <v>44233</v>
      </c>
      <c r="N737">
        <v>736</v>
      </c>
      <c r="O737">
        <v>1</v>
      </c>
      <c r="P737" t="s">
        <v>113</v>
      </c>
      <c r="Q737">
        <v>0.09</v>
      </c>
      <c r="R737">
        <v>261.27359999999999</v>
      </c>
      <c r="S737">
        <v>1</v>
      </c>
      <c r="T737" t="s">
        <v>551</v>
      </c>
      <c r="U737" t="s">
        <v>206</v>
      </c>
      <c r="V737" t="s">
        <v>572</v>
      </c>
    </row>
    <row r="738" spans="1:22" x14ac:dyDescent="0.3">
      <c r="A738">
        <v>737</v>
      </c>
      <c r="B738" s="65">
        <v>44233</v>
      </c>
      <c r="C738">
        <v>47</v>
      </c>
      <c r="D738" t="s">
        <v>101</v>
      </c>
      <c r="E738">
        <v>4</v>
      </c>
      <c r="F738">
        <v>28</v>
      </c>
      <c r="G738">
        <v>113</v>
      </c>
      <c r="H738">
        <v>3164</v>
      </c>
      <c r="I738">
        <v>0.04</v>
      </c>
      <c r="K738">
        <v>3037.44</v>
      </c>
      <c r="L738" s="65">
        <v>44233</v>
      </c>
      <c r="M738" s="65">
        <v>44233</v>
      </c>
      <c r="N738">
        <v>737</v>
      </c>
      <c r="O738">
        <v>6</v>
      </c>
      <c r="P738" t="s">
        <v>95</v>
      </c>
      <c r="Q738">
        <v>0.09</v>
      </c>
      <c r="R738">
        <v>273.36959999999999</v>
      </c>
      <c r="S738">
        <v>2</v>
      </c>
      <c r="T738" t="s">
        <v>548</v>
      </c>
      <c r="U738" t="s">
        <v>206</v>
      </c>
      <c r="V738" t="s">
        <v>549</v>
      </c>
    </row>
    <row r="739" spans="1:22" x14ac:dyDescent="0.3">
      <c r="A739">
        <v>738</v>
      </c>
      <c r="B739" s="65">
        <v>44233</v>
      </c>
      <c r="C739">
        <v>48</v>
      </c>
      <c r="D739" t="s">
        <v>120</v>
      </c>
      <c r="E739">
        <v>4</v>
      </c>
      <c r="F739">
        <v>33</v>
      </c>
      <c r="G739">
        <v>110</v>
      </c>
      <c r="H739">
        <v>3630</v>
      </c>
      <c r="I739">
        <v>0</v>
      </c>
      <c r="K739">
        <v>3630</v>
      </c>
      <c r="L739" s="65">
        <v>44255</v>
      </c>
      <c r="M739" s="65">
        <v>44255</v>
      </c>
      <c r="N739">
        <v>738</v>
      </c>
      <c r="O739">
        <v>4</v>
      </c>
      <c r="P739" t="s">
        <v>128</v>
      </c>
      <c r="Q739">
        <v>7.0000000000000007E-2</v>
      </c>
      <c r="R739">
        <v>254.1</v>
      </c>
      <c r="S739">
        <v>3</v>
      </c>
      <c r="T739" t="s">
        <v>548</v>
      </c>
      <c r="U739" t="s">
        <v>206</v>
      </c>
      <c r="V739" t="s">
        <v>549</v>
      </c>
    </row>
    <row r="740" spans="1:22" x14ac:dyDescent="0.3">
      <c r="A740">
        <v>739</v>
      </c>
      <c r="B740" s="65">
        <v>44234</v>
      </c>
      <c r="C740">
        <v>37</v>
      </c>
      <c r="D740" t="s">
        <v>110</v>
      </c>
      <c r="E740">
        <v>15</v>
      </c>
      <c r="F740">
        <v>16</v>
      </c>
      <c r="G740">
        <v>92</v>
      </c>
      <c r="H740">
        <v>1472</v>
      </c>
      <c r="I740">
        <v>0.14000000000000001</v>
      </c>
      <c r="K740">
        <v>1265.92</v>
      </c>
      <c r="L740" s="65">
        <v>44235</v>
      </c>
      <c r="M740" s="65">
        <v>44235</v>
      </c>
      <c r="N740">
        <v>739</v>
      </c>
      <c r="O740">
        <v>7</v>
      </c>
      <c r="P740" t="s">
        <v>95</v>
      </c>
      <c r="Q740">
        <v>0.08</v>
      </c>
      <c r="R740">
        <v>101.2736</v>
      </c>
      <c r="S740">
        <v>4</v>
      </c>
      <c r="T740" t="s">
        <v>551</v>
      </c>
      <c r="U740" t="s">
        <v>206</v>
      </c>
      <c r="V740" t="s">
        <v>572</v>
      </c>
    </row>
    <row r="741" spans="1:22" x14ac:dyDescent="0.3">
      <c r="A741">
        <v>740</v>
      </c>
      <c r="B741" s="65">
        <v>44235</v>
      </c>
      <c r="C741">
        <v>65</v>
      </c>
      <c r="D741" t="s">
        <v>123</v>
      </c>
      <c r="E741">
        <v>11</v>
      </c>
      <c r="F741">
        <v>15</v>
      </c>
      <c r="G741">
        <v>99</v>
      </c>
      <c r="H741">
        <v>1485</v>
      </c>
      <c r="I741">
        <v>0.12</v>
      </c>
      <c r="K741">
        <v>1306.8</v>
      </c>
      <c r="L741" s="65">
        <v>44250</v>
      </c>
      <c r="M741" s="65">
        <v>44250</v>
      </c>
      <c r="N741">
        <v>740</v>
      </c>
      <c r="O741">
        <v>4</v>
      </c>
      <c r="P741" t="s">
        <v>92</v>
      </c>
      <c r="Q741">
        <v>0.06</v>
      </c>
      <c r="R741">
        <v>78.408000000000001</v>
      </c>
      <c r="S741">
        <v>5</v>
      </c>
      <c r="T741" t="s">
        <v>202</v>
      </c>
      <c r="U741" t="s">
        <v>201</v>
      </c>
      <c r="V741" t="s">
        <v>564</v>
      </c>
    </row>
    <row r="742" spans="1:22" x14ac:dyDescent="0.3">
      <c r="A742">
        <v>741</v>
      </c>
      <c r="B742" s="65">
        <v>44236</v>
      </c>
      <c r="C742">
        <v>7</v>
      </c>
      <c r="D742" t="s">
        <v>161</v>
      </c>
      <c r="E742">
        <v>8</v>
      </c>
      <c r="F742">
        <v>44</v>
      </c>
      <c r="G742">
        <v>101</v>
      </c>
      <c r="H742">
        <v>4444</v>
      </c>
      <c r="I742">
        <v>0.08</v>
      </c>
      <c r="K742">
        <v>4088.48</v>
      </c>
      <c r="L742" s="65">
        <v>44263</v>
      </c>
      <c r="M742" s="65">
        <v>44263</v>
      </c>
      <c r="N742">
        <v>741</v>
      </c>
      <c r="O742">
        <v>1</v>
      </c>
      <c r="P742" t="s">
        <v>80</v>
      </c>
      <c r="Q742">
        <v>0.06</v>
      </c>
      <c r="R742">
        <v>245.30879999999999</v>
      </c>
      <c r="S742">
        <v>6</v>
      </c>
      <c r="T742" t="s">
        <v>545</v>
      </c>
      <c r="U742" t="s">
        <v>206</v>
      </c>
      <c r="V742" t="s">
        <v>558</v>
      </c>
    </row>
    <row r="743" spans="1:22" x14ac:dyDescent="0.3">
      <c r="A743">
        <v>742</v>
      </c>
      <c r="B743" s="65">
        <v>44236</v>
      </c>
      <c r="C743">
        <v>28</v>
      </c>
      <c r="D743" t="s">
        <v>145</v>
      </c>
      <c r="E743">
        <v>9</v>
      </c>
      <c r="F743">
        <v>30</v>
      </c>
      <c r="G743">
        <v>119</v>
      </c>
      <c r="H743">
        <v>3570</v>
      </c>
      <c r="I743">
        <v>0.15</v>
      </c>
      <c r="K743">
        <v>3034.5</v>
      </c>
      <c r="L743" s="65">
        <v>44265</v>
      </c>
      <c r="M743" s="65">
        <v>44265</v>
      </c>
      <c r="N743">
        <v>742</v>
      </c>
      <c r="O743">
        <v>4</v>
      </c>
      <c r="P743" t="s">
        <v>88</v>
      </c>
      <c r="Q743">
        <v>7.0000000000000007E-2</v>
      </c>
      <c r="R743">
        <v>212.41499999999999</v>
      </c>
      <c r="S743">
        <v>7</v>
      </c>
      <c r="T743" t="s">
        <v>548</v>
      </c>
      <c r="U743" t="s">
        <v>206</v>
      </c>
      <c r="V743" t="s">
        <v>560</v>
      </c>
    </row>
    <row r="744" spans="1:22" x14ac:dyDescent="0.3">
      <c r="A744">
        <v>743</v>
      </c>
      <c r="B744" s="65">
        <v>44237</v>
      </c>
      <c r="C744">
        <v>23</v>
      </c>
      <c r="D744" t="s">
        <v>164</v>
      </c>
      <c r="E744">
        <v>13</v>
      </c>
      <c r="F744">
        <v>19</v>
      </c>
      <c r="G744">
        <v>98</v>
      </c>
      <c r="H744">
        <v>1862</v>
      </c>
      <c r="I744">
        <v>0</v>
      </c>
      <c r="K744">
        <v>1862</v>
      </c>
      <c r="L744" s="65">
        <v>44249</v>
      </c>
      <c r="M744" s="65">
        <v>44249</v>
      </c>
      <c r="N744">
        <v>743</v>
      </c>
      <c r="O744">
        <v>5</v>
      </c>
      <c r="P744" t="s">
        <v>95</v>
      </c>
      <c r="Q744">
        <v>7.0000000000000007E-2</v>
      </c>
      <c r="R744">
        <v>130.34</v>
      </c>
      <c r="S744">
        <v>1</v>
      </c>
      <c r="T744" t="s">
        <v>545</v>
      </c>
      <c r="U744" t="s">
        <v>201</v>
      </c>
      <c r="V744" t="s">
        <v>568</v>
      </c>
    </row>
    <row r="745" spans="1:22" x14ac:dyDescent="0.3">
      <c r="A745">
        <v>744</v>
      </c>
      <c r="B745" s="65">
        <v>44239</v>
      </c>
      <c r="C745">
        <v>29</v>
      </c>
      <c r="D745" t="s">
        <v>157</v>
      </c>
      <c r="E745">
        <v>11</v>
      </c>
      <c r="F745">
        <v>49</v>
      </c>
      <c r="G745">
        <v>92</v>
      </c>
      <c r="H745">
        <v>4508</v>
      </c>
      <c r="I745">
        <v>0.02</v>
      </c>
      <c r="K745">
        <v>4417.84</v>
      </c>
      <c r="L745" s="65">
        <v>44239</v>
      </c>
      <c r="M745" s="65">
        <v>44239</v>
      </c>
      <c r="N745">
        <v>744</v>
      </c>
      <c r="O745">
        <v>5</v>
      </c>
      <c r="P745" t="s">
        <v>92</v>
      </c>
      <c r="Q745">
        <v>0.08</v>
      </c>
      <c r="R745">
        <v>353.42720000000003</v>
      </c>
      <c r="S745">
        <v>2</v>
      </c>
      <c r="T745" t="s">
        <v>202</v>
      </c>
      <c r="U745" t="s">
        <v>201</v>
      </c>
      <c r="V745" t="s">
        <v>564</v>
      </c>
    </row>
    <row r="746" spans="1:22" x14ac:dyDescent="0.3">
      <c r="A746">
        <v>745</v>
      </c>
      <c r="B746" s="65">
        <v>44240</v>
      </c>
      <c r="C746">
        <v>42</v>
      </c>
      <c r="D746" t="s">
        <v>151</v>
      </c>
      <c r="E746">
        <v>7</v>
      </c>
      <c r="F746">
        <v>19</v>
      </c>
      <c r="G746">
        <v>92</v>
      </c>
      <c r="H746">
        <v>1748</v>
      </c>
      <c r="I746">
        <v>0.03</v>
      </c>
      <c r="K746">
        <v>1695.56</v>
      </c>
      <c r="L746" s="65">
        <v>44258</v>
      </c>
      <c r="M746" s="65">
        <v>44258</v>
      </c>
      <c r="N746">
        <v>745</v>
      </c>
      <c r="O746">
        <v>5</v>
      </c>
      <c r="P746" t="s">
        <v>80</v>
      </c>
      <c r="Q746">
        <v>7.0000000000000007E-2</v>
      </c>
      <c r="R746">
        <v>118.6892</v>
      </c>
      <c r="S746">
        <v>3</v>
      </c>
      <c r="T746" t="s">
        <v>542</v>
      </c>
      <c r="U746" t="s">
        <v>206</v>
      </c>
      <c r="V746" t="s">
        <v>556</v>
      </c>
    </row>
    <row r="747" spans="1:22" x14ac:dyDescent="0.3">
      <c r="A747">
        <v>746</v>
      </c>
      <c r="B747" s="65">
        <v>44241</v>
      </c>
      <c r="C747">
        <v>16</v>
      </c>
      <c r="D747" t="s">
        <v>86</v>
      </c>
      <c r="E747">
        <v>12</v>
      </c>
      <c r="F747">
        <v>29</v>
      </c>
      <c r="G747">
        <v>96</v>
      </c>
      <c r="H747">
        <v>2784</v>
      </c>
      <c r="I747">
        <v>7.0000000000000007E-2</v>
      </c>
      <c r="K747">
        <v>2589.12</v>
      </c>
      <c r="L747" s="65">
        <v>44266</v>
      </c>
      <c r="M747" s="65">
        <v>44266</v>
      </c>
      <c r="N747">
        <v>746</v>
      </c>
      <c r="O747">
        <v>5</v>
      </c>
      <c r="P747" t="s">
        <v>109</v>
      </c>
      <c r="Q747">
        <v>0.08</v>
      </c>
      <c r="R747">
        <v>207.12960000000001</v>
      </c>
      <c r="S747">
        <v>4</v>
      </c>
      <c r="T747" t="s">
        <v>542</v>
      </c>
      <c r="U747" t="s">
        <v>201</v>
      </c>
      <c r="V747" t="s">
        <v>566</v>
      </c>
    </row>
    <row r="748" spans="1:22" x14ac:dyDescent="0.3">
      <c r="A748">
        <v>747</v>
      </c>
      <c r="B748" s="65">
        <v>44241</v>
      </c>
      <c r="C748">
        <v>74</v>
      </c>
      <c r="D748" t="s">
        <v>96</v>
      </c>
      <c r="E748">
        <v>3</v>
      </c>
      <c r="F748">
        <v>32</v>
      </c>
      <c r="G748">
        <v>103</v>
      </c>
      <c r="H748">
        <v>3296</v>
      </c>
      <c r="I748">
        <v>0.03</v>
      </c>
      <c r="K748">
        <v>3197.12</v>
      </c>
      <c r="L748" s="65">
        <v>44243</v>
      </c>
      <c r="M748" s="65">
        <v>44243</v>
      </c>
      <c r="N748">
        <v>747</v>
      </c>
      <c r="O748">
        <v>1</v>
      </c>
      <c r="P748" t="s">
        <v>90</v>
      </c>
      <c r="Q748">
        <v>0.08</v>
      </c>
      <c r="R748">
        <v>255.7696</v>
      </c>
      <c r="S748">
        <v>5</v>
      </c>
      <c r="T748" t="s">
        <v>545</v>
      </c>
      <c r="U748" t="s">
        <v>206</v>
      </c>
      <c r="V748" t="s">
        <v>546</v>
      </c>
    </row>
    <row r="749" spans="1:22" x14ac:dyDescent="0.3">
      <c r="A749">
        <v>748</v>
      </c>
      <c r="B749" s="65">
        <v>44241</v>
      </c>
      <c r="C749">
        <v>30</v>
      </c>
      <c r="D749" t="s">
        <v>155</v>
      </c>
      <c r="E749">
        <v>12</v>
      </c>
      <c r="F749">
        <v>38</v>
      </c>
      <c r="G749">
        <v>117</v>
      </c>
      <c r="H749">
        <v>4446</v>
      </c>
      <c r="I749">
        <v>0.14000000000000001</v>
      </c>
      <c r="K749">
        <v>3823.56</v>
      </c>
      <c r="L749" s="65">
        <v>44252</v>
      </c>
      <c r="M749" s="65">
        <v>44252</v>
      </c>
      <c r="N749">
        <v>748</v>
      </c>
      <c r="O749">
        <v>6</v>
      </c>
      <c r="P749" t="s">
        <v>83</v>
      </c>
      <c r="Q749">
        <v>7.0000000000000007E-2</v>
      </c>
      <c r="R749">
        <v>267.64920000000001</v>
      </c>
      <c r="S749">
        <v>6</v>
      </c>
      <c r="T749" t="s">
        <v>542</v>
      </c>
      <c r="U749" t="s">
        <v>201</v>
      </c>
      <c r="V749" t="s">
        <v>566</v>
      </c>
    </row>
    <row r="750" spans="1:22" x14ac:dyDescent="0.3">
      <c r="A750">
        <v>749</v>
      </c>
      <c r="B750" s="65">
        <v>44242</v>
      </c>
      <c r="C750">
        <v>94</v>
      </c>
      <c r="D750" t="s">
        <v>111</v>
      </c>
      <c r="E750">
        <v>8</v>
      </c>
      <c r="F750">
        <v>18</v>
      </c>
      <c r="G750">
        <v>97</v>
      </c>
      <c r="H750">
        <v>1746</v>
      </c>
      <c r="I750">
        <v>0.06</v>
      </c>
      <c r="K750">
        <v>1641.24</v>
      </c>
      <c r="L750" s="65">
        <v>44272</v>
      </c>
      <c r="M750" s="65">
        <v>44272</v>
      </c>
      <c r="N750">
        <v>749</v>
      </c>
      <c r="O750">
        <v>7</v>
      </c>
      <c r="P750" t="s">
        <v>95</v>
      </c>
      <c r="Q750">
        <v>0.08</v>
      </c>
      <c r="R750">
        <v>131.29920000000001</v>
      </c>
      <c r="S750">
        <v>7</v>
      </c>
      <c r="T750" t="s">
        <v>545</v>
      </c>
      <c r="U750" t="s">
        <v>206</v>
      </c>
      <c r="V750" t="s">
        <v>558</v>
      </c>
    </row>
    <row r="751" spans="1:22" x14ac:dyDescent="0.3">
      <c r="A751">
        <v>750</v>
      </c>
      <c r="B751" s="65">
        <v>44242</v>
      </c>
      <c r="C751">
        <v>62</v>
      </c>
      <c r="D751" t="s">
        <v>96</v>
      </c>
      <c r="E751">
        <v>2</v>
      </c>
      <c r="F751">
        <v>47</v>
      </c>
      <c r="G751">
        <v>90</v>
      </c>
      <c r="H751">
        <v>4230</v>
      </c>
      <c r="I751">
        <v>0.06</v>
      </c>
      <c r="K751">
        <v>3976.2</v>
      </c>
      <c r="L751" s="65">
        <v>44266</v>
      </c>
      <c r="M751" s="65">
        <v>44266</v>
      </c>
      <c r="N751">
        <v>750</v>
      </c>
      <c r="O751">
        <v>7</v>
      </c>
      <c r="P751" t="s">
        <v>128</v>
      </c>
      <c r="Q751">
        <v>0.05</v>
      </c>
      <c r="R751">
        <v>198.81</v>
      </c>
      <c r="S751">
        <v>1</v>
      </c>
      <c r="T751" t="s">
        <v>542</v>
      </c>
      <c r="U751" t="s">
        <v>206</v>
      </c>
      <c r="V751" t="s">
        <v>543</v>
      </c>
    </row>
    <row r="752" spans="1:22" x14ac:dyDescent="0.3">
      <c r="A752">
        <v>751</v>
      </c>
      <c r="B752" s="65">
        <v>44243</v>
      </c>
      <c r="C752">
        <v>12</v>
      </c>
      <c r="D752" t="s">
        <v>107</v>
      </c>
      <c r="E752">
        <v>4</v>
      </c>
      <c r="F752">
        <v>49</v>
      </c>
      <c r="G752">
        <v>117</v>
      </c>
      <c r="H752">
        <v>5733</v>
      </c>
      <c r="I752">
        <v>0.04</v>
      </c>
      <c r="K752">
        <v>5503.68</v>
      </c>
      <c r="L752" s="65">
        <v>44273</v>
      </c>
      <c r="M752" s="65">
        <v>44273</v>
      </c>
      <c r="N752">
        <v>751</v>
      </c>
      <c r="O752">
        <v>1</v>
      </c>
      <c r="P752" t="s">
        <v>90</v>
      </c>
      <c r="Q752">
        <v>0.09</v>
      </c>
      <c r="R752">
        <v>495.33120000000002</v>
      </c>
      <c r="S752">
        <v>2</v>
      </c>
      <c r="T752" t="s">
        <v>548</v>
      </c>
      <c r="U752" t="s">
        <v>206</v>
      </c>
      <c r="V752" t="s">
        <v>549</v>
      </c>
    </row>
    <row r="753" spans="1:22" x14ac:dyDescent="0.3">
      <c r="A753">
        <v>752</v>
      </c>
      <c r="B753" s="65">
        <v>44244</v>
      </c>
      <c r="C753">
        <v>54</v>
      </c>
      <c r="D753" t="s">
        <v>138</v>
      </c>
      <c r="E753">
        <v>4</v>
      </c>
      <c r="F753">
        <v>49</v>
      </c>
      <c r="G753">
        <v>115</v>
      </c>
      <c r="H753">
        <v>5635</v>
      </c>
      <c r="I753">
        <v>0.15</v>
      </c>
      <c r="K753">
        <v>4789.75</v>
      </c>
      <c r="L753" s="65">
        <v>44270</v>
      </c>
      <c r="M753" s="65">
        <v>44270</v>
      </c>
      <c r="N753">
        <v>752</v>
      </c>
      <c r="O753">
        <v>3</v>
      </c>
      <c r="P753" t="s">
        <v>95</v>
      </c>
      <c r="Q753">
        <v>0.08</v>
      </c>
      <c r="R753">
        <v>383.18</v>
      </c>
      <c r="S753">
        <v>3</v>
      </c>
      <c r="T753" t="s">
        <v>548</v>
      </c>
      <c r="U753" t="s">
        <v>206</v>
      </c>
      <c r="V753" t="s">
        <v>549</v>
      </c>
    </row>
    <row r="754" spans="1:22" x14ac:dyDescent="0.3">
      <c r="A754">
        <v>753</v>
      </c>
      <c r="B754" s="65">
        <v>44245</v>
      </c>
      <c r="C754">
        <v>84</v>
      </c>
      <c r="D754" t="s">
        <v>106</v>
      </c>
      <c r="E754">
        <v>4</v>
      </c>
      <c r="F754">
        <v>11</v>
      </c>
      <c r="G754">
        <v>113</v>
      </c>
      <c r="H754">
        <v>1243</v>
      </c>
      <c r="I754">
        <v>0.13</v>
      </c>
      <c r="K754">
        <v>1081.4100000000001</v>
      </c>
      <c r="L754" s="65">
        <v>44265</v>
      </c>
      <c r="M754" s="65">
        <v>44265</v>
      </c>
      <c r="N754">
        <v>753</v>
      </c>
      <c r="O754">
        <v>1</v>
      </c>
      <c r="P754" t="s">
        <v>83</v>
      </c>
      <c r="Q754">
        <v>7.0000000000000007E-2</v>
      </c>
      <c r="R754">
        <v>75.698700000000002</v>
      </c>
      <c r="S754">
        <v>4</v>
      </c>
      <c r="T754" t="s">
        <v>548</v>
      </c>
      <c r="U754" t="s">
        <v>206</v>
      </c>
      <c r="V754" t="s">
        <v>549</v>
      </c>
    </row>
    <row r="755" spans="1:22" x14ac:dyDescent="0.3">
      <c r="A755">
        <v>754</v>
      </c>
      <c r="B755" s="65">
        <v>44245</v>
      </c>
      <c r="C755">
        <v>79</v>
      </c>
      <c r="D755" t="s">
        <v>91</v>
      </c>
      <c r="E755">
        <v>15</v>
      </c>
      <c r="F755">
        <v>19</v>
      </c>
      <c r="G755">
        <v>115</v>
      </c>
      <c r="H755">
        <v>2185</v>
      </c>
      <c r="I755">
        <v>7.0000000000000007E-2</v>
      </c>
      <c r="K755">
        <v>2032.05</v>
      </c>
      <c r="L755" s="65">
        <v>44271</v>
      </c>
      <c r="M755" s="65">
        <v>44271</v>
      </c>
      <c r="N755">
        <v>754</v>
      </c>
      <c r="O755">
        <v>5</v>
      </c>
      <c r="P755" t="s">
        <v>95</v>
      </c>
      <c r="Q755">
        <v>0.05</v>
      </c>
      <c r="R755">
        <v>101.60250000000001</v>
      </c>
      <c r="S755">
        <v>5</v>
      </c>
      <c r="T755" t="s">
        <v>551</v>
      </c>
      <c r="U755" t="s">
        <v>206</v>
      </c>
      <c r="V755" t="s">
        <v>572</v>
      </c>
    </row>
    <row r="756" spans="1:22" x14ac:dyDescent="0.3">
      <c r="A756">
        <v>755</v>
      </c>
      <c r="B756" s="65">
        <v>44246</v>
      </c>
      <c r="C756">
        <v>93</v>
      </c>
      <c r="D756" t="s">
        <v>91</v>
      </c>
      <c r="E756">
        <v>6</v>
      </c>
      <c r="F756">
        <v>44</v>
      </c>
      <c r="G756">
        <v>105</v>
      </c>
      <c r="H756">
        <v>4620</v>
      </c>
      <c r="I756">
        <v>0.04</v>
      </c>
      <c r="K756">
        <v>4435.2</v>
      </c>
      <c r="L756" s="65">
        <v>44269</v>
      </c>
      <c r="M756" s="65">
        <v>44269</v>
      </c>
      <c r="N756">
        <v>755</v>
      </c>
      <c r="O756">
        <v>4</v>
      </c>
      <c r="P756" t="s">
        <v>83</v>
      </c>
      <c r="Q756">
        <v>7.0000000000000007E-2</v>
      </c>
      <c r="R756">
        <v>310.464</v>
      </c>
      <c r="S756">
        <v>6</v>
      </c>
      <c r="T756" t="s">
        <v>202</v>
      </c>
      <c r="U756" t="s">
        <v>201</v>
      </c>
      <c r="V756" t="s">
        <v>554</v>
      </c>
    </row>
    <row r="757" spans="1:22" x14ac:dyDescent="0.3">
      <c r="A757">
        <v>756</v>
      </c>
      <c r="B757" s="65">
        <v>44246</v>
      </c>
      <c r="C757">
        <v>83</v>
      </c>
      <c r="D757" t="s">
        <v>159</v>
      </c>
      <c r="E757">
        <v>13</v>
      </c>
      <c r="F757">
        <v>20</v>
      </c>
      <c r="G757">
        <v>90</v>
      </c>
      <c r="H757">
        <v>1800</v>
      </c>
      <c r="I757">
        <v>0</v>
      </c>
      <c r="K757">
        <v>1800</v>
      </c>
      <c r="L757" s="65">
        <v>44258</v>
      </c>
      <c r="M757" s="65">
        <v>44258</v>
      </c>
      <c r="N757">
        <v>756</v>
      </c>
      <c r="O757">
        <v>6</v>
      </c>
      <c r="P757" t="s">
        <v>95</v>
      </c>
      <c r="Q757">
        <v>0.05</v>
      </c>
      <c r="R757">
        <v>90</v>
      </c>
      <c r="S757">
        <v>7</v>
      </c>
      <c r="T757" t="s">
        <v>545</v>
      </c>
      <c r="U757" t="s">
        <v>201</v>
      </c>
      <c r="V757" t="s">
        <v>568</v>
      </c>
    </row>
    <row r="758" spans="1:22" x14ac:dyDescent="0.3">
      <c r="A758">
        <v>757</v>
      </c>
      <c r="B758" s="65">
        <v>44246</v>
      </c>
      <c r="C758">
        <v>87</v>
      </c>
      <c r="D758" t="s">
        <v>101</v>
      </c>
      <c r="E758">
        <v>6</v>
      </c>
      <c r="F758">
        <v>39</v>
      </c>
      <c r="G758">
        <v>105</v>
      </c>
      <c r="H758">
        <v>4095</v>
      </c>
      <c r="I758">
        <v>0.08</v>
      </c>
      <c r="K758">
        <v>3767.4</v>
      </c>
      <c r="L758" s="65">
        <v>44255</v>
      </c>
      <c r="M758" s="65">
        <v>44255</v>
      </c>
      <c r="N758">
        <v>757</v>
      </c>
      <c r="O758">
        <v>7</v>
      </c>
      <c r="P758" t="s">
        <v>83</v>
      </c>
      <c r="Q758">
        <v>0.08</v>
      </c>
      <c r="R758">
        <v>301.392</v>
      </c>
      <c r="S758">
        <v>1</v>
      </c>
      <c r="T758" t="s">
        <v>202</v>
      </c>
      <c r="U758" t="s">
        <v>201</v>
      </c>
      <c r="V758" t="s">
        <v>554</v>
      </c>
    </row>
    <row r="759" spans="1:22" x14ac:dyDescent="0.3">
      <c r="A759">
        <v>758</v>
      </c>
      <c r="B759" s="65">
        <v>44246</v>
      </c>
      <c r="C759">
        <v>34</v>
      </c>
      <c r="D759" t="s">
        <v>118</v>
      </c>
      <c r="E759">
        <v>7</v>
      </c>
      <c r="F759">
        <v>14</v>
      </c>
      <c r="G759">
        <v>106</v>
      </c>
      <c r="H759">
        <v>1484</v>
      </c>
      <c r="I759">
        <v>0.12</v>
      </c>
      <c r="K759">
        <v>1305.92</v>
      </c>
      <c r="L759" s="65">
        <v>44251</v>
      </c>
      <c r="M759" s="65">
        <v>44251</v>
      </c>
      <c r="N759">
        <v>758</v>
      </c>
      <c r="O759">
        <v>1</v>
      </c>
      <c r="P759" t="s">
        <v>83</v>
      </c>
      <c r="Q759">
        <v>0.1</v>
      </c>
      <c r="R759">
        <v>130.59200000000001</v>
      </c>
      <c r="S759">
        <v>2</v>
      </c>
      <c r="T759" t="s">
        <v>542</v>
      </c>
      <c r="U759" t="s">
        <v>206</v>
      </c>
      <c r="V759" t="s">
        <v>556</v>
      </c>
    </row>
    <row r="760" spans="1:22" x14ac:dyDescent="0.3">
      <c r="A760">
        <v>759</v>
      </c>
      <c r="B760" s="65">
        <v>44247</v>
      </c>
      <c r="C760">
        <v>94</v>
      </c>
      <c r="D760" t="s">
        <v>111</v>
      </c>
      <c r="E760">
        <v>10</v>
      </c>
      <c r="F760">
        <v>12</v>
      </c>
      <c r="G760">
        <v>90</v>
      </c>
      <c r="H760">
        <v>1080</v>
      </c>
      <c r="I760">
        <v>0.05</v>
      </c>
      <c r="K760">
        <v>1026</v>
      </c>
      <c r="L760" s="65">
        <v>44256</v>
      </c>
      <c r="M760" s="65">
        <v>44256</v>
      </c>
      <c r="N760">
        <v>759</v>
      </c>
      <c r="O760">
        <v>7</v>
      </c>
      <c r="P760" t="s">
        <v>128</v>
      </c>
      <c r="Q760">
        <v>0.08</v>
      </c>
      <c r="R760">
        <v>82.08</v>
      </c>
      <c r="S760">
        <v>3</v>
      </c>
      <c r="T760" t="s">
        <v>551</v>
      </c>
      <c r="U760" t="s">
        <v>206</v>
      </c>
      <c r="V760" t="s">
        <v>562</v>
      </c>
    </row>
    <row r="761" spans="1:22" x14ac:dyDescent="0.3">
      <c r="A761">
        <v>760</v>
      </c>
      <c r="B761" s="65">
        <v>44247</v>
      </c>
      <c r="C761">
        <v>84</v>
      </c>
      <c r="D761" t="s">
        <v>106</v>
      </c>
      <c r="E761">
        <v>12</v>
      </c>
      <c r="F761">
        <v>27</v>
      </c>
      <c r="G761">
        <v>100</v>
      </c>
      <c r="H761">
        <v>2700</v>
      </c>
      <c r="I761">
        <v>0.11</v>
      </c>
      <c r="K761">
        <v>2403</v>
      </c>
      <c r="L761" s="65">
        <v>44261</v>
      </c>
      <c r="M761" s="65">
        <v>44261</v>
      </c>
      <c r="N761">
        <v>760</v>
      </c>
      <c r="O761">
        <v>3</v>
      </c>
      <c r="P761" t="s">
        <v>105</v>
      </c>
      <c r="Q761">
        <v>7.0000000000000007E-2</v>
      </c>
      <c r="R761">
        <v>168.21</v>
      </c>
      <c r="S761">
        <v>4</v>
      </c>
      <c r="T761" t="s">
        <v>542</v>
      </c>
      <c r="U761" t="s">
        <v>201</v>
      </c>
      <c r="V761" t="s">
        <v>566</v>
      </c>
    </row>
    <row r="762" spans="1:22" x14ac:dyDescent="0.3">
      <c r="A762">
        <v>761</v>
      </c>
      <c r="B762" s="65">
        <v>44248</v>
      </c>
      <c r="C762">
        <v>74</v>
      </c>
      <c r="D762" t="s">
        <v>96</v>
      </c>
      <c r="E762">
        <v>13</v>
      </c>
      <c r="F762">
        <v>27</v>
      </c>
      <c r="G762">
        <v>90</v>
      </c>
      <c r="H762">
        <v>2430</v>
      </c>
      <c r="I762">
        <v>0.14000000000000001</v>
      </c>
      <c r="K762">
        <v>2089.8000000000002</v>
      </c>
      <c r="L762" s="65">
        <v>44248</v>
      </c>
      <c r="M762" s="65">
        <v>44248</v>
      </c>
      <c r="N762">
        <v>761</v>
      </c>
      <c r="O762">
        <v>5</v>
      </c>
      <c r="P762" t="s">
        <v>88</v>
      </c>
      <c r="Q762">
        <v>0.08</v>
      </c>
      <c r="R762">
        <v>167.184</v>
      </c>
      <c r="S762">
        <v>5</v>
      </c>
      <c r="T762" t="s">
        <v>545</v>
      </c>
      <c r="U762" t="s">
        <v>201</v>
      </c>
      <c r="V762" t="s">
        <v>568</v>
      </c>
    </row>
    <row r="763" spans="1:22" x14ac:dyDescent="0.3">
      <c r="A763">
        <v>762</v>
      </c>
      <c r="B763" s="65">
        <v>44248</v>
      </c>
      <c r="C763">
        <v>26</v>
      </c>
      <c r="D763" t="s">
        <v>154</v>
      </c>
      <c r="E763">
        <v>9</v>
      </c>
      <c r="F763">
        <v>48</v>
      </c>
      <c r="G763">
        <v>96</v>
      </c>
      <c r="H763">
        <v>4608</v>
      </c>
      <c r="I763">
        <v>0.13</v>
      </c>
      <c r="K763">
        <v>4008.96</v>
      </c>
      <c r="L763" s="65">
        <v>44278</v>
      </c>
      <c r="M763" s="65">
        <v>44278</v>
      </c>
      <c r="N763">
        <v>762</v>
      </c>
      <c r="O763">
        <v>2</v>
      </c>
      <c r="P763" t="s">
        <v>109</v>
      </c>
      <c r="Q763">
        <v>7.0000000000000007E-2</v>
      </c>
      <c r="R763">
        <v>280.62720000000002</v>
      </c>
      <c r="S763">
        <v>6</v>
      </c>
      <c r="T763" t="s">
        <v>548</v>
      </c>
      <c r="U763" t="s">
        <v>206</v>
      </c>
      <c r="V763" t="s">
        <v>560</v>
      </c>
    </row>
    <row r="764" spans="1:22" x14ac:dyDescent="0.3">
      <c r="A764">
        <v>763</v>
      </c>
      <c r="B764" s="65">
        <v>44248</v>
      </c>
      <c r="C764">
        <v>53</v>
      </c>
      <c r="D764" t="s">
        <v>147</v>
      </c>
      <c r="E764">
        <v>11</v>
      </c>
      <c r="F764">
        <v>41</v>
      </c>
      <c r="G764">
        <v>100</v>
      </c>
      <c r="H764">
        <v>4100</v>
      </c>
      <c r="I764">
        <v>0</v>
      </c>
      <c r="K764">
        <v>4100</v>
      </c>
      <c r="L764" s="65">
        <v>44271</v>
      </c>
      <c r="M764" s="65">
        <v>44271</v>
      </c>
      <c r="N764">
        <v>763</v>
      </c>
      <c r="O764">
        <v>5</v>
      </c>
      <c r="P764" t="s">
        <v>105</v>
      </c>
      <c r="Q764">
        <v>0.06</v>
      </c>
      <c r="R764">
        <v>246</v>
      </c>
      <c r="S764">
        <v>7</v>
      </c>
      <c r="T764" t="s">
        <v>202</v>
      </c>
      <c r="U764" t="s">
        <v>201</v>
      </c>
      <c r="V764" t="s">
        <v>564</v>
      </c>
    </row>
    <row r="765" spans="1:22" x14ac:dyDescent="0.3">
      <c r="A765">
        <v>764</v>
      </c>
      <c r="B765" s="65">
        <v>44248</v>
      </c>
      <c r="C765">
        <v>65</v>
      </c>
      <c r="D765" t="s">
        <v>123</v>
      </c>
      <c r="E765">
        <v>15</v>
      </c>
      <c r="F765">
        <v>45</v>
      </c>
      <c r="G765">
        <v>112</v>
      </c>
      <c r="H765">
        <v>5040</v>
      </c>
      <c r="I765">
        <v>0.05</v>
      </c>
      <c r="K765">
        <v>4788</v>
      </c>
      <c r="L765" s="65">
        <v>44249</v>
      </c>
      <c r="M765" s="65">
        <v>44249</v>
      </c>
      <c r="N765">
        <v>764</v>
      </c>
      <c r="O765">
        <v>3</v>
      </c>
      <c r="P765" t="s">
        <v>83</v>
      </c>
      <c r="Q765">
        <v>0.09</v>
      </c>
      <c r="R765">
        <v>430.92</v>
      </c>
      <c r="S765">
        <v>1</v>
      </c>
      <c r="T765" t="s">
        <v>551</v>
      </c>
      <c r="U765" t="s">
        <v>206</v>
      </c>
      <c r="V765" t="s">
        <v>572</v>
      </c>
    </row>
    <row r="766" spans="1:22" x14ac:dyDescent="0.3">
      <c r="A766">
        <v>765</v>
      </c>
      <c r="B766" s="65">
        <v>44248</v>
      </c>
      <c r="C766">
        <v>18</v>
      </c>
      <c r="D766" t="s">
        <v>142</v>
      </c>
      <c r="E766">
        <v>10</v>
      </c>
      <c r="F766">
        <v>20</v>
      </c>
      <c r="G766">
        <v>92</v>
      </c>
      <c r="H766">
        <v>1840</v>
      </c>
      <c r="I766">
        <v>0.15</v>
      </c>
      <c r="K766">
        <v>1564</v>
      </c>
      <c r="L766" s="65">
        <v>44270</v>
      </c>
      <c r="M766" s="65">
        <v>44270</v>
      </c>
      <c r="N766">
        <v>765</v>
      </c>
      <c r="O766">
        <v>3</v>
      </c>
      <c r="P766" t="s">
        <v>92</v>
      </c>
      <c r="Q766">
        <v>0.05</v>
      </c>
      <c r="R766">
        <v>78.2</v>
      </c>
      <c r="S766">
        <v>2</v>
      </c>
      <c r="T766" t="s">
        <v>551</v>
      </c>
      <c r="U766" t="s">
        <v>206</v>
      </c>
      <c r="V766" t="s">
        <v>562</v>
      </c>
    </row>
    <row r="767" spans="1:22" x14ac:dyDescent="0.3">
      <c r="A767">
        <v>766</v>
      </c>
      <c r="B767" s="65">
        <v>44248</v>
      </c>
      <c r="C767">
        <v>94</v>
      </c>
      <c r="D767" t="s">
        <v>111</v>
      </c>
      <c r="E767">
        <v>10</v>
      </c>
      <c r="F767">
        <v>28</v>
      </c>
      <c r="G767">
        <v>105</v>
      </c>
      <c r="H767">
        <v>2940</v>
      </c>
      <c r="I767">
        <v>0.02</v>
      </c>
      <c r="K767">
        <v>2881.2</v>
      </c>
      <c r="L767" s="65">
        <v>44250</v>
      </c>
      <c r="M767" s="65">
        <v>44250</v>
      </c>
      <c r="N767">
        <v>766</v>
      </c>
      <c r="O767">
        <v>5</v>
      </c>
      <c r="P767" t="s">
        <v>83</v>
      </c>
      <c r="Q767">
        <v>0.1</v>
      </c>
      <c r="R767">
        <v>288.12</v>
      </c>
      <c r="S767">
        <v>3</v>
      </c>
      <c r="T767" t="s">
        <v>551</v>
      </c>
      <c r="U767" t="s">
        <v>206</v>
      </c>
      <c r="V767" t="s">
        <v>562</v>
      </c>
    </row>
    <row r="768" spans="1:22" x14ac:dyDescent="0.3">
      <c r="A768">
        <v>767</v>
      </c>
      <c r="B768" s="65">
        <v>44249</v>
      </c>
      <c r="C768">
        <v>38</v>
      </c>
      <c r="D768" t="s">
        <v>132</v>
      </c>
      <c r="E768">
        <v>8</v>
      </c>
      <c r="F768">
        <v>38</v>
      </c>
      <c r="G768">
        <v>119</v>
      </c>
      <c r="H768">
        <v>4522</v>
      </c>
      <c r="I768">
        <v>0.04</v>
      </c>
      <c r="K768">
        <v>4341.12</v>
      </c>
      <c r="L768" s="65">
        <v>44259</v>
      </c>
      <c r="M768" s="65">
        <v>44259</v>
      </c>
      <c r="N768">
        <v>767</v>
      </c>
      <c r="O768">
        <v>4</v>
      </c>
      <c r="P768" t="s">
        <v>90</v>
      </c>
      <c r="Q768">
        <v>0.06</v>
      </c>
      <c r="R768">
        <v>260.46719999999999</v>
      </c>
      <c r="S768">
        <v>4</v>
      </c>
      <c r="T768" t="s">
        <v>545</v>
      </c>
      <c r="U768" t="s">
        <v>206</v>
      </c>
      <c r="V768" t="s">
        <v>558</v>
      </c>
    </row>
    <row r="769" spans="1:22" x14ac:dyDescent="0.3">
      <c r="A769">
        <v>768</v>
      </c>
      <c r="B769" s="65">
        <v>44249</v>
      </c>
      <c r="C769">
        <v>23</v>
      </c>
      <c r="D769" t="s">
        <v>164</v>
      </c>
      <c r="E769">
        <v>8</v>
      </c>
      <c r="F769">
        <v>29</v>
      </c>
      <c r="G769">
        <v>109</v>
      </c>
      <c r="H769">
        <v>3161</v>
      </c>
      <c r="I769">
        <v>0.09</v>
      </c>
      <c r="K769">
        <v>2876.51</v>
      </c>
      <c r="L769" s="65">
        <v>44278</v>
      </c>
      <c r="M769" s="65">
        <v>44278</v>
      </c>
      <c r="N769">
        <v>768</v>
      </c>
      <c r="O769">
        <v>3</v>
      </c>
      <c r="P769" t="s">
        <v>80</v>
      </c>
      <c r="Q769">
        <v>0.05</v>
      </c>
      <c r="R769">
        <v>143.82550000000001</v>
      </c>
      <c r="S769">
        <v>5</v>
      </c>
      <c r="T769" t="s">
        <v>545</v>
      </c>
      <c r="U769" t="s">
        <v>206</v>
      </c>
      <c r="V769" t="s">
        <v>558</v>
      </c>
    </row>
    <row r="770" spans="1:22" x14ac:dyDescent="0.3">
      <c r="A770">
        <v>769</v>
      </c>
      <c r="B770" s="65">
        <v>44249</v>
      </c>
      <c r="C770">
        <v>89</v>
      </c>
      <c r="D770" t="s">
        <v>111</v>
      </c>
      <c r="E770">
        <v>15</v>
      </c>
      <c r="F770">
        <v>11</v>
      </c>
      <c r="G770">
        <v>106</v>
      </c>
      <c r="H770">
        <v>1166</v>
      </c>
      <c r="I770">
        <v>0.06</v>
      </c>
      <c r="K770">
        <v>1096.04</v>
      </c>
      <c r="L770" s="65">
        <v>44279</v>
      </c>
      <c r="M770" s="65">
        <v>44279</v>
      </c>
      <c r="N770">
        <v>769</v>
      </c>
      <c r="O770">
        <v>7</v>
      </c>
      <c r="P770" t="s">
        <v>92</v>
      </c>
      <c r="Q770">
        <v>0.05</v>
      </c>
      <c r="R770">
        <v>54.802</v>
      </c>
      <c r="S770">
        <v>6</v>
      </c>
      <c r="T770" t="s">
        <v>551</v>
      </c>
      <c r="U770" t="s">
        <v>206</v>
      </c>
      <c r="V770" t="s">
        <v>572</v>
      </c>
    </row>
    <row r="771" spans="1:22" x14ac:dyDescent="0.3">
      <c r="A771">
        <v>770</v>
      </c>
      <c r="B771" s="65">
        <v>44250</v>
      </c>
      <c r="C771">
        <v>96</v>
      </c>
      <c r="D771" t="s">
        <v>104</v>
      </c>
      <c r="E771">
        <v>3</v>
      </c>
      <c r="F771">
        <v>20</v>
      </c>
      <c r="G771">
        <v>102</v>
      </c>
      <c r="H771">
        <v>2040</v>
      </c>
      <c r="I771">
        <v>0.08</v>
      </c>
      <c r="K771">
        <v>1876.8</v>
      </c>
      <c r="L771" s="65">
        <v>44267</v>
      </c>
      <c r="M771" s="65">
        <v>44267</v>
      </c>
      <c r="N771">
        <v>770</v>
      </c>
      <c r="O771">
        <v>5</v>
      </c>
      <c r="P771" t="s">
        <v>109</v>
      </c>
      <c r="Q771">
        <v>0.08</v>
      </c>
      <c r="R771">
        <v>150.14400000000001</v>
      </c>
      <c r="S771">
        <v>7</v>
      </c>
      <c r="T771" t="s">
        <v>545</v>
      </c>
      <c r="U771" t="s">
        <v>206</v>
      </c>
      <c r="V771" t="s">
        <v>546</v>
      </c>
    </row>
    <row r="772" spans="1:22" x14ac:dyDescent="0.3">
      <c r="A772">
        <v>771</v>
      </c>
      <c r="B772" s="65">
        <v>44250</v>
      </c>
      <c r="C772">
        <v>86</v>
      </c>
      <c r="D772" t="s">
        <v>149</v>
      </c>
      <c r="E772">
        <v>9</v>
      </c>
      <c r="F772">
        <v>33</v>
      </c>
      <c r="G772">
        <v>118</v>
      </c>
      <c r="H772">
        <v>3894</v>
      </c>
      <c r="I772">
        <v>0.09</v>
      </c>
      <c r="K772">
        <v>3543.54</v>
      </c>
      <c r="L772" s="65">
        <v>44260</v>
      </c>
      <c r="M772" s="65">
        <v>44260</v>
      </c>
      <c r="N772">
        <v>771</v>
      </c>
      <c r="O772">
        <v>7</v>
      </c>
      <c r="P772" t="s">
        <v>105</v>
      </c>
      <c r="Q772">
        <v>0.05</v>
      </c>
      <c r="R772">
        <v>177.17699999999999</v>
      </c>
      <c r="S772">
        <v>1</v>
      </c>
      <c r="T772" t="s">
        <v>548</v>
      </c>
      <c r="U772" t="s">
        <v>206</v>
      </c>
      <c r="V772" t="s">
        <v>560</v>
      </c>
    </row>
    <row r="773" spans="1:22" x14ac:dyDescent="0.3">
      <c r="A773">
        <v>772</v>
      </c>
      <c r="B773" s="65">
        <v>44251</v>
      </c>
      <c r="C773">
        <v>51</v>
      </c>
      <c r="D773" t="s">
        <v>114</v>
      </c>
      <c r="E773">
        <v>14</v>
      </c>
      <c r="F773">
        <v>19</v>
      </c>
      <c r="G773">
        <v>99</v>
      </c>
      <c r="H773">
        <v>1881</v>
      </c>
      <c r="I773">
        <v>0.06</v>
      </c>
      <c r="K773">
        <v>1768.14</v>
      </c>
      <c r="L773" s="65">
        <v>44275</v>
      </c>
      <c r="M773" s="65">
        <v>44275</v>
      </c>
      <c r="N773">
        <v>772</v>
      </c>
      <c r="O773">
        <v>6</v>
      </c>
      <c r="P773" t="s">
        <v>113</v>
      </c>
      <c r="Q773">
        <v>0.08</v>
      </c>
      <c r="R773">
        <v>141.4512</v>
      </c>
      <c r="S773">
        <v>2</v>
      </c>
      <c r="T773" t="s">
        <v>548</v>
      </c>
      <c r="U773" t="s">
        <v>201</v>
      </c>
      <c r="V773" t="s">
        <v>570</v>
      </c>
    </row>
    <row r="774" spans="1:22" x14ac:dyDescent="0.3">
      <c r="A774">
        <v>773</v>
      </c>
      <c r="B774" s="65">
        <v>44251</v>
      </c>
      <c r="C774">
        <v>33</v>
      </c>
      <c r="D774" t="s">
        <v>135</v>
      </c>
      <c r="E774">
        <v>6</v>
      </c>
      <c r="F774">
        <v>36</v>
      </c>
      <c r="G774">
        <v>98</v>
      </c>
      <c r="H774">
        <v>3528</v>
      </c>
      <c r="I774">
        <v>0.1</v>
      </c>
      <c r="K774">
        <v>3175.2</v>
      </c>
      <c r="L774" s="65">
        <v>44279</v>
      </c>
      <c r="M774" s="65">
        <v>44279</v>
      </c>
      <c r="N774">
        <v>773</v>
      </c>
      <c r="O774">
        <v>1</v>
      </c>
      <c r="P774" t="s">
        <v>113</v>
      </c>
      <c r="Q774">
        <v>0.09</v>
      </c>
      <c r="R774">
        <v>285.76799999999997</v>
      </c>
      <c r="S774">
        <v>3</v>
      </c>
      <c r="T774" t="s">
        <v>202</v>
      </c>
      <c r="U774" t="s">
        <v>201</v>
      </c>
      <c r="V774" t="s">
        <v>554</v>
      </c>
    </row>
    <row r="775" spans="1:22" x14ac:dyDescent="0.3">
      <c r="A775">
        <v>774</v>
      </c>
      <c r="B775" s="65">
        <v>44252</v>
      </c>
      <c r="C775">
        <v>60</v>
      </c>
      <c r="D775" t="s">
        <v>141</v>
      </c>
      <c r="E775">
        <v>15</v>
      </c>
      <c r="F775">
        <v>28</v>
      </c>
      <c r="G775">
        <v>97</v>
      </c>
      <c r="H775">
        <v>2716</v>
      </c>
      <c r="I775">
        <v>0.06</v>
      </c>
      <c r="K775">
        <v>2553.04</v>
      </c>
      <c r="L775" s="65">
        <v>44260</v>
      </c>
      <c r="M775" s="65">
        <v>44260</v>
      </c>
      <c r="N775">
        <v>774</v>
      </c>
      <c r="O775">
        <v>1</v>
      </c>
      <c r="P775" t="s">
        <v>128</v>
      </c>
      <c r="Q775">
        <v>0.08</v>
      </c>
      <c r="R775">
        <v>204.2432</v>
      </c>
      <c r="S775">
        <v>4</v>
      </c>
      <c r="T775" t="s">
        <v>551</v>
      </c>
      <c r="U775" t="s">
        <v>206</v>
      </c>
      <c r="V775" t="s">
        <v>572</v>
      </c>
    </row>
    <row r="776" spans="1:22" x14ac:dyDescent="0.3">
      <c r="A776">
        <v>775</v>
      </c>
      <c r="B776" s="65">
        <v>44252</v>
      </c>
      <c r="C776">
        <v>75</v>
      </c>
      <c r="D776" t="s">
        <v>96</v>
      </c>
      <c r="E776">
        <v>12</v>
      </c>
      <c r="F776">
        <v>39</v>
      </c>
      <c r="G776">
        <v>113</v>
      </c>
      <c r="H776">
        <v>4407</v>
      </c>
      <c r="I776">
        <v>0.1</v>
      </c>
      <c r="K776">
        <v>3966.3</v>
      </c>
      <c r="L776" s="65">
        <v>44282</v>
      </c>
      <c r="M776" s="65">
        <v>44282</v>
      </c>
      <c r="N776">
        <v>775</v>
      </c>
      <c r="O776">
        <v>5</v>
      </c>
      <c r="P776" t="s">
        <v>83</v>
      </c>
      <c r="Q776">
        <v>0.06</v>
      </c>
      <c r="R776">
        <v>237.97800000000001</v>
      </c>
      <c r="S776">
        <v>5</v>
      </c>
      <c r="T776" t="s">
        <v>542</v>
      </c>
      <c r="U776" t="s">
        <v>201</v>
      </c>
      <c r="V776" t="s">
        <v>566</v>
      </c>
    </row>
    <row r="777" spans="1:22" x14ac:dyDescent="0.3">
      <c r="A777">
        <v>776</v>
      </c>
      <c r="B777" s="65">
        <v>44252</v>
      </c>
      <c r="C777">
        <v>62</v>
      </c>
      <c r="D777" t="s">
        <v>96</v>
      </c>
      <c r="E777">
        <v>11</v>
      </c>
      <c r="F777">
        <v>35</v>
      </c>
      <c r="G777">
        <v>98</v>
      </c>
      <c r="H777">
        <v>3430</v>
      </c>
      <c r="I777">
        <v>0.02</v>
      </c>
      <c r="K777">
        <v>3361.4</v>
      </c>
      <c r="L777" s="65">
        <v>44282</v>
      </c>
      <c r="M777" s="65">
        <v>44282</v>
      </c>
      <c r="N777">
        <v>776</v>
      </c>
      <c r="O777">
        <v>7</v>
      </c>
      <c r="P777" t="s">
        <v>105</v>
      </c>
      <c r="Q777">
        <v>0.05</v>
      </c>
      <c r="R777">
        <v>168.07</v>
      </c>
      <c r="S777">
        <v>6</v>
      </c>
      <c r="T777" t="s">
        <v>202</v>
      </c>
      <c r="U777" t="s">
        <v>201</v>
      </c>
      <c r="V777" t="s">
        <v>564</v>
      </c>
    </row>
    <row r="778" spans="1:22" x14ac:dyDescent="0.3">
      <c r="A778">
        <v>777</v>
      </c>
      <c r="B778" s="65">
        <v>44252</v>
      </c>
      <c r="C778">
        <v>21</v>
      </c>
      <c r="D778" t="s">
        <v>146</v>
      </c>
      <c r="E778">
        <v>14</v>
      </c>
      <c r="F778">
        <v>13</v>
      </c>
      <c r="G778">
        <v>106</v>
      </c>
      <c r="H778">
        <v>1378</v>
      </c>
      <c r="I778">
        <v>0</v>
      </c>
      <c r="K778">
        <v>1378</v>
      </c>
      <c r="L778" s="65">
        <v>44255</v>
      </c>
      <c r="M778" s="65">
        <v>44255</v>
      </c>
      <c r="N778">
        <v>777</v>
      </c>
      <c r="O778">
        <v>4</v>
      </c>
      <c r="P778" t="s">
        <v>83</v>
      </c>
      <c r="Q778">
        <v>0.05</v>
      </c>
      <c r="R778">
        <v>68.900000000000006</v>
      </c>
      <c r="S778">
        <v>7</v>
      </c>
      <c r="T778" t="s">
        <v>548</v>
      </c>
      <c r="U778" t="s">
        <v>201</v>
      </c>
      <c r="V778" t="s">
        <v>570</v>
      </c>
    </row>
    <row r="779" spans="1:22" x14ac:dyDescent="0.3">
      <c r="A779">
        <v>778</v>
      </c>
      <c r="B779" s="65">
        <v>44253</v>
      </c>
      <c r="C779">
        <v>17</v>
      </c>
      <c r="D779" t="s">
        <v>126</v>
      </c>
      <c r="E779">
        <v>13</v>
      </c>
      <c r="F779">
        <v>10</v>
      </c>
      <c r="G779">
        <v>104</v>
      </c>
      <c r="H779">
        <v>1040</v>
      </c>
      <c r="I779">
        <v>0.12</v>
      </c>
      <c r="K779">
        <v>915.2</v>
      </c>
      <c r="L779" s="65">
        <v>44264</v>
      </c>
      <c r="M779" s="65">
        <v>44264</v>
      </c>
      <c r="N779">
        <v>778</v>
      </c>
      <c r="O779">
        <v>2</v>
      </c>
      <c r="P779" t="s">
        <v>109</v>
      </c>
      <c r="Q779">
        <v>0.09</v>
      </c>
      <c r="R779">
        <v>82.367999999999995</v>
      </c>
      <c r="S779">
        <v>1</v>
      </c>
      <c r="T779" t="s">
        <v>545</v>
      </c>
      <c r="U779" t="s">
        <v>201</v>
      </c>
      <c r="V779" t="s">
        <v>568</v>
      </c>
    </row>
    <row r="780" spans="1:22" x14ac:dyDescent="0.3">
      <c r="A780">
        <v>779</v>
      </c>
      <c r="B780" s="65">
        <v>44253</v>
      </c>
      <c r="C780">
        <v>49</v>
      </c>
      <c r="D780" t="s">
        <v>96</v>
      </c>
      <c r="E780">
        <v>4</v>
      </c>
      <c r="F780">
        <v>37</v>
      </c>
      <c r="G780">
        <v>112</v>
      </c>
      <c r="H780">
        <v>4144</v>
      </c>
      <c r="I780">
        <v>0.03</v>
      </c>
      <c r="K780">
        <v>4019.68</v>
      </c>
      <c r="L780" s="65">
        <v>44269</v>
      </c>
      <c r="M780" s="65">
        <v>44269</v>
      </c>
      <c r="N780">
        <v>779</v>
      </c>
      <c r="O780">
        <v>4</v>
      </c>
      <c r="P780" t="s">
        <v>90</v>
      </c>
      <c r="Q780">
        <v>0.08</v>
      </c>
      <c r="R780">
        <v>321.57440000000003</v>
      </c>
      <c r="S780">
        <v>2</v>
      </c>
      <c r="T780" t="s">
        <v>548</v>
      </c>
      <c r="U780" t="s">
        <v>206</v>
      </c>
      <c r="V780" t="s">
        <v>549</v>
      </c>
    </row>
    <row r="781" spans="1:22" x14ac:dyDescent="0.3">
      <c r="A781">
        <v>780</v>
      </c>
      <c r="B781" s="65">
        <v>44253</v>
      </c>
      <c r="C781">
        <v>24</v>
      </c>
      <c r="D781" t="s">
        <v>133</v>
      </c>
      <c r="E781">
        <v>4</v>
      </c>
      <c r="F781">
        <v>30</v>
      </c>
      <c r="G781">
        <v>110</v>
      </c>
      <c r="H781">
        <v>3300</v>
      </c>
      <c r="I781">
        <v>0.01</v>
      </c>
      <c r="K781">
        <v>3267</v>
      </c>
      <c r="L781" s="65">
        <v>44276</v>
      </c>
      <c r="M781" s="65">
        <v>44276</v>
      </c>
      <c r="N781">
        <v>780</v>
      </c>
      <c r="O781">
        <v>2</v>
      </c>
      <c r="P781" t="s">
        <v>80</v>
      </c>
      <c r="Q781">
        <v>0.08</v>
      </c>
      <c r="R781">
        <v>261.36</v>
      </c>
      <c r="S781">
        <v>3</v>
      </c>
      <c r="T781" t="s">
        <v>548</v>
      </c>
      <c r="U781" t="s">
        <v>206</v>
      </c>
      <c r="V781" t="s">
        <v>549</v>
      </c>
    </row>
    <row r="782" spans="1:22" x14ac:dyDescent="0.3">
      <c r="A782">
        <v>781</v>
      </c>
      <c r="B782" s="65">
        <v>44254</v>
      </c>
      <c r="C782">
        <v>14</v>
      </c>
      <c r="D782" t="s">
        <v>86</v>
      </c>
      <c r="E782">
        <v>11</v>
      </c>
      <c r="F782">
        <v>45</v>
      </c>
      <c r="G782">
        <v>104</v>
      </c>
      <c r="H782">
        <v>4680</v>
      </c>
      <c r="I782">
        <v>0.13</v>
      </c>
      <c r="K782">
        <v>4071.6</v>
      </c>
      <c r="L782" s="65">
        <v>44284</v>
      </c>
      <c r="M782" s="65">
        <v>44284</v>
      </c>
      <c r="N782">
        <v>781</v>
      </c>
      <c r="O782">
        <v>3</v>
      </c>
      <c r="P782" t="s">
        <v>105</v>
      </c>
      <c r="Q782">
        <v>0.06</v>
      </c>
      <c r="R782">
        <v>244.29599999999999</v>
      </c>
      <c r="S782">
        <v>4</v>
      </c>
      <c r="T782" t="s">
        <v>202</v>
      </c>
      <c r="U782" t="s">
        <v>201</v>
      </c>
      <c r="V782" t="s">
        <v>564</v>
      </c>
    </row>
    <row r="783" spans="1:22" x14ac:dyDescent="0.3">
      <c r="A783">
        <v>782</v>
      </c>
      <c r="B783" s="65">
        <v>44254</v>
      </c>
      <c r="C783">
        <v>21</v>
      </c>
      <c r="D783" t="s">
        <v>146</v>
      </c>
      <c r="E783">
        <v>9</v>
      </c>
      <c r="F783">
        <v>50</v>
      </c>
      <c r="G783">
        <v>114</v>
      </c>
      <c r="H783">
        <v>5700</v>
      </c>
      <c r="I783">
        <v>0</v>
      </c>
      <c r="K783">
        <v>5700</v>
      </c>
      <c r="L783" s="65">
        <v>44282</v>
      </c>
      <c r="M783" s="65">
        <v>44282</v>
      </c>
      <c r="N783">
        <v>782</v>
      </c>
      <c r="O783">
        <v>3</v>
      </c>
      <c r="P783" t="s">
        <v>128</v>
      </c>
      <c r="Q783">
        <v>0.1</v>
      </c>
      <c r="R783">
        <v>570</v>
      </c>
      <c r="S783">
        <v>5</v>
      </c>
      <c r="T783" t="s">
        <v>548</v>
      </c>
      <c r="U783" t="s">
        <v>206</v>
      </c>
      <c r="V783" t="s">
        <v>560</v>
      </c>
    </row>
    <row r="784" spans="1:22" x14ac:dyDescent="0.3">
      <c r="A784">
        <v>783</v>
      </c>
      <c r="B784" s="65">
        <v>44255</v>
      </c>
      <c r="C784">
        <v>15</v>
      </c>
      <c r="D784" t="s">
        <v>136</v>
      </c>
      <c r="E784">
        <v>9</v>
      </c>
      <c r="F784">
        <v>15</v>
      </c>
      <c r="G784">
        <v>112</v>
      </c>
      <c r="H784">
        <v>1680</v>
      </c>
      <c r="I784">
        <v>0.14000000000000001</v>
      </c>
      <c r="K784">
        <v>1444.8</v>
      </c>
      <c r="L784" s="65">
        <v>44283</v>
      </c>
      <c r="M784" s="65">
        <v>44283</v>
      </c>
      <c r="N784">
        <v>783</v>
      </c>
      <c r="O784">
        <v>1</v>
      </c>
      <c r="P784" t="s">
        <v>92</v>
      </c>
      <c r="Q784">
        <v>7.0000000000000007E-2</v>
      </c>
      <c r="R784">
        <v>101.136</v>
      </c>
      <c r="S784">
        <v>6</v>
      </c>
      <c r="T784" t="s">
        <v>548</v>
      </c>
      <c r="U784" t="s">
        <v>206</v>
      </c>
      <c r="V784" t="s">
        <v>560</v>
      </c>
    </row>
    <row r="785" spans="1:22" x14ac:dyDescent="0.3">
      <c r="A785">
        <v>784</v>
      </c>
      <c r="B785" s="65">
        <v>44256</v>
      </c>
      <c r="C785">
        <v>38</v>
      </c>
      <c r="D785" t="s">
        <v>132</v>
      </c>
      <c r="E785">
        <v>6</v>
      </c>
      <c r="F785">
        <v>47</v>
      </c>
      <c r="G785">
        <v>105</v>
      </c>
      <c r="H785">
        <v>4935</v>
      </c>
      <c r="I785">
        <v>0.15</v>
      </c>
      <c r="K785">
        <v>4194.75</v>
      </c>
      <c r="L785" s="65">
        <v>44276</v>
      </c>
      <c r="M785" s="65">
        <v>44276</v>
      </c>
      <c r="N785">
        <v>784</v>
      </c>
      <c r="O785">
        <v>6</v>
      </c>
      <c r="P785" t="s">
        <v>128</v>
      </c>
      <c r="Q785">
        <v>0.1</v>
      </c>
      <c r="R785">
        <v>419.47500000000002</v>
      </c>
      <c r="S785">
        <v>7</v>
      </c>
      <c r="T785" t="s">
        <v>202</v>
      </c>
      <c r="U785" t="s">
        <v>201</v>
      </c>
      <c r="V785" t="s">
        <v>554</v>
      </c>
    </row>
    <row r="786" spans="1:22" x14ac:dyDescent="0.3">
      <c r="A786">
        <v>785</v>
      </c>
      <c r="B786" s="65">
        <v>44257</v>
      </c>
      <c r="C786">
        <v>85</v>
      </c>
      <c r="D786" t="s">
        <v>117</v>
      </c>
      <c r="E786">
        <v>14</v>
      </c>
      <c r="F786">
        <v>13</v>
      </c>
      <c r="G786">
        <v>94</v>
      </c>
      <c r="H786">
        <v>1222</v>
      </c>
      <c r="I786">
        <v>0.02</v>
      </c>
      <c r="K786">
        <v>1197.56</v>
      </c>
      <c r="L786" s="65">
        <v>44283</v>
      </c>
      <c r="M786" s="65">
        <v>44283</v>
      </c>
      <c r="N786">
        <v>785</v>
      </c>
      <c r="O786">
        <v>4</v>
      </c>
      <c r="P786" t="s">
        <v>95</v>
      </c>
      <c r="Q786">
        <v>0.09</v>
      </c>
      <c r="R786">
        <v>107.7804</v>
      </c>
      <c r="S786">
        <v>1</v>
      </c>
      <c r="T786" t="s">
        <v>548</v>
      </c>
      <c r="U786" t="s">
        <v>201</v>
      </c>
      <c r="V786" t="s">
        <v>570</v>
      </c>
    </row>
    <row r="787" spans="1:22" x14ac:dyDescent="0.3">
      <c r="A787">
        <v>786</v>
      </c>
      <c r="B787" s="65">
        <v>44257</v>
      </c>
      <c r="C787">
        <v>70</v>
      </c>
      <c r="D787" t="s">
        <v>126</v>
      </c>
      <c r="E787">
        <v>6</v>
      </c>
      <c r="F787">
        <v>29</v>
      </c>
      <c r="G787">
        <v>96</v>
      </c>
      <c r="H787">
        <v>2784</v>
      </c>
      <c r="I787">
        <v>7.0000000000000007E-2</v>
      </c>
      <c r="K787">
        <v>2589.12</v>
      </c>
      <c r="L787" s="65">
        <v>44266</v>
      </c>
      <c r="M787" s="65">
        <v>44266</v>
      </c>
      <c r="N787">
        <v>786</v>
      </c>
      <c r="O787">
        <v>1</v>
      </c>
      <c r="P787" t="s">
        <v>88</v>
      </c>
      <c r="Q787">
        <v>7.0000000000000007E-2</v>
      </c>
      <c r="R787">
        <v>181.23840000000001</v>
      </c>
      <c r="S787">
        <v>2</v>
      </c>
      <c r="T787" t="s">
        <v>202</v>
      </c>
      <c r="U787" t="s">
        <v>201</v>
      </c>
      <c r="V787" t="s">
        <v>554</v>
      </c>
    </row>
    <row r="788" spans="1:22" x14ac:dyDescent="0.3">
      <c r="A788">
        <v>787</v>
      </c>
      <c r="B788" s="65">
        <v>44257</v>
      </c>
      <c r="C788">
        <v>30</v>
      </c>
      <c r="D788" t="s">
        <v>155</v>
      </c>
      <c r="E788">
        <v>11</v>
      </c>
      <c r="F788">
        <v>24</v>
      </c>
      <c r="G788">
        <v>100</v>
      </c>
      <c r="H788">
        <v>2400</v>
      </c>
      <c r="I788">
        <v>0.15</v>
      </c>
      <c r="K788">
        <v>2040</v>
      </c>
      <c r="L788" s="65">
        <v>44279</v>
      </c>
      <c r="M788" s="65">
        <v>44279</v>
      </c>
      <c r="N788">
        <v>787</v>
      </c>
      <c r="O788">
        <v>3</v>
      </c>
      <c r="P788" t="s">
        <v>109</v>
      </c>
      <c r="Q788">
        <v>0.06</v>
      </c>
      <c r="R788">
        <v>122.4</v>
      </c>
      <c r="S788">
        <v>3</v>
      </c>
      <c r="T788" t="s">
        <v>202</v>
      </c>
      <c r="U788" t="s">
        <v>201</v>
      </c>
      <c r="V788" t="s">
        <v>564</v>
      </c>
    </row>
    <row r="789" spans="1:22" x14ac:dyDescent="0.3">
      <c r="A789">
        <v>788</v>
      </c>
      <c r="B789" s="65">
        <v>44257</v>
      </c>
      <c r="C789">
        <v>66</v>
      </c>
      <c r="D789" t="s">
        <v>89</v>
      </c>
      <c r="E789">
        <v>7</v>
      </c>
      <c r="F789">
        <v>34</v>
      </c>
      <c r="G789">
        <v>111</v>
      </c>
      <c r="H789">
        <v>3774</v>
      </c>
      <c r="I789">
        <v>7.0000000000000007E-2</v>
      </c>
      <c r="K789">
        <v>3509.82</v>
      </c>
      <c r="L789" s="65">
        <v>44279</v>
      </c>
      <c r="M789" s="65">
        <v>44279</v>
      </c>
      <c r="N789">
        <v>788</v>
      </c>
      <c r="O789">
        <v>2</v>
      </c>
      <c r="P789" t="s">
        <v>105</v>
      </c>
      <c r="Q789">
        <v>0.06</v>
      </c>
      <c r="R789">
        <v>210.58920000000001</v>
      </c>
      <c r="S789">
        <v>4</v>
      </c>
      <c r="T789" t="s">
        <v>542</v>
      </c>
      <c r="U789" t="s">
        <v>206</v>
      </c>
      <c r="V789" t="s">
        <v>556</v>
      </c>
    </row>
    <row r="790" spans="1:22" x14ac:dyDescent="0.3">
      <c r="A790">
        <v>789</v>
      </c>
      <c r="B790" s="65">
        <v>44259</v>
      </c>
      <c r="C790">
        <v>98</v>
      </c>
      <c r="D790" t="s">
        <v>84</v>
      </c>
      <c r="E790">
        <v>10</v>
      </c>
      <c r="F790">
        <v>49</v>
      </c>
      <c r="G790">
        <v>115</v>
      </c>
      <c r="H790">
        <v>5635</v>
      </c>
      <c r="I790">
        <v>0.09</v>
      </c>
      <c r="K790">
        <v>5127.8500000000004</v>
      </c>
      <c r="L790" s="65">
        <v>44287</v>
      </c>
      <c r="M790" s="65">
        <v>44287</v>
      </c>
      <c r="N790">
        <v>789</v>
      </c>
      <c r="O790">
        <v>1</v>
      </c>
      <c r="P790" t="s">
        <v>128</v>
      </c>
      <c r="Q790">
        <v>0.08</v>
      </c>
      <c r="R790">
        <v>410.22800000000001</v>
      </c>
      <c r="S790">
        <v>5</v>
      </c>
      <c r="T790" t="s">
        <v>551</v>
      </c>
      <c r="U790" t="s">
        <v>206</v>
      </c>
      <c r="V790" t="s">
        <v>562</v>
      </c>
    </row>
    <row r="791" spans="1:22" x14ac:dyDescent="0.3">
      <c r="A791">
        <v>790</v>
      </c>
      <c r="B791" s="65">
        <v>44260</v>
      </c>
      <c r="C791">
        <v>1</v>
      </c>
      <c r="D791" t="s">
        <v>152</v>
      </c>
      <c r="E791">
        <v>8</v>
      </c>
      <c r="F791">
        <v>37</v>
      </c>
      <c r="G791">
        <v>97</v>
      </c>
      <c r="H791">
        <v>3589</v>
      </c>
      <c r="I791">
        <v>0.03</v>
      </c>
      <c r="K791">
        <v>3481.33</v>
      </c>
      <c r="L791" s="65">
        <v>44282</v>
      </c>
      <c r="M791" s="65">
        <v>44282</v>
      </c>
      <c r="N791">
        <v>790</v>
      </c>
      <c r="O791">
        <v>4</v>
      </c>
      <c r="P791" t="s">
        <v>109</v>
      </c>
      <c r="Q791">
        <v>0.09</v>
      </c>
      <c r="R791">
        <v>313.31970000000001</v>
      </c>
      <c r="S791">
        <v>6</v>
      </c>
      <c r="T791" t="s">
        <v>545</v>
      </c>
      <c r="U791" t="s">
        <v>206</v>
      </c>
      <c r="V791" t="s">
        <v>558</v>
      </c>
    </row>
    <row r="792" spans="1:22" x14ac:dyDescent="0.3">
      <c r="A792">
        <v>791</v>
      </c>
      <c r="B792" s="65">
        <v>44260</v>
      </c>
      <c r="C792">
        <v>42</v>
      </c>
      <c r="D792" t="s">
        <v>151</v>
      </c>
      <c r="E792">
        <v>8</v>
      </c>
      <c r="F792">
        <v>47</v>
      </c>
      <c r="G792">
        <v>98</v>
      </c>
      <c r="H792">
        <v>4606</v>
      </c>
      <c r="I792">
        <v>0.01</v>
      </c>
      <c r="K792">
        <v>4559.9399999999996</v>
      </c>
      <c r="L792" s="65">
        <v>44275</v>
      </c>
      <c r="M792" s="65">
        <v>44275</v>
      </c>
      <c r="N792">
        <v>791</v>
      </c>
      <c r="O792">
        <v>5</v>
      </c>
      <c r="P792" t="s">
        <v>113</v>
      </c>
      <c r="Q792">
        <v>0.06</v>
      </c>
      <c r="R792">
        <v>273.59640000000002</v>
      </c>
      <c r="S792">
        <v>7</v>
      </c>
      <c r="T792" t="s">
        <v>545</v>
      </c>
      <c r="U792" t="s">
        <v>206</v>
      </c>
      <c r="V792" t="s">
        <v>558</v>
      </c>
    </row>
    <row r="793" spans="1:22" x14ac:dyDescent="0.3">
      <c r="A793">
        <v>792</v>
      </c>
      <c r="B793" s="65">
        <v>44260</v>
      </c>
      <c r="C793">
        <v>81</v>
      </c>
      <c r="D793" t="s">
        <v>162</v>
      </c>
      <c r="E793">
        <v>1</v>
      </c>
      <c r="F793">
        <v>12</v>
      </c>
      <c r="G793">
        <v>101</v>
      </c>
      <c r="H793">
        <v>1212</v>
      </c>
      <c r="I793">
        <v>0.01</v>
      </c>
      <c r="K793">
        <v>1199.8800000000001</v>
      </c>
      <c r="L793" s="65">
        <v>44283</v>
      </c>
      <c r="M793" s="65">
        <v>44283</v>
      </c>
      <c r="N793">
        <v>792</v>
      </c>
      <c r="O793">
        <v>3</v>
      </c>
      <c r="P793" t="s">
        <v>80</v>
      </c>
      <c r="Q793">
        <v>7.0000000000000007E-2</v>
      </c>
      <c r="R793">
        <v>83.991600000000005</v>
      </c>
      <c r="S793">
        <v>1</v>
      </c>
      <c r="T793" t="s">
        <v>202</v>
      </c>
      <c r="U793" t="s">
        <v>201</v>
      </c>
      <c r="V793" t="s">
        <v>539</v>
      </c>
    </row>
    <row r="794" spans="1:22" x14ac:dyDescent="0.3">
      <c r="A794">
        <v>793</v>
      </c>
      <c r="B794" s="65">
        <v>44261</v>
      </c>
      <c r="C794">
        <v>91</v>
      </c>
      <c r="D794" t="s">
        <v>121</v>
      </c>
      <c r="E794">
        <v>14</v>
      </c>
      <c r="F794">
        <v>49</v>
      </c>
      <c r="G794">
        <v>112</v>
      </c>
      <c r="H794">
        <v>5488</v>
      </c>
      <c r="I794">
        <v>0.02</v>
      </c>
      <c r="K794">
        <v>5378.24</v>
      </c>
      <c r="L794" s="65">
        <v>44272</v>
      </c>
      <c r="M794" s="65">
        <v>44272</v>
      </c>
      <c r="N794">
        <v>793</v>
      </c>
      <c r="O794">
        <v>2</v>
      </c>
      <c r="P794" t="s">
        <v>90</v>
      </c>
      <c r="Q794">
        <v>0.1</v>
      </c>
      <c r="R794">
        <v>537.82399999999996</v>
      </c>
      <c r="S794">
        <v>2</v>
      </c>
      <c r="T794" t="s">
        <v>548</v>
      </c>
      <c r="U794" t="s">
        <v>201</v>
      </c>
      <c r="V794" t="s">
        <v>570</v>
      </c>
    </row>
    <row r="795" spans="1:22" x14ac:dyDescent="0.3">
      <c r="A795">
        <v>794</v>
      </c>
      <c r="B795" s="65">
        <v>44261</v>
      </c>
      <c r="C795">
        <v>93</v>
      </c>
      <c r="D795" t="s">
        <v>91</v>
      </c>
      <c r="E795">
        <v>9</v>
      </c>
      <c r="F795">
        <v>30</v>
      </c>
      <c r="G795">
        <v>90</v>
      </c>
      <c r="H795">
        <v>2700</v>
      </c>
      <c r="I795">
        <v>0.02</v>
      </c>
      <c r="K795">
        <v>2646</v>
      </c>
      <c r="L795" s="65">
        <v>44289</v>
      </c>
      <c r="M795" s="65">
        <v>44289</v>
      </c>
      <c r="N795">
        <v>794</v>
      </c>
      <c r="O795">
        <v>5</v>
      </c>
      <c r="P795" t="s">
        <v>128</v>
      </c>
      <c r="Q795">
        <v>0.05</v>
      </c>
      <c r="R795">
        <v>132.30000000000001</v>
      </c>
      <c r="S795">
        <v>3</v>
      </c>
      <c r="T795" t="s">
        <v>548</v>
      </c>
      <c r="U795" t="s">
        <v>206</v>
      </c>
      <c r="V795" t="s">
        <v>560</v>
      </c>
    </row>
    <row r="796" spans="1:22" x14ac:dyDescent="0.3">
      <c r="A796">
        <v>795</v>
      </c>
      <c r="B796" s="65">
        <v>44261</v>
      </c>
      <c r="C796">
        <v>6</v>
      </c>
      <c r="D796" t="s">
        <v>147</v>
      </c>
      <c r="E796">
        <v>8</v>
      </c>
      <c r="F796">
        <v>41</v>
      </c>
      <c r="G796">
        <v>110</v>
      </c>
      <c r="H796">
        <v>4510</v>
      </c>
      <c r="I796">
        <v>0.1</v>
      </c>
      <c r="K796">
        <v>4059</v>
      </c>
      <c r="L796" s="65">
        <v>44264</v>
      </c>
      <c r="M796" s="65"/>
      <c r="N796">
        <v>795</v>
      </c>
      <c r="O796">
        <v>3</v>
      </c>
      <c r="P796" t="s">
        <v>95</v>
      </c>
      <c r="Q796">
        <v>0.06</v>
      </c>
      <c r="R796">
        <v>243.54</v>
      </c>
      <c r="S796">
        <v>4</v>
      </c>
      <c r="T796" t="s">
        <v>545</v>
      </c>
      <c r="U796" t="s">
        <v>206</v>
      </c>
      <c r="V796" t="s">
        <v>558</v>
      </c>
    </row>
    <row r="797" spans="1:22" x14ac:dyDescent="0.3">
      <c r="A797">
        <v>796</v>
      </c>
      <c r="B797" s="65">
        <v>44261</v>
      </c>
      <c r="C797">
        <v>11</v>
      </c>
      <c r="D797" t="s">
        <v>119</v>
      </c>
      <c r="E797">
        <v>1</v>
      </c>
      <c r="F797">
        <v>23</v>
      </c>
      <c r="G797">
        <v>114</v>
      </c>
      <c r="H797">
        <v>2622</v>
      </c>
      <c r="I797">
        <v>0.15</v>
      </c>
      <c r="K797">
        <v>2228.6999999999998</v>
      </c>
      <c r="L797" s="65">
        <v>44268</v>
      </c>
      <c r="M797" s="65">
        <v>44268</v>
      </c>
      <c r="N797">
        <v>796</v>
      </c>
      <c r="O797">
        <v>6</v>
      </c>
      <c r="P797" t="s">
        <v>80</v>
      </c>
      <c r="Q797">
        <v>7.0000000000000007E-2</v>
      </c>
      <c r="R797">
        <v>156.00899999999999</v>
      </c>
      <c r="S797">
        <v>5</v>
      </c>
      <c r="T797" t="s">
        <v>202</v>
      </c>
      <c r="U797" t="s">
        <v>201</v>
      </c>
      <c r="V797" t="s">
        <v>539</v>
      </c>
    </row>
    <row r="798" spans="1:22" x14ac:dyDescent="0.3">
      <c r="A798">
        <v>797</v>
      </c>
      <c r="B798" s="65">
        <v>44261</v>
      </c>
      <c r="C798">
        <v>15</v>
      </c>
      <c r="D798" t="s">
        <v>136</v>
      </c>
      <c r="E798">
        <v>12</v>
      </c>
      <c r="F798">
        <v>29</v>
      </c>
      <c r="G798">
        <v>107</v>
      </c>
      <c r="H798">
        <v>3103</v>
      </c>
      <c r="I798">
        <v>0.15</v>
      </c>
      <c r="K798">
        <v>2637.55</v>
      </c>
      <c r="L798" s="65">
        <v>44281</v>
      </c>
      <c r="M798" s="65">
        <v>44281</v>
      </c>
      <c r="N798">
        <v>797</v>
      </c>
      <c r="O798">
        <v>2</v>
      </c>
      <c r="P798" t="s">
        <v>88</v>
      </c>
      <c r="Q798">
        <v>0.06</v>
      </c>
      <c r="R798">
        <v>158.25299999999999</v>
      </c>
      <c r="S798">
        <v>6</v>
      </c>
      <c r="T798" t="s">
        <v>542</v>
      </c>
      <c r="U798" t="s">
        <v>201</v>
      </c>
      <c r="V798" t="s">
        <v>566</v>
      </c>
    </row>
    <row r="799" spans="1:22" x14ac:dyDescent="0.3">
      <c r="A799">
        <v>798</v>
      </c>
      <c r="B799" s="65">
        <v>44262</v>
      </c>
      <c r="C799">
        <v>89</v>
      </c>
      <c r="D799" t="s">
        <v>111</v>
      </c>
      <c r="E799">
        <v>2</v>
      </c>
      <c r="F799">
        <v>39</v>
      </c>
      <c r="G799">
        <v>109</v>
      </c>
      <c r="H799">
        <v>4251</v>
      </c>
      <c r="I799">
        <v>0</v>
      </c>
      <c r="K799">
        <v>4251</v>
      </c>
      <c r="L799" s="65">
        <v>44267</v>
      </c>
      <c r="M799" s="65">
        <v>44267</v>
      </c>
      <c r="N799">
        <v>798</v>
      </c>
      <c r="O799">
        <v>5</v>
      </c>
      <c r="P799" t="s">
        <v>128</v>
      </c>
      <c r="Q799">
        <v>0.08</v>
      </c>
      <c r="R799">
        <v>340.08</v>
      </c>
      <c r="S799">
        <v>7</v>
      </c>
      <c r="T799" t="s">
        <v>542</v>
      </c>
      <c r="U799" t="s">
        <v>206</v>
      </c>
      <c r="V799" t="s">
        <v>543</v>
      </c>
    </row>
    <row r="800" spans="1:22" x14ac:dyDescent="0.3">
      <c r="A800">
        <v>799</v>
      </c>
      <c r="B800" s="65">
        <v>44262</v>
      </c>
      <c r="C800">
        <v>15</v>
      </c>
      <c r="D800" t="s">
        <v>136</v>
      </c>
      <c r="E800">
        <v>6</v>
      </c>
      <c r="F800">
        <v>27</v>
      </c>
      <c r="G800">
        <v>109</v>
      </c>
      <c r="H800">
        <v>2943</v>
      </c>
      <c r="I800">
        <v>0.05</v>
      </c>
      <c r="K800">
        <v>2795.85</v>
      </c>
      <c r="L800" s="65">
        <v>44277</v>
      </c>
      <c r="M800" s="65">
        <v>44277</v>
      </c>
      <c r="N800">
        <v>799</v>
      </c>
      <c r="O800">
        <v>5</v>
      </c>
      <c r="P800" t="s">
        <v>113</v>
      </c>
      <c r="Q800">
        <v>7.0000000000000007E-2</v>
      </c>
      <c r="R800">
        <v>195.70949999999999</v>
      </c>
      <c r="S800">
        <v>1</v>
      </c>
      <c r="T800" t="s">
        <v>202</v>
      </c>
      <c r="U800" t="s">
        <v>201</v>
      </c>
      <c r="V800" t="s">
        <v>554</v>
      </c>
    </row>
    <row r="801" spans="1:22" x14ac:dyDescent="0.3">
      <c r="A801">
        <v>800</v>
      </c>
      <c r="B801" s="65">
        <v>44262</v>
      </c>
      <c r="C801">
        <v>61</v>
      </c>
      <c r="D801" t="s">
        <v>116</v>
      </c>
      <c r="E801">
        <v>1</v>
      </c>
      <c r="F801">
        <v>25</v>
      </c>
      <c r="G801">
        <v>119</v>
      </c>
      <c r="H801">
        <v>2975</v>
      </c>
      <c r="I801">
        <v>0.05</v>
      </c>
      <c r="K801">
        <v>2826.25</v>
      </c>
      <c r="L801" s="65">
        <v>44269</v>
      </c>
      <c r="M801" s="65">
        <v>44269</v>
      </c>
      <c r="N801">
        <v>800</v>
      </c>
      <c r="O801">
        <v>4</v>
      </c>
      <c r="P801" t="s">
        <v>95</v>
      </c>
      <c r="Q801">
        <v>0.09</v>
      </c>
      <c r="R801">
        <v>254.36250000000001</v>
      </c>
      <c r="S801">
        <v>2</v>
      </c>
      <c r="T801" t="s">
        <v>202</v>
      </c>
      <c r="U801" t="s">
        <v>201</v>
      </c>
      <c r="V801" t="s">
        <v>539</v>
      </c>
    </row>
    <row r="802" spans="1:22" x14ac:dyDescent="0.3">
      <c r="A802">
        <v>801</v>
      </c>
      <c r="B802" s="65">
        <v>44262</v>
      </c>
      <c r="C802">
        <v>3</v>
      </c>
      <c r="D802" t="s">
        <v>150</v>
      </c>
      <c r="E802">
        <v>3</v>
      </c>
      <c r="F802">
        <v>19</v>
      </c>
      <c r="G802">
        <v>98</v>
      </c>
      <c r="H802">
        <v>1862</v>
      </c>
      <c r="I802">
        <v>0.02</v>
      </c>
      <c r="K802">
        <v>1824.76</v>
      </c>
      <c r="L802" s="65">
        <v>44289</v>
      </c>
      <c r="M802" s="65">
        <v>44289</v>
      </c>
      <c r="N802">
        <v>801</v>
      </c>
      <c r="O802">
        <v>5</v>
      </c>
      <c r="P802" t="s">
        <v>83</v>
      </c>
      <c r="Q802">
        <v>7.0000000000000007E-2</v>
      </c>
      <c r="R802">
        <v>127.7332</v>
      </c>
      <c r="S802">
        <v>3</v>
      </c>
      <c r="T802" t="s">
        <v>545</v>
      </c>
      <c r="U802" t="s">
        <v>206</v>
      </c>
      <c r="V802" t="s">
        <v>546</v>
      </c>
    </row>
    <row r="803" spans="1:22" x14ac:dyDescent="0.3">
      <c r="A803">
        <v>802</v>
      </c>
      <c r="B803" s="65">
        <v>44262</v>
      </c>
      <c r="C803">
        <v>22</v>
      </c>
      <c r="D803" t="s">
        <v>112</v>
      </c>
      <c r="E803">
        <v>12</v>
      </c>
      <c r="F803">
        <v>10</v>
      </c>
      <c r="G803">
        <v>97</v>
      </c>
      <c r="H803">
        <v>970</v>
      </c>
      <c r="I803">
        <v>0.01</v>
      </c>
      <c r="K803">
        <v>960.3</v>
      </c>
      <c r="L803" s="65">
        <v>44267</v>
      </c>
      <c r="M803" s="65">
        <v>44267</v>
      </c>
      <c r="N803">
        <v>802</v>
      </c>
      <c r="O803">
        <v>7</v>
      </c>
      <c r="P803" t="s">
        <v>95</v>
      </c>
      <c r="Q803">
        <v>0.1</v>
      </c>
      <c r="R803">
        <v>96.03</v>
      </c>
      <c r="S803">
        <v>4</v>
      </c>
      <c r="T803" t="s">
        <v>542</v>
      </c>
      <c r="U803" t="s">
        <v>201</v>
      </c>
      <c r="V803" t="s">
        <v>566</v>
      </c>
    </row>
    <row r="804" spans="1:22" x14ac:dyDescent="0.3">
      <c r="A804">
        <v>803</v>
      </c>
      <c r="B804" s="65">
        <v>44264</v>
      </c>
      <c r="C804">
        <v>87</v>
      </c>
      <c r="D804" t="s">
        <v>101</v>
      </c>
      <c r="E804">
        <v>13</v>
      </c>
      <c r="F804">
        <v>25</v>
      </c>
      <c r="G804">
        <v>119</v>
      </c>
      <c r="H804">
        <v>2975</v>
      </c>
      <c r="I804">
        <v>0.01</v>
      </c>
      <c r="K804">
        <v>2945.25</v>
      </c>
      <c r="L804" s="65">
        <v>44287</v>
      </c>
      <c r="M804" s="65">
        <v>44287</v>
      </c>
      <c r="N804">
        <v>803</v>
      </c>
      <c r="O804">
        <v>3</v>
      </c>
      <c r="P804" t="s">
        <v>88</v>
      </c>
      <c r="Q804">
        <v>0.05</v>
      </c>
      <c r="R804">
        <v>147.26249999999999</v>
      </c>
      <c r="S804">
        <v>5</v>
      </c>
      <c r="T804" t="s">
        <v>545</v>
      </c>
      <c r="U804" t="s">
        <v>201</v>
      </c>
      <c r="V804" t="s">
        <v>568</v>
      </c>
    </row>
    <row r="805" spans="1:22" x14ac:dyDescent="0.3">
      <c r="A805">
        <v>804</v>
      </c>
      <c r="B805" s="65">
        <v>44264</v>
      </c>
      <c r="C805">
        <v>26</v>
      </c>
      <c r="D805" t="s">
        <v>154</v>
      </c>
      <c r="E805">
        <v>8</v>
      </c>
      <c r="F805">
        <v>45</v>
      </c>
      <c r="G805">
        <v>116</v>
      </c>
      <c r="H805">
        <v>5220</v>
      </c>
      <c r="I805">
        <v>0.15</v>
      </c>
      <c r="K805">
        <v>4437</v>
      </c>
      <c r="L805" s="65">
        <v>44273</v>
      </c>
      <c r="M805" s="65">
        <v>44273</v>
      </c>
      <c r="N805">
        <v>804</v>
      </c>
      <c r="O805">
        <v>1</v>
      </c>
      <c r="P805" t="s">
        <v>90</v>
      </c>
      <c r="Q805">
        <v>0.06</v>
      </c>
      <c r="R805">
        <v>266.22000000000003</v>
      </c>
      <c r="S805">
        <v>6</v>
      </c>
      <c r="T805" t="s">
        <v>545</v>
      </c>
      <c r="U805" t="s">
        <v>206</v>
      </c>
      <c r="V805" t="s">
        <v>558</v>
      </c>
    </row>
    <row r="806" spans="1:22" x14ac:dyDescent="0.3">
      <c r="A806">
        <v>805</v>
      </c>
      <c r="B806" s="65">
        <v>44264</v>
      </c>
      <c r="C806">
        <v>3</v>
      </c>
      <c r="D806" t="s">
        <v>150</v>
      </c>
      <c r="E806">
        <v>1</v>
      </c>
      <c r="F806">
        <v>39</v>
      </c>
      <c r="G806">
        <v>115</v>
      </c>
      <c r="H806">
        <v>4485</v>
      </c>
      <c r="I806">
        <v>0.14000000000000001</v>
      </c>
      <c r="K806">
        <v>3857.1</v>
      </c>
      <c r="L806" s="65">
        <v>44273</v>
      </c>
      <c r="M806" s="65">
        <v>44273</v>
      </c>
      <c r="N806">
        <v>805</v>
      </c>
      <c r="O806">
        <v>6</v>
      </c>
      <c r="P806" t="s">
        <v>88</v>
      </c>
      <c r="Q806">
        <v>0.06</v>
      </c>
      <c r="R806">
        <v>231.42599999999999</v>
      </c>
      <c r="S806">
        <v>7</v>
      </c>
      <c r="T806" t="s">
        <v>202</v>
      </c>
      <c r="U806" t="s">
        <v>201</v>
      </c>
      <c r="V806" t="s">
        <v>539</v>
      </c>
    </row>
    <row r="807" spans="1:22" x14ac:dyDescent="0.3">
      <c r="A807">
        <v>806</v>
      </c>
      <c r="B807" s="65">
        <v>44265</v>
      </c>
      <c r="C807">
        <v>68</v>
      </c>
      <c r="D807" t="s">
        <v>111</v>
      </c>
      <c r="E807">
        <v>2</v>
      </c>
      <c r="F807">
        <v>48</v>
      </c>
      <c r="G807">
        <v>112</v>
      </c>
      <c r="H807">
        <v>5376</v>
      </c>
      <c r="I807">
        <v>0.09</v>
      </c>
      <c r="K807">
        <v>4892.16</v>
      </c>
      <c r="L807" s="65">
        <v>44280</v>
      </c>
      <c r="M807" s="65">
        <v>44280</v>
      </c>
      <c r="N807">
        <v>806</v>
      </c>
      <c r="O807">
        <v>1</v>
      </c>
      <c r="P807" t="s">
        <v>95</v>
      </c>
      <c r="Q807">
        <v>7.0000000000000007E-2</v>
      </c>
      <c r="R807">
        <v>342.45119999999997</v>
      </c>
      <c r="S807">
        <v>1</v>
      </c>
      <c r="T807" t="s">
        <v>542</v>
      </c>
      <c r="U807" t="s">
        <v>206</v>
      </c>
      <c r="V807" t="s">
        <v>543</v>
      </c>
    </row>
    <row r="808" spans="1:22" x14ac:dyDescent="0.3">
      <c r="A808">
        <v>807</v>
      </c>
      <c r="B808" s="65">
        <v>44265</v>
      </c>
      <c r="C808">
        <v>46</v>
      </c>
      <c r="D808" t="s">
        <v>153</v>
      </c>
      <c r="E808">
        <v>7</v>
      </c>
      <c r="F808">
        <v>38</v>
      </c>
      <c r="G808">
        <v>102</v>
      </c>
      <c r="H808">
        <v>3876</v>
      </c>
      <c r="I808">
        <v>0.08</v>
      </c>
      <c r="K808">
        <v>3565.92</v>
      </c>
      <c r="L808" s="65">
        <v>44269</v>
      </c>
      <c r="M808" s="65">
        <v>44269</v>
      </c>
      <c r="N808">
        <v>807</v>
      </c>
      <c r="O808">
        <v>7</v>
      </c>
      <c r="P808" t="s">
        <v>113</v>
      </c>
      <c r="Q808">
        <v>0.09</v>
      </c>
      <c r="R808">
        <v>320.93279999999999</v>
      </c>
      <c r="S808">
        <v>2</v>
      </c>
      <c r="T808" t="s">
        <v>542</v>
      </c>
      <c r="U808" t="s">
        <v>206</v>
      </c>
      <c r="V808" t="s">
        <v>556</v>
      </c>
    </row>
    <row r="809" spans="1:22" x14ac:dyDescent="0.3">
      <c r="A809">
        <v>808</v>
      </c>
      <c r="B809" s="65">
        <v>44265</v>
      </c>
      <c r="C809">
        <v>37</v>
      </c>
      <c r="D809" t="s">
        <v>110</v>
      </c>
      <c r="E809">
        <v>10</v>
      </c>
      <c r="F809">
        <v>14</v>
      </c>
      <c r="G809">
        <v>113</v>
      </c>
      <c r="H809">
        <v>1582</v>
      </c>
      <c r="I809">
        <v>0.01</v>
      </c>
      <c r="K809">
        <v>1566.18</v>
      </c>
      <c r="L809" s="65">
        <v>44291</v>
      </c>
      <c r="M809" s="65"/>
      <c r="N809">
        <v>808</v>
      </c>
      <c r="O809">
        <v>3</v>
      </c>
      <c r="P809" t="s">
        <v>105</v>
      </c>
      <c r="Q809">
        <v>0.05</v>
      </c>
      <c r="R809">
        <v>78.308999999999997</v>
      </c>
      <c r="S809">
        <v>3</v>
      </c>
      <c r="T809" t="s">
        <v>551</v>
      </c>
      <c r="U809" t="s">
        <v>206</v>
      </c>
      <c r="V809" t="s">
        <v>562</v>
      </c>
    </row>
    <row r="810" spans="1:22" x14ac:dyDescent="0.3">
      <c r="A810">
        <v>809</v>
      </c>
      <c r="B810" s="65">
        <v>44265</v>
      </c>
      <c r="C810">
        <v>11</v>
      </c>
      <c r="D810" t="s">
        <v>119</v>
      </c>
      <c r="E810">
        <v>12</v>
      </c>
      <c r="F810">
        <v>27</v>
      </c>
      <c r="G810">
        <v>104</v>
      </c>
      <c r="H810">
        <v>2808</v>
      </c>
      <c r="I810">
        <v>0.02</v>
      </c>
      <c r="K810">
        <v>2751.84</v>
      </c>
      <c r="L810" s="65">
        <v>44276</v>
      </c>
      <c r="M810" s="65">
        <v>44276</v>
      </c>
      <c r="N810">
        <v>809</v>
      </c>
      <c r="O810">
        <v>3</v>
      </c>
      <c r="P810" t="s">
        <v>83</v>
      </c>
      <c r="Q810">
        <v>0.08</v>
      </c>
      <c r="R810">
        <v>220.1472</v>
      </c>
      <c r="S810">
        <v>4</v>
      </c>
      <c r="T810" t="s">
        <v>542</v>
      </c>
      <c r="U810" t="s">
        <v>201</v>
      </c>
      <c r="V810" t="s">
        <v>566</v>
      </c>
    </row>
    <row r="811" spans="1:22" x14ac:dyDescent="0.3">
      <c r="A811">
        <v>810</v>
      </c>
      <c r="B811" s="65">
        <v>44266</v>
      </c>
      <c r="C811">
        <v>100</v>
      </c>
      <c r="D811" t="s">
        <v>96</v>
      </c>
      <c r="E811">
        <v>4</v>
      </c>
      <c r="F811">
        <v>48</v>
      </c>
      <c r="G811">
        <v>96</v>
      </c>
      <c r="H811">
        <v>4608</v>
      </c>
      <c r="I811">
        <v>0.06</v>
      </c>
      <c r="K811">
        <v>4331.5200000000004</v>
      </c>
      <c r="L811" s="65">
        <v>44282</v>
      </c>
      <c r="M811" s="65">
        <v>44282</v>
      </c>
      <c r="N811">
        <v>810</v>
      </c>
      <c r="O811">
        <v>5</v>
      </c>
      <c r="P811" t="s">
        <v>113</v>
      </c>
      <c r="Q811">
        <v>0.05</v>
      </c>
      <c r="R811">
        <v>216.57599999999999</v>
      </c>
      <c r="S811">
        <v>5</v>
      </c>
      <c r="T811" t="s">
        <v>548</v>
      </c>
      <c r="U811" t="s">
        <v>206</v>
      </c>
      <c r="V811" t="s">
        <v>549</v>
      </c>
    </row>
    <row r="812" spans="1:22" x14ac:dyDescent="0.3">
      <c r="A812">
        <v>811</v>
      </c>
      <c r="B812" s="65">
        <v>44267</v>
      </c>
      <c r="C812">
        <v>75</v>
      </c>
      <c r="D812" t="s">
        <v>96</v>
      </c>
      <c r="E812">
        <v>2</v>
      </c>
      <c r="F812">
        <v>22</v>
      </c>
      <c r="G812">
        <v>101</v>
      </c>
      <c r="H812">
        <v>2222</v>
      </c>
      <c r="I812">
        <v>0.02</v>
      </c>
      <c r="K812">
        <v>2177.56</v>
      </c>
      <c r="L812" s="65">
        <v>44289</v>
      </c>
      <c r="M812" s="65">
        <v>44289</v>
      </c>
      <c r="N812">
        <v>811</v>
      </c>
      <c r="O812">
        <v>7</v>
      </c>
      <c r="P812" t="s">
        <v>105</v>
      </c>
      <c r="Q812">
        <v>0.1</v>
      </c>
      <c r="R812">
        <v>217.756</v>
      </c>
      <c r="S812">
        <v>6</v>
      </c>
      <c r="T812" t="s">
        <v>542</v>
      </c>
      <c r="U812" t="s">
        <v>206</v>
      </c>
      <c r="V812" t="s">
        <v>543</v>
      </c>
    </row>
    <row r="813" spans="1:22" x14ac:dyDescent="0.3">
      <c r="A813">
        <v>812</v>
      </c>
      <c r="B813" s="65">
        <v>44267</v>
      </c>
      <c r="C813">
        <v>35</v>
      </c>
      <c r="D813" t="s">
        <v>96</v>
      </c>
      <c r="E813">
        <v>3</v>
      </c>
      <c r="F813">
        <v>30</v>
      </c>
      <c r="G813">
        <v>118</v>
      </c>
      <c r="H813">
        <v>3540</v>
      </c>
      <c r="I813">
        <v>0.01</v>
      </c>
      <c r="K813">
        <v>3504.6</v>
      </c>
      <c r="L813" s="65">
        <v>44271</v>
      </c>
      <c r="M813" s="65">
        <v>44271</v>
      </c>
      <c r="N813">
        <v>812</v>
      </c>
      <c r="O813">
        <v>1</v>
      </c>
      <c r="P813" t="s">
        <v>83</v>
      </c>
      <c r="Q813">
        <v>0.06</v>
      </c>
      <c r="R813">
        <v>210.27600000000001</v>
      </c>
      <c r="S813">
        <v>7</v>
      </c>
      <c r="T813" t="s">
        <v>545</v>
      </c>
      <c r="U813" t="s">
        <v>206</v>
      </c>
      <c r="V813" t="s">
        <v>546</v>
      </c>
    </row>
    <row r="814" spans="1:22" x14ac:dyDescent="0.3">
      <c r="A814">
        <v>813</v>
      </c>
      <c r="B814" s="65">
        <v>44268</v>
      </c>
      <c r="C814">
        <v>26</v>
      </c>
      <c r="D814" t="s">
        <v>154</v>
      </c>
      <c r="E814">
        <v>10</v>
      </c>
      <c r="F814">
        <v>17</v>
      </c>
      <c r="G814">
        <v>111</v>
      </c>
      <c r="H814">
        <v>1887</v>
      </c>
      <c r="I814">
        <v>0</v>
      </c>
      <c r="K814">
        <v>1887</v>
      </c>
      <c r="L814" s="65">
        <v>44273</v>
      </c>
      <c r="M814" s="65">
        <v>44273</v>
      </c>
      <c r="N814">
        <v>813</v>
      </c>
      <c r="O814">
        <v>5</v>
      </c>
      <c r="P814" t="s">
        <v>113</v>
      </c>
      <c r="Q814">
        <v>0.05</v>
      </c>
      <c r="R814">
        <v>94.35</v>
      </c>
      <c r="S814">
        <v>1</v>
      </c>
      <c r="T814" t="s">
        <v>551</v>
      </c>
      <c r="U814" t="s">
        <v>206</v>
      </c>
      <c r="V814" t="s">
        <v>562</v>
      </c>
    </row>
    <row r="815" spans="1:22" x14ac:dyDescent="0.3">
      <c r="A815">
        <v>814</v>
      </c>
      <c r="B815" s="65">
        <v>44268</v>
      </c>
      <c r="C815">
        <v>49</v>
      </c>
      <c r="D815" t="s">
        <v>96</v>
      </c>
      <c r="E815">
        <v>9</v>
      </c>
      <c r="F815">
        <v>14</v>
      </c>
      <c r="G815">
        <v>113</v>
      </c>
      <c r="H815">
        <v>1582</v>
      </c>
      <c r="I815">
        <v>0.11</v>
      </c>
      <c r="K815">
        <v>1407.98</v>
      </c>
      <c r="L815" s="65">
        <v>44268</v>
      </c>
      <c r="M815" s="65">
        <v>44268</v>
      </c>
      <c r="N815">
        <v>814</v>
      </c>
      <c r="O815">
        <v>3</v>
      </c>
      <c r="P815" t="s">
        <v>88</v>
      </c>
      <c r="Q815">
        <v>7.0000000000000007E-2</v>
      </c>
      <c r="R815">
        <v>98.558599999999998</v>
      </c>
      <c r="S815">
        <v>2</v>
      </c>
      <c r="T815" t="s">
        <v>548</v>
      </c>
      <c r="U815" t="s">
        <v>206</v>
      </c>
      <c r="V815" t="s">
        <v>560</v>
      </c>
    </row>
    <row r="816" spans="1:22" x14ac:dyDescent="0.3">
      <c r="A816">
        <v>815</v>
      </c>
      <c r="B816" s="65">
        <v>44269</v>
      </c>
      <c r="C816">
        <v>14</v>
      </c>
      <c r="D816" t="s">
        <v>86</v>
      </c>
      <c r="E816">
        <v>13</v>
      </c>
      <c r="F816">
        <v>15</v>
      </c>
      <c r="G816">
        <v>118</v>
      </c>
      <c r="H816">
        <v>1770</v>
      </c>
      <c r="I816">
        <v>0.14000000000000001</v>
      </c>
      <c r="K816">
        <v>1522.2</v>
      </c>
      <c r="L816" s="65">
        <v>44279</v>
      </c>
      <c r="M816" s="65">
        <v>44279</v>
      </c>
      <c r="N816">
        <v>815</v>
      </c>
      <c r="O816">
        <v>3</v>
      </c>
      <c r="P816" t="s">
        <v>90</v>
      </c>
      <c r="Q816">
        <v>0.09</v>
      </c>
      <c r="R816">
        <v>136.99799999999999</v>
      </c>
      <c r="S816">
        <v>3</v>
      </c>
      <c r="T816" t="s">
        <v>545</v>
      </c>
      <c r="U816" t="s">
        <v>201</v>
      </c>
      <c r="V816" t="s">
        <v>568</v>
      </c>
    </row>
    <row r="817" spans="1:22" x14ac:dyDescent="0.3">
      <c r="A817">
        <v>816</v>
      </c>
      <c r="B817" s="65">
        <v>44270</v>
      </c>
      <c r="C817">
        <v>69</v>
      </c>
      <c r="D817" t="s">
        <v>126</v>
      </c>
      <c r="E817">
        <v>7</v>
      </c>
      <c r="F817">
        <v>10</v>
      </c>
      <c r="G817">
        <v>100</v>
      </c>
      <c r="H817">
        <v>1000</v>
      </c>
      <c r="I817">
        <v>0.08</v>
      </c>
      <c r="K817">
        <v>920</v>
      </c>
      <c r="L817" s="65">
        <v>44297</v>
      </c>
      <c r="M817" s="65">
        <v>44297</v>
      </c>
      <c r="N817">
        <v>816</v>
      </c>
      <c r="O817">
        <v>2</v>
      </c>
      <c r="P817" t="s">
        <v>113</v>
      </c>
      <c r="Q817">
        <v>0.08</v>
      </c>
      <c r="R817">
        <v>73.599999999999994</v>
      </c>
      <c r="S817">
        <v>4</v>
      </c>
      <c r="T817" t="s">
        <v>542</v>
      </c>
      <c r="U817" t="s">
        <v>206</v>
      </c>
      <c r="V817" t="s">
        <v>556</v>
      </c>
    </row>
    <row r="818" spans="1:22" x14ac:dyDescent="0.3">
      <c r="A818">
        <v>817</v>
      </c>
      <c r="B818" s="65">
        <v>44271</v>
      </c>
      <c r="C818">
        <v>66</v>
      </c>
      <c r="D818" t="s">
        <v>89</v>
      </c>
      <c r="E818">
        <v>15</v>
      </c>
      <c r="F818">
        <v>48</v>
      </c>
      <c r="G818">
        <v>102</v>
      </c>
      <c r="H818">
        <v>4896</v>
      </c>
      <c r="I818">
        <v>0.05</v>
      </c>
      <c r="K818">
        <v>4651.2</v>
      </c>
      <c r="L818" s="65">
        <v>44291</v>
      </c>
      <c r="M818" s="65">
        <v>44291</v>
      </c>
      <c r="N818">
        <v>817</v>
      </c>
      <c r="O818">
        <v>1</v>
      </c>
      <c r="P818" t="s">
        <v>105</v>
      </c>
      <c r="Q818">
        <v>0.08</v>
      </c>
      <c r="R818">
        <v>372.096</v>
      </c>
      <c r="S818">
        <v>5</v>
      </c>
      <c r="T818" t="s">
        <v>551</v>
      </c>
      <c r="U818" t="s">
        <v>206</v>
      </c>
      <c r="V818" t="s">
        <v>572</v>
      </c>
    </row>
    <row r="819" spans="1:22" x14ac:dyDescent="0.3">
      <c r="A819">
        <v>818</v>
      </c>
      <c r="B819" s="65">
        <v>44271</v>
      </c>
      <c r="C819">
        <v>21</v>
      </c>
      <c r="D819" t="s">
        <v>146</v>
      </c>
      <c r="E819">
        <v>11</v>
      </c>
      <c r="F819">
        <v>11</v>
      </c>
      <c r="G819">
        <v>92</v>
      </c>
      <c r="H819">
        <v>1012</v>
      </c>
      <c r="I819">
        <v>0.14000000000000001</v>
      </c>
      <c r="K819">
        <v>870.32</v>
      </c>
      <c r="L819" s="65">
        <v>44288</v>
      </c>
      <c r="M819" s="65">
        <v>44288</v>
      </c>
      <c r="N819">
        <v>818</v>
      </c>
      <c r="O819">
        <v>5</v>
      </c>
      <c r="P819" t="s">
        <v>92</v>
      </c>
      <c r="Q819">
        <v>7.0000000000000007E-2</v>
      </c>
      <c r="R819">
        <v>60.922400000000003</v>
      </c>
      <c r="S819">
        <v>6</v>
      </c>
      <c r="T819" t="s">
        <v>202</v>
      </c>
      <c r="U819" t="s">
        <v>201</v>
      </c>
      <c r="V819" t="s">
        <v>564</v>
      </c>
    </row>
    <row r="820" spans="1:22" x14ac:dyDescent="0.3">
      <c r="A820">
        <v>819</v>
      </c>
      <c r="B820" s="65">
        <v>44271</v>
      </c>
      <c r="C820">
        <v>50</v>
      </c>
      <c r="D820" t="s">
        <v>140</v>
      </c>
      <c r="E820">
        <v>15</v>
      </c>
      <c r="F820">
        <v>23</v>
      </c>
      <c r="G820">
        <v>119</v>
      </c>
      <c r="H820">
        <v>2737</v>
      </c>
      <c r="I820">
        <v>0.02</v>
      </c>
      <c r="K820">
        <v>2682.26</v>
      </c>
      <c r="L820" s="65">
        <v>44284</v>
      </c>
      <c r="M820" s="65">
        <v>44284</v>
      </c>
      <c r="N820">
        <v>819</v>
      </c>
      <c r="O820">
        <v>4</v>
      </c>
      <c r="P820" t="s">
        <v>95</v>
      </c>
      <c r="Q820">
        <v>0.08</v>
      </c>
      <c r="R820">
        <v>214.58080000000001</v>
      </c>
      <c r="S820">
        <v>7</v>
      </c>
      <c r="T820" t="s">
        <v>551</v>
      </c>
      <c r="U820" t="s">
        <v>206</v>
      </c>
      <c r="V820" t="s">
        <v>572</v>
      </c>
    </row>
    <row r="821" spans="1:22" x14ac:dyDescent="0.3">
      <c r="A821">
        <v>820</v>
      </c>
      <c r="B821" s="65">
        <v>44272</v>
      </c>
      <c r="C821">
        <v>87</v>
      </c>
      <c r="D821" t="s">
        <v>101</v>
      </c>
      <c r="E821">
        <v>6</v>
      </c>
      <c r="F821">
        <v>14</v>
      </c>
      <c r="G821">
        <v>117</v>
      </c>
      <c r="H821">
        <v>1638</v>
      </c>
      <c r="I821">
        <v>0.09</v>
      </c>
      <c r="K821">
        <v>1490.58</v>
      </c>
      <c r="L821" s="65">
        <v>44290</v>
      </c>
      <c r="M821" s="65">
        <v>44290</v>
      </c>
      <c r="N821">
        <v>820</v>
      </c>
      <c r="O821">
        <v>3</v>
      </c>
      <c r="P821" t="s">
        <v>113</v>
      </c>
      <c r="Q821">
        <v>0.06</v>
      </c>
      <c r="R821">
        <v>89.434799999999996</v>
      </c>
      <c r="S821">
        <v>1</v>
      </c>
      <c r="T821" t="s">
        <v>202</v>
      </c>
      <c r="U821" t="s">
        <v>201</v>
      </c>
      <c r="V821" t="s">
        <v>554</v>
      </c>
    </row>
    <row r="822" spans="1:22" x14ac:dyDescent="0.3">
      <c r="A822">
        <v>821</v>
      </c>
      <c r="B822" s="65">
        <v>44273</v>
      </c>
      <c r="C822">
        <v>19</v>
      </c>
      <c r="D822" t="s">
        <v>96</v>
      </c>
      <c r="E822">
        <v>12</v>
      </c>
      <c r="F822">
        <v>45</v>
      </c>
      <c r="G822">
        <v>96</v>
      </c>
      <c r="H822">
        <v>4320</v>
      </c>
      <c r="I822">
        <v>0.1</v>
      </c>
      <c r="K822">
        <v>3888</v>
      </c>
      <c r="L822" s="65">
        <v>44290</v>
      </c>
      <c r="M822" s="65">
        <v>44290</v>
      </c>
      <c r="N822">
        <v>821</v>
      </c>
      <c r="O822">
        <v>2</v>
      </c>
      <c r="P822" t="s">
        <v>95</v>
      </c>
      <c r="Q822">
        <v>0.08</v>
      </c>
      <c r="R822">
        <v>311.04000000000002</v>
      </c>
      <c r="S822">
        <v>2</v>
      </c>
      <c r="T822" t="s">
        <v>542</v>
      </c>
      <c r="U822" t="s">
        <v>201</v>
      </c>
      <c r="V822" t="s">
        <v>566</v>
      </c>
    </row>
    <row r="823" spans="1:22" x14ac:dyDescent="0.3">
      <c r="A823">
        <v>822</v>
      </c>
      <c r="B823" s="65">
        <v>44273</v>
      </c>
      <c r="C823">
        <v>61</v>
      </c>
      <c r="D823" t="s">
        <v>116</v>
      </c>
      <c r="E823">
        <v>12</v>
      </c>
      <c r="F823">
        <v>30</v>
      </c>
      <c r="G823">
        <v>112</v>
      </c>
      <c r="H823">
        <v>3360</v>
      </c>
      <c r="I823">
        <v>0.09</v>
      </c>
      <c r="K823">
        <v>3057.6</v>
      </c>
      <c r="L823" s="65">
        <v>44300</v>
      </c>
      <c r="M823" s="65">
        <v>44300</v>
      </c>
      <c r="N823">
        <v>822</v>
      </c>
      <c r="O823">
        <v>6</v>
      </c>
      <c r="P823" t="s">
        <v>83</v>
      </c>
      <c r="Q823">
        <v>0.09</v>
      </c>
      <c r="R823">
        <v>275.18400000000003</v>
      </c>
      <c r="S823">
        <v>3</v>
      </c>
      <c r="T823" t="s">
        <v>542</v>
      </c>
      <c r="U823" t="s">
        <v>201</v>
      </c>
      <c r="V823" t="s">
        <v>566</v>
      </c>
    </row>
    <row r="824" spans="1:22" x14ac:dyDescent="0.3">
      <c r="A824">
        <v>823</v>
      </c>
      <c r="B824" s="65">
        <v>44273</v>
      </c>
      <c r="C824">
        <v>73</v>
      </c>
      <c r="D824" t="s">
        <v>96</v>
      </c>
      <c r="E824">
        <v>8</v>
      </c>
      <c r="F824">
        <v>34</v>
      </c>
      <c r="G824">
        <v>92</v>
      </c>
      <c r="H824">
        <v>3128</v>
      </c>
      <c r="I824">
        <v>0.14000000000000001</v>
      </c>
      <c r="K824">
        <v>2690.08</v>
      </c>
      <c r="L824" s="65">
        <v>44277</v>
      </c>
      <c r="M824" s="65">
        <v>44277</v>
      </c>
      <c r="N824">
        <v>823</v>
      </c>
      <c r="O824">
        <v>4</v>
      </c>
      <c r="P824" t="s">
        <v>105</v>
      </c>
      <c r="Q824">
        <v>0.05</v>
      </c>
      <c r="R824">
        <v>134.50399999999999</v>
      </c>
      <c r="S824">
        <v>4</v>
      </c>
      <c r="T824" t="s">
        <v>545</v>
      </c>
      <c r="U824" t="s">
        <v>206</v>
      </c>
      <c r="V824" t="s">
        <v>558</v>
      </c>
    </row>
    <row r="825" spans="1:22" x14ac:dyDescent="0.3">
      <c r="A825">
        <v>824</v>
      </c>
      <c r="B825" s="65">
        <v>44273</v>
      </c>
      <c r="C825">
        <v>37</v>
      </c>
      <c r="D825" t="s">
        <v>110</v>
      </c>
      <c r="E825">
        <v>10</v>
      </c>
      <c r="F825">
        <v>12</v>
      </c>
      <c r="G825">
        <v>118</v>
      </c>
      <c r="H825">
        <v>1416</v>
      </c>
      <c r="I825">
        <v>0.06</v>
      </c>
      <c r="K825">
        <v>1331.04</v>
      </c>
      <c r="L825" s="65">
        <v>44283</v>
      </c>
      <c r="M825" s="65">
        <v>44283</v>
      </c>
      <c r="N825">
        <v>824</v>
      </c>
      <c r="O825">
        <v>3</v>
      </c>
      <c r="P825" t="s">
        <v>92</v>
      </c>
      <c r="Q825">
        <v>0.05</v>
      </c>
      <c r="R825">
        <v>66.552000000000007</v>
      </c>
      <c r="S825">
        <v>5</v>
      </c>
      <c r="T825" t="s">
        <v>551</v>
      </c>
      <c r="U825" t="s">
        <v>206</v>
      </c>
      <c r="V825" t="s">
        <v>562</v>
      </c>
    </row>
    <row r="826" spans="1:22" x14ac:dyDescent="0.3">
      <c r="A826">
        <v>825</v>
      </c>
      <c r="B826" s="65">
        <v>44274</v>
      </c>
      <c r="C826">
        <v>86</v>
      </c>
      <c r="D826" t="s">
        <v>149</v>
      </c>
      <c r="E826">
        <v>13</v>
      </c>
      <c r="F826">
        <v>40</v>
      </c>
      <c r="G826">
        <v>90</v>
      </c>
      <c r="H826">
        <v>3600</v>
      </c>
      <c r="I826">
        <v>0.13</v>
      </c>
      <c r="K826">
        <v>3132</v>
      </c>
      <c r="L826" s="65">
        <v>44282</v>
      </c>
      <c r="M826" s="65">
        <v>44282</v>
      </c>
      <c r="N826">
        <v>825</v>
      </c>
      <c r="O826">
        <v>4</v>
      </c>
      <c r="P826" t="s">
        <v>80</v>
      </c>
      <c r="Q826">
        <v>0.09</v>
      </c>
      <c r="R826">
        <v>281.88</v>
      </c>
      <c r="S826">
        <v>6</v>
      </c>
      <c r="T826" t="s">
        <v>545</v>
      </c>
      <c r="U826" t="s">
        <v>201</v>
      </c>
      <c r="V826" t="s">
        <v>568</v>
      </c>
    </row>
    <row r="827" spans="1:22" x14ac:dyDescent="0.3">
      <c r="A827">
        <v>826</v>
      </c>
      <c r="B827" s="65">
        <v>44275</v>
      </c>
      <c r="C827">
        <v>6</v>
      </c>
      <c r="D827" t="s">
        <v>147</v>
      </c>
      <c r="E827">
        <v>11</v>
      </c>
      <c r="F827">
        <v>34</v>
      </c>
      <c r="G827">
        <v>117</v>
      </c>
      <c r="H827">
        <v>3978</v>
      </c>
      <c r="I827">
        <v>0.01</v>
      </c>
      <c r="K827">
        <v>3938.22</v>
      </c>
      <c r="L827" s="65">
        <v>44277</v>
      </c>
      <c r="M827" s="65">
        <v>44277</v>
      </c>
      <c r="N827">
        <v>826</v>
      </c>
      <c r="O827">
        <v>6</v>
      </c>
      <c r="P827" t="s">
        <v>90</v>
      </c>
      <c r="Q827">
        <v>7.0000000000000007E-2</v>
      </c>
      <c r="R827">
        <v>275.67540000000002</v>
      </c>
      <c r="S827">
        <v>7</v>
      </c>
      <c r="T827" t="s">
        <v>202</v>
      </c>
      <c r="U827" t="s">
        <v>201</v>
      </c>
      <c r="V827" t="s">
        <v>564</v>
      </c>
    </row>
    <row r="828" spans="1:22" x14ac:dyDescent="0.3">
      <c r="A828">
        <v>827</v>
      </c>
      <c r="B828" s="65">
        <v>44278</v>
      </c>
      <c r="C828">
        <v>63</v>
      </c>
      <c r="D828" t="s">
        <v>139</v>
      </c>
      <c r="E828">
        <v>13</v>
      </c>
      <c r="F828">
        <v>48</v>
      </c>
      <c r="G828">
        <v>108</v>
      </c>
      <c r="H828">
        <v>5184</v>
      </c>
      <c r="I828">
        <v>0.04</v>
      </c>
      <c r="K828">
        <v>4976.6400000000003</v>
      </c>
      <c r="L828" s="65">
        <v>44306</v>
      </c>
      <c r="M828" s="65">
        <v>44306</v>
      </c>
      <c r="N828">
        <v>827</v>
      </c>
      <c r="O828">
        <v>5</v>
      </c>
      <c r="P828" t="s">
        <v>88</v>
      </c>
      <c r="Q828">
        <v>0.09</v>
      </c>
      <c r="R828">
        <v>447.89760000000001</v>
      </c>
      <c r="S828">
        <v>1</v>
      </c>
      <c r="T828" t="s">
        <v>545</v>
      </c>
      <c r="U828" t="s">
        <v>201</v>
      </c>
      <c r="V828" t="s">
        <v>568</v>
      </c>
    </row>
    <row r="829" spans="1:22" x14ac:dyDescent="0.3">
      <c r="A829">
        <v>828</v>
      </c>
      <c r="B829" s="65">
        <v>44279</v>
      </c>
      <c r="C829">
        <v>37</v>
      </c>
      <c r="D829" t="s">
        <v>110</v>
      </c>
      <c r="E829">
        <v>10</v>
      </c>
      <c r="F829">
        <v>47</v>
      </c>
      <c r="G829">
        <v>108</v>
      </c>
      <c r="H829">
        <v>5076</v>
      </c>
      <c r="I829">
        <v>0</v>
      </c>
      <c r="K829">
        <v>5076</v>
      </c>
      <c r="L829" s="65">
        <v>44295</v>
      </c>
      <c r="M829" s="65">
        <v>44295</v>
      </c>
      <c r="N829">
        <v>828</v>
      </c>
      <c r="O829">
        <v>5</v>
      </c>
      <c r="P829" t="s">
        <v>92</v>
      </c>
      <c r="Q829">
        <v>7.0000000000000007E-2</v>
      </c>
      <c r="R829">
        <v>355.32</v>
      </c>
      <c r="S829">
        <v>2</v>
      </c>
      <c r="T829" t="s">
        <v>551</v>
      </c>
      <c r="U829" t="s">
        <v>206</v>
      </c>
      <c r="V829" t="s">
        <v>562</v>
      </c>
    </row>
    <row r="830" spans="1:22" x14ac:dyDescent="0.3">
      <c r="A830">
        <v>829</v>
      </c>
      <c r="B830" s="65">
        <v>44279</v>
      </c>
      <c r="C830">
        <v>10</v>
      </c>
      <c r="D830" t="s">
        <v>148</v>
      </c>
      <c r="E830">
        <v>12</v>
      </c>
      <c r="F830">
        <v>20</v>
      </c>
      <c r="G830">
        <v>117</v>
      </c>
      <c r="H830">
        <v>2340</v>
      </c>
      <c r="I830">
        <v>0.08</v>
      </c>
      <c r="K830">
        <v>2152.8000000000002</v>
      </c>
      <c r="L830" s="65">
        <v>44294</v>
      </c>
      <c r="M830" s="65">
        <v>44294</v>
      </c>
      <c r="N830">
        <v>829</v>
      </c>
      <c r="O830">
        <v>3</v>
      </c>
      <c r="P830" t="s">
        <v>88</v>
      </c>
      <c r="Q830">
        <v>0.1</v>
      </c>
      <c r="R830">
        <v>215.28</v>
      </c>
      <c r="S830">
        <v>3</v>
      </c>
      <c r="T830" t="s">
        <v>542</v>
      </c>
      <c r="U830" t="s">
        <v>201</v>
      </c>
      <c r="V830" t="s">
        <v>566</v>
      </c>
    </row>
    <row r="831" spans="1:22" x14ac:dyDescent="0.3">
      <c r="A831">
        <v>830</v>
      </c>
      <c r="B831" s="65">
        <v>44279</v>
      </c>
      <c r="C831">
        <v>85</v>
      </c>
      <c r="D831" t="s">
        <v>117</v>
      </c>
      <c r="E831">
        <v>2</v>
      </c>
      <c r="F831">
        <v>50</v>
      </c>
      <c r="G831">
        <v>107</v>
      </c>
      <c r="H831">
        <v>5350</v>
      </c>
      <c r="I831">
        <v>0.15</v>
      </c>
      <c r="K831">
        <v>4547.5</v>
      </c>
      <c r="L831" s="65">
        <v>44291</v>
      </c>
      <c r="M831" s="65">
        <v>44291</v>
      </c>
      <c r="N831">
        <v>830</v>
      </c>
      <c r="O831">
        <v>6</v>
      </c>
      <c r="P831" t="s">
        <v>90</v>
      </c>
      <c r="Q831">
        <v>0.05</v>
      </c>
      <c r="R831">
        <v>227.375</v>
      </c>
      <c r="S831">
        <v>4</v>
      </c>
      <c r="T831" t="s">
        <v>542</v>
      </c>
      <c r="U831" t="s">
        <v>206</v>
      </c>
      <c r="V831" t="s">
        <v>543</v>
      </c>
    </row>
    <row r="832" spans="1:22" x14ac:dyDescent="0.3">
      <c r="A832">
        <v>831</v>
      </c>
      <c r="B832" s="65">
        <v>44281</v>
      </c>
      <c r="C832">
        <v>39</v>
      </c>
      <c r="D832" t="s">
        <v>96</v>
      </c>
      <c r="E832">
        <v>9</v>
      </c>
      <c r="F832">
        <v>27</v>
      </c>
      <c r="G832">
        <v>116</v>
      </c>
      <c r="H832">
        <v>3132</v>
      </c>
      <c r="I832">
        <v>0.09</v>
      </c>
      <c r="K832">
        <v>2850.12</v>
      </c>
      <c r="L832" s="65">
        <v>44295</v>
      </c>
      <c r="M832" s="65">
        <v>44295</v>
      </c>
      <c r="N832">
        <v>831</v>
      </c>
      <c r="O832">
        <v>2</v>
      </c>
      <c r="P832" t="s">
        <v>95</v>
      </c>
      <c r="Q832">
        <v>0.1</v>
      </c>
      <c r="R832">
        <v>285.012</v>
      </c>
      <c r="S832">
        <v>5</v>
      </c>
      <c r="T832" t="s">
        <v>548</v>
      </c>
      <c r="U832" t="s">
        <v>206</v>
      </c>
      <c r="V832" t="s">
        <v>560</v>
      </c>
    </row>
    <row r="833" spans="1:22" x14ac:dyDescent="0.3">
      <c r="A833">
        <v>832</v>
      </c>
      <c r="B833" s="65">
        <v>44281</v>
      </c>
      <c r="C833">
        <v>46</v>
      </c>
      <c r="D833" t="s">
        <v>153</v>
      </c>
      <c r="E833">
        <v>13</v>
      </c>
      <c r="F833">
        <v>50</v>
      </c>
      <c r="G833">
        <v>93</v>
      </c>
      <c r="H833">
        <v>4650</v>
      </c>
      <c r="I833">
        <v>0.13</v>
      </c>
      <c r="K833">
        <v>4045.5</v>
      </c>
      <c r="L833" s="65">
        <v>44299</v>
      </c>
      <c r="M833" s="65">
        <v>44299</v>
      </c>
      <c r="N833">
        <v>832</v>
      </c>
      <c r="O833">
        <v>1</v>
      </c>
      <c r="P833" t="s">
        <v>113</v>
      </c>
      <c r="Q833">
        <v>0.1</v>
      </c>
      <c r="R833">
        <v>404.55</v>
      </c>
      <c r="S833">
        <v>6</v>
      </c>
      <c r="T833" t="s">
        <v>545</v>
      </c>
      <c r="U833" t="s">
        <v>201</v>
      </c>
      <c r="V833" t="s">
        <v>568</v>
      </c>
    </row>
    <row r="834" spans="1:22" x14ac:dyDescent="0.3">
      <c r="A834">
        <v>833</v>
      </c>
      <c r="B834" s="65">
        <v>44281</v>
      </c>
      <c r="C834">
        <v>72</v>
      </c>
      <c r="D834" t="s">
        <v>96</v>
      </c>
      <c r="E834">
        <v>6</v>
      </c>
      <c r="F834">
        <v>21</v>
      </c>
      <c r="G834">
        <v>115</v>
      </c>
      <c r="H834">
        <v>2415</v>
      </c>
      <c r="I834">
        <v>0.12</v>
      </c>
      <c r="K834">
        <v>2125.1999999999998</v>
      </c>
      <c r="L834" s="65">
        <v>44282</v>
      </c>
      <c r="M834" s="65">
        <v>44282</v>
      </c>
      <c r="N834">
        <v>833</v>
      </c>
      <c r="O834">
        <v>7</v>
      </c>
      <c r="P834" t="s">
        <v>128</v>
      </c>
      <c r="Q834">
        <v>0.09</v>
      </c>
      <c r="R834">
        <v>191.268</v>
      </c>
      <c r="S834">
        <v>7</v>
      </c>
      <c r="T834" t="s">
        <v>202</v>
      </c>
      <c r="U834" t="s">
        <v>201</v>
      </c>
      <c r="V834" t="s">
        <v>554</v>
      </c>
    </row>
    <row r="835" spans="1:22" x14ac:dyDescent="0.3">
      <c r="A835">
        <v>834</v>
      </c>
      <c r="B835" s="65">
        <v>44281</v>
      </c>
      <c r="C835">
        <v>29</v>
      </c>
      <c r="D835" t="s">
        <v>157</v>
      </c>
      <c r="E835">
        <v>2</v>
      </c>
      <c r="F835">
        <v>12</v>
      </c>
      <c r="G835">
        <v>97</v>
      </c>
      <c r="H835">
        <v>1164</v>
      </c>
      <c r="I835">
        <v>0.03</v>
      </c>
      <c r="K835">
        <v>1129.08</v>
      </c>
      <c r="L835" s="65">
        <v>44292</v>
      </c>
      <c r="M835" s="65">
        <v>44292</v>
      </c>
      <c r="N835">
        <v>834</v>
      </c>
      <c r="O835">
        <v>5</v>
      </c>
      <c r="P835" t="s">
        <v>92</v>
      </c>
      <c r="Q835">
        <v>0.05</v>
      </c>
      <c r="R835">
        <v>56.454000000000001</v>
      </c>
      <c r="S835">
        <v>1</v>
      </c>
      <c r="T835" t="s">
        <v>542</v>
      </c>
      <c r="U835" t="s">
        <v>206</v>
      </c>
      <c r="V835" t="s">
        <v>543</v>
      </c>
    </row>
    <row r="836" spans="1:22" x14ac:dyDescent="0.3">
      <c r="A836">
        <v>835</v>
      </c>
      <c r="B836" s="65">
        <v>44282</v>
      </c>
      <c r="C836">
        <v>66</v>
      </c>
      <c r="D836" t="s">
        <v>89</v>
      </c>
      <c r="E836">
        <v>12</v>
      </c>
      <c r="F836">
        <v>23</v>
      </c>
      <c r="G836">
        <v>99</v>
      </c>
      <c r="H836">
        <v>2277</v>
      </c>
      <c r="I836">
        <v>0.02</v>
      </c>
      <c r="K836">
        <v>2231.46</v>
      </c>
      <c r="L836" s="65">
        <v>44288</v>
      </c>
      <c r="M836" s="65">
        <v>44288</v>
      </c>
      <c r="N836">
        <v>835</v>
      </c>
      <c r="O836">
        <v>1</v>
      </c>
      <c r="P836" t="s">
        <v>128</v>
      </c>
      <c r="Q836">
        <v>7.0000000000000007E-2</v>
      </c>
      <c r="R836">
        <v>156.2022</v>
      </c>
      <c r="S836">
        <v>2</v>
      </c>
      <c r="T836" t="s">
        <v>542</v>
      </c>
      <c r="U836" t="s">
        <v>201</v>
      </c>
      <c r="V836" t="s">
        <v>566</v>
      </c>
    </row>
    <row r="837" spans="1:22" x14ac:dyDescent="0.3">
      <c r="A837">
        <v>836</v>
      </c>
      <c r="B837" s="65">
        <v>44282</v>
      </c>
      <c r="C837">
        <v>70</v>
      </c>
      <c r="D837" t="s">
        <v>126</v>
      </c>
      <c r="E837">
        <v>10</v>
      </c>
      <c r="F837">
        <v>45</v>
      </c>
      <c r="G837">
        <v>98</v>
      </c>
      <c r="H837">
        <v>4410</v>
      </c>
      <c r="I837">
        <v>0.14000000000000001</v>
      </c>
      <c r="K837">
        <v>3792.6</v>
      </c>
      <c r="L837" s="65">
        <v>44307</v>
      </c>
      <c r="M837" s="65">
        <v>44307</v>
      </c>
      <c r="N837">
        <v>836</v>
      </c>
      <c r="O837">
        <v>7</v>
      </c>
      <c r="P837" t="s">
        <v>95</v>
      </c>
      <c r="Q837">
        <v>0.09</v>
      </c>
      <c r="R837">
        <v>341.334</v>
      </c>
      <c r="S837">
        <v>3</v>
      </c>
      <c r="T837" t="s">
        <v>551</v>
      </c>
      <c r="U837" t="s">
        <v>206</v>
      </c>
      <c r="V837" t="s">
        <v>562</v>
      </c>
    </row>
    <row r="838" spans="1:22" x14ac:dyDescent="0.3">
      <c r="A838">
        <v>837</v>
      </c>
      <c r="B838" s="65">
        <v>44282</v>
      </c>
      <c r="C838">
        <v>75</v>
      </c>
      <c r="D838" t="s">
        <v>96</v>
      </c>
      <c r="E838">
        <v>8</v>
      </c>
      <c r="F838">
        <v>26</v>
      </c>
      <c r="G838">
        <v>94</v>
      </c>
      <c r="H838">
        <v>2444</v>
      </c>
      <c r="I838">
        <v>0.09</v>
      </c>
      <c r="K838">
        <v>2224.04</v>
      </c>
      <c r="L838" s="65">
        <v>44287</v>
      </c>
      <c r="M838" s="65">
        <v>44287</v>
      </c>
      <c r="N838">
        <v>837</v>
      </c>
      <c r="O838">
        <v>3</v>
      </c>
      <c r="P838" t="s">
        <v>92</v>
      </c>
      <c r="Q838">
        <v>0.09</v>
      </c>
      <c r="R838">
        <v>200.1636</v>
      </c>
      <c r="S838">
        <v>4</v>
      </c>
      <c r="T838" t="s">
        <v>545</v>
      </c>
      <c r="U838" t="s">
        <v>206</v>
      </c>
      <c r="V838" t="s">
        <v>558</v>
      </c>
    </row>
    <row r="839" spans="1:22" x14ac:dyDescent="0.3">
      <c r="A839">
        <v>838</v>
      </c>
      <c r="B839" s="65">
        <v>44282</v>
      </c>
      <c r="C839">
        <v>17</v>
      </c>
      <c r="D839" t="s">
        <v>126</v>
      </c>
      <c r="E839">
        <v>1</v>
      </c>
      <c r="F839">
        <v>23</v>
      </c>
      <c r="G839">
        <v>115</v>
      </c>
      <c r="H839">
        <v>2645</v>
      </c>
      <c r="I839">
        <v>7.0000000000000007E-2</v>
      </c>
      <c r="K839">
        <v>2459.85</v>
      </c>
      <c r="L839" s="65">
        <v>44284</v>
      </c>
      <c r="M839" s="65">
        <v>44284</v>
      </c>
      <c r="N839">
        <v>838</v>
      </c>
      <c r="O839">
        <v>3</v>
      </c>
      <c r="P839" t="s">
        <v>109</v>
      </c>
      <c r="Q839">
        <v>0.06</v>
      </c>
      <c r="R839">
        <v>147.59100000000001</v>
      </c>
      <c r="S839">
        <v>5</v>
      </c>
      <c r="T839" t="s">
        <v>202</v>
      </c>
      <c r="U839" t="s">
        <v>201</v>
      </c>
      <c r="V839" t="s">
        <v>539</v>
      </c>
    </row>
    <row r="840" spans="1:22" x14ac:dyDescent="0.3">
      <c r="A840">
        <v>839</v>
      </c>
      <c r="B840" s="65">
        <v>44283</v>
      </c>
      <c r="C840">
        <v>68</v>
      </c>
      <c r="D840" t="s">
        <v>111</v>
      </c>
      <c r="E840">
        <v>4</v>
      </c>
      <c r="F840">
        <v>22</v>
      </c>
      <c r="G840">
        <v>116</v>
      </c>
      <c r="H840">
        <v>2552</v>
      </c>
      <c r="I840">
        <v>0.09</v>
      </c>
      <c r="K840">
        <v>2322.3200000000002</v>
      </c>
      <c r="L840" s="65">
        <v>44312</v>
      </c>
      <c r="M840" s="65">
        <v>44312</v>
      </c>
      <c r="N840">
        <v>839</v>
      </c>
      <c r="O840">
        <v>5</v>
      </c>
      <c r="P840" t="s">
        <v>88</v>
      </c>
      <c r="Q840">
        <v>0.06</v>
      </c>
      <c r="R840">
        <v>139.33920000000001</v>
      </c>
      <c r="S840">
        <v>6</v>
      </c>
      <c r="T840" t="s">
        <v>548</v>
      </c>
      <c r="U840" t="s">
        <v>206</v>
      </c>
      <c r="V840" t="s">
        <v>549</v>
      </c>
    </row>
    <row r="841" spans="1:22" x14ac:dyDescent="0.3">
      <c r="A841">
        <v>840</v>
      </c>
      <c r="B841" s="65">
        <v>44283</v>
      </c>
      <c r="C841">
        <v>50</v>
      </c>
      <c r="D841" t="s">
        <v>140</v>
      </c>
      <c r="E841">
        <v>6</v>
      </c>
      <c r="F841">
        <v>37</v>
      </c>
      <c r="G841">
        <v>91</v>
      </c>
      <c r="H841">
        <v>3367</v>
      </c>
      <c r="I841">
        <v>0.02</v>
      </c>
      <c r="K841">
        <v>3299.66</v>
      </c>
      <c r="L841" s="65">
        <v>44284</v>
      </c>
      <c r="M841" s="65">
        <v>44284</v>
      </c>
      <c r="N841">
        <v>840</v>
      </c>
      <c r="O841">
        <v>7</v>
      </c>
      <c r="P841" t="s">
        <v>88</v>
      </c>
      <c r="Q841">
        <v>7.0000000000000007E-2</v>
      </c>
      <c r="R841">
        <v>230.97620000000001</v>
      </c>
      <c r="S841">
        <v>7</v>
      </c>
      <c r="T841" t="s">
        <v>202</v>
      </c>
      <c r="U841" t="s">
        <v>201</v>
      </c>
      <c r="V841" t="s">
        <v>554</v>
      </c>
    </row>
    <row r="842" spans="1:22" x14ac:dyDescent="0.3">
      <c r="A842">
        <v>841</v>
      </c>
      <c r="B842" s="65">
        <v>44283</v>
      </c>
      <c r="C842">
        <v>23</v>
      </c>
      <c r="D842" t="s">
        <v>164</v>
      </c>
      <c r="E842">
        <v>3</v>
      </c>
      <c r="F842">
        <v>47</v>
      </c>
      <c r="G842">
        <v>99</v>
      </c>
      <c r="H842">
        <v>4653</v>
      </c>
      <c r="I842">
        <v>0.03</v>
      </c>
      <c r="K842">
        <v>4513.41</v>
      </c>
      <c r="L842" s="65">
        <v>44307</v>
      </c>
      <c r="M842" s="65">
        <v>44307</v>
      </c>
      <c r="N842">
        <v>841</v>
      </c>
      <c r="O842">
        <v>3</v>
      </c>
      <c r="P842" t="s">
        <v>88</v>
      </c>
      <c r="Q842">
        <v>0.09</v>
      </c>
      <c r="R842">
        <v>406.20690000000002</v>
      </c>
      <c r="S842">
        <v>1</v>
      </c>
      <c r="T842" t="s">
        <v>545</v>
      </c>
      <c r="U842" t="s">
        <v>206</v>
      </c>
      <c r="V842" t="s">
        <v>546</v>
      </c>
    </row>
    <row r="843" spans="1:22" x14ac:dyDescent="0.3">
      <c r="A843">
        <v>842</v>
      </c>
      <c r="B843" s="65">
        <v>44284</v>
      </c>
      <c r="C843">
        <v>85</v>
      </c>
      <c r="D843" t="s">
        <v>117</v>
      </c>
      <c r="E843">
        <v>12</v>
      </c>
      <c r="F843">
        <v>20</v>
      </c>
      <c r="G843">
        <v>93</v>
      </c>
      <c r="H843">
        <v>1860</v>
      </c>
      <c r="I843">
        <v>0.1</v>
      </c>
      <c r="K843">
        <v>1674</v>
      </c>
      <c r="L843" s="65">
        <v>44288</v>
      </c>
      <c r="M843" s="65">
        <v>44288</v>
      </c>
      <c r="N843">
        <v>842</v>
      </c>
      <c r="O843">
        <v>2</v>
      </c>
      <c r="P843" t="s">
        <v>83</v>
      </c>
      <c r="Q843">
        <v>0.06</v>
      </c>
      <c r="R843">
        <v>100.44</v>
      </c>
      <c r="S843">
        <v>2</v>
      </c>
      <c r="T843" t="s">
        <v>542</v>
      </c>
      <c r="U843" t="s">
        <v>201</v>
      </c>
      <c r="V843" t="s">
        <v>566</v>
      </c>
    </row>
    <row r="844" spans="1:22" x14ac:dyDescent="0.3">
      <c r="A844">
        <v>843</v>
      </c>
      <c r="B844" s="65">
        <v>44284</v>
      </c>
      <c r="C844">
        <v>1</v>
      </c>
      <c r="D844" t="s">
        <v>152</v>
      </c>
      <c r="E844">
        <v>4</v>
      </c>
      <c r="F844">
        <v>13</v>
      </c>
      <c r="G844">
        <v>92</v>
      </c>
      <c r="H844">
        <v>1196</v>
      </c>
      <c r="I844">
        <v>7.0000000000000007E-2</v>
      </c>
      <c r="K844">
        <v>1112.28</v>
      </c>
      <c r="L844" s="65">
        <v>44311</v>
      </c>
      <c r="M844" s="65">
        <v>44311</v>
      </c>
      <c r="N844">
        <v>843</v>
      </c>
      <c r="O844">
        <v>4</v>
      </c>
      <c r="P844" t="s">
        <v>105</v>
      </c>
      <c r="Q844">
        <v>0.05</v>
      </c>
      <c r="R844">
        <v>55.613999999999997</v>
      </c>
      <c r="S844">
        <v>3</v>
      </c>
      <c r="T844" t="s">
        <v>548</v>
      </c>
      <c r="U844" t="s">
        <v>206</v>
      </c>
      <c r="V844" t="s">
        <v>549</v>
      </c>
    </row>
    <row r="845" spans="1:22" x14ac:dyDescent="0.3">
      <c r="A845">
        <v>844</v>
      </c>
      <c r="B845" s="65">
        <v>44284</v>
      </c>
      <c r="C845">
        <v>68</v>
      </c>
      <c r="D845" t="s">
        <v>111</v>
      </c>
      <c r="E845">
        <v>4</v>
      </c>
      <c r="F845">
        <v>46</v>
      </c>
      <c r="G845">
        <v>104</v>
      </c>
      <c r="H845">
        <v>4784</v>
      </c>
      <c r="I845">
        <v>0.08</v>
      </c>
      <c r="K845">
        <v>4401.28</v>
      </c>
      <c r="L845" s="65">
        <v>44314</v>
      </c>
      <c r="M845" s="65">
        <v>44314</v>
      </c>
      <c r="N845">
        <v>844</v>
      </c>
      <c r="O845">
        <v>1</v>
      </c>
      <c r="P845" t="s">
        <v>105</v>
      </c>
      <c r="Q845">
        <v>0.06</v>
      </c>
      <c r="R845">
        <v>264.07679999999999</v>
      </c>
      <c r="S845">
        <v>4</v>
      </c>
      <c r="T845" t="s">
        <v>548</v>
      </c>
      <c r="U845" t="s">
        <v>206</v>
      </c>
      <c r="V845" t="s">
        <v>549</v>
      </c>
    </row>
    <row r="846" spans="1:22" x14ac:dyDescent="0.3">
      <c r="A846">
        <v>845</v>
      </c>
      <c r="B846" s="65">
        <v>44285</v>
      </c>
      <c r="C846">
        <v>85</v>
      </c>
      <c r="D846" t="s">
        <v>117</v>
      </c>
      <c r="E846">
        <v>4</v>
      </c>
      <c r="F846">
        <v>14</v>
      </c>
      <c r="G846">
        <v>93</v>
      </c>
      <c r="H846">
        <v>1302</v>
      </c>
      <c r="I846">
        <v>0.02</v>
      </c>
      <c r="K846">
        <v>1275.96</v>
      </c>
      <c r="L846" s="65">
        <v>44290</v>
      </c>
      <c r="M846" s="65">
        <v>44290</v>
      </c>
      <c r="N846">
        <v>845</v>
      </c>
      <c r="O846">
        <v>2</v>
      </c>
      <c r="P846" t="s">
        <v>92</v>
      </c>
      <c r="Q846">
        <v>0.1</v>
      </c>
      <c r="R846">
        <v>127.596</v>
      </c>
      <c r="S846">
        <v>5</v>
      </c>
      <c r="T846" t="s">
        <v>548</v>
      </c>
      <c r="U846" t="s">
        <v>206</v>
      </c>
      <c r="V846" t="s">
        <v>549</v>
      </c>
    </row>
    <row r="847" spans="1:22" x14ac:dyDescent="0.3">
      <c r="A847">
        <v>846</v>
      </c>
      <c r="B847" s="65">
        <v>44285</v>
      </c>
      <c r="C847">
        <v>86</v>
      </c>
      <c r="D847" t="s">
        <v>149</v>
      </c>
      <c r="E847">
        <v>8</v>
      </c>
      <c r="F847">
        <v>50</v>
      </c>
      <c r="G847">
        <v>118</v>
      </c>
      <c r="H847">
        <v>5900</v>
      </c>
      <c r="I847">
        <v>0.12</v>
      </c>
      <c r="K847">
        <v>5192</v>
      </c>
      <c r="L847" s="65">
        <v>44313</v>
      </c>
      <c r="M847" s="65">
        <v>44313</v>
      </c>
      <c r="N847">
        <v>846</v>
      </c>
      <c r="O847">
        <v>7</v>
      </c>
      <c r="P847" t="s">
        <v>95</v>
      </c>
      <c r="Q847">
        <v>0.05</v>
      </c>
      <c r="R847">
        <v>259.60000000000002</v>
      </c>
      <c r="S847">
        <v>6</v>
      </c>
      <c r="T847" t="s">
        <v>545</v>
      </c>
      <c r="U847" t="s">
        <v>206</v>
      </c>
      <c r="V847" t="s">
        <v>558</v>
      </c>
    </row>
    <row r="848" spans="1:22" x14ac:dyDescent="0.3">
      <c r="A848">
        <v>847</v>
      </c>
      <c r="B848" s="65">
        <v>44286</v>
      </c>
      <c r="C848">
        <v>57</v>
      </c>
      <c r="D848" t="s">
        <v>148</v>
      </c>
      <c r="E848">
        <v>3</v>
      </c>
      <c r="F848">
        <v>26</v>
      </c>
      <c r="G848">
        <v>103</v>
      </c>
      <c r="H848">
        <v>2678</v>
      </c>
      <c r="I848">
        <v>0.05</v>
      </c>
      <c r="K848">
        <v>2544.1</v>
      </c>
      <c r="L848" s="65">
        <v>44314</v>
      </c>
      <c r="M848" s="65">
        <v>44314</v>
      </c>
      <c r="N848">
        <v>847</v>
      </c>
      <c r="O848">
        <v>6</v>
      </c>
      <c r="P848" t="s">
        <v>95</v>
      </c>
      <c r="Q848">
        <v>0.1</v>
      </c>
      <c r="R848">
        <v>254.41</v>
      </c>
      <c r="S848">
        <v>7</v>
      </c>
      <c r="T848" t="s">
        <v>545</v>
      </c>
      <c r="U848" t="s">
        <v>206</v>
      </c>
      <c r="V848" t="s">
        <v>546</v>
      </c>
    </row>
    <row r="849" spans="1:22" x14ac:dyDescent="0.3">
      <c r="A849">
        <v>848</v>
      </c>
      <c r="B849" s="65">
        <v>44286</v>
      </c>
      <c r="C849">
        <v>84</v>
      </c>
      <c r="D849" t="s">
        <v>106</v>
      </c>
      <c r="E849">
        <v>12</v>
      </c>
      <c r="F849">
        <v>42</v>
      </c>
      <c r="G849">
        <v>91</v>
      </c>
      <c r="H849">
        <v>3822</v>
      </c>
      <c r="I849">
        <v>0.01</v>
      </c>
      <c r="K849">
        <v>3783.78</v>
      </c>
      <c r="L849" s="65">
        <v>44294</v>
      </c>
      <c r="M849" s="65">
        <v>44294</v>
      </c>
      <c r="N849">
        <v>848</v>
      </c>
      <c r="O849">
        <v>6</v>
      </c>
      <c r="P849" t="s">
        <v>92</v>
      </c>
      <c r="Q849">
        <v>0.06</v>
      </c>
      <c r="R849">
        <v>227.02680000000001</v>
      </c>
      <c r="S849">
        <v>1</v>
      </c>
      <c r="T849" t="s">
        <v>542</v>
      </c>
      <c r="U849" t="s">
        <v>201</v>
      </c>
      <c r="V849" t="s">
        <v>566</v>
      </c>
    </row>
    <row r="850" spans="1:22" x14ac:dyDescent="0.3">
      <c r="A850">
        <v>849</v>
      </c>
      <c r="B850" s="65">
        <v>44286</v>
      </c>
      <c r="C850">
        <v>58</v>
      </c>
      <c r="D850" t="s">
        <v>131</v>
      </c>
      <c r="E850">
        <v>1</v>
      </c>
      <c r="F850">
        <v>21</v>
      </c>
      <c r="G850">
        <v>93</v>
      </c>
      <c r="H850">
        <v>1953</v>
      </c>
      <c r="I850">
        <v>0</v>
      </c>
      <c r="K850">
        <v>1953</v>
      </c>
      <c r="L850" s="65">
        <v>44308</v>
      </c>
      <c r="M850" s="65">
        <v>44308</v>
      </c>
      <c r="N850">
        <v>849</v>
      </c>
      <c r="O850">
        <v>2</v>
      </c>
      <c r="P850" t="s">
        <v>88</v>
      </c>
      <c r="Q850">
        <v>0.1</v>
      </c>
      <c r="R850">
        <v>195.3</v>
      </c>
      <c r="S850">
        <v>2</v>
      </c>
      <c r="T850" t="s">
        <v>202</v>
      </c>
      <c r="U850" t="s">
        <v>201</v>
      </c>
      <c r="V850" t="s">
        <v>539</v>
      </c>
    </row>
    <row r="851" spans="1:22" x14ac:dyDescent="0.3">
      <c r="A851">
        <v>850</v>
      </c>
      <c r="B851" s="65">
        <v>44287</v>
      </c>
      <c r="C851">
        <v>11</v>
      </c>
      <c r="D851" t="s">
        <v>119</v>
      </c>
      <c r="E851">
        <v>1</v>
      </c>
      <c r="F851">
        <v>49</v>
      </c>
      <c r="G851">
        <v>114</v>
      </c>
      <c r="H851">
        <v>5586</v>
      </c>
      <c r="I851">
        <v>0.14000000000000001</v>
      </c>
      <c r="K851">
        <v>4803.96</v>
      </c>
      <c r="L851" s="65">
        <v>44309</v>
      </c>
      <c r="M851" s="65">
        <v>44309</v>
      </c>
      <c r="N851">
        <v>850</v>
      </c>
      <c r="O851">
        <v>1</v>
      </c>
      <c r="P851" t="s">
        <v>95</v>
      </c>
      <c r="Q851">
        <v>0.08</v>
      </c>
      <c r="R851">
        <v>384.3168</v>
      </c>
      <c r="S851">
        <v>3</v>
      </c>
      <c r="T851" t="s">
        <v>202</v>
      </c>
      <c r="U851" t="s">
        <v>201</v>
      </c>
      <c r="V851" t="s">
        <v>539</v>
      </c>
    </row>
    <row r="852" spans="1:22" x14ac:dyDescent="0.3">
      <c r="A852">
        <v>851</v>
      </c>
      <c r="B852" s="65">
        <v>44287</v>
      </c>
      <c r="C852">
        <v>58</v>
      </c>
      <c r="D852" t="s">
        <v>131</v>
      </c>
      <c r="E852">
        <v>11</v>
      </c>
      <c r="F852">
        <v>23</v>
      </c>
      <c r="G852">
        <v>106</v>
      </c>
      <c r="H852">
        <v>2438</v>
      </c>
      <c r="I852">
        <v>0.08</v>
      </c>
      <c r="K852">
        <v>2242.96</v>
      </c>
      <c r="L852" s="65">
        <v>44314</v>
      </c>
      <c r="M852" s="65">
        <v>44314</v>
      </c>
      <c r="N852">
        <v>851</v>
      </c>
      <c r="O852">
        <v>2</v>
      </c>
      <c r="P852" t="s">
        <v>113</v>
      </c>
      <c r="Q852">
        <v>0.08</v>
      </c>
      <c r="R852">
        <v>179.43680000000001</v>
      </c>
      <c r="S852">
        <v>4</v>
      </c>
      <c r="T852" t="s">
        <v>202</v>
      </c>
      <c r="U852" t="s">
        <v>201</v>
      </c>
      <c r="V852" t="s">
        <v>564</v>
      </c>
    </row>
    <row r="853" spans="1:22" x14ac:dyDescent="0.3">
      <c r="A853">
        <v>852</v>
      </c>
      <c r="B853" s="65">
        <v>44288</v>
      </c>
      <c r="C853">
        <v>2</v>
      </c>
      <c r="D853" t="s">
        <v>93</v>
      </c>
      <c r="E853">
        <v>5</v>
      </c>
      <c r="F853">
        <v>17</v>
      </c>
      <c r="G853">
        <v>102</v>
      </c>
      <c r="H853">
        <v>1734</v>
      </c>
      <c r="I853">
        <v>0.06</v>
      </c>
      <c r="K853">
        <v>1629.96</v>
      </c>
      <c r="L853" s="65">
        <v>44312</v>
      </c>
      <c r="M853" s="65">
        <v>44312</v>
      </c>
      <c r="N853">
        <v>852</v>
      </c>
      <c r="O853">
        <v>3</v>
      </c>
      <c r="P853" t="s">
        <v>113</v>
      </c>
      <c r="Q853">
        <v>0.1</v>
      </c>
      <c r="R853">
        <v>162.99600000000001</v>
      </c>
      <c r="S853">
        <v>5</v>
      </c>
      <c r="T853" t="s">
        <v>551</v>
      </c>
      <c r="U853" t="s">
        <v>206</v>
      </c>
      <c r="V853" t="s">
        <v>552</v>
      </c>
    </row>
    <row r="854" spans="1:22" x14ac:dyDescent="0.3">
      <c r="A854">
        <v>853</v>
      </c>
      <c r="B854" s="65">
        <v>44288</v>
      </c>
      <c r="C854">
        <v>14</v>
      </c>
      <c r="D854" t="s">
        <v>86</v>
      </c>
      <c r="E854">
        <v>1</v>
      </c>
      <c r="F854">
        <v>39</v>
      </c>
      <c r="G854">
        <v>118</v>
      </c>
      <c r="H854">
        <v>4602</v>
      </c>
      <c r="I854">
        <v>0.08</v>
      </c>
      <c r="K854">
        <v>4233.84</v>
      </c>
      <c r="L854" s="65">
        <v>44317</v>
      </c>
      <c r="M854" s="65">
        <v>44317</v>
      </c>
      <c r="N854">
        <v>853</v>
      </c>
      <c r="O854">
        <v>5</v>
      </c>
      <c r="P854" t="s">
        <v>92</v>
      </c>
      <c r="Q854">
        <v>0.05</v>
      </c>
      <c r="R854">
        <v>211.69200000000001</v>
      </c>
      <c r="S854">
        <v>6</v>
      </c>
      <c r="T854" t="s">
        <v>202</v>
      </c>
      <c r="U854" t="s">
        <v>201</v>
      </c>
      <c r="V854" t="s">
        <v>539</v>
      </c>
    </row>
    <row r="855" spans="1:22" x14ac:dyDescent="0.3">
      <c r="A855">
        <v>854</v>
      </c>
      <c r="B855" s="65">
        <v>44288</v>
      </c>
      <c r="C855">
        <v>85</v>
      </c>
      <c r="D855" t="s">
        <v>117</v>
      </c>
      <c r="E855">
        <v>4</v>
      </c>
      <c r="F855">
        <v>35</v>
      </c>
      <c r="G855">
        <v>101</v>
      </c>
      <c r="H855">
        <v>3535</v>
      </c>
      <c r="I855">
        <v>0.09</v>
      </c>
      <c r="K855">
        <v>3216.85</v>
      </c>
      <c r="L855" s="65">
        <v>44295</v>
      </c>
      <c r="M855" s="65">
        <v>44295</v>
      </c>
      <c r="N855">
        <v>854</v>
      </c>
      <c r="O855">
        <v>7</v>
      </c>
      <c r="P855" t="s">
        <v>80</v>
      </c>
      <c r="Q855">
        <v>7.0000000000000007E-2</v>
      </c>
      <c r="R855">
        <v>225.17949999999999</v>
      </c>
      <c r="S855">
        <v>7</v>
      </c>
      <c r="T855" t="s">
        <v>548</v>
      </c>
      <c r="U855" t="s">
        <v>206</v>
      </c>
      <c r="V855" t="s">
        <v>549</v>
      </c>
    </row>
    <row r="856" spans="1:22" x14ac:dyDescent="0.3">
      <c r="A856">
        <v>855</v>
      </c>
      <c r="B856" s="65">
        <v>44289</v>
      </c>
      <c r="C856">
        <v>7</v>
      </c>
      <c r="D856" t="s">
        <v>161</v>
      </c>
      <c r="E856">
        <v>14</v>
      </c>
      <c r="F856">
        <v>27</v>
      </c>
      <c r="G856">
        <v>109</v>
      </c>
      <c r="H856">
        <v>2943</v>
      </c>
      <c r="I856">
        <v>0.06</v>
      </c>
      <c r="K856">
        <v>2766.42</v>
      </c>
      <c r="L856" s="65">
        <v>44308</v>
      </c>
      <c r="M856" s="65">
        <v>44308</v>
      </c>
      <c r="N856">
        <v>855</v>
      </c>
      <c r="O856">
        <v>2</v>
      </c>
      <c r="P856" t="s">
        <v>90</v>
      </c>
      <c r="Q856">
        <v>0.05</v>
      </c>
      <c r="R856">
        <v>138.321</v>
      </c>
      <c r="S856">
        <v>1</v>
      </c>
      <c r="T856" t="s">
        <v>548</v>
      </c>
      <c r="U856" t="s">
        <v>201</v>
      </c>
      <c r="V856" t="s">
        <v>570</v>
      </c>
    </row>
    <row r="857" spans="1:22" x14ac:dyDescent="0.3">
      <c r="A857">
        <v>856</v>
      </c>
      <c r="B857" s="65">
        <v>44289</v>
      </c>
      <c r="C857">
        <v>46</v>
      </c>
      <c r="D857" t="s">
        <v>153</v>
      </c>
      <c r="E857">
        <v>11</v>
      </c>
      <c r="F857">
        <v>45</v>
      </c>
      <c r="G857">
        <v>109</v>
      </c>
      <c r="H857">
        <v>4905</v>
      </c>
      <c r="I857">
        <v>0.13</v>
      </c>
      <c r="K857">
        <v>4267.3500000000004</v>
      </c>
      <c r="L857" s="65">
        <v>44298</v>
      </c>
      <c r="M857" s="65">
        <v>44298</v>
      </c>
      <c r="N857">
        <v>856</v>
      </c>
      <c r="O857">
        <v>3</v>
      </c>
      <c r="P857" t="s">
        <v>113</v>
      </c>
      <c r="Q857">
        <v>7.0000000000000007E-2</v>
      </c>
      <c r="R857">
        <v>298.71449999999999</v>
      </c>
      <c r="S857">
        <v>2</v>
      </c>
      <c r="T857" t="s">
        <v>202</v>
      </c>
      <c r="U857" t="s">
        <v>201</v>
      </c>
      <c r="V857" t="s">
        <v>564</v>
      </c>
    </row>
    <row r="858" spans="1:22" x14ac:dyDescent="0.3">
      <c r="A858">
        <v>857</v>
      </c>
      <c r="B858" s="65">
        <v>44289</v>
      </c>
      <c r="C858">
        <v>38</v>
      </c>
      <c r="D858" t="s">
        <v>132</v>
      </c>
      <c r="E858">
        <v>10</v>
      </c>
      <c r="F858">
        <v>48</v>
      </c>
      <c r="G858">
        <v>101</v>
      </c>
      <c r="H858">
        <v>4848</v>
      </c>
      <c r="I858">
        <v>0.02</v>
      </c>
      <c r="K858">
        <v>4751.04</v>
      </c>
      <c r="L858" s="65">
        <v>44301</v>
      </c>
      <c r="M858" s="65">
        <v>44301</v>
      </c>
      <c r="N858">
        <v>857</v>
      </c>
      <c r="O858">
        <v>2</v>
      </c>
      <c r="P858" t="s">
        <v>95</v>
      </c>
      <c r="Q858">
        <v>0.06</v>
      </c>
      <c r="R858">
        <v>285.06240000000003</v>
      </c>
      <c r="S858">
        <v>3</v>
      </c>
      <c r="T858" t="s">
        <v>551</v>
      </c>
      <c r="U858" t="s">
        <v>206</v>
      </c>
      <c r="V858" t="s">
        <v>562</v>
      </c>
    </row>
    <row r="859" spans="1:22" x14ac:dyDescent="0.3">
      <c r="A859">
        <v>858</v>
      </c>
      <c r="B859" s="65">
        <v>44290</v>
      </c>
      <c r="C859">
        <v>33</v>
      </c>
      <c r="D859" t="s">
        <v>135</v>
      </c>
      <c r="E859">
        <v>4</v>
      </c>
      <c r="F859">
        <v>46</v>
      </c>
      <c r="G859">
        <v>118</v>
      </c>
      <c r="H859">
        <v>5428</v>
      </c>
      <c r="I859">
        <v>0</v>
      </c>
      <c r="K859">
        <v>5428</v>
      </c>
      <c r="L859" s="65">
        <v>44313</v>
      </c>
      <c r="M859" s="65">
        <v>44313</v>
      </c>
      <c r="N859">
        <v>858</v>
      </c>
      <c r="O859">
        <v>1</v>
      </c>
      <c r="P859" t="s">
        <v>92</v>
      </c>
      <c r="Q859">
        <v>0.09</v>
      </c>
      <c r="R859">
        <v>488.52</v>
      </c>
      <c r="S859">
        <v>4</v>
      </c>
      <c r="T859" t="s">
        <v>548</v>
      </c>
      <c r="U859" t="s">
        <v>206</v>
      </c>
      <c r="V859" t="s">
        <v>549</v>
      </c>
    </row>
    <row r="860" spans="1:22" x14ac:dyDescent="0.3">
      <c r="A860">
        <v>859</v>
      </c>
      <c r="B860" s="65">
        <v>44290</v>
      </c>
      <c r="C860">
        <v>48</v>
      </c>
      <c r="D860" t="s">
        <v>120</v>
      </c>
      <c r="E860">
        <v>15</v>
      </c>
      <c r="F860">
        <v>11</v>
      </c>
      <c r="G860">
        <v>98</v>
      </c>
      <c r="H860">
        <v>1078</v>
      </c>
      <c r="I860">
        <v>0.08</v>
      </c>
      <c r="K860">
        <v>991.76</v>
      </c>
      <c r="L860" s="65">
        <v>44290</v>
      </c>
      <c r="M860" s="65">
        <v>44290</v>
      </c>
      <c r="N860">
        <v>859</v>
      </c>
      <c r="O860">
        <v>1</v>
      </c>
      <c r="P860" t="s">
        <v>90</v>
      </c>
      <c r="Q860">
        <v>0.1</v>
      </c>
      <c r="R860">
        <v>99.176000000000002</v>
      </c>
      <c r="S860">
        <v>5</v>
      </c>
      <c r="T860" t="s">
        <v>551</v>
      </c>
      <c r="U860" t="s">
        <v>206</v>
      </c>
      <c r="V860" t="s">
        <v>572</v>
      </c>
    </row>
    <row r="861" spans="1:22" x14ac:dyDescent="0.3">
      <c r="A861">
        <v>860</v>
      </c>
      <c r="B861" s="65">
        <v>44290</v>
      </c>
      <c r="C861">
        <v>13</v>
      </c>
      <c r="D861" t="s">
        <v>134</v>
      </c>
      <c r="E861">
        <v>6</v>
      </c>
      <c r="F861">
        <v>45</v>
      </c>
      <c r="G861">
        <v>95</v>
      </c>
      <c r="H861">
        <v>4275</v>
      </c>
      <c r="I861">
        <v>0.12</v>
      </c>
      <c r="K861">
        <v>3762</v>
      </c>
      <c r="L861" s="65">
        <v>44295</v>
      </c>
      <c r="M861" s="65">
        <v>44295</v>
      </c>
      <c r="N861">
        <v>860</v>
      </c>
      <c r="O861">
        <v>2</v>
      </c>
      <c r="P861" t="s">
        <v>83</v>
      </c>
      <c r="Q861">
        <v>0.08</v>
      </c>
      <c r="R861">
        <v>300.95999999999998</v>
      </c>
      <c r="S861">
        <v>6</v>
      </c>
      <c r="T861" t="s">
        <v>202</v>
      </c>
      <c r="U861" t="s">
        <v>201</v>
      </c>
      <c r="V861" t="s">
        <v>554</v>
      </c>
    </row>
    <row r="862" spans="1:22" x14ac:dyDescent="0.3">
      <c r="A862">
        <v>861</v>
      </c>
      <c r="B862" s="65">
        <v>44290</v>
      </c>
      <c r="C862">
        <v>45</v>
      </c>
      <c r="D862" t="s">
        <v>96</v>
      </c>
      <c r="E862">
        <v>5</v>
      </c>
      <c r="F862">
        <v>41</v>
      </c>
      <c r="G862">
        <v>101</v>
      </c>
      <c r="H862">
        <v>4141</v>
      </c>
      <c r="I862">
        <v>0.15</v>
      </c>
      <c r="K862">
        <v>3519.85</v>
      </c>
      <c r="L862" s="65">
        <v>44297</v>
      </c>
      <c r="M862" s="65">
        <v>44297</v>
      </c>
      <c r="N862">
        <v>861</v>
      </c>
      <c r="O862">
        <v>1</v>
      </c>
      <c r="P862" t="s">
        <v>128</v>
      </c>
      <c r="Q862">
        <v>7.0000000000000007E-2</v>
      </c>
      <c r="R862">
        <v>246.3895</v>
      </c>
      <c r="S862">
        <v>7</v>
      </c>
      <c r="T862" t="s">
        <v>551</v>
      </c>
      <c r="U862" t="s">
        <v>206</v>
      </c>
      <c r="V862" t="s">
        <v>552</v>
      </c>
    </row>
    <row r="863" spans="1:22" x14ac:dyDescent="0.3">
      <c r="A863">
        <v>862</v>
      </c>
      <c r="B863" s="65">
        <v>44291</v>
      </c>
      <c r="C863">
        <v>27</v>
      </c>
      <c r="D863" t="s">
        <v>160</v>
      </c>
      <c r="E863">
        <v>4</v>
      </c>
      <c r="F863">
        <v>23</v>
      </c>
      <c r="G863">
        <v>110</v>
      </c>
      <c r="H863">
        <v>2530</v>
      </c>
      <c r="I863">
        <v>7.0000000000000007E-2</v>
      </c>
      <c r="K863">
        <v>2352.9</v>
      </c>
      <c r="L863" s="65">
        <v>44308</v>
      </c>
      <c r="M863" s="65">
        <v>44308</v>
      </c>
      <c r="N863">
        <v>862</v>
      </c>
      <c r="O863">
        <v>1</v>
      </c>
      <c r="P863" t="s">
        <v>92</v>
      </c>
      <c r="Q863">
        <v>0.06</v>
      </c>
      <c r="R863">
        <v>141.17400000000001</v>
      </c>
      <c r="S863">
        <v>1</v>
      </c>
      <c r="T863" t="s">
        <v>548</v>
      </c>
      <c r="U863" t="s">
        <v>206</v>
      </c>
      <c r="V863" t="s">
        <v>549</v>
      </c>
    </row>
    <row r="864" spans="1:22" x14ac:dyDescent="0.3">
      <c r="A864">
        <v>863</v>
      </c>
      <c r="B864" s="65">
        <v>44291</v>
      </c>
      <c r="C864">
        <v>32</v>
      </c>
      <c r="D864" t="s">
        <v>136</v>
      </c>
      <c r="E864">
        <v>2</v>
      </c>
      <c r="F864">
        <v>46</v>
      </c>
      <c r="G864">
        <v>106</v>
      </c>
      <c r="H864">
        <v>4876</v>
      </c>
      <c r="I864">
        <v>0.01</v>
      </c>
      <c r="K864">
        <v>4827.24</v>
      </c>
      <c r="L864" s="65">
        <v>44312</v>
      </c>
      <c r="M864" s="65">
        <v>44312</v>
      </c>
      <c r="N864">
        <v>863</v>
      </c>
      <c r="O864">
        <v>1</v>
      </c>
      <c r="P864" t="s">
        <v>90</v>
      </c>
      <c r="Q864">
        <v>0.08</v>
      </c>
      <c r="R864">
        <v>386.17919999999998</v>
      </c>
      <c r="S864">
        <v>2</v>
      </c>
      <c r="T864" t="s">
        <v>542</v>
      </c>
      <c r="U864" t="s">
        <v>206</v>
      </c>
      <c r="V864" t="s">
        <v>543</v>
      </c>
    </row>
    <row r="865" spans="1:22" x14ac:dyDescent="0.3">
      <c r="A865">
        <v>864</v>
      </c>
      <c r="B865" s="65">
        <v>44292</v>
      </c>
      <c r="C865">
        <v>16</v>
      </c>
      <c r="D865" t="s">
        <v>86</v>
      </c>
      <c r="E865">
        <v>1</v>
      </c>
      <c r="F865">
        <v>28</v>
      </c>
      <c r="G865">
        <v>106</v>
      </c>
      <c r="H865">
        <v>2968</v>
      </c>
      <c r="I865">
        <v>7.0000000000000007E-2</v>
      </c>
      <c r="K865">
        <v>2760.24</v>
      </c>
      <c r="L865" s="65">
        <v>44292</v>
      </c>
      <c r="M865" s="65">
        <v>44292</v>
      </c>
      <c r="N865">
        <v>864</v>
      </c>
      <c r="O865">
        <v>4</v>
      </c>
      <c r="P865" t="s">
        <v>95</v>
      </c>
      <c r="Q865">
        <v>0.1</v>
      </c>
      <c r="R865">
        <v>276.024</v>
      </c>
      <c r="S865">
        <v>3</v>
      </c>
      <c r="T865" t="s">
        <v>202</v>
      </c>
      <c r="U865" t="s">
        <v>201</v>
      </c>
      <c r="V865" t="s">
        <v>539</v>
      </c>
    </row>
    <row r="866" spans="1:22" x14ac:dyDescent="0.3">
      <c r="A866">
        <v>865</v>
      </c>
      <c r="B866" s="65">
        <v>44293</v>
      </c>
      <c r="C866">
        <v>29</v>
      </c>
      <c r="D866" t="s">
        <v>157</v>
      </c>
      <c r="E866">
        <v>2</v>
      </c>
      <c r="F866">
        <v>30</v>
      </c>
      <c r="G866">
        <v>112</v>
      </c>
      <c r="H866">
        <v>3360</v>
      </c>
      <c r="I866">
        <v>0</v>
      </c>
      <c r="K866">
        <v>3360</v>
      </c>
      <c r="L866" s="65">
        <v>44312</v>
      </c>
      <c r="M866" s="65">
        <v>44312</v>
      </c>
      <c r="N866">
        <v>865</v>
      </c>
      <c r="O866">
        <v>4</v>
      </c>
      <c r="P866" t="s">
        <v>109</v>
      </c>
      <c r="Q866">
        <v>7.0000000000000007E-2</v>
      </c>
      <c r="R866">
        <v>235.2</v>
      </c>
      <c r="S866">
        <v>4</v>
      </c>
      <c r="T866" t="s">
        <v>542</v>
      </c>
      <c r="U866" t="s">
        <v>206</v>
      </c>
      <c r="V866" t="s">
        <v>543</v>
      </c>
    </row>
    <row r="867" spans="1:22" x14ac:dyDescent="0.3">
      <c r="A867">
        <v>866</v>
      </c>
      <c r="B867" s="65">
        <v>44293</v>
      </c>
      <c r="C867">
        <v>86</v>
      </c>
      <c r="D867" t="s">
        <v>149</v>
      </c>
      <c r="E867">
        <v>13</v>
      </c>
      <c r="F867">
        <v>39</v>
      </c>
      <c r="G867">
        <v>108</v>
      </c>
      <c r="H867">
        <v>4212</v>
      </c>
      <c r="I867">
        <v>0.15</v>
      </c>
      <c r="K867">
        <v>3580.2</v>
      </c>
      <c r="L867" s="65">
        <v>44307</v>
      </c>
      <c r="M867" s="65">
        <v>44307</v>
      </c>
      <c r="N867">
        <v>866</v>
      </c>
      <c r="O867">
        <v>7</v>
      </c>
      <c r="P867" t="s">
        <v>105</v>
      </c>
      <c r="Q867">
        <v>0.05</v>
      </c>
      <c r="R867">
        <v>179.01</v>
      </c>
      <c r="S867">
        <v>5</v>
      </c>
      <c r="T867" t="s">
        <v>545</v>
      </c>
      <c r="U867" t="s">
        <v>201</v>
      </c>
      <c r="V867" t="s">
        <v>568</v>
      </c>
    </row>
    <row r="868" spans="1:22" x14ac:dyDescent="0.3">
      <c r="A868">
        <v>867</v>
      </c>
      <c r="B868" s="65">
        <v>44294</v>
      </c>
      <c r="C868">
        <v>18</v>
      </c>
      <c r="D868" t="s">
        <v>142</v>
      </c>
      <c r="E868">
        <v>3</v>
      </c>
      <c r="F868">
        <v>14</v>
      </c>
      <c r="G868">
        <v>97</v>
      </c>
      <c r="H868">
        <v>1358</v>
      </c>
      <c r="I868">
        <v>0.03</v>
      </c>
      <c r="K868">
        <v>1317.26</v>
      </c>
      <c r="L868" s="65">
        <v>44297</v>
      </c>
      <c r="M868" s="65">
        <v>44297</v>
      </c>
      <c r="N868">
        <v>867</v>
      </c>
      <c r="O868">
        <v>2</v>
      </c>
      <c r="P868" t="s">
        <v>128</v>
      </c>
      <c r="Q868">
        <v>0.09</v>
      </c>
      <c r="R868">
        <v>118.5534</v>
      </c>
      <c r="S868">
        <v>6</v>
      </c>
      <c r="T868" t="s">
        <v>545</v>
      </c>
      <c r="U868" t="s">
        <v>206</v>
      </c>
      <c r="V868" t="s">
        <v>546</v>
      </c>
    </row>
    <row r="869" spans="1:22" x14ac:dyDescent="0.3">
      <c r="A869">
        <v>868</v>
      </c>
      <c r="B869" s="65">
        <v>44294</v>
      </c>
      <c r="C869">
        <v>81</v>
      </c>
      <c r="D869" t="s">
        <v>162</v>
      </c>
      <c r="E869">
        <v>8</v>
      </c>
      <c r="F869">
        <v>15</v>
      </c>
      <c r="G869">
        <v>90</v>
      </c>
      <c r="H869">
        <v>1350</v>
      </c>
      <c r="I869">
        <v>0.09</v>
      </c>
      <c r="K869">
        <v>1228.5</v>
      </c>
      <c r="L869" s="65">
        <v>44324</v>
      </c>
      <c r="M869" s="65">
        <v>44324</v>
      </c>
      <c r="N869">
        <v>868</v>
      </c>
      <c r="O869">
        <v>6</v>
      </c>
      <c r="P869" t="s">
        <v>92</v>
      </c>
      <c r="Q869">
        <v>0.06</v>
      </c>
      <c r="R869">
        <v>73.709999999999994</v>
      </c>
      <c r="S869">
        <v>7</v>
      </c>
      <c r="T869" t="s">
        <v>545</v>
      </c>
      <c r="U869" t="s">
        <v>206</v>
      </c>
      <c r="V869" t="s">
        <v>558</v>
      </c>
    </row>
    <row r="870" spans="1:22" x14ac:dyDescent="0.3">
      <c r="A870">
        <v>869</v>
      </c>
      <c r="B870" s="65">
        <v>44295</v>
      </c>
      <c r="C870">
        <v>49</v>
      </c>
      <c r="D870" t="s">
        <v>96</v>
      </c>
      <c r="E870">
        <v>5</v>
      </c>
      <c r="F870">
        <v>29</v>
      </c>
      <c r="G870">
        <v>102</v>
      </c>
      <c r="H870">
        <v>2958</v>
      </c>
      <c r="I870">
        <v>0.13</v>
      </c>
      <c r="K870">
        <v>2573.46</v>
      </c>
      <c r="L870" s="65">
        <v>44300</v>
      </c>
      <c r="M870" s="65">
        <v>44300</v>
      </c>
      <c r="N870">
        <v>869</v>
      </c>
      <c r="O870">
        <v>3</v>
      </c>
      <c r="P870" t="s">
        <v>80</v>
      </c>
      <c r="Q870">
        <v>0.1</v>
      </c>
      <c r="R870">
        <v>257.346</v>
      </c>
      <c r="S870">
        <v>1</v>
      </c>
      <c r="T870" t="s">
        <v>551</v>
      </c>
      <c r="U870" t="s">
        <v>206</v>
      </c>
      <c r="V870" t="s">
        <v>552</v>
      </c>
    </row>
    <row r="871" spans="1:22" x14ac:dyDescent="0.3">
      <c r="A871">
        <v>870</v>
      </c>
      <c r="B871" s="65">
        <v>44295</v>
      </c>
      <c r="C871">
        <v>59</v>
      </c>
      <c r="D871" t="s">
        <v>156</v>
      </c>
      <c r="E871">
        <v>9</v>
      </c>
      <c r="F871">
        <v>29</v>
      </c>
      <c r="G871">
        <v>94</v>
      </c>
      <c r="H871">
        <v>2726</v>
      </c>
      <c r="I871">
        <v>0</v>
      </c>
      <c r="K871">
        <v>2726</v>
      </c>
      <c r="L871" s="65">
        <v>44313</v>
      </c>
      <c r="M871" s="65">
        <v>44313</v>
      </c>
      <c r="N871">
        <v>870</v>
      </c>
      <c r="O871">
        <v>1</v>
      </c>
      <c r="P871" t="s">
        <v>90</v>
      </c>
      <c r="Q871">
        <v>0.05</v>
      </c>
      <c r="R871">
        <v>136.30000000000001</v>
      </c>
      <c r="S871">
        <v>2</v>
      </c>
      <c r="T871" t="s">
        <v>548</v>
      </c>
      <c r="U871" t="s">
        <v>206</v>
      </c>
      <c r="V871" t="s">
        <v>560</v>
      </c>
    </row>
    <row r="872" spans="1:22" x14ac:dyDescent="0.3">
      <c r="A872">
        <v>871</v>
      </c>
      <c r="B872" s="65">
        <v>44296</v>
      </c>
      <c r="C872">
        <v>15</v>
      </c>
      <c r="D872" t="s">
        <v>136</v>
      </c>
      <c r="E872">
        <v>8</v>
      </c>
      <c r="F872">
        <v>35</v>
      </c>
      <c r="G872">
        <v>109</v>
      </c>
      <c r="H872">
        <v>3815</v>
      </c>
      <c r="I872">
        <v>0.01</v>
      </c>
      <c r="K872">
        <v>3776.85</v>
      </c>
      <c r="L872" s="65">
        <v>44316</v>
      </c>
      <c r="M872" s="65">
        <v>44316</v>
      </c>
      <c r="N872">
        <v>871</v>
      </c>
      <c r="O872">
        <v>6</v>
      </c>
      <c r="P872" t="s">
        <v>90</v>
      </c>
      <c r="Q872">
        <v>0.06</v>
      </c>
      <c r="R872">
        <v>226.61099999999999</v>
      </c>
      <c r="S872">
        <v>3</v>
      </c>
      <c r="T872" t="s">
        <v>545</v>
      </c>
      <c r="U872" t="s">
        <v>206</v>
      </c>
      <c r="V872" t="s">
        <v>558</v>
      </c>
    </row>
    <row r="873" spans="1:22" x14ac:dyDescent="0.3">
      <c r="A873">
        <v>872</v>
      </c>
      <c r="B873" s="65">
        <v>44296</v>
      </c>
      <c r="C873">
        <v>62</v>
      </c>
      <c r="D873" t="s">
        <v>96</v>
      </c>
      <c r="E873">
        <v>9</v>
      </c>
      <c r="F873">
        <v>41</v>
      </c>
      <c r="G873">
        <v>115</v>
      </c>
      <c r="H873">
        <v>4715</v>
      </c>
      <c r="I873">
        <v>0.02</v>
      </c>
      <c r="K873">
        <v>4620.7</v>
      </c>
      <c r="L873" s="65">
        <v>44309</v>
      </c>
      <c r="M873" s="65">
        <v>44309</v>
      </c>
      <c r="N873">
        <v>872</v>
      </c>
      <c r="O873">
        <v>1</v>
      </c>
      <c r="P873" t="s">
        <v>128</v>
      </c>
      <c r="Q873">
        <v>0.09</v>
      </c>
      <c r="R873">
        <v>415.863</v>
      </c>
      <c r="S873">
        <v>4</v>
      </c>
      <c r="T873" t="s">
        <v>548</v>
      </c>
      <c r="U873" t="s">
        <v>206</v>
      </c>
      <c r="V873" t="s">
        <v>560</v>
      </c>
    </row>
    <row r="874" spans="1:22" x14ac:dyDescent="0.3">
      <c r="A874">
        <v>873</v>
      </c>
      <c r="B874" s="65">
        <v>44296</v>
      </c>
      <c r="C874">
        <v>2</v>
      </c>
      <c r="D874" t="s">
        <v>93</v>
      </c>
      <c r="E874">
        <v>11</v>
      </c>
      <c r="F874">
        <v>30</v>
      </c>
      <c r="G874">
        <v>108</v>
      </c>
      <c r="H874">
        <v>3240</v>
      </c>
      <c r="I874">
        <v>0.05</v>
      </c>
      <c r="K874">
        <v>3078</v>
      </c>
      <c r="L874" s="65">
        <v>44302</v>
      </c>
      <c r="M874" s="65">
        <v>44302</v>
      </c>
      <c r="N874">
        <v>873</v>
      </c>
      <c r="O874">
        <v>6</v>
      </c>
      <c r="P874" t="s">
        <v>109</v>
      </c>
      <c r="Q874">
        <v>0.05</v>
      </c>
      <c r="R874">
        <v>153.9</v>
      </c>
      <c r="S874">
        <v>5</v>
      </c>
      <c r="T874" t="s">
        <v>202</v>
      </c>
      <c r="U874" t="s">
        <v>201</v>
      </c>
      <c r="V874" t="s">
        <v>564</v>
      </c>
    </row>
    <row r="875" spans="1:22" x14ac:dyDescent="0.3">
      <c r="A875">
        <v>874</v>
      </c>
      <c r="B875" s="65">
        <v>44299</v>
      </c>
      <c r="C875">
        <v>41</v>
      </c>
      <c r="D875" t="s">
        <v>127</v>
      </c>
      <c r="E875">
        <v>11</v>
      </c>
      <c r="F875">
        <v>17</v>
      </c>
      <c r="G875">
        <v>115</v>
      </c>
      <c r="H875">
        <v>1955</v>
      </c>
      <c r="I875">
        <v>0</v>
      </c>
      <c r="K875">
        <v>1955</v>
      </c>
      <c r="L875" s="65">
        <v>44307</v>
      </c>
      <c r="M875" s="65">
        <v>44307</v>
      </c>
      <c r="N875">
        <v>874</v>
      </c>
      <c r="O875">
        <v>6</v>
      </c>
      <c r="P875" t="s">
        <v>109</v>
      </c>
      <c r="Q875">
        <v>0.1</v>
      </c>
      <c r="R875">
        <v>195.5</v>
      </c>
      <c r="S875">
        <v>6</v>
      </c>
      <c r="T875" t="s">
        <v>202</v>
      </c>
      <c r="U875" t="s">
        <v>201</v>
      </c>
      <c r="V875" t="s">
        <v>564</v>
      </c>
    </row>
    <row r="876" spans="1:22" x14ac:dyDescent="0.3">
      <c r="A876">
        <v>875</v>
      </c>
      <c r="B876" s="65">
        <v>44302</v>
      </c>
      <c r="C876">
        <v>31</v>
      </c>
      <c r="D876" t="s">
        <v>144</v>
      </c>
      <c r="E876">
        <v>13</v>
      </c>
      <c r="F876">
        <v>37</v>
      </c>
      <c r="G876">
        <v>111</v>
      </c>
      <c r="H876">
        <v>4107</v>
      </c>
      <c r="I876">
        <v>0</v>
      </c>
      <c r="K876">
        <v>4107</v>
      </c>
      <c r="L876" s="65">
        <v>44314</v>
      </c>
      <c r="M876" s="65">
        <v>44314</v>
      </c>
      <c r="N876">
        <v>875</v>
      </c>
      <c r="O876">
        <v>5</v>
      </c>
      <c r="P876" t="s">
        <v>83</v>
      </c>
      <c r="Q876">
        <v>0.1</v>
      </c>
      <c r="R876">
        <v>410.7</v>
      </c>
      <c r="S876">
        <v>7</v>
      </c>
      <c r="T876" t="s">
        <v>545</v>
      </c>
      <c r="U876" t="s">
        <v>201</v>
      </c>
      <c r="V876" t="s">
        <v>568</v>
      </c>
    </row>
    <row r="877" spans="1:22" x14ac:dyDescent="0.3">
      <c r="A877">
        <v>876</v>
      </c>
      <c r="B877" s="65">
        <v>44304</v>
      </c>
      <c r="C877">
        <v>34</v>
      </c>
      <c r="D877" t="s">
        <v>118</v>
      </c>
      <c r="E877">
        <v>7</v>
      </c>
      <c r="F877">
        <v>38</v>
      </c>
      <c r="G877">
        <v>108</v>
      </c>
      <c r="H877">
        <v>4104</v>
      </c>
      <c r="I877">
        <v>0.06</v>
      </c>
      <c r="K877">
        <v>3857.76</v>
      </c>
      <c r="L877" s="65">
        <v>44306</v>
      </c>
      <c r="M877" s="65">
        <v>44306</v>
      </c>
      <c r="N877">
        <v>876</v>
      </c>
      <c r="O877">
        <v>1</v>
      </c>
      <c r="P877" t="s">
        <v>113</v>
      </c>
      <c r="Q877">
        <v>0.1</v>
      </c>
      <c r="R877">
        <v>385.77600000000001</v>
      </c>
      <c r="S877">
        <v>1</v>
      </c>
      <c r="T877" t="s">
        <v>542</v>
      </c>
      <c r="U877" t="s">
        <v>206</v>
      </c>
      <c r="V877" t="s">
        <v>556</v>
      </c>
    </row>
    <row r="878" spans="1:22" x14ac:dyDescent="0.3">
      <c r="A878">
        <v>877</v>
      </c>
      <c r="B878" s="65">
        <v>44304</v>
      </c>
      <c r="C878">
        <v>28</v>
      </c>
      <c r="D878" t="s">
        <v>145</v>
      </c>
      <c r="E878">
        <v>15</v>
      </c>
      <c r="F878">
        <v>42</v>
      </c>
      <c r="G878">
        <v>96</v>
      </c>
      <c r="H878">
        <v>4032</v>
      </c>
      <c r="I878">
        <v>0.12</v>
      </c>
      <c r="K878">
        <v>3548.16</v>
      </c>
      <c r="L878" s="65">
        <v>44307</v>
      </c>
      <c r="M878" s="65">
        <v>44307</v>
      </c>
      <c r="N878">
        <v>877</v>
      </c>
      <c r="O878">
        <v>6</v>
      </c>
      <c r="P878" t="s">
        <v>109</v>
      </c>
      <c r="Q878">
        <v>0.08</v>
      </c>
      <c r="R878">
        <v>283.8528</v>
      </c>
      <c r="S878">
        <v>2</v>
      </c>
      <c r="T878" t="s">
        <v>551</v>
      </c>
      <c r="U878" t="s">
        <v>206</v>
      </c>
      <c r="V878" t="s">
        <v>572</v>
      </c>
    </row>
    <row r="879" spans="1:22" x14ac:dyDescent="0.3">
      <c r="A879">
        <v>878</v>
      </c>
      <c r="B879" s="65">
        <v>44306</v>
      </c>
      <c r="C879">
        <v>6</v>
      </c>
      <c r="D879" t="s">
        <v>147</v>
      </c>
      <c r="E879">
        <v>14</v>
      </c>
      <c r="F879">
        <v>16</v>
      </c>
      <c r="G879">
        <v>93</v>
      </c>
      <c r="H879">
        <v>1488</v>
      </c>
      <c r="I879">
        <v>0.12</v>
      </c>
      <c r="K879">
        <v>1309.44</v>
      </c>
      <c r="L879" s="65">
        <v>44330</v>
      </c>
      <c r="M879" s="65">
        <v>44330</v>
      </c>
      <c r="N879">
        <v>878</v>
      </c>
      <c r="O879">
        <v>1</v>
      </c>
      <c r="P879" t="s">
        <v>88</v>
      </c>
      <c r="Q879">
        <v>0.05</v>
      </c>
      <c r="R879">
        <v>65.471999999999994</v>
      </c>
      <c r="S879">
        <v>3</v>
      </c>
      <c r="T879" t="s">
        <v>548</v>
      </c>
      <c r="U879" t="s">
        <v>201</v>
      </c>
      <c r="V879" t="s">
        <v>570</v>
      </c>
    </row>
    <row r="880" spans="1:22" x14ac:dyDescent="0.3">
      <c r="A880">
        <v>879</v>
      </c>
      <c r="B880" s="65">
        <v>44306</v>
      </c>
      <c r="C880">
        <v>37</v>
      </c>
      <c r="D880" t="s">
        <v>110</v>
      </c>
      <c r="E880">
        <v>9</v>
      </c>
      <c r="F880">
        <v>44</v>
      </c>
      <c r="G880">
        <v>96</v>
      </c>
      <c r="H880">
        <v>4224</v>
      </c>
      <c r="I880">
        <v>0.05</v>
      </c>
      <c r="K880">
        <v>4012.8</v>
      </c>
      <c r="L880" s="65">
        <v>44318</v>
      </c>
      <c r="M880" s="65">
        <v>44318</v>
      </c>
      <c r="N880">
        <v>879</v>
      </c>
      <c r="O880">
        <v>7</v>
      </c>
      <c r="P880" t="s">
        <v>83</v>
      </c>
      <c r="Q880">
        <v>0.08</v>
      </c>
      <c r="R880">
        <v>321.024</v>
      </c>
      <c r="S880">
        <v>4</v>
      </c>
      <c r="T880" t="s">
        <v>548</v>
      </c>
      <c r="U880" t="s">
        <v>206</v>
      </c>
      <c r="V880" t="s">
        <v>560</v>
      </c>
    </row>
    <row r="881" spans="1:22" x14ac:dyDescent="0.3">
      <c r="A881">
        <v>880</v>
      </c>
      <c r="B881" s="65">
        <v>44306</v>
      </c>
      <c r="C881">
        <v>45</v>
      </c>
      <c r="D881" t="s">
        <v>96</v>
      </c>
      <c r="E881">
        <v>10</v>
      </c>
      <c r="F881">
        <v>43</v>
      </c>
      <c r="G881">
        <v>110</v>
      </c>
      <c r="H881">
        <v>4730</v>
      </c>
      <c r="I881">
        <v>0.03</v>
      </c>
      <c r="K881">
        <v>4588.1000000000004</v>
      </c>
      <c r="L881" s="65">
        <v>44333</v>
      </c>
      <c r="M881" s="65">
        <v>44333</v>
      </c>
      <c r="N881">
        <v>880</v>
      </c>
      <c r="O881">
        <v>2</v>
      </c>
      <c r="P881" t="s">
        <v>80</v>
      </c>
      <c r="Q881">
        <v>0.08</v>
      </c>
      <c r="R881">
        <v>367.048</v>
      </c>
      <c r="S881">
        <v>5</v>
      </c>
      <c r="T881" t="s">
        <v>551</v>
      </c>
      <c r="U881" t="s">
        <v>206</v>
      </c>
      <c r="V881" t="s">
        <v>562</v>
      </c>
    </row>
    <row r="882" spans="1:22" x14ac:dyDescent="0.3">
      <c r="A882">
        <v>881</v>
      </c>
      <c r="B882" s="65">
        <v>44306</v>
      </c>
      <c r="C882">
        <v>53</v>
      </c>
      <c r="D882" t="s">
        <v>147</v>
      </c>
      <c r="E882">
        <v>6</v>
      </c>
      <c r="F882">
        <v>31</v>
      </c>
      <c r="G882">
        <v>120</v>
      </c>
      <c r="H882">
        <v>3720</v>
      </c>
      <c r="I882">
        <v>0.14000000000000001</v>
      </c>
      <c r="K882">
        <v>3199.2</v>
      </c>
      <c r="L882" s="65">
        <v>44317</v>
      </c>
      <c r="M882" s="65">
        <v>44317</v>
      </c>
      <c r="N882">
        <v>881</v>
      </c>
      <c r="O882">
        <v>3</v>
      </c>
      <c r="P882" t="s">
        <v>80</v>
      </c>
      <c r="Q882">
        <v>0.1</v>
      </c>
      <c r="R882">
        <v>319.92</v>
      </c>
      <c r="S882">
        <v>6</v>
      </c>
      <c r="T882" t="s">
        <v>202</v>
      </c>
      <c r="U882" t="s">
        <v>201</v>
      </c>
      <c r="V882" t="s">
        <v>554</v>
      </c>
    </row>
    <row r="883" spans="1:22" x14ac:dyDescent="0.3">
      <c r="A883">
        <v>882</v>
      </c>
      <c r="B883" s="65">
        <v>44307</v>
      </c>
      <c r="C883">
        <v>9</v>
      </c>
      <c r="D883" t="s">
        <v>94</v>
      </c>
      <c r="E883">
        <v>7</v>
      </c>
      <c r="F883">
        <v>33</v>
      </c>
      <c r="G883">
        <v>109</v>
      </c>
      <c r="H883">
        <v>3597</v>
      </c>
      <c r="I883">
        <v>0.03</v>
      </c>
      <c r="K883">
        <v>3489.09</v>
      </c>
      <c r="L883" s="65">
        <v>44311</v>
      </c>
      <c r="M883" s="65">
        <v>44311</v>
      </c>
      <c r="N883">
        <v>882</v>
      </c>
      <c r="O883">
        <v>1</v>
      </c>
      <c r="P883" t="s">
        <v>80</v>
      </c>
      <c r="Q883">
        <v>0.1</v>
      </c>
      <c r="R883">
        <v>348.90899999999999</v>
      </c>
      <c r="S883">
        <v>7</v>
      </c>
      <c r="T883" t="s">
        <v>542</v>
      </c>
      <c r="U883" t="s">
        <v>206</v>
      </c>
      <c r="V883" t="s">
        <v>556</v>
      </c>
    </row>
    <row r="884" spans="1:22" x14ac:dyDescent="0.3">
      <c r="A884">
        <v>883</v>
      </c>
      <c r="B884" s="65">
        <v>44309</v>
      </c>
      <c r="C884">
        <v>65</v>
      </c>
      <c r="D884" t="s">
        <v>123</v>
      </c>
      <c r="E884">
        <v>15</v>
      </c>
      <c r="F884">
        <v>32</v>
      </c>
      <c r="G884">
        <v>118</v>
      </c>
      <c r="H884">
        <v>3776</v>
      </c>
      <c r="I884">
        <v>0</v>
      </c>
      <c r="K884">
        <v>3776</v>
      </c>
      <c r="L884" s="65">
        <v>44337</v>
      </c>
      <c r="M884" s="65">
        <v>44337</v>
      </c>
      <c r="N884">
        <v>883</v>
      </c>
      <c r="O884">
        <v>7</v>
      </c>
      <c r="P884" t="s">
        <v>105</v>
      </c>
      <c r="Q884">
        <v>7.0000000000000007E-2</v>
      </c>
      <c r="R884">
        <v>264.32</v>
      </c>
      <c r="S884">
        <v>1</v>
      </c>
      <c r="T884" t="s">
        <v>551</v>
      </c>
      <c r="U884" t="s">
        <v>206</v>
      </c>
      <c r="V884" t="s">
        <v>572</v>
      </c>
    </row>
    <row r="885" spans="1:22" x14ac:dyDescent="0.3">
      <c r="A885">
        <v>884</v>
      </c>
      <c r="B885" s="65">
        <v>44309</v>
      </c>
      <c r="C885">
        <v>36</v>
      </c>
      <c r="D885" t="s">
        <v>129</v>
      </c>
      <c r="E885">
        <v>15</v>
      </c>
      <c r="F885">
        <v>34</v>
      </c>
      <c r="G885">
        <v>111</v>
      </c>
      <c r="H885">
        <v>3774</v>
      </c>
      <c r="I885">
        <v>0.08</v>
      </c>
      <c r="K885">
        <v>3472.08</v>
      </c>
      <c r="L885" s="65">
        <v>44334</v>
      </c>
      <c r="M885" s="65">
        <v>44334</v>
      </c>
      <c r="N885">
        <v>884</v>
      </c>
      <c r="O885">
        <v>3</v>
      </c>
      <c r="P885" t="s">
        <v>95</v>
      </c>
      <c r="Q885">
        <v>0.05</v>
      </c>
      <c r="R885">
        <v>173.60400000000001</v>
      </c>
      <c r="S885">
        <v>2</v>
      </c>
      <c r="T885" t="s">
        <v>551</v>
      </c>
      <c r="U885" t="s">
        <v>206</v>
      </c>
      <c r="V885" t="s">
        <v>572</v>
      </c>
    </row>
    <row r="886" spans="1:22" x14ac:dyDescent="0.3">
      <c r="A886">
        <v>885</v>
      </c>
      <c r="B886" s="65">
        <v>44309</v>
      </c>
      <c r="C886">
        <v>78</v>
      </c>
      <c r="D886" t="s">
        <v>94</v>
      </c>
      <c r="E886">
        <v>11</v>
      </c>
      <c r="F886">
        <v>44</v>
      </c>
      <c r="G886">
        <v>99</v>
      </c>
      <c r="H886">
        <v>4356</v>
      </c>
      <c r="I886">
        <v>0.11</v>
      </c>
      <c r="K886">
        <v>3876.84</v>
      </c>
      <c r="L886" s="65">
        <v>44326</v>
      </c>
      <c r="M886" s="65">
        <v>44326</v>
      </c>
      <c r="N886">
        <v>885</v>
      </c>
      <c r="O886">
        <v>4</v>
      </c>
      <c r="P886" t="s">
        <v>105</v>
      </c>
      <c r="Q886">
        <v>0.05</v>
      </c>
      <c r="R886">
        <v>193.84200000000001</v>
      </c>
      <c r="S886">
        <v>3</v>
      </c>
      <c r="T886" t="s">
        <v>202</v>
      </c>
      <c r="U886" t="s">
        <v>201</v>
      </c>
      <c r="V886" t="s">
        <v>564</v>
      </c>
    </row>
    <row r="887" spans="1:22" x14ac:dyDescent="0.3">
      <c r="A887">
        <v>886</v>
      </c>
      <c r="B887" s="65">
        <v>44310</v>
      </c>
      <c r="C887">
        <v>86</v>
      </c>
      <c r="D887" t="s">
        <v>149</v>
      </c>
      <c r="E887">
        <v>12</v>
      </c>
      <c r="F887">
        <v>29</v>
      </c>
      <c r="G887">
        <v>114</v>
      </c>
      <c r="H887">
        <v>3306</v>
      </c>
      <c r="I887">
        <v>7.0000000000000007E-2</v>
      </c>
      <c r="K887">
        <v>3074.58</v>
      </c>
      <c r="L887" s="65">
        <v>44339</v>
      </c>
      <c r="M887" s="65">
        <v>44339</v>
      </c>
      <c r="N887">
        <v>886</v>
      </c>
      <c r="O887">
        <v>2</v>
      </c>
      <c r="P887" t="s">
        <v>88</v>
      </c>
      <c r="Q887">
        <v>7.0000000000000007E-2</v>
      </c>
      <c r="R887">
        <v>215.22059999999999</v>
      </c>
      <c r="S887">
        <v>4</v>
      </c>
      <c r="T887" t="s">
        <v>542</v>
      </c>
      <c r="U887" t="s">
        <v>201</v>
      </c>
      <c r="V887" t="s">
        <v>566</v>
      </c>
    </row>
    <row r="888" spans="1:22" x14ac:dyDescent="0.3">
      <c r="A888">
        <v>887</v>
      </c>
      <c r="B888" s="65">
        <v>44310</v>
      </c>
      <c r="C888">
        <v>70</v>
      </c>
      <c r="D888" t="s">
        <v>126</v>
      </c>
      <c r="E888">
        <v>10</v>
      </c>
      <c r="F888">
        <v>29</v>
      </c>
      <c r="G888">
        <v>117</v>
      </c>
      <c r="H888">
        <v>3393</v>
      </c>
      <c r="I888">
        <v>0.01</v>
      </c>
      <c r="K888">
        <v>3359.07</v>
      </c>
      <c r="L888" s="65">
        <v>44325</v>
      </c>
      <c r="M888" s="65">
        <v>44325</v>
      </c>
      <c r="N888">
        <v>887</v>
      </c>
      <c r="O888">
        <v>4</v>
      </c>
      <c r="P888" t="s">
        <v>113</v>
      </c>
      <c r="Q888">
        <v>0.06</v>
      </c>
      <c r="R888">
        <v>201.54419999999999</v>
      </c>
      <c r="S888">
        <v>5</v>
      </c>
      <c r="T888" t="s">
        <v>551</v>
      </c>
      <c r="U888" t="s">
        <v>206</v>
      </c>
      <c r="V888" t="s">
        <v>562</v>
      </c>
    </row>
    <row r="889" spans="1:22" x14ac:dyDescent="0.3">
      <c r="A889">
        <v>888</v>
      </c>
      <c r="B889" s="65">
        <v>44311</v>
      </c>
      <c r="C889">
        <v>18</v>
      </c>
      <c r="D889" t="s">
        <v>142</v>
      </c>
      <c r="E889">
        <v>8</v>
      </c>
      <c r="F889">
        <v>25</v>
      </c>
      <c r="G889">
        <v>107</v>
      </c>
      <c r="H889">
        <v>2675</v>
      </c>
      <c r="I889">
        <v>0.06</v>
      </c>
      <c r="K889">
        <v>2514.5</v>
      </c>
      <c r="L889" s="65">
        <v>44312</v>
      </c>
      <c r="M889" s="65">
        <v>44312</v>
      </c>
      <c r="N889">
        <v>888</v>
      </c>
      <c r="O889">
        <v>7</v>
      </c>
      <c r="P889" t="s">
        <v>90</v>
      </c>
      <c r="Q889">
        <v>0.05</v>
      </c>
      <c r="R889">
        <v>125.72499999999999</v>
      </c>
      <c r="S889">
        <v>6</v>
      </c>
      <c r="T889" t="s">
        <v>545</v>
      </c>
      <c r="U889" t="s">
        <v>206</v>
      </c>
      <c r="V889" t="s">
        <v>558</v>
      </c>
    </row>
    <row r="890" spans="1:22" x14ac:dyDescent="0.3">
      <c r="A890">
        <v>889</v>
      </c>
      <c r="B890" s="65">
        <v>44312</v>
      </c>
      <c r="C890">
        <v>12</v>
      </c>
      <c r="D890" t="s">
        <v>107</v>
      </c>
      <c r="E890">
        <v>11</v>
      </c>
      <c r="F890">
        <v>30</v>
      </c>
      <c r="G890">
        <v>95</v>
      </c>
      <c r="H890">
        <v>2850</v>
      </c>
      <c r="I890">
        <v>0.12</v>
      </c>
      <c r="K890">
        <v>2508</v>
      </c>
      <c r="L890" s="65">
        <v>44333</v>
      </c>
      <c r="M890" s="65">
        <v>44333</v>
      </c>
      <c r="N890">
        <v>889</v>
      </c>
      <c r="O890">
        <v>1</v>
      </c>
      <c r="P890" t="s">
        <v>109</v>
      </c>
      <c r="Q890">
        <v>0.08</v>
      </c>
      <c r="R890">
        <v>200.64</v>
      </c>
      <c r="S890">
        <v>7</v>
      </c>
      <c r="T890" t="s">
        <v>202</v>
      </c>
      <c r="U890" t="s">
        <v>201</v>
      </c>
      <c r="V890" t="s">
        <v>564</v>
      </c>
    </row>
    <row r="891" spans="1:22" x14ac:dyDescent="0.3">
      <c r="A891">
        <v>890</v>
      </c>
      <c r="B891" s="65">
        <v>44312</v>
      </c>
      <c r="C891">
        <v>33</v>
      </c>
      <c r="D891" t="s">
        <v>135</v>
      </c>
      <c r="E891">
        <v>1</v>
      </c>
      <c r="F891">
        <v>27</v>
      </c>
      <c r="G891">
        <v>99</v>
      </c>
      <c r="H891">
        <v>2673</v>
      </c>
      <c r="I891">
        <v>7.0000000000000007E-2</v>
      </c>
      <c r="K891">
        <v>2485.89</v>
      </c>
      <c r="L891" s="65">
        <v>44335</v>
      </c>
      <c r="M891" s="65">
        <v>44335</v>
      </c>
      <c r="N891">
        <v>890</v>
      </c>
      <c r="O891">
        <v>1</v>
      </c>
      <c r="P891" t="s">
        <v>113</v>
      </c>
      <c r="Q891">
        <v>0.09</v>
      </c>
      <c r="R891">
        <v>223.73009999999999</v>
      </c>
      <c r="S891">
        <v>1</v>
      </c>
      <c r="T891" t="s">
        <v>202</v>
      </c>
      <c r="U891" t="s">
        <v>201</v>
      </c>
      <c r="V891" t="s">
        <v>539</v>
      </c>
    </row>
    <row r="892" spans="1:22" x14ac:dyDescent="0.3">
      <c r="A892">
        <v>891</v>
      </c>
      <c r="B892" s="65">
        <v>44312</v>
      </c>
      <c r="C892">
        <v>44</v>
      </c>
      <c r="D892" t="s">
        <v>130</v>
      </c>
      <c r="E892">
        <v>1</v>
      </c>
      <c r="F892">
        <v>26</v>
      </c>
      <c r="G892">
        <v>111</v>
      </c>
      <c r="H892">
        <v>2886</v>
      </c>
      <c r="I892">
        <v>0.09</v>
      </c>
      <c r="K892">
        <v>2626.26</v>
      </c>
      <c r="L892" s="65">
        <v>44328</v>
      </c>
      <c r="M892" s="65">
        <v>44328</v>
      </c>
      <c r="N892">
        <v>891</v>
      </c>
      <c r="O892">
        <v>1</v>
      </c>
      <c r="P892" t="s">
        <v>128</v>
      </c>
      <c r="Q892">
        <v>7.0000000000000007E-2</v>
      </c>
      <c r="R892">
        <v>183.8382</v>
      </c>
      <c r="S892">
        <v>2</v>
      </c>
      <c r="T892" t="s">
        <v>202</v>
      </c>
      <c r="U892" t="s">
        <v>201</v>
      </c>
      <c r="V892" t="s">
        <v>539</v>
      </c>
    </row>
    <row r="893" spans="1:22" x14ac:dyDescent="0.3">
      <c r="A893">
        <v>892</v>
      </c>
      <c r="B893" s="65">
        <v>44312</v>
      </c>
      <c r="C893">
        <v>67</v>
      </c>
      <c r="D893" t="s">
        <v>165</v>
      </c>
      <c r="E893">
        <v>14</v>
      </c>
      <c r="F893">
        <v>14</v>
      </c>
      <c r="G893">
        <v>95</v>
      </c>
      <c r="H893">
        <v>1330</v>
      </c>
      <c r="I893">
        <v>0.15</v>
      </c>
      <c r="K893">
        <v>1130.5</v>
      </c>
      <c r="L893" s="65">
        <v>44321</v>
      </c>
      <c r="M893" s="65">
        <v>44321</v>
      </c>
      <c r="N893">
        <v>892</v>
      </c>
      <c r="O893">
        <v>1</v>
      </c>
      <c r="P893" t="s">
        <v>128</v>
      </c>
      <c r="Q893">
        <v>0.08</v>
      </c>
      <c r="R893">
        <v>90.44</v>
      </c>
      <c r="S893">
        <v>3</v>
      </c>
      <c r="T893" t="s">
        <v>548</v>
      </c>
      <c r="U893" t="s">
        <v>201</v>
      </c>
      <c r="V893" t="s">
        <v>570</v>
      </c>
    </row>
    <row r="894" spans="1:22" x14ac:dyDescent="0.3">
      <c r="A894">
        <v>893</v>
      </c>
      <c r="B894" s="65">
        <v>44313</v>
      </c>
      <c r="C894">
        <v>43</v>
      </c>
      <c r="D894" t="s">
        <v>158</v>
      </c>
      <c r="E894">
        <v>9</v>
      </c>
      <c r="F894">
        <v>33</v>
      </c>
      <c r="G894">
        <v>99</v>
      </c>
      <c r="H894">
        <v>3267</v>
      </c>
      <c r="I894">
        <v>0.11</v>
      </c>
      <c r="K894">
        <v>2907.63</v>
      </c>
      <c r="L894" s="65">
        <v>44314</v>
      </c>
      <c r="M894" s="65">
        <v>44314</v>
      </c>
      <c r="N894">
        <v>893</v>
      </c>
      <c r="O894">
        <v>3</v>
      </c>
      <c r="P894" t="s">
        <v>83</v>
      </c>
      <c r="Q894">
        <v>0.1</v>
      </c>
      <c r="R894">
        <v>290.76299999999998</v>
      </c>
      <c r="S894">
        <v>4</v>
      </c>
      <c r="T894" t="s">
        <v>548</v>
      </c>
      <c r="U894" t="s">
        <v>206</v>
      </c>
      <c r="V894" t="s">
        <v>560</v>
      </c>
    </row>
    <row r="895" spans="1:22" x14ac:dyDescent="0.3">
      <c r="A895">
        <v>894</v>
      </c>
      <c r="B895" s="65">
        <v>44313</v>
      </c>
      <c r="C895">
        <v>80</v>
      </c>
      <c r="D895" t="s">
        <v>96</v>
      </c>
      <c r="E895">
        <v>1</v>
      </c>
      <c r="F895">
        <v>10</v>
      </c>
      <c r="G895">
        <v>92</v>
      </c>
      <c r="H895">
        <v>920</v>
      </c>
      <c r="I895">
        <v>0.03</v>
      </c>
      <c r="K895">
        <v>892.4</v>
      </c>
      <c r="L895" s="65">
        <v>44334</v>
      </c>
      <c r="M895" s="65">
        <v>44334</v>
      </c>
      <c r="N895">
        <v>894</v>
      </c>
      <c r="O895">
        <v>4</v>
      </c>
      <c r="P895" t="s">
        <v>92</v>
      </c>
      <c r="Q895">
        <v>0.09</v>
      </c>
      <c r="R895">
        <v>80.316000000000003</v>
      </c>
      <c r="S895">
        <v>5</v>
      </c>
      <c r="T895" t="s">
        <v>202</v>
      </c>
      <c r="U895" t="s">
        <v>201</v>
      </c>
      <c r="V895" t="s">
        <v>539</v>
      </c>
    </row>
    <row r="896" spans="1:22" x14ac:dyDescent="0.3">
      <c r="A896">
        <v>895</v>
      </c>
      <c r="B896" s="65">
        <v>44314</v>
      </c>
      <c r="C896">
        <v>87</v>
      </c>
      <c r="D896" t="s">
        <v>101</v>
      </c>
      <c r="E896">
        <v>12</v>
      </c>
      <c r="F896">
        <v>43</v>
      </c>
      <c r="G896">
        <v>96</v>
      </c>
      <c r="H896">
        <v>4128</v>
      </c>
      <c r="I896">
        <v>7.0000000000000007E-2</v>
      </c>
      <c r="K896">
        <v>3839.04</v>
      </c>
      <c r="L896" s="65">
        <v>44315</v>
      </c>
      <c r="M896" s="65">
        <v>44315</v>
      </c>
      <c r="N896">
        <v>895</v>
      </c>
      <c r="O896">
        <v>2</v>
      </c>
      <c r="P896" t="s">
        <v>92</v>
      </c>
      <c r="Q896">
        <v>0.06</v>
      </c>
      <c r="R896">
        <v>230.3424</v>
      </c>
      <c r="S896">
        <v>6</v>
      </c>
      <c r="T896" t="s">
        <v>542</v>
      </c>
      <c r="U896" t="s">
        <v>201</v>
      </c>
      <c r="V896" t="s">
        <v>566</v>
      </c>
    </row>
    <row r="897" spans="1:22" x14ac:dyDescent="0.3">
      <c r="A897">
        <v>896</v>
      </c>
      <c r="B897" s="65">
        <v>44314</v>
      </c>
      <c r="C897">
        <v>42</v>
      </c>
      <c r="D897" t="s">
        <v>151</v>
      </c>
      <c r="E897">
        <v>6</v>
      </c>
      <c r="F897">
        <v>18</v>
      </c>
      <c r="G897">
        <v>105</v>
      </c>
      <c r="H897">
        <v>1890</v>
      </c>
      <c r="I897">
        <v>7.0000000000000007E-2</v>
      </c>
      <c r="K897">
        <v>1757.7</v>
      </c>
      <c r="L897" s="65">
        <v>44336</v>
      </c>
      <c r="M897" s="65">
        <v>44336</v>
      </c>
      <c r="N897">
        <v>896</v>
      </c>
      <c r="O897">
        <v>2</v>
      </c>
      <c r="P897" t="s">
        <v>83</v>
      </c>
      <c r="Q897">
        <v>7.0000000000000007E-2</v>
      </c>
      <c r="R897">
        <v>123.039</v>
      </c>
      <c r="S897">
        <v>7</v>
      </c>
      <c r="T897" t="s">
        <v>202</v>
      </c>
      <c r="U897" t="s">
        <v>201</v>
      </c>
      <c r="V897" t="s">
        <v>554</v>
      </c>
    </row>
    <row r="898" spans="1:22" x14ac:dyDescent="0.3">
      <c r="A898">
        <v>897</v>
      </c>
      <c r="B898" s="65">
        <v>44314</v>
      </c>
      <c r="C898">
        <v>31</v>
      </c>
      <c r="D898" t="s">
        <v>144</v>
      </c>
      <c r="E898">
        <v>11</v>
      </c>
      <c r="F898">
        <v>32</v>
      </c>
      <c r="G898">
        <v>100</v>
      </c>
      <c r="H898">
        <v>3200</v>
      </c>
      <c r="I898">
        <v>0.09</v>
      </c>
      <c r="K898">
        <v>2912</v>
      </c>
      <c r="L898" s="65">
        <v>44321</v>
      </c>
      <c r="M898" s="65">
        <v>44321</v>
      </c>
      <c r="N898">
        <v>897</v>
      </c>
      <c r="O898">
        <v>6</v>
      </c>
      <c r="P898" t="s">
        <v>80</v>
      </c>
      <c r="Q898">
        <v>0.1</v>
      </c>
      <c r="R898">
        <v>291.2</v>
      </c>
      <c r="S898">
        <v>1</v>
      </c>
      <c r="T898" t="s">
        <v>202</v>
      </c>
      <c r="U898" t="s">
        <v>201</v>
      </c>
      <c r="V898" t="s">
        <v>564</v>
      </c>
    </row>
    <row r="899" spans="1:22" x14ac:dyDescent="0.3">
      <c r="A899">
        <v>898</v>
      </c>
      <c r="B899" s="65">
        <v>44315</v>
      </c>
      <c r="C899">
        <v>7</v>
      </c>
      <c r="D899" t="s">
        <v>161</v>
      </c>
      <c r="E899">
        <v>10</v>
      </c>
      <c r="F899">
        <v>35</v>
      </c>
      <c r="G899">
        <v>113</v>
      </c>
      <c r="H899">
        <v>3955</v>
      </c>
      <c r="I899">
        <v>0.05</v>
      </c>
      <c r="K899">
        <v>3757.25</v>
      </c>
      <c r="L899" s="65">
        <v>44322</v>
      </c>
      <c r="M899" s="65"/>
      <c r="N899">
        <v>898</v>
      </c>
      <c r="O899">
        <v>1</v>
      </c>
      <c r="P899" t="s">
        <v>109</v>
      </c>
      <c r="Q899">
        <v>0.09</v>
      </c>
      <c r="R899">
        <v>338.15249999999997</v>
      </c>
      <c r="S899">
        <v>2</v>
      </c>
      <c r="T899" t="s">
        <v>551</v>
      </c>
      <c r="U899" t="s">
        <v>206</v>
      </c>
      <c r="V899" t="s">
        <v>562</v>
      </c>
    </row>
    <row r="900" spans="1:22" x14ac:dyDescent="0.3">
      <c r="A900">
        <v>899</v>
      </c>
      <c r="B900" s="65">
        <v>44315</v>
      </c>
      <c r="C900">
        <v>54</v>
      </c>
      <c r="D900" t="s">
        <v>138</v>
      </c>
      <c r="E900">
        <v>8</v>
      </c>
      <c r="F900">
        <v>48</v>
      </c>
      <c r="G900">
        <v>102</v>
      </c>
      <c r="H900">
        <v>4896</v>
      </c>
      <c r="I900">
        <v>0.15</v>
      </c>
      <c r="K900">
        <v>4161.6000000000004</v>
      </c>
      <c r="L900" s="65">
        <v>44319</v>
      </c>
      <c r="M900" s="65">
        <v>44319</v>
      </c>
      <c r="N900">
        <v>899</v>
      </c>
      <c r="O900">
        <v>1</v>
      </c>
      <c r="P900" t="s">
        <v>92</v>
      </c>
      <c r="Q900">
        <v>0.09</v>
      </c>
      <c r="R900">
        <v>374.54399999999998</v>
      </c>
      <c r="S900">
        <v>3</v>
      </c>
      <c r="T900" t="s">
        <v>545</v>
      </c>
      <c r="U900" t="s">
        <v>206</v>
      </c>
      <c r="V900" t="s">
        <v>558</v>
      </c>
    </row>
    <row r="901" spans="1:22" x14ac:dyDescent="0.3">
      <c r="A901">
        <v>900</v>
      </c>
      <c r="B901" s="65">
        <v>44315</v>
      </c>
      <c r="C901">
        <v>22</v>
      </c>
      <c r="D901" t="s">
        <v>112</v>
      </c>
      <c r="E901">
        <v>11</v>
      </c>
      <c r="F901">
        <v>35</v>
      </c>
      <c r="G901">
        <v>111</v>
      </c>
      <c r="H901">
        <v>3885</v>
      </c>
      <c r="I901">
        <v>0.06</v>
      </c>
      <c r="K901">
        <v>3651.9</v>
      </c>
      <c r="L901" s="65">
        <v>44322</v>
      </c>
      <c r="M901" s="65">
        <v>44322</v>
      </c>
      <c r="N901">
        <v>900</v>
      </c>
      <c r="O901">
        <v>5</v>
      </c>
      <c r="P901" t="s">
        <v>90</v>
      </c>
      <c r="Q901">
        <v>0.1</v>
      </c>
      <c r="R901">
        <v>365.19</v>
      </c>
      <c r="S901">
        <v>4</v>
      </c>
      <c r="T901" t="s">
        <v>202</v>
      </c>
      <c r="U901" t="s">
        <v>201</v>
      </c>
      <c r="V901" t="s">
        <v>564</v>
      </c>
    </row>
    <row r="902" spans="1:22" x14ac:dyDescent="0.3">
      <c r="A902">
        <v>901</v>
      </c>
      <c r="B902" s="65">
        <v>44315</v>
      </c>
      <c r="C902">
        <v>39</v>
      </c>
      <c r="D902" t="s">
        <v>96</v>
      </c>
      <c r="E902">
        <v>10</v>
      </c>
      <c r="F902">
        <v>46</v>
      </c>
      <c r="G902">
        <v>112</v>
      </c>
      <c r="H902">
        <v>5152</v>
      </c>
      <c r="I902">
        <v>0.02</v>
      </c>
      <c r="K902">
        <v>5048.96</v>
      </c>
      <c r="L902" s="65">
        <v>44330</v>
      </c>
      <c r="M902" s="65">
        <v>44330</v>
      </c>
      <c r="N902">
        <v>901</v>
      </c>
      <c r="O902">
        <v>4</v>
      </c>
      <c r="P902" t="s">
        <v>105</v>
      </c>
      <c r="Q902">
        <v>0.05</v>
      </c>
      <c r="R902">
        <v>252.44800000000001</v>
      </c>
      <c r="S902">
        <v>5</v>
      </c>
      <c r="T902" t="s">
        <v>551</v>
      </c>
      <c r="U902" t="s">
        <v>206</v>
      </c>
      <c r="V902" t="s">
        <v>562</v>
      </c>
    </row>
    <row r="903" spans="1:22" x14ac:dyDescent="0.3">
      <c r="A903">
        <v>902</v>
      </c>
      <c r="B903" s="65">
        <v>44316</v>
      </c>
      <c r="C903">
        <v>100</v>
      </c>
      <c r="D903" t="s">
        <v>96</v>
      </c>
      <c r="E903">
        <v>3</v>
      </c>
      <c r="F903">
        <v>31</v>
      </c>
      <c r="G903">
        <v>109</v>
      </c>
      <c r="H903">
        <v>3379</v>
      </c>
      <c r="I903">
        <v>0.08</v>
      </c>
      <c r="K903">
        <v>3108.68</v>
      </c>
      <c r="L903" s="65">
        <v>44344</v>
      </c>
      <c r="M903" s="65">
        <v>44344</v>
      </c>
      <c r="N903">
        <v>902</v>
      </c>
      <c r="O903">
        <v>6</v>
      </c>
      <c r="P903" t="s">
        <v>113</v>
      </c>
      <c r="Q903">
        <v>7.0000000000000007E-2</v>
      </c>
      <c r="R903">
        <v>217.60759999999999</v>
      </c>
      <c r="S903">
        <v>6</v>
      </c>
      <c r="T903" t="s">
        <v>545</v>
      </c>
      <c r="U903" t="s">
        <v>206</v>
      </c>
      <c r="V903" t="s">
        <v>546</v>
      </c>
    </row>
    <row r="904" spans="1:22" x14ac:dyDescent="0.3">
      <c r="A904">
        <v>903</v>
      </c>
      <c r="B904" s="65">
        <v>44316</v>
      </c>
      <c r="C904">
        <v>28</v>
      </c>
      <c r="D904" t="s">
        <v>145</v>
      </c>
      <c r="E904">
        <v>8</v>
      </c>
      <c r="F904">
        <v>40</v>
      </c>
      <c r="G904">
        <v>103</v>
      </c>
      <c r="H904">
        <v>4120</v>
      </c>
      <c r="I904">
        <v>0.08</v>
      </c>
      <c r="K904">
        <v>3790.4</v>
      </c>
      <c r="L904" s="65">
        <v>44328</v>
      </c>
      <c r="M904" s="65">
        <v>44328</v>
      </c>
      <c r="N904">
        <v>903</v>
      </c>
      <c r="O904">
        <v>6</v>
      </c>
      <c r="P904" t="s">
        <v>113</v>
      </c>
      <c r="Q904">
        <v>7.0000000000000007E-2</v>
      </c>
      <c r="R904">
        <v>265.32799999999997</v>
      </c>
      <c r="S904">
        <v>7</v>
      </c>
      <c r="T904" t="s">
        <v>545</v>
      </c>
      <c r="U904" t="s">
        <v>206</v>
      </c>
      <c r="V904" t="s">
        <v>558</v>
      </c>
    </row>
    <row r="905" spans="1:22" x14ac:dyDescent="0.3">
      <c r="A905">
        <v>904</v>
      </c>
      <c r="B905" s="65">
        <v>44316</v>
      </c>
      <c r="C905">
        <v>65</v>
      </c>
      <c r="D905" t="s">
        <v>123</v>
      </c>
      <c r="E905">
        <v>14</v>
      </c>
      <c r="F905">
        <v>20</v>
      </c>
      <c r="G905">
        <v>90</v>
      </c>
      <c r="H905">
        <v>1800</v>
      </c>
      <c r="I905">
        <v>0.01</v>
      </c>
      <c r="K905">
        <v>1782</v>
      </c>
      <c r="L905" s="65">
        <v>44337</v>
      </c>
      <c r="M905" s="65">
        <v>44337</v>
      </c>
      <c r="N905">
        <v>904</v>
      </c>
      <c r="O905">
        <v>5</v>
      </c>
      <c r="P905" t="s">
        <v>90</v>
      </c>
      <c r="Q905">
        <v>0.08</v>
      </c>
      <c r="R905">
        <v>142.56</v>
      </c>
      <c r="S905">
        <v>1</v>
      </c>
      <c r="T905" t="s">
        <v>548</v>
      </c>
      <c r="U905" t="s">
        <v>201</v>
      </c>
      <c r="V905" t="s">
        <v>570</v>
      </c>
    </row>
    <row r="906" spans="1:22" x14ac:dyDescent="0.3">
      <c r="A906">
        <v>905</v>
      </c>
      <c r="B906" s="65">
        <v>44318</v>
      </c>
      <c r="C906">
        <v>20</v>
      </c>
      <c r="D906" t="s">
        <v>99</v>
      </c>
      <c r="E906">
        <v>6</v>
      </c>
      <c r="F906">
        <v>11</v>
      </c>
      <c r="G906">
        <v>105</v>
      </c>
      <c r="H906">
        <v>1155</v>
      </c>
      <c r="I906">
        <v>0.04</v>
      </c>
      <c r="K906">
        <v>1108.8</v>
      </c>
      <c r="L906" s="65">
        <v>44338</v>
      </c>
      <c r="M906" s="65"/>
      <c r="N906">
        <v>905</v>
      </c>
      <c r="O906">
        <v>6</v>
      </c>
      <c r="P906" t="s">
        <v>83</v>
      </c>
      <c r="Q906">
        <v>0.1</v>
      </c>
      <c r="R906">
        <v>110.88</v>
      </c>
      <c r="S906">
        <v>2</v>
      </c>
      <c r="T906" t="s">
        <v>202</v>
      </c>
      <c r="U906" t="s">
        <v>201</v>
      </c>
      <c r="V906" t="s">
        <v>554</v>
      </c>
    </row>
    <row r="907" spans="1:22" x14ac:dyDescent="0.3">
      <c r="A907">
        <v>906</v>
      </c>
      <c r="B907" s="65">
        <v>44318</v>
      </c>
      <c r="C907">
        <v>83</v>
      </c>
      <c r="D907" t="s">
        <v>159</v>
      </c>
      <c r="E907">
        <v>2</v>
      </c>
      <c r="F907">
        <v>29</v>
      </c>
      <c r="G907">
        <v>109</v>
      </c>
      <c r="H907">
        <v>3161</v>
      </c>
      <c r="I907">
        <v>0.11</v>
      </c>
      <c r="K907">
        <v>2813.29</v>
      </c>
      <c r="L907" s="65">
        <v>44341</v>
      </c>
      <c r="M907" s="65">
        <v>44341</v>
      </c>
      <c r="N907">
        <v>906</v>
      </c>
      <c r="O907">
        <v>7</v>
      </c>
      <c r="P907" t="s">
        <v>128</v>
      </c>
      <c r="Q907">
        <v>0.06</v>
      </c>
      <c r="R907">
        <v>168.79740000000001</v>
      </c>
      <c r="S907">
        <v>3</v>
      </c>
      <c r="T907" t="s">
        <v>542</v>
      </c>
      <c r="U907" t="s">
        <v>206</v>
      </c>
      <c r="V907" t="s">
        <v>543</v>
      </c>
    </row>
    <row r="908" spans="1:22" x14ac:dyDescent="0.3">
      <c r="A908">
        <v>907</v>
      </c>
      <c r="B908" s="65">
        <v>44319</v>
      </c>
      <c r="C908">
        <v>17</v>
      </c>
      <c r="D908" t="s">
        <v>126</v>
      </c>
      <c r="E908">
        <v>13</v>
      </c>
      <c r="F908">
        <v>15</v>
      </c>
      <c r="G908">
        <v>110</v>
      </c>
      <c r="H908">
        <v>1650</v>
      </c>
      <c r="I908">
        <v>0.13</v>
      </c>
      <c r="K908">
        <v>1435.5</v>
      </c>
      <c r="L908" s="65">
        <v>44340</v>
      </c>
      <c r="M908" s="65">
        <v>44340</v>
      </c>
      <c r="N908">
        <v>907</v>
      </c>
      <c r="O908">
        <v>4</v>
      </c>
      <c r="P908" t="s">
        <v>88</v>
      </c>
      <c r="Q908">
        <v>0.06</v>
      </c>
      <c r="R908">
        <v>86.13</v>
      </c>
      <c r="S908">
        <v>4</v>
      </c>
      <c r="T908" t="s">
        <v>545</v>
      </c>
      <c r="U908" t="s">
        <v>201</v>
      </c>
      <c r="V908" t="s">
        <v>568</v>
      </c>
    </row>
    <row r="909" spans="1:22" x14ac:dyDescent="0.3">
      <c r="A909">
        <v>908</v>
      </c>
      <c r="B909" s="65">
        <v>44319</v>
      </c>
      <c r="C909">
        <v>95</v>
      </c>
      <c r="D909" t="s">
        <v>96</v>
      </c>
      <c r="E909">
        <v>8</v>
      </c>
      <c r="F909">
        <v>12</v>
      </c>
      <c r="G909">
        <v>103</v>
      </c>
      <c r="H909">
        <v>1236</v>
      </c>
      <c r="I909">
        <v>0.1</v>
      </c>
      <c r="K909">
        <v>1112.4000000000001</v>
      </c>
      <c r="L909" s="65">
        <v>44329</v>
      </c>
      <c r="M909" s="65">
        <v>44329</v>
      </c>
      <c r="N909">
        <v>908</v>
      </c>
      <c r="O909">
        <v>7</v>
      </c>
      <c r="P909" t="s">
        <v>109</v>
      </c>
      <c r="Q909">
        <v>0.09</v>
      </c>
      <c r="R909">
        <v>100.116</v>
      </c>
      <c r="S909">
        <v>5</v>
      </c>
      <c r="T909" t="s">
        <v>545</v>
      </c>
      <c r="U909" t="s">
        <v>206</v>
      </c>
      <c r="V909" t="s">
        <v>558</v>
      </c>
    </row>
    <row r="910" spans="1:22" x14ac:dyDescent="0.3">
      <c r="A910">
        <v>909</v>
      </c>
      <c r="B910" s="65">
        <v>44319</v>
      </c>
      <c r="C910">
        <v>64</v>
      </c>
      <c r="D910" t="s">
        <v>137</v>
      </c>
      <c r="E910">
        <v>1</v>
      </c>
      <c r="F910">
        <v>40</v>
      </c>
      <c r="G910">
        <v>92</v>
      </c>
      <c r="H910">
        <v>3680</v>
      </c>
      <c r="I910">
        <v>0.1</v>
      </c>
      <c r="K910">
        <v>3312</v>
      </c>
      <c r="L910" s="65">
        <v>44339</v>
      </c>
      <c r="M910" s="65">
        <v>44339</v>
      </c>
      <c r="N910">
        <v>909</v>
      </c>
      <c r="O910">
        <v>2</v>
      </c>
      <c r="P910" t="s">
        <v>109</v>
      </c>
      <c r="Q910">
        <v>7.0000000000000007E-2</v>
      </c>
      <c r="R910">
        <v>231.84</v>
      </c>
      <c r="S910">
        <v>6</v>
      </c>
      <c r="T910" t="s">
        <v>202</v>
      </c>
      <c r="U910" t="s">
        <v>201</v>
      </c>
      <c r="V910" t="s">
        <v>539</v>
      </c>
    </row>
    <row r="911" spans="1:22" x14ac:dyDescent="0.3">
      <c r="A911">
        <v>910</v>
      </c>
      <c r="B911" s="65">
        <v>44321</v>
      </c>
      <c r="C911">
        <v>12</v>
      </c>
      <c r="D911" t="s">
        <v>107</v>
      </c>
      <c r="E911">
        <v>6</v>
      </c>
      <c r="F911">
        <v>23</v>
      </c>
      <c r="G911">
        <v>104</v>
      </c>
      <c r="H911">
        <v>2392</v>
      </c>
      <c r="I911">
        <v>0.14000000000000001</v>
      </c>
      <c r="K911">
        <v>2057.12</v>
      </c>
      <c r="L911" s="65">
        <v>44332</v>
      </c>
      <c r="M911" s="65">
        <v>44332</v>
      </c>
      <c r="N911">
        <v>910</v>
      </c>
      <c r="O911">
        <v>6</v>
      </c>
      <c r="P911" t="s">
        <v>128</v>
      </c>
      <c r="Q911">
        <v>0.05</v>
      </c>
      <c r="R911">
        <v>102.85599999999999</v>
      </c>
      <c r="S911">
        <v>7</v>
      </c>
      <c r="T911" t="s">
        <v>202</v>
      </c>
      <c r="U911" t="s">
        <v>201</v>
      </c>
      <c r="V911" t="s">
        <v>554</v>
      </c>
    </row>
    <row r="912" spans="1:22" x14ac:dyDescent="0.3">
      <c r="A912">
        <v>911</v>
      </c>
      <c r="B912" s="65">
        <v>44321</v>
      </c>
      <c r="C912">
        <v>67</v>
      </c>
      <c r="D912" t="s">
        <v>165</v>
      </c>
      <c r="E912">
        <v>3</v>
      </c>
      <c r="F912">
        <v>12</v>
      </c>
      <c r="G912">
        <v>92</v>
      </c>
      <c r="H912">
        <v>1104</v>
      </c>
      <c r="I912">
        <v>0.05</v>
      </c>
      <c r="K912">
        <v>1048.8</v>
      </c>
      <c r="L912" s="65">
        <v>44346</v>
      </c>
      <c r="M912" s="65">
        <v>44346</v>
      </c>
      <c r="N912">
        <v>911</v>
      </c>
      <c r="O912">
        <v>1</v>
      </c>
      <c r="P912" t="s">
        <v>105</v>
      </c>
      <c r="Q912">
        <v>0.09</v>
      </c>
      <c r="R912">
        <v>94.391999999999996</v>
      </c>
      <c r="S912">
        <v>1</v>
      </c>
      <c r="T912" t="s">
        <v>545</v>
      </c>
      <c r="U912" t="s">
        <v>206</v>
      </c>
      <c r="V912" t="s">
        <v>546</v>
      </c>
    </row>
    <row r="913" spans="1:22" x14ac:dyDescent="0.3">
      <c r="A913">
        <v>912</v>
      </c>
      <c r="B913" s="65">
        <v>44322</v>
      </c>
      <c r="C913">
        <v>50</v>
      </c>
      <c r="D913" t="s">
        <v>140</v>
      </c>
      <c r="E913">
        <v>4</v>
      </c>
      <c r="F913">
        <v>11</v>
      </c>
      <c r="G913">
        <v>119</v>
      </c>
      <c r="H913">
        <v>1309</v>
      </c>
      <c r="I913">
        <v>0.14000000000000001</v>
      </c>
      <c r="K913">
        <v>1125.74</v>
      </c>
      <c r="L913" s="65">
        <v>44323</v>
      </c>
      <c r="M913" s="65">
        <v>44323</v>
      </c>
      <c r="N913">
        <v>912</v>
      </c>
      <c r="O913">
        <v>4</v>
      </c>
      <c r="P913" t="s">
        <v>105</v>
      </c>
      <c r="Q913">
        <v>0.1</v>
      </c>
      <c r="R913">
        <v>112.574</v>
      </c>
      <c r="S913">
        <v>2</v>
      </c>
      <c r="T913" t="s">
        <v>548</v>
      </c>
      <c r="U913" t="s">
        <v>206</v>
      </c>
      <c r="V913" t="s">
        <v>549</v>
      </c>
    </row>
    <row r="914" spans="1:22" x14ac:dyDescent="0.3">
      <c r="A914">
        <v>913</v>
      </c>
      <c r="B914" s="65">
        <v>44322</v>
      </c>
      <c r="C914">
        <v>86</v>
      </c>
      <c r="D914" t="s">
        <v>149</v>
      </c>
      <c r="E914">
        <v>7</v>
      </c>
      <c r="F914">
        <v>18</v>
      </c>
      <c r="G914">
        <v>102</v>
      </c>
      <c r="H914">
        <v>1836</v>
      </c>
      <c r="I914">
        <v>0.06</v>
      </c>
      <c r="K914">
        <v>1725.84</v>
      </c>
      <c r="L914" s="65">
        <v>44322</v>
      </c>
      <c r="M914" s="65">
        <v>44322</v>
      </c>
      <c r="N914">
        <v>913</v>
      </c>
      <c r="O914">
        <v>1</v>
      </c>
      <c r="P914" t="s">
        <v>83</v>
      </c>
      <c r="Q914">
        <v>0.1</v>
      </c>
      <c r="R914">
        <v>172.584</v>
      </c>
      <c r="S914">
        <v>3</v>
      </c>
      <c r="T914" t="s">
        <v>542</v>
      </c>
      <c r="U914" t="s">
        <v>206</v>
      </c>
      <c r="V914" t="s">
        <v>556</v>
      </c>
    </row>
    <row r="915" spans="1:22" x14ac:dyDescent="0.3">
      <c r="A915">
        <v>914</v>
      </c>
      <c r="B915" s="65">
        <v>44323</v>
      </c>
      <c r="C915">
        <v>86</v>
      </c>
      <c r="D915" t="s">
        <v>149</v>
      </c>
      <c r="E915">
        <v>9</v>
      </c>
      <c r="F915">
        <v>40</v>
      </c>
      <c r="G915">
        <v>107</v>
      </c>
      <c r="H915">
        <v>4280</v>
      </c>
      <c r="I915">
        <v>0.12</v>
      </c>
      <c r="K915">
        <v>3766.4</v>
      </c>
      <c r="L915" s="65">
        <v>44342</v>
      </c>
      <c r="M915" s="65">
        <v>44342</v>
      </c>
      <c r="N915">
        <v>914</v>
      </c>
      <c r="O915">
        <v>3</v>
      </c>
      <c r="P915" t="s">
        <v>109</v>
      </c>
      <c r="Q915">
        <v>0.06</v>
      </c>
      <c r="R915">
        <v>225.98400000000001</v>
      </c>
      <c r="S915">
        <v>4</v>
      </c>
      <c r="T915" t="s">
        <v>548</v>
      </c>
      <c r="U915" t="s">
        <v>206</v>
      </c>
      <c r="V915" t="s">
        <v>560</v>
      </c>
    </row>
    <row r="916" spans="1:22" x14ac:dyDescent="0.3">
      <c r="A916">
        <v>915</v>
      </c>
      <c r="B916" s="65">
        <v>44323</v>
      </c>
      <c r="C916">
        <v>42</v>
      </c>
      <c r="D916" t="s">
        <v>151</v>
      </c>
      <c r="E916">
        <v>10</v>
      </c>
      <c r="F916">
        <v>20</v>
      </c>
      <c r="G916">
        <v>115</v>
      </c>
      <c r="H916">
        <v>2300</v>
      </c>
      <c r="I916">
        <v>0.05</v>
      </c>
      <c r="K916">
        <v>2185</v>
      </c>
      <c r="L916" s="65">
        <v>44342</v>
      </c>
      <c r="M916" s="65">
        <v>44342</v>
      </c>
      <c r="N916">
        <v>915</v>
      </c>
      <c r="O916">
        <v>5</v>
      </c>
      <c r="P916" t="s">
        <v>95</v>
      </c>
      <c r="Q916">
        <v>0.05</v>
      </c>
      <c r="R916">
        <v>109.25</v>
      </c>
      <c r="S916">
        <v>5</v>
      </c>
      <c r="T916" t="s">
        <v>551</v>
      </c>
      <c r="U916" t="s">
        <v>206</v>
      </c>
      <c r="V916" t="s">
        <v>562</v>
      </c>
    </row>
    <row r="917" spans="1:22" x14ac:dyDescent="0.3">
      <c r="A917">
        <v>916</v>
      </c>
      <c r="B917" s="65">
        <v>44324</v>
      </c>
      <c r="C917">
        <v>58</v>
      </c>
      <c r="D917" t="s">
        <v>131</v>
      </c>
      <c r="E917">
        <v>15</v>
      </c>
      <c r="F917">
        <v>16</v>
      </c>
      <c r="G917">
        <v>116</v>
      </c>
      <c r="H917">
        <v>1856</v>
      </c>
      <c r="I917">
        <v>0.14000000000000001</v>
      </c>
      <c r="K917">
        <v>1596.16</v>
      </c>
      <c r="L917" s="65">
        <v>44354</v>
      </c>
      <c r="M917" s="65">
        <v>44354</v>
      </c>
      <c r="N917">
        <v>916</v>
      </c>
      <c r="O917">
        <v>3</v>
      </c>
      <c r="P917" t="s">
        <v>83</v>
      </c>
      <c r="Q917">
        <v>0.1</v>
      </c>
      <c r="R917">
        <v>159.61600000000001</v>
      </c>
      <c r="S917">
        <v>6</v>
      </c>
      <c r="T917" t="s">
        <v>551</v>
      </c>
      <c r="U917" t="s">
        <v>206</v>
      </c>
      <c r="V917" t="s">
        <v>572</v>
      </c>
    </row>
    <row r="918" spans="1:22" x14ac:dyDescent="0.3">
      <c r="A918">
        <v>917</v>
      </c>
      <c r="B918" s="65">
        <v>44324</v>
      </c>
      <c r="C918">
        <v>30</v>
      </c>
      <c r="D918" t="s">
        <v>155</v>
      </c>
      <c r="E918">
        <v>6</v>
      </c>
      <c r="F918">
        <v>36</v>
      </c>
      <c r="G918">
        <v>119</v>
      </c>
      <c r="H918">
        <v>4284</v>
      </c>
      <c r="I918">
        <v>0.04</v>
      </c>
      <c r="K918">
        <v>4112.6400000000003</v>
      </c>
      <c r="L918" s="65">
        <v>44326</v>
      </c>
      <c r="M918" s="65">
        <v>44326</v>
      </c>
      <c r="N918">
        <v>917</v>
      </c>
      <c r="O918">
        <v>2</v>
      </c>
      <c r="P918" t="s">
        <v>92</v>
      </c>
      <c r="Q918">
        <v>0.09</v>
      </c>
      <c r="R918">
        <v>370.13760000000002</v>
      </c>
      <c r="S918">
        <v>7</v>
      </c>
      <c r="T918" t="s">
        <v>202</v>
      </c>
      <c r="U918" t="s">
        <v>201</v>
      </c>
      <c r="V918" t="s">
        <v>554</v>
      </c>
    </row>
    <row r="919" spans="1:22" x14ac:dyDescent="0.3">
      <c r="A919">
        <v>918</v>
      </c>
      <c r="B919" s="65">
        <v>44326</v>
      </c>
      <c r="C919">
        <v>99</v>
      </c>
      <c r="D919" t="s">
        <v>143</v>
      </c>
      <c r="E919">
        <v>15</v>
      </c>
      <c r="F919">
        <v>37</v>
      </c>
      <c r="G919">
        <v>119</v>
      </c>
      <c r="H919">
        <v>4403</v>
      </c>
      <c r="I919">
        <v>0.08</v>
      </c>
      <c r="K919">
        <v>4050.76</v>
      </c>
      <c r="L919" s="65">
        <v>44347</v>
      </c>
      <c r="M919" s="65">
        <v>44347</v>
      </c>
      <c r="N919">
        <v>918</v>
      </c>
      <c r="O919">
        <v>3</v>
      </c>
      <c r="P919" t="s">
        <v>88</v>
      </c>
      <c r="Q919">
        <v>0.05</v>
      </c>
      <c r="R919">
        <v>202.53800000000001</v>
      </c>
      <c r="S919">
        <v>1</v>
      </c>
      <c r="T919" t="s">
        <v>551</v>
      </c>
      <c r="U919" t="s">
        <v>206</v>
      </c>
      <c r="V919" t="s">
        <v>572</v>
      </c>
    </row>
    <row r="920" spans="1:22" x14ac:dyDescent="0.3">
      <c r="A920">
        <v>919</v>
      </c>
      <c r="B920" s="65">
        <v>44327</v>
      </c>
      <c r="C920">
        <v>1</v>
      </c>
      <c r="D920" t="s">
        <v>152</v>
      </c>
      <c r="E920">
        <v>4</v>
      </c>
      <c r="F920">
        <v>43</v>
      </c>
      <c r="G920">
        <v>91</v>
      </c>
      <c r="H920">
        <v>3913</v>
      </c>
      <c r="I920">
        <v>0.06</v>
      </c>
      <c r="K920">
        <v>3678.22</v>
      </c>
      <c r="L920" s="65">
        <v>44355</v>
      </c>
      <c r="M920" s="65">
        <v>44355</v>
      </c>
      <c r="N920">
        <v>919</v>
      </c>
      <c r="O920">
        <v>3</v>
      </c>
      <c r="P920" t="s">
        <v>92</v>
      </c>
      <c r="Q920">
        <v>7.0000000000000007E-2</v>
      </c>
      <c r="R920">
        <v>257.47539999999998</v>
      </c>
      <c r="S920">
        <v>2</v>
      </c>
      <c r="T920" t="s">
        <v>548</v>
      </c>
      <c r="U920" t="s">
        <v>206</v>
      </c>
      <c r="V920" t="s">
        <v>549</v>
      </c>
    </row>
    <row r="921" spans="1:22" x14ac:dyDescent="0.3">
      <c r="A921">
        <v>920</v>
      </c>
      <c r="B921" s="65">
        <v>44327</v>
      </c>
      <c r="C921">
        <v>29</v>
      </c>
      <c r="D921" t="s">
        <v>157</v>
      </c>
      <c r="E921">
        <v>12</v>
      </c>
      <c r="F921">
        <v>21</v>
      </c>
      <c r="G921">
        <v>115</v>
      </c>
      <c r="H921">
        <v>2415</v>
      </c>
      <c r="I921">
        <v>0.02</v>
      </c>
      <c r="K921">
        <v>2366.6999999999998</v>
      </c>
      <c r="L921" s="65">
        <v>44337</v>
      </c>
      <c r="M921" s="65">
        <v>44337</v>
      </c>
      <c r="N921">
        <v>920</v>
      </c>
      <c r="O921">
        <v>2</v>
      </c>
      <c r="P921" t="s">
        <v>92</v>
      </c>
      <c r="Q921">
        <v>0.05</v>
      </c>
      <c r="R921">
        <v>118.33499999999999</v>
      </c>
      <c r="S921">
        <v>3</v>
      </c>
      <c r="T921" t="s">
        <v>542</v>
      </c>
      <c r="U921" t="s">
        <v>201</v>
      </c>
      <c r="V921" t="s">
        <v>566</v>
      </c>
    </row>
    <row r="922" spans="1:22" x14ac:dyDescent="0.3">
      <c r="A922">
        <v>921</v>
      </c>
      <c r="B922" s="65">
        <v>44327</v>
      </c>
      <c r="C922">
        <v>79</v>
      </c>
      <c r="D922" t="s">
        <v>91</v>
      </c>
      <c r="E922">
        <v>15</v>
      </c>
      <c r="F922">
        <v>48</v>
      </c>
      <c r="G922">
        <v>106</v>
      </c>
      <c r="H922">
        <v>5088</v>
      </c>
      <c r="I922">
        <v>0.11</v>
      </c>
      <c r="K922">
        <v>4528.32</v>
      </c>
      <c r="L922" s="65">
        <v>44356</v>
      </c>
      <c r="M922" s="65">
        <v>44356</v>
      </c>
      <c r="N922">
        <v>921</v>
      </c>
      <c r="O922">
        <v>3</v>
      </c>
      <c r="P922" t="s">
        <v>105</v>
      </c>
      <c r="Q922">
        <v>0.09</v>
      </c>
      <c r="R922">
        <v>407.54880000000003</v>
      </c>
      <c r="S922">
        <v>4</v>
      </c>
      <c r="T922" t="s">
        <v>551</v>
      </c>
      <c r="U922" t="s">
        <v>206</v>
      </c>
      <c r="V922" t="s">
        <v>572</v>
      </c>
    </row>
    <row r="923" spans="1:22" x14ac:dyDescent="0.3">
      <c r="A923">
        <v>922</v>
      </c>
      <c r="B923" s="65">
        <v>44327</v>
      </c>
      <c r="C923">
        <v>44</v>
      </c>
      <c r="D923" t="s">
        <v>130</v>
      </c>
      <c r="E923">
        <v>8</v>
      </c>
      <c r="F923">
        <v>25</v>
      </c>
      <c r="G923">
        <v>117</v>
      </c>
      <c r="H923">
        <v>2925</v>
      </c>
      <c r="I923">
        <v>7.0000000000000007E-2</v>
      </c>
      <c r="K923">
        <v>2720.25</v>
      </c>
      <c r="L923" s="65">
        <v>44340</v>
      </c>
      <c r="M923" s="65">
        <v>44340</v>
      </c>
      <c r="N923">
        <v>922</v>
      </c>
      <c r="O923">
        <v>5</v>
      </c>
      <c r="P923" t="s">
        <v>95</v>
      </c>
      <c r="Q923">
        <v>7.0000000000000007E-2</v>
      </c>
      <c r="R923">
        <v>190.41749999999999</v>
      </c>
      <c r="S923">
        <v>5</v>
      </c>
      <c r="T923" t="s">
        <v>545</v>
      </c>
      <c r="U923" t="s">
        <v>206</v>
      </c>
      <c r="V923" t="s">
        <v>558</v>
      </c>
    </row>
    <row r="924" spans="1:22" x14ac:dyDescent="0.3">
      <c r="A924">
        <v>923</v>
      </c>
      <c r="B924" s="65">
        <v>44328</v>
      </c>
      <c r="C924">
        <v>27</v>
      </c>
      <c r="D924" t="s">
        <v>160</v>
      </c>
      <c r="E924">
        <v>2</v>
      </c>
      <c r="F924">
        <v>45</v>
      </c>
      <c r="G924">
        <v>100</v>
      </c>
      <c r="H924">
        <v>4500</v>
      </c>
      <c r="I924">
        <v>0.08</v>
      </c>
      <c r="K924">
        <v>4140</v>
      </c>
      <c r="L924" s="65">
        <v>44346</v>
      </c>
      <c r="M924" s="65">
        <v>44346</v>
      </c>
      <c r="N924">
        <v>923</v>
      </c>
      <c r="O924">
        <v>1</v>
      </c>
      <c r="P924" t="s">
        <v>128</v>
      </c>
      <c r="Q924">
        <v>0.06</v>
      </c>
      <c r="R924">
        <v>248.4</v>
      </c>
      <c r="S924">
        <v>6</v>
      </c>
      <c r="T924" t="s">
        <v>542</v>
      </c>
      <c r="U924" t="s">
        <v>206</v>
      </c>
      <c r="V924" t="s">
        <v>543</v>
      </c>
    </row>
    <row r="925" spans="1:22" x14ac:dyDescent="0.3">
      <c r="A925">
        <v>924</v>
      </c>
      <c r="B925" s="65">
        <v>44328</v>
      </c>
      <c r="C925">
        <v>9</v>
      </c>
      <c r="D925" t="s">
        <v>94</v>
      </c>
      <c r="E925">
        <v>12</v>
      </c>
      <c r="F925">
        <v>24</v>
      </c>
      <c r="G925">
        <v>106</v>
      </c>
      <c r="H925">
        <v>2544</v>
      </c>
      <c r="I925">
        <v>0.01</v>
      </c>
      <c r="K925">
        <v>2518.56</v>
      </c>
      <c r="L925" s="65">
        <v>44354</v>
      </c>
      <c r="M925" s="65">
        <v>44354</v>
      </c>
      <c r="N925">
        <v>924</v>
      </c>
      <c r="O925">
        <v>6</v>
      </c>
      <c r="P925" t="s">
        <v>128</v>
      </c>
      <c r="Q925">
        <v>0.09</v>
      </c>
      <c r="R925">
        <v>226.6704</v>
      </c>
      <c r="S925">
        <v>7</v>
      </c>
      <c r="T925" t="s">
        <v>542</v>
      </c>
      <c r="U925" t="s">
        <v>201</v>
      </c>
      <c r="V925" t="s">
        <v>566</v>
      </c>
    </row>
    <row r="926" spans="1:22" x14ac:dyDescent="0.3">
      <c r="A926">
        <v>925</v>
      </c>
      <c r="B926" s="65">
        <v>44329</v>
      </c>
      <c r="C926">
        <v>32</v>
      </c>
      <c r="D926" t="s">
        <v>136</v>
      </c>
      <c r="E926">
        <v>7</v>
      </c>
      <c r="F926">
        <v>48</v>
      </c>
      <c r="G926">
        <v>113</v>
      </c>
      <c r="H926">
        <v>5424</v>
      </c>
      <c r="I926">
        <v>0.01</v>
      </c>
      <c r="K926">
        <v>5369.76</v>
      </c>
      <c r="L926" s="65">
        <v>44357</v>
      </c>
      <c r="M926" s="65">
        <v>44357</v>
      </c>
      <c r="N926">
        <v>925</v>
      </c>
      <c r="O926">
        <v>6</v>
      </c>
      <c r="P926" t="s">
        <v>83</v>
      </c>
      <c r="Q926">
        <v>0.09</v>
      </c>
      <c r="R926">
        <v>483.27839999999998</v>
      </c>
      <c r="S926">
        <v>1</v>
      </c>
      <c r="T926" t="s">
        <v>542</v>
      </c>
      <c r="U926" t="s">
        <v>206</v>
      </c>
      <c r="V926" t="s">
        <v>556</v>
      </c>
    </row>
    <row r="927" spans="1:22" x14ac:dyDescent="0.3">
      <c r="A927">
        <v>926</v>
      </c>
      <c r="B927" s="65">
        <v>44330</v>
      </c>
      <c r="C927">
        <v>97</v>
      </c>
      <c r="D927" t="s">
        <v>125</v>
      </c>
      <c r="E927">
        <v>2</v>
      </c>
      <c r="F927">
        <v>30</v>
      </c>
      <c r="G927">
        <v>99</v>
      </c>
      <c r="H927">
        <v>2970</v>
      </c>
      <c r="I927">
        <v>0</v>
      </c>
      <c r="K927">
        <v>2970</v>
      </c>
      <c r="L927" s="65">
        <v>44336</v>
      </c>
      <c r="M927" s="65">
        <v>44336</v>
      </c>
      <c r="N927">
        <v>926</v>
      </c>
      <c r="O927">
        <v>4</v>
      </c>
      <c r="P927" t="s">
        <v>80</v>
      </c>
      <c r="Q927">
        <v>0.1</v>
      </c>
      <c r="R927">
        <v>297</v>
      </c>
      <c r="S927">
        <v>2</v>
      </c>
      <c r="T927" t="s">
        <v>542</v>
      </c>
      <c r="U927" t="s">
        <v>206</v>
      </c>
      <c r="V927" t="s">
        <v>543</v>
      </c>
    </row>
    <row r="928" spans="1:22" x14ac:dyDescent="0.3">
      <c r="A928">
        <v>927</v>
      </c>
      <c r="B928" s="65">
        <v>44331</v>
      </c>
      <c r="C928">
        <v>42</v>
      </c>
      <c r="D928" t="s">
        <v>151</v>
      </c>
      <c r="E928">
        <v>12</v>
      </c>
      <c r="F928">
        <v>48</v>
      </c>
      <c r="G928">
        <v>108</v>
      </c>
      <c r="H928">
        <v>5184</v>
      </c>
      <c r="I928">
        <v>0.09</v>
      </c>
      <c r="K928">
        <v>4717.4399999999996</v>
      </c>
      <c r="L928" s="65">
        <v>44359</v>
      </c>
      <c r="M928" s="65">
        <v>44359</v>
      </c>
      <c r="N928">
        <v>927</v>
      </c>
      <c r="O928">
        <v>5</v>
      </c>
      <c r="P928" t="s">
        <v>128</v>
      </c>
      <c r="Q928">
        <v>7.0000000000000007E-2</v>
      </c>
      <c r="R928">
        <v>330.2208</v>
      </c>
      <c r="S928">
        <v>3</v>
      </c>
      <c r="T928" t="s">
        <v>542</v>
      </c>
      <c r="U928" t="s">
        <v>201</v>
      </c>
      <c r="V928" t="s">
        <v>566</v>
      </c>
    </row>
    <row r="929" spans="1:22" x14ac:dyDescent="0.3">
      <c r="A929">
        <v>928</v>
      </c>
      <c r="B929" s="65">
        <v>44331</v>
      </c>
      <c r="C929">
        <v>44</v>
      </c>
      <c r="D929" t="s">
        <v>130</v>
      </c>
      <c r="E929">
        <v>10</v>
      </c>
      <c r="F929">
        <v>19</v>
      </c>
      <c r="G929">
        <v>91</v>
      </c>
      <c r="H929">
        <v>1729</v>
      </c>
      <c r="I929">
        <v>0.04</v>
      </c>
      <c r="K929">
        <v>1659.84</v>
      </c>
      <c r="L929" s="65">
        <v>44352</v>
      </c>
      <c r="M929" s="65">
        <v>44352</v>
      </c>
      <c r="N929">
        <v>928</v>
      </c>
      <c r="O929">
        <v>4</v>
      </c>
      <c r="P929" t="s">
        <v>88</v>
      </c>
      <c r="Q929">
        <v>0.1</v>
      </c>
      <c r="R929">
        <v>165.98400000000001</v>
      </c>
      <c r="S929">
        <v>4</v>
      </c>
      <c r="T929" t="s">
        <v>551</v>
      </c>
      <c r="U929" t="s">
        <v>206</v>
      </c>
      <c r="V929" t="s">
        <v>562</v>
      </c>
    </row>
    <row r="930" spans="1:22" x14ac:dyDescent="0.3">
      <c r="A930">
        <v>929</v>
      </c>
      <c r="B930" s="65">
        <v>44332</v>
      </c>
      <c r="C930">
        <v>85</v>
      </c>
      <c r="D930" t="s">
        <v>117</v>
      </c>
      <c r="E930">
        <v>10</v>
      </c>
      <c r="F930">
        <v>18</v>
      </c>
      <c r="G930">
        <v>94</v>
      </c>
      <c r="H930">
        <v>1692</v>
      </c>
      <c r="I930">
        <v>0.01</v>
      </c>
      <c r="K930">
        <v>1675.08</v>
      </c>
      <c r="L930" s="65">
        <v>44360</v>
      </c>
      <c r="M930" s="65">
        <v>44360</v>
      </c>
      <c r="N930">
        <v>929</v>
      </c>
      <c r="O930">
        <v>7</v>
      </c>
      <c r="P930" t="s">
        <v>95</v>
      </c>
      <c r="Q930">
        <v>0.08</v>
      </c>
      <c r="R930">
        <v>134.00640000000001</v>
      </c>
      <c r="S930">
        <v>5</v>
      </c>
      <c r="T930" t="s">
        <v>551</v>
      </c>
      <c r="U930" t="s">
        <v>206</v>
      </c>
      <c r="V930" t="s">
        <v>562</v>
      </c>
    </row>
    <row r="931" spans="1:22" x14ac:dyDescent="0.3">
      <c r="A931">
        <v>930</v>
      </c>
      <c r="B931" s="65">
        <v>44332</v>
      </c>
      <c r="C931">
        <v>62</v>
      </c>
      <c r="D931" t="s">
        <v>96</v>
      </c>
      <c r="E931">
        <v>5</v>
      </c>
      <c r="F931">
        <v>43</v>
      </c>
      <c r="G931">
        <v>95</v>
      </c>
      <c r="H931">
        <v>4085</v>
      </c>
      <c r="I931">
        <v>0.02</v>
      </c>
      <c r="K931">
        <v>4003.3</v>
      </c>
      <c r="L931" s="65">
        <v>44340</v>
      </c>
      <c r="M931" s="65">
        <v>44340</v>
      </c>
      <c r="N931">
        <v>930</v>
      </c>
      <c r="O931">
        <v>2</v>
      </c>
      <c r="P931" t="s">
        <v>83</v>
      </c>
      <c r="Q931">
        <v>0.06</v>
      </c>
      <c r="R931">
        <v>240.19800000000001</v>
      </c>
      <c r="S931">
        <v>6</v>
      </c>
      <c r="T931" t="s">
        <v>551</v>
      </c>
      <c r="U931" t="s">
        <v>206</v>
      </c>
      <c r="V931" t="s">
        <v>552</v>
      </c>
    </row>
    <row r="932" spans="1:22" x14ac:dyDescent="0.3">
      <c r="A932">
        <v>931</v>
      </c>
      <c r="B932" s="65">
        <v>44332</v>
      </c>
      <c r="C932">
        <v>75</v>
      </c>
      <c r="D932" t="s">
        <v>96</v>
      </c>
      <c r="E932">
        <v>10</v>
      </c>
      <c r="F932">
        <v>38</v>
      </c>
      <c r="G932">
        <v>104</v>
      </c>
      <c r="H932">
        <v>3952</v>
      </c>
      <c r="I932">
        <v>0.14000000000000001</v>
      </c>
      <c r="K932">
        <v>3398.72</v>
      </c>
      <c r="L932" s="65">
        <v>44341</v>
      </c>
      <c r="M932" s="65">
        <v>44341</v>
      </c>
      <c r="N932">
        <v>931</v>
      </c>
      <c r="O932">
        <v>1</v>
      </c>
      <c r="P932" t="s">
        <v>88</v>
      </c>
      <c r="Q932">
        <v>0.06</v>
      </c>
      <c r="R932">
        <v>203.92320000000001</v>
      </c>
      <c r="S932">
        <v>7</v>
      </c>
      <c r="T932" t="s">
        <v>551</v>
      </c>
      <c r="U932" t="s">
        <v>206</v>
      </c>
      <c r="V932" t="s">
        <v>562</v>
      </c>
    </row>
    <row r="933" spans="1:22" x14ac:dyDescent="0.3">
      <c r="A933">
        <v>932</v>
      </c>
      <c r="B933" s="65">
        <v>44334</v>
      </c>
      <c r="C933">
        <v>47</v>
      </c>
      <c r="D933" t="s">
        <v>101</v>
      </c>
      <c r="E933">
        <v>12</v>
      </c>
      <c r="F933">
        <v>10</v>
      </c>
      <c r="G933">
        <v>104</v>
      </c>
      <c r="H933">
        <v>1040</v>
      </c>
      <c r="I933">
        <v>0.14000000000000001</v>
      </c>
      <c r="K933">
        <v>894.4</v>
      </c>
      <c r="L933" s="65">
        <v>44350</v>
      </c>
      <c r="M933" s="65">
        <v>44350</v>
      </c>
      <c r="N933">
        <v>932</v>
      </c>
      <c r="O933">
        <v>2</v>
      </c>
      <c r="P933" t="s">
        <v>92</v>
      </c>
      <c r="Q933">
        <v>0.06</v>
      </c>
      <c r="R933">
        <v>53.664000000000001</v>
      </c>
      <c r="S933">
        <v>1</v>
      </c>
      <c r="T933" t="s">
        <v>542</v>
      </c>
      <c r="U933" t="s">
        <v>201</v>
      </c>
      <c r="V933" t="s">
        <v>566</v>
      </c>
    </row>
    <row r="934" spans="1:22" x14ac:dyDescent="0.3">
      <c r="A934">
        <v>933</v>
      </c>
      <c r="B934" s="65">
        <v>44335</v>
      </c>
      <c r="C934">
        <v>24</v>
      </c>
      <c r="D934" t="s">
        <v>133</v>
      </c>
      <c r="E934">
        <v>5</v>
      </c>
      <c r="F934">
        <v>23</v>
      </c>
      <c r="G934">
        <v>90</v>
      </c>
      <c r="H934">
        <v>2070</v>
      </c>
      <c r="I934">
        <v>0.15</v>
      </c>
      <c r="K934">
        <v>1759.5</v>
      </c>
      <c r="L934" s="65">
        <v>44345</v>
      </c>
      <c r="M934" s="65">
        <v>44345</v>
      </c>
      <c r="N934">
        <v>933</v>
      </c>
      <c r="O934">
        <v>2</v>
      </c>
      <c r="P934" t="s">
        <v>113</v>
      </c>
      <c r="Q934">
        <v>0.08</v>
      </c>
      <c r="R934">
        <v>140.76</v>
      </c>
      <c r="S934">
        <v>2</v>
      </c>
      <c r="T934" t="s">
        <v>551</v>
      </c>
      <c r="U934" t="s">
        <v>206</v>
      </c>
      <c r="V934" t="s">
        <v>552</v>
      </c>
    </row>
    <row r="935" spans="1:22" x14ac:dyDescent="0.3">
      <c r="A935">
        <v>934</v>
      </c>
      <c r="B935" s="65">
        <v>44335</v>
      </c>
      <c r="C935">
        <v>38</v>
      </c>
      <c r="D935" t="s">
        <v>132</v>
      </c>
      <c r="E935">
        <v>7</v>
      </c>
      <c r="F935">
        <v>37</v>
      </c>
      <c r="G935">
        <v>91</v>
      </c>
      <c r="H935">
        <v>3367</v>
      </c>
      <c r="I935">
        <v>7.0000000000000007E-2</v>
      </c>
      <c r="K935">
        <v>3131.31</v>
      </c>
      <c r="L935" s="65">
        <v>44337</v>
      </c>
      <c r="M935" s="65">
        <v>44337</v>
      </c>
      <c r="N935">
        <v>934</v>
      </c>
      <c r="O935">
        <v>7</v>
      </c>
      <c r="P935" t="s">
        <v>128</v>
      </c>
      <c r="Q935">
        <v>7.0000000000000007E-2</v>
      </c>
      <c r="R935">
        <v>219.1917</v>
      </c>
      <c r="S935">
        <v>3</v>
      </c>
      <c r="T935" t="s">
        <v>542</v>
      </c>
      <c r="U935" t="s">
        <v>206</v>
      </c>
      <c r="V935" t="s">
        <v>556</v>
      </c>
    </row>
    <row r="936" spans="1:22" x14ac:dyDescent="0.3">
      <c r="A936">
        <v>935</v>
      </c>
      <c r="B936" s="65">
        <v>44336</v>
      </c>
      <c r="C936">
        <v>91</v>
      </c>
      <c r="D936" t="s">
        <v>121</v>
      </c>
      <c r="E936">
        <v>6</v>
      </c>
      <c r="F936">
        <v>15</v>
      </c>
      <c r="G936">
        <v>91</v>
      </c>
      <c r="H936">
        <v>1365</v>
      </c>
      <c r="I936">
        <v>0</v>
      </c>
      <c r="K936">
        <v>1365</v>
      </c>
      <c r="L936" s="65">
        <v>44346</v>
      </c>
      <c r="M936" s="65">
        <v>44346</v>
      </c>
      <c r="N936">
        <v>935</v>
      </c>
      <c r="O936">
        <v>1</v>
      </c>
      <c r="P936" t="s">
        <v>105</v>
      </c>
      <c r="Q936">
        <v>0.06</v>
      </c>
      <c r="R936">
        <v>81.900000000000006</v>
      </c>
      <c r="S936">
        <v>4</v>
      </c>
      <c r="T936" t="s">
        <v>202</v>
      </c>
      <c r="U936" t="s">
        <v>201</v>
      </c>
      <c r="V936" t="s">
        <v>554</v>
      </c>
    </row>
    <row r="937" spans="1:22" x14ac:dyDescent="0.3">
      <c r="A937">
        <v>936</v>
      </c>
      <c r="B937" s="65">
        <v>44337</v>
      </c>
      <c r="C937">
        <v>77</v>
      </c>
      <c r="D937" t="s">
        <v>124</v>
      </c>
      <c r="E937">
        <v>8</v>
      </c>
      <c r="F937">
        <v>19</v>
      </c>
      <c r="G937">
        <v>119</v>
      </c>
      <c r="H937">
        <v>2261</v>
      </c>
      <c r="I937">
        <v>0.14000000000000001</v>
      </c>
      <c r="K937">
        <v>1944.46</v>
      </c>
      <c r="L937" s="65">
        <v>44350</v>
      </c>
      <c r="M937" s="65">
        <v>44350</v>
      </c>
      <c r="N937">
        <v>936</v>
      </c>
      <c r="O937">
        <v>2</v>
      </c>
      <c r="P937" t="s">
        <v>105</v>
      </c>
      <c r="Q937">
        <v>0.08</v>
      </c>
      <c r="R937">
        <v>155.55680000000001</v>
      </c>
      <c r="S937">
        <v>5</v>
      </c>
      <c r="T937" t="s">
        <v>545</v>
      </c>
      <c r="U937" t="s">
        <v>206</v>
      </c>
      <c r="V937" t="s">
        <v>558</v>
      </c>
    </row>
    <row r="938" spans="1:22" x14ac:dyDescent="0.3">
      <c r="A938">
        <v>937</v>
      </c>
      <c r="B938" s="65">
        <v>44337</v>
      </c>
      <c r="C938">
        <v>18</v>
      </c>
      <c r="D938" t="s">
        <v>142</v>
      </c>
      <c r="E938">
        <v>13</v>
      </c>
      <c r="F938">
        <v>23</v>
      </c>
      <c r="G938">
        <v>102</v>
      </c>
      <c r="H938">
        <v>2346</v>
      </c>
      <c r="I938">
        <v>0.08</v>
      </c>
      <c r="K938">
        <v>2158.3200000000002</v>
      </c>
      <c r="L938" s="65">
        <v>44355</v>
      </c>
      <c r="M938" s="65">
        <v>44355</v>
      </c>
      <c r="N938">
        <v>937</v>
      </c>
      <c r="O938">
        <v>5</v>
      </c>
      <c r="P938" t="s">
        <v>128</v>
      </c>
      <c r="Q938">
        <v>0.1</v>
      </c>
      <c r="R938">
        <v>215.83199999999999</v>
      </c>
      <c r="S938">
        <v>6</v>
      </c>
      <c r="T938" t="s">
        <v>545</v>
      </c>
      <c r="U938" t="s">
        <v>201</v>
      </c>
      <c r="V938" t="s">
        <v>568</v>
      </c>
    </row>
    <row r="939" spans="1:22" x14ac:dyDescent="0.3">
      <c r="A939">
        <v>938</v>
      </c>
      <c r="B939" s="65">
        <v>44337</v>
      </c>
      <c r="C939">
        <v>81</v>
      </c>
      <c r="D939" t="s">
        <v>162</v>
      </c>
      <c r="E939">
        <v>15</v>
      </c>
      <c r="F939">
        <v>48</v>
      </c>
      <c r="G939">
        <v>113</v>
      </c>
      <c r="H939">
        <v>5424</v>
      </c>
      <c r="I939">
        <v>7.0000000000000007E-2</v>
      </c>
      <c r="K939">
        <v>5044.32</v>
      </c>
      <c r="L939" s="65">
        <v>44337</v>
      </c>
      <c r="M939" s="65">
        <v>44337</v>
      </c>
      <c r="N939">
        <v>938</v>
      </c>
      <c r="O939">
        <v>6</v>
      </c>
      <c r="P939" t="s">
        <v>105</v>
      </c>
      <c r="Q939">
        <v>0.06</v>
      </c>
      <c r="R939">
        <v>302.6592</v>
      </c>
      <c r="S939">
        <v>7</v>
      </c>
      <c r="T939" t="s">
        <v>551</v>
      </c>
      <c r="U939" t="s">
        <v>206</v>
      </c>
      <c r="V939" t="s">
        <v>572</v>
      </c>
    </row>
    <row r="940" spans="1:22" x14ac:dyDescent="0.3">
      <c r="A940">
        <v>939</v>
      </c>
      <c r="B940" s="65">
        <v>44338</v>
      </c>
      <c r="C940">
        <v>27</v>
      </c>
      <c r="D940" t="s">
        <v>160</v>
      </c>
      <c r="E940">
        <v>14</v>
      </c>
      <c r="F940">
        <v>36</v>
      </c>
      <c r="G940">
        <v>102</v>
      </c>
      <c r="H940">
        <v>3672</v>
      </c>
      <c r="I940">
        <v>0.11</v>
      </c>
      <c r="K940">
        <v>3268.08</v>
      </c>
      <c r="L940" s="65">
        <v>44351</v>
      </c>
      <c r="M940" s="65">
        <v>44351</v>
      </c>
      <c r="N940">
        <v>939</v>
      </c>
      <c r="O940">
        <v>7</v>
      </c>
      <c r="P940" t="s">
        <v>109</v>
      </c>
      <c r="Q940">
        <v>0.08</v>
      </c>
      <c r="R940">
        <v>261.44639999999998</v>
      </c>
      <c r="S940">
        <v>1</v>
      </c>
      <c r="T940" t="s">
        <v>548</v>
      </c>
      <c r="U940" t="s">
        <v>201</v>
      </c>
      <c r="V940" t="s">
        <v>570</v>
      </c>
    </row>
    <row r="941" spans="1:22" x14ac:dyDescent="0.3">
      <c r="A941">
        <v>940</v>
      </c>
      <c r="B941" s="65">
        <v>44338</v>
      </c>
      <c r="C941">
        <v>3</v>
      </c>
      <c r="D941" t="s">
        <v>150</v>
      </c>
      <c r="E941">
        <v>3</v>
      </c>
      <c r="F941">
        <v>49</v>
      </c>
      <c r="G941">
        <v>111</v>
      </c>
      <c r="H941">
        <v>5439</v>
      </c>
      <c r="I941">
        <v>0.09</v>
      </c>
      <c r="K941">
        <v>4949.49</v>
      </c>
      <c r="L941" s="65">
        <v>44348</v>
      </c>
      <c r="M941" s="65">
        <v>44348</v>
      </c>
      <c r="N941">
        <v>940</v>
      </c>
      <c r="O941">
        <v>5</v>
      </c>
      <c r="P941" t="s">
        <v>80</v>
      </c>
      <c r="Q941">
        <v>0.08</v>
      </c>
      <c r="R941">
        <v>395.95920000000001</v>
      </c>
      <c r="S941">
        <v>2</v>
      </c>
      <c r="T941" t="s">
        <v>545</v>
      </c>
      <c r="U941" t="s">
        <v>206</v>
      </c>
      <c r="V941" t="s">
        <v>546</v>
      </c>
    </row>
    <row r="942" spans="1:22" x14ac:dyDescent="0.3">
      <c r="A942">
        <v>941</v>
      </c>
      <c r="B942" s="65">
        <v>44338</v>
      </c>
      <c r="C942">
        <v>22</v>
      </c>
      <c r="D942" t="s">
        <v>112</v>
      </c>
      <c r="E942">
        <v>11</v>
      </c>
      <c r="F942">
        <v>33</v>
      </c>
      <c r="G942">
        <v>91</v>
      </c>
      <c r="H942">
        <v>3003</v>
      </c>
      <c r="I942">
        <v>7.0000000000000007E-2</v>
      </c>
      <c r="K942">
        <v>2792.79</v>
      </c>
      <c r="L942" s="65">
        <v>44366</v>
      </c>
      <c r="M942" s="65">
        <v>44366</v>
      </c>
      <c r="N942">
        <v>941</v>
      </c>
      <c r="O942">
        <v>3</v>
      </c>
      <c r="P942" t="s">
        <v>92</v>
      </c>
      <c r="Q942">
        <v>0.1</v>
      </c>
      <c r="R942">
        <v>279.279</v>
      </c>
      <c r="S942">
        <v>3</v>
      </c>
      <c r="T942" t="s">
        <v>202</v>
      </c>
      <c r="U942" t="s">
        <v>201</v>
      </c>
      <c r="V942" t="s">
        <v>564</v>
      </c>
    </row>
    <row r="943" spans="1:22" x14ac:dyDescent="0.3">
      <c r="A943">
        <v>942</v>
      </c>
      <c r="B943" s="65">
        <v>44339</v>
      </c>
      <c r="C943">
        <v>55</v>
      </c>
      <c r="D943" t="s">
        <v>106</v>
      </c>
      <c r="E943">
        <v>6</v>
      </c>
      <c r="F943">
        <v>11</v>
      </c>
      <c r="G943">
        <v>111</v>
      </c>
      <c r="H943">
        <v>1221</v>
      </c>
      <c r="I943">
        <v>0.1</v>
      </c>
      <c r="K943">
        <v>1098.9000000000001</v>
      </c>
      <c r="L943" s="65">
        <v>44356</v>
      </c>
      <c r="M943" s="65">
        <v>44356</v>
      </c>
      <c r="N943">
        <v>942</v>
      </c>
      <c r="O943">
        <v>6</v>
      </c>
      <c r="P943" t="s">
        <v>92</v>
      </c>
      <c r="Q943">
        <v>0.05</v>
      </c>
      <c r="R943">
        <v>54.945</v>
      </c>
      <c r="S943">
        <v>4</v>
      </c>
      <c r="T943" t="s">
        <v>202</v>
      </c>
      <c r="U943" t="s">
        <v>201</v>
      </c>
      <c r="V943" t="s">
        <v>554</v>
      </c>
    </row>
    <row r="944" spans="1:22" x14ac:dyDescent="0.3">
      <c r="A944">
        <v>943</v>
      </c>
      <c r="B944" s="65">
        <v>44339</v>
      </c>
      <c r="C944">
        <v>59</v>
      </c>
      <c r="D944" t="s">
        <v>156</v>
      </c>
      <c r="E944">
        <v>2</v>
      </c>
      <c r="F944">
        <v>45</v>
      </c>
      <c r="G944">
        <v>117</v>
      </c>
      <c r="H944">
        <v>5265</v>
      </c>
      <c r="I944">
        <v>0.02</v>
      </c>
      <c r="K944">
        <v>5159.7</v>
      </c>
      <c r="L944" s="65">
        <v>44343</v>
      </c>
      <c r="M944" s="65">
        <v>44343</v>
      </c>
      <c r="N944">
        <v>943</v>
      </c>
      <c r="O944">
        <v>5</v>
      </c>
      <c r="P944" t="s">
        <v>92</v>
      </c>
      <c r="Q944">
        <v>0.09</v>
      </c>
      <c r="R944">
        <v>464.37299999999999</v>
      </c>
      <c r="S944">
        <v>5</v>
      </c>
      <c r="T944" t="s">
        <v>542</v>
      </c>
      <c r="U944" t="s">
        <v>206</v>
      </c>
      <c r="V944" t="s">
        <v>543</v>
      </c>
    </row>
    <row r="945" spans="1:22" x14ac:dyDescent="0.3">
      <c r="A945">
        <v>944</v>
      </c>
      <c r="B945" s="65">
        <v>44339</v>
      </c>
      <c r="C945">
        <v>10</v>
      </c>
      <c r="D945" t="s">
        <v>148</v>
      </c>
      <c r="E945">
        <v>11</v>
      </c>
      <c r="F945">
        <v>35</v>
      </c>
      <c r="G945">
        <v>117</v>
      </c>
      <c r="H945">
        <v>4095</v>
      </c>
      <c r="I945">
        <v>0.09</v>
      </c>
      <c r="K945">
        <v>3726.45</v>
      </c>
      <c r="L945" s="65">
        <v>44353</v>
      </c>
      <c r="M945" s="65">
        <v>44353</v>
      </c>
      <c r="N945">
        <v>944</v>
      </c>
      <c r="O945">
        <v>4</v>
      </c>
      <c r="P945" t="s">
        <v>128</v>
      </c>
      <c r="Q945">
        <v>0.05</v>
      </c>
      <c r="R945">
        <v>186.32249999999999</v>
      </c>
      <c r="S945">
        <v>6</v>
      </c>
      <c r="T945" t="s">
        <v>202</v>
      </c>
      <c r="U945" t="s">
        <v>201</v>
      </c>
      <c r="V945" t="s">
        <v>564</v>
      </c>
    </row>
    <row r="946" spans="1:22" x14ac:dyDescent="0.3">
      <c r="A946">
        <v>945</v>
      </c>
      <c r="B946" s="65">
        <v>44339</v>
      </c>
      <c r="C946">
        <v>98</v>
      </c>
      <c r="D946" t="s">
        <v>84</v>
      </c>
      <c r="E946">
        <v>3</v>
      </c>
      <c r="F946">
        <v>14</v>
      </c>
      <c r="G946">
        <v>120</v>
      </c>
      <c r="H946">
        <v>1680</v>
      </c>
      <c r="I946">
        <v>0.1</v>
      </c>
      <c r="K946">
        <v>1512</v>
      </c>
      <c r="L946" s="65">
        <v>44352</v>
      </c>
      <c r="M946" s="65">
        <v>44352</v>
      </c>
      <c r="N946">
        <v>945</v>
      </c>
      <c r="O946">
        <v>7</v>
      </c>
      <c r="P946" t="s">
        <v>113</v>
      </c>
      <c r="Q946">
        <v>0.09</v>
      </c>
      <c r="R946">
        <v>136.08000000000001</v>
      </c>
      <c r="S946">
        <v>7</v>
      </c>
      <c r="T946" t="s">
        <v>545</v>
      </c>
      <c r="U946" t="s">
        <v>206</v>
      </c>
      <c r="V946" t="s">
        <v>546</v>
      </c>
    </row>
    <row r="947" spans="1:22" x14ac:dyDescent="0.3">
      <c r="A947">
        <v>946</v>
      </c>
      <c r="B947" s="65">
        <v>44339</v>
      </c>
      <c r="C947">
        <v>60</v>
      </c>
      <c r="D947" t="s">
        <v>141</v>
      </c>
      <c r="E947">
        <v>8</v>
      </c>
      <c r="F947">
        <v>26</v>
      </c>
      <c r="G947">
        <v>112</v>
      </c>
      <c r="H947">
        <v>2912</v>
      </c>
      <c r="I947">
        <v>0</v>
      </c>
      <c r="K947">
        <v>2912</v>
      </c>
      <c r="L947" s="65">
        <v>44349</v>
      </c>
      <c r="M947" s="65">
        <v>44349</v>
      </c>
      <c r="N947">
        <v>946</v>
      </c>
      <c r="O947">
        <v>6</v>
      </c>
      <c r="P947" t="s">
        <v>80</v>
      </c>
      <c r="Q947">
        <v>0.09</v>
      </c>
      <c r="R947">
        <v>262.08</v>
      </c>
      <c r="S947">
        <v>1</v>
      </c>
      <c r="T947" t="s">
        <v>545</v>
      </c>
      <c r="U947" t="s">
        <v>206</v>
      </c>
      <c r="V947" t="s">
        <v>558</v>
      </c>
    </row>
    <row r="948" spans="1:22" x14ac:dyDescent="0.3">
      <c r="A948">
        <v>947</v>
      </c>
      <c r="B948" s="65">
        <v>44340</v>
      </c>
      <c r="C948">
        <v>48</v>
      </c>
      <c r="D948" t="s">
        <v>120</v>
      </c>
      <c r="E948">
        <v>3</v>
      </c>
      <c r="F948">
        <v>20</v>
      </c>
      <c r="G948">
        <v>116</v>
      </c>
      <c r="H948">
        <v>2320</v>
      </c>
      <c r="I948">
        <v>0.04</v>
      </c>
      <c r="K948">
        <v>2227.1999999999998</v>
      </c>
      <c r="L948" s="65">
        <v>44359</v>
      </c>
      <c r="M948" s="65">
        <v>44359</v>
      </c>
      <c r="N948">
        <v>947</v>
      </c>
      <c r="O948">
        <v>1</v>
      </c>
      <c r="P948" t="s">
        <v>80</v>
      </c>
      <c r="Q948">
        <v>0.1</v>
      </c>
      <c r="R948">
        <v>222.72</v>
      </c>
      <c r="S948">
        <v>2</v>
      </c>
      <c r="T948" t="s">
        <v>545</v>
      </c>
      <c r="U948" t="s">
        <v>206</v>
      </c>
      <c r="V948" t="s">
        <v>546</v>
      </c>
    </row>
    <row r="949" spans="1:22" x14ac:dyDescent="0.3">
      <c r="A949">
        <v>948</v>
      </c>
      <c r="B949" s="65">
        <v>44340</v>
      </c>
      <c r="C949">
        <v>62</v>
      </c>
      <c r="D949" t="s">
        <v>96</v>
      </c>
      <c r="E949">
        <v>1</v>
      </c>
      <c r="F949">
        <v>37</v>
      </c>
      <c r="G949">
        <v>102</v>
      </c>
      <c r="H949">
        <v>3774</v>
      </c>
      <c r="I949">
        <v>0.13</v>
      </c>
      <c r="K949">
        <v>3283.38</v>
      </c>
      <c r="L949" s="65">
        <v>44362</v>
      </c>
      <c r="M949" s="65">
        <v>44362</v>
      </c>
      <c r="N949">
        <v>948</v>
      </c>
      <c r="O949">
        <v>3</v>
      </c>
      <c r="P949" t="s">
        <v>92</v>
      </c>
      <c r="Q949">
        <v>0.06</v>
      </c>
      <c r="R949">
        <v>197.00280000000001</v>
      </c>
      <c r="S949">
        <v>3</v>
      </c>
      <c r="T949" t="s">
        <v>202</v>
      </c>
      <c r="U949" t="s">
        <v>201</v>
      </c>
      <c r="V949" t="s">
        <v>539</v>
      </c>
    </row>
    <row r="950" spans="1:22" x14ac:dyDescent="0.3">
      <c r="A950">
        <v>949</v>
      </c>
      <c r="B950" s="65">
        <v>44341</v>
      </c>
      <c r="C950">
        <v>84</v>
      </c>
      <c r="D950" t="s">
        <v>106</v>
      </c>
      <c r="E950">
        <v>9</v>
      </c>
      <c r="F950">
        <v>39</v>
      </c>
      <c r="G950">
        <v>95</v>
      </c>
      <c r="H950">
        <v>3705</v>
      </c>
      <c r="I950">
        <v>7.0000000000000007E-2</v>
      </c>
      <c r="K950">
        <v>3445.65</v>
      </c>
      <c r="L950" s="65">
        <v>44370</v>
      </c>
      <c r="M950" s="65">
        <v>44370</v>
      </c>
      <c r="N950">
        <v>949</v>
      </c>
      <c r="O950">
        <v>2</v>
      </c>
      <c r="P950" t="s">
        <v>95</v>
      </c>
      <c r="Q950">
        <v>0.1</v>
      </c>
      <c r="R950">
        <v>344.565</v>
      </c>
      <c r="S950">
        <v>4</v>
      </c>
      <c r="T950" t="s">
        <v>548</v>
      </c>
      <c r="U950" t="s">
        <v>206</v>
      </c>
      <c r="V950" t="s">
        <v>560</v>
      </c>
    </row>
    <row r="951" spans="1:22" x14ac:dyDescent="0.3">
      <c r="A951">
        <v>950</v>
      </c>
      <c r="B951" s="65">
        <v>44341</v>
      </c>
      <c r="C951">
        <v>13</v>
      </c>
      <c r="D951" t="s">
        <v>134</v>
      </c>
      <c r="E951">
        <v>2</v>
      </c>
      <c r="F951">
        <v>26</v>
      </c>
      <c r="G951">
        <v>116</v>
      </c>
      <c r="H951">
        <v>3016</v>
      </c>
      <c r="I951">
        <v>0.14000000000000001</v>
      </c>
      <c r="K951">
        <v>2593.7600000000002</v>
      </c>
      <c r="L951" s="65">
        <v>44365</v>
      </c>
      <c r="M951" s="65">
        <v>44365</v>
      </c>
      <c r="N951">
        <v>950</v>
      </c>
      <c r="O951">
        <v>1</v>
      </c>
      <c r="P951" t="s">
        <v>90</v>
      </c>
      <c r="Q951">
        <v>0.09</v>
      </c>
      <c r="R951">
        <v>233.4384</v>
      </c>
      <c r="S951">
        <v>5</v>
      </c>
      <c r="T951" t="s">
        <v>542</v>
      </c>
      <c r="U951" t="s">
        <v>206</v>
      </c>
      <c r="V951" t="s">
        <v>543</v>
      </c>
    </row>
    <row r="952" spans="1:22" x14ac:dyDescent="0.3">
      <c r="A952">
        <v>951</v>
      </c>
      <c r="B952" s="65">
        <v>44342</v>
      </c>
      <c r="C952">
        <v>42</v>
      </c>
      <c r="D952" t="s">
        <v>151</v>
      </c>
      <c r="E952">
        <v>10</v>
      </c>
      <c r="F952">
        <v>12</v>
      </c>
      <c r="G952">
        <v>94</v>
      </c>
      <c r="H952">
        <v>1128</v>
      </c>
      <c r="I952">
        <v>0.06</v>
      </c>
      <c r="K952">
        <v>1060.32</v>
      </c>
      <c r="L952" s="65">
        <v>44370</v>
      </c>
      <c r="M952" s="65">
        <v>44370</v>
      </c>
      <c r="N952">
        <v>951</v>
      </c>
      <c r="O952">
        <v>7</v>
      </c>
      <c r="P952" t="s">
        <v>90</v>
      </c>
      <c r="Q952">
        <v>0.06</v>
      </c>
      <c r="R952">
        <v>63.619199999999999</v>
      </c>
      <c r="S952">
        <v>6</v>
      </c>
      <c r="T952" t="s">
        <v>551</v>
      </c>
      <c r="U952" t="s">
        <v>206</v>
      </c>
      <c r="V952" t="s">
        <v>562</v>
      </c>
    </row>
    <row r="953" spans="1:22" x14ac:dyDescent="0.3">
      <c r="A953">
        <v>952</v>
      </c>
      <c r="B953" s="65">
        <v>44342</v>
      </c>
      <c r="C953">
        <v>60</v>
      </c>
      <c r="D953" t="s">
        <v>141</v>
      </c>
      <c r="E953">
        <v>2</v>
      </c>
      <c r="F953">
        <v>42</v>
      </c>
      <c r="G953">
        <v>99</v>
      </c>
      <c r="H953">
        <v>4158</v>
      </c>
      <c r="I953">
        <v>0.01</v>
      </c>
      <c r="K953">
        <v>4116.42</v>
      </c>
      <c r="L953" s="65">
        <v>44369</v>
      </c>
      <c r="M953" s="65">
        <v>44369</v>
      </c>
      <c r="N953">
        <v>952</v>
      </c>
      <c r="O953">
        <v>1</v>
      </c>
      <c r="P953" t="s">
        <v>80</v>
      </c>
      <c r="Q953">
        <v>7.0000000000000007E-2</v>
      </c>
      <c r="R953">
        <v>288.14940000000001</v>
      </c>
      <c r="S953">
        <v>7</v>
      </c>
      <c r="T953" t="s">
        <v>542</v>
      </c>
      <c r="U953" t="s">
        <v>206</v>
      </c>
      <c r="V953" t="s">
        <v>543</v>
      </c>
    </row>
    <row r="954" spans="1:22" x14ac:dyDescent="0.3">
      <c r="A954">
        <v>953</v>
      </c>
      <c r="B954" s="65">
        <v>44343</v>
      </c>
      <c r="C954">
        <v>98</v>
      </c>
      <c r="D954" t="s">
        <v>84</v>
      </c>
      <c r="E954">
        <v>6</v>
      </c>
      <c r="F954">
        <v>42</v>
      </c>
      <c r="G954">
        <v>98</v>
      </c>
      <c r="H954">
        <v>4116</v>
      </c>
      <c r="I954">
        <v>0.02</v>
      </c>
      <c r="K954">
        <v>4033.68</v>
      </c>
      <c r="L954" s="65">
        <v>44364</v>
      </c>
      <c r="M954" s="65">
        <v>44364</v>
      </c>
      <c r="N954">
        <v>953</v>
      </c>
      <c r="O954">
        <v>4</v>
      </c>
      <c r="P954" t="s">
        <v>92</v>
      </c>
      <c r="Q954">
        <v>0.1</v>
      </c>
      <c r="R954">
        <v>403.36799999999999</v>
      </c>
      <c r="S954">
        <v>1</v>
      </c>
      <c r="T954" t="s">
        <v>202</v>
      </c>
      <c r="U954" t="s">
        <v>201</v>
      </c>
      <c r="V954" t="s">
        <v>554</v>
      </c>
    </row>
    <row r="955" spans="1:22" x14ac:dyDescent="0.3">
      <c r="A955">
        <v>954</v>
      </c>
      <c r="B955" s="65">
        <v>44343</v>
      </c>
      <c r="C955">
        <v>74</v>
      </c>
      <c r="D955" t="s">
        <v>96</v>
      </c>
      <c r="E955">
        <v>4</v>
      </c>
      <c r="F955">
        <v>25</v>
      </c>
      <c r="G955">
        <v>96</v>
      </c>
      <c r="H955">
        <v>2400</v>
      </c>
      <c r="I955">
        <v>0.15</v>
      </c>
      <c r="K955">
        <v>2040</v>
      </c>
      <c r="L955" s="65">
        <v>44366</v>
      </c>
      <c r="M955" s="65">
        <v>44366</v>
      </c>
      <c r="N955">
        <v>954</v>
      </c>
      <c r="O955">
        <v>2</v>
      </c>
      <c r="P955" t="s">
        <v>88</v>
      </c>
      <c r="Q955">
        <v>0.05</v>
      </c>
      <c r="R955">
        <v>102</v>
      </c>
      <c r="S955">
        <v>2</v>
      </c>
      <c r="T955" t="s">
        <v>548</v>
      </c>
      <c r="U955" t="s">
        <v>206</v>
      </c>
      <c r="V955" t="s">
        <v>549</v>
      </c>
    </row>
    <row r="956" spans="1:22" x14ac:dyDescent="0.3">
      <c r="A956">
        <v>955</v>
      </c>
      <c r="B956" s="65">
        <v>44343</v>
      </c>
      <c r="C956">
        <v>90</v>
      </c>
      <c r="D956" t="s">
        <v>119</v>
      </c>
      <c r="E956">
        <v>13</v>
      </c>
      <c r="F956">
        <v>50</v>
      </c>
      <c r="G956">
        <v>109</v>
      </c>
      <c r="H956">
        <v>5450</v>
      </c>
      <c r="I956">
        <v>0.04</v>
      </c>
      <c r="K956">
        <v>5232</v>
      </c>
      <c r="L956" s="65">
        <v>44373</v>
      </c>
      <c r="M956" s="65">
        <v>44373</v>
      </c>
      <c r="N956">
        <v>955</v>
      </c>
      <c r="O956">
        <v>1</v>
      </c>
      <c r="P956" t="s">
        <v>90</v>
      </c>
      <c r="Q956">
        <v>0.08</v>
      </c>
      <c r="R956">
        <v>418.56</v>
      </c>
      <c r="S956">
        <v>3</v>
      </c>
      <c r="T956" t="s">
        <v>545</v>
      </c>
      <c r="U956" t="s">
        <v>201</v>
      </c>
      <c r="V956" t="s">
        <v>568</v>
      </c>
    </row>
    <row r="957" spans="1:22" x14ac:dyDescent="0.3">
      <c r="A957">
        <v>956</v>
      </c>
      <c r="B957" s="65">
        <v>44343</v>
      </c>
      <c r="C957">
        <v>91</v>
      </c>
      <c r="D957" t="s">
        <v>121</v>
      </c>
      <c r="E957">
        <v>7</v>
      </c>
      <c r="F957">
        <v>43</v>
      </c>
      <c r="G957">
        <v>111</v>
      </c>
      <c r="H957">
        <v>4773</v>
      </c>
      <c r="I957">
        <v>0.14000000000000001</v>
      </c>
      <c r="K957">
        <v>4104.78</v>
      </c>
      <c r="L957" s="65">
        <v>44358</v>
      </c>
      <c r="M957" s="65">
        <v>44358</v>
      </c>
      <c r="N957">
        <v>956</v>
      </c>
      <c r="O957">
        <v>2</v>
      </c>
      <c r="P957" t="s">
        <v>113</v>
      </c>
      <c r="Q957">
        <v>0.1</v>
      </c>
      <c r="R957">
        <v>410.47800000000001</v>
      </c>
      <c r="S957">
        <v>4</v>
      </c>
      <c r="T957" t="s">
        <v>542</v>
      </c>
      <c r="U957" t="s">
        <v>206</v>
      </c>
      <c r="V957" t="s">
        <v>556</v>
      </c>
    </row>
    <row r="958" spans="1:22" x14ac:dyDescent="0.3">
      <c r="A958">
        <v>957</v>
      </c>
      <c r="B958" s="65">
        <v>44343</v>
      </c>
      <c r="C958">
        <v>49</v>
      </c>
      <c r="D958" t="s">
        <v>96</v>
      </c>
      <c r="E958">
        <v>13</v>
      </c>
      <c r="F958">
        <v>46</v>
      </c>
      <c r="G958">
        <v>112</v>
      </c>
      <c r="H958">
        <v>5152</v>
      </c>
      <c r="I958">
        <v>0.14000000000000001</v>
      </c>
      <c r="K958">
        <v>4430.72</v>
      </c>
      <c r="L958" s="65">
        <v>44343</v>
      </c>
      <c r="M958" s="65">
        <v>44343</v>
      </c>
      <c r="N958">
        <v>957</v>
      </c>
      <c r="O958">
        <v>1</v>
      </c>
      <c r="P958" t="s">
        <v>105</v>
      </c>
      <c r="Q958">
        <v>0.06</v>
      </c>
      <c r="R958">
        <v>265.84320000000002</v>
      </c>
      <c r="S958">
        <v>5</v>
      </c>
      <c r="T958" t="s">
        <v>545</v>
      </c>
      <c r="U958" t="s">
        <v>201</v>
      </c>
      <c r="V958" t="s">
        <v>568</v>
      </c>
    </row>
    <row r="959" spans="1:22" x14ac:dyDescent="0.3">
      <c r="A959">
        <v>958</v>
      </c>
      <c r="B959" s="65">
        <v>44343</v>
      </c>
      <c r="C959">
        <v>87</v>
      </c>
      <c r="D959" t="s">
        <v>101</v>
      </c>
      <c r="E959">
        <v>14</v>
      </c>
      <c r="F959">
        <v>36</v>
      </c>
      <c r="G959">
        <v>104</v>
      </c>
      <c r="H959">
        <v>3744</v>
      </c>
      <c r="I959">
        <v>0.1</v>
      </c>
      <c r="K959">
        <v>3369.6</v>
      </c>
      <c r="L959" s="65">
        <v>44364</v>
      </c>
      <c r="M959" s="65">
        <v>44364</v>
      </c>
      <c r="N959">
        <v>958</v>
      </c>
      <c r="O959">
        <v>4</v>
      </c>
      <c r="P959" t="s">
        <v>95</v>
      </c>
      <c r="Q959">
        <v>0.08</v>
      </c>
      <c r="R959">
        <v>269.56799999999998</v>
      </c>
      <c r="S959">
        <v>6</v>
      </c>
      <c r="T959" t="s">
        <v>548</v>
      </c>
      <c r="U959" t="s">
        <v>201</v>
      </c>
      <c r="V959" t="s">
        <v>570</v>
      </c>
    </row>
    <row r="960" spans="1:22" x14ac:dyDescent="0.3">
      <c r="A960">
        <v>959</v>
      </c>
      <c r="B960" s="65">
        <v>44345</v>
      </c>
      <c r="C960">
        <v>23</v>
      </c>
      <c r="D960" t="s">
        <v>164</v>
      </c>
      <c r="E960">
        <v>13</v>
      </c>
      <c r="F960">
        <v>50</v>
      </c>
      <c r="G960">
        <v>97</v>
      </c>
      <c r="H960">
        <v>4850</v>
      </c>
      <c r="I960">
        <v>0.03</v>
      </c>
      <c r="K960">
        <v>4704.5</v>
      </c>
      <c r="L960" s="65">
        <v>44351</v>
      </c>
      <c r="M960" s="65">
        <v>44351</v>
      </c>
      <c r="N960">
        <v>959</v>
      </c>
      <c r="O960">
        <v>6</v>
      </c>
      <c r="P960" t="s">
        <v>105</v>
      </c>
      <c r="Q960">
        <v>0.05</v>
      </c>
      <c r="R960">
        <v>235.22499999999999</v>
      </c>
      <c r="S960">
        <v>7</v>
      </c>
      <c r="T960" t="s">
        <v>545</v>
      </c>
      <c r="U960" t="s">
        <v>201</v>
      </c>
      <c r="V960" t="s">
        <v>568</v>
      </c>
    </row>
    <row r="961" spans="1:22" x14ac:dyDescent="0.3">
      <c r="A961">
        <v>960</v>
      </c>
      <c r="B961" s="65">
        <v>44347</v>
      </c>
      <c r="C961">
        <v>8</v>
      </c>
      <c r="D961" t="s">
        <v>96</v>
      </c>
      <c r="E961">
        <v>1</v>
      </c>
      <c r="F961">
        <v>23</v>
      </c>
      <c r="G961">
        <v>111</v>
      </c>
      <c r="H961">
        <v>2553</v>
      </c>
      <c r="I961">
        <v>0.1</v>
      </c>
      <c r="K961">
        <v>2297.6999999999998</v>
      </c>
      <c r="L961" s="65">
        <v>44372</v>
      </c>
      <c r="M961" s="65">
        <v>44372</v>
      </c>
      <c r="N961">
        <v>960</v>
      </c>
      <c r="O961">
        <v>2</v>
      </c>
      <c r="P961" t="s">
        <v>88</v>
      </c>
      <c r="Q961">
        <v>0.06</v>
      </c>
      <c r="R961">
        <v>137.86199999999999</v>
      </c>
      <c r="S961">
        <v>1</v>
      </c>
      <c r="T961" t="s">
        <v>202</v>
      </c>
      <c r="U961" t="s">
        <v>201</v>
      </c>
      <c r="V961" t="s">
        <v>539</v>
      </c>
    </row>
    <row r="962" spans="1:22" x14ac:dyDescent="0.3">
      <c r="A962">
        <v>961</v>
      </c>
      <c r="B962" s="65">
        <v>44349</v>
      </c>
      <c r="C962">
        <v>26</v>
      </c>
      <c r="D962" t="s">
        <v>154</v>
      </c>
      <c r="E962">
        <v>2</v>
      </c>
      <c r="F962">
        <v>32</v>
      </c>
      <c r="G962">
        <v>100</v>
      </c>
      <c r="H962">
        <v>3200</v>
      </c>
      <c r="I962">
        <v>0</v>
      </c>
      <c r="K962">
        <v>3200</v>
      </c>
      <c r="L962" s="65">
        <v>44364</v>
      </c>
      <c r="M962" s="65">
        <v>44364</v>
      </c>
      <c r="N962">
        <v>961</v>
      </c>
      <c r="O962">
        <v>3</v>
      </c>
      <c r="P962" t="s">
        <v>113</v>
      </c>
      <c r="Q962">
        <v>0.06</v>
      </c>
      <c r="R962">
        <v>192</v>
      </c>
      <c r="S962">
        <v>2</v>
      </c>
      <c r="T962" t="s">
        <v>542</v>
      </c>
      <c r="U962" t="s">
        <v>206</v>
      </c>
      <c r="V962" t="s">
        <v>543</v>
      </c>
    </row>
    <row r="963" spans="1:22" x14ac:dyDescent="0.3">
      <c r="A963">
        <v>962</v>
      </c>
      <c r="B963" s="65">
        <v>44349</v>
      </c>
      <c r="C963">
        <v>41</v>
      </c>
      <c r="D963" t="s">
        <v>127</v>
      </c>
      <c r="E963">
        <v>3</v>
      </c>
      <c r="F963">
        <v>31</v>
      </c>
      <c r="G963">
        <v>111</v>
      </c>
      <c r="H963">
        <v>3441</v>
      </c>
      <c r="I963">
        <v>0.09</v>
      </c>
      <c r="K963">
        <v>3131.31</v>
      </c>
      <c r="L963" s="65">
        <v>44378</v>
      </c>
      <c r="M963" s="65">
        <v>44378</v>
      </c>
      <c r="N963">
        <v>962</v>
      </c>
      <c r="O963">
        <v>2</v>
      </c>
      <c r="P963" t="s">
        <v>105</v>
      </c>
      <c r="Q963">
        <v>0.05</v>
      </c>
      <c r="R963">
        <v>156.56549999999999</v>
      </c>
      <c r="S963">
        <v>3</v>
      </c>
      <c r="T963" t="s">
        <v>545</v>
      </c>
      <c r="U963" t="s">
        <v>206</v>
      </c>
      <c r="V963" t="s">
        <v>546</v>
      </c>
    </row>
    <row r="964" spans="1:22" x14ac:dyDescent="0.3">
      <c r="A964">
        <v>963</v>
      </c>
      <c r="B964" s="65">
        <v>44350</v>
      </c>
      <c r="C964">
        <v>43</v>
      </c>
      <c r="D964" t="s">
        <v>158</v>
      </c>
      <c r="E964">
        <v>5</v>
      </c>
      <c r="F964">
        <v>42</v>
      </c>
      <c r="G964">
        <v>91</v>
      </c>
      <c r="H964">
        <v>3822</v>
      </c>
      <c r="I964">
        <v>7.0000000000000007E-2</v>
      </c>
      <c r="K964">
        <v>3554.46</v>
      </c>
      <c r="L964" s="65">
        <v>44376</v>
      </c>
      <c r="M964" s="65">
        <v>44376</v>
      </c>
      <c r="N964">
        <v>963</v>
      </c>
      <c r="O964">
        <v>1</v>
      </c>
      <c r="P964" t="s">
        <v>105</v>
      </c>
      <c r="Q964">
        <v>0.1</v>
      </c>
      <c r="R964">
        <v>355.44600000000003</v>
      </c>
      <c r="S964">
        <v>4</v>
      </c>
      <c r="T964" t="s">
        <v>551</v>
      </c>
      <c r="U964" t="s">
        <v>206</v>
      </c>
      <c r="V964" t="s">
        <v>552</v>
      </c>
    </row>
    <row r="965" spans="1:22" x14ac:dyDescent="0.3">
      <c r="A965">
        <v>964</v>
      </c>
      <c r="B965" s="65">
        <v>44350</v>
      </c>
      <c r="C965">
        <v>25</v>
      </c>
      <c r="D965" t="s">
        <v>122</v>
      </c>
      <c r="E965">
        <v>5</v>
      </c>
      <c r="F965">
        <v>20</v>
      </c>
      <c r="G965">
        <v>94</v>
      </c>
      <c r="H965">
        <v>1880</v>
      </c>
      <c r="I965">
        <v>0.08</v>
      </c>
      <c r="K965">
        <v>1729.6</v>
      </c>
      <c r="L965" s="65">
        <v>44368</v>
      </c>
      <c r="M965" s="65">
        <v>44368</v>
      </c>
      <c r="N965">
        <v>964</v>
      </c>
      <c r="O965">
        <v>1</v>
      </c>
      <c r="P965" t="s">
        <v>92</v>
      </c>
      <c r="Q965">
        <v>0.08</v>
      </c>
      <c r="R965">
        <v>138.36799999999999</v>
      </c>
      <c r="S965">
        <v>5</v>
      </c>
      <c r="T965" t="s">
        <v>551</v>
      </c>
      <c r="U965" t="s">
        <v>206</v>
      </c>
      <c r="V965" t="s">
        <v>552</v>
      </c>
    </row>
    <row r="966" spans="1:22" x14ac:dyDescent="0.3">
      <c r="A966">
        <v>965</v>
      </c>
      <c r="B966" s="65">
        <v>44351</v>
      </c>
      <c r="C966">
        <v>67</v>
      </c>
      <c r="D966" t="s">
        <v>165</v>
      </c>
      <c r="E966">
        <v>10</v>
      </c>
      <c r="F966">
        <v>21</v>
      </c>
      <c r="G966">
        <v>114</v>
      </c>
      <c r="H966">
        <v>2394</v>
      </c>
      <c r="I966">
        <v>0.09</v>
      </c>
      <c r="K966">
        <v>2178.54</v>
      </c>
      <c r="L966" s="65">
        <v>44362</v>
      </c>
      <c r="M966" s="65">
        <v>44362</v>
      </c>
      <c r="N966">
        <v>965</v>
      </c>
      <c r="O966">
        <v>6</v>
      </c>
      <c r="P966" t="s">
        <v>80</v>
      </c>
      <c r="Q966">
        <v>0.1</v>
      </c>
      <c r="R966">
        <v>217.85400000000001</v>
      </c>
      <c r="S966">
        <v>6</v>
      </c>
      <c r="T966" t="s">
        <v>551</v>
      </c>
      <c r="U966" t="s">
        <v>206</v>
      </c>
      <c r="V966" t="s">
        <v>562</v>
      </c>
    </row>
    <row r="967" spans="1:22" x14ac:dyDescent="0.3">
      <c r="A967">
        <v>966</v>
      </c>
      <c r="B967" s="65">
        <v>44352</v>
      </c>
      <c r="C967">
        <v>3</v>
      </c>
      <c r="D967" t="s">
        <v>150</v>
      </c>
      <c r="E967">
        <v>2</v>
      </c>
      <c r="F967">
        <v>35</v>
      </c>
      <c r="G967">
        <v>114</v>
      </c>
      <c r="H967">
        <v>3990</v>
      </c>
      <c r="I967">
        <v>0.02</v>
      </c>
      <c r="K967">
        <v>3910.2</v>
      </c>
      <c r="L967" s="65">
        <v>44364</v>
      </c>
      <c r="M967" s="65">
        <v>44364</v>
      </c>
      <c r="N967">
        <v>966</v>
      </c>
      <c r="O967">
        <v>6</v>
      </c>
      <c r="P967" t="s">
        <v>80</v>
      </c>
      <c r="Q967">
        <v>0.05</v>
      </c>
      <c r="R967">
        <v>195.51</v>
      </c>
      <c r="S967">
        <v>7</v>
      </c>
      <c r="T967" t="s">
        <v>542</v>
      </c>
      <c r="U967" t="s">
        <v>206</v>
      </c>
      <c r="V967" t="s">
        <v>543</v>
      </c>
    </row>
    <row r="968" spans="1:22" x14ac:dyDescent="0.3">
      <c r="A968">
        <v>967</v>
      </c>
      <c r="B968" s="65">
        <v>44352</v>
      </c>
      <c r="C968">
        <v>57</v>
      </c>
      <c r="D968" t="s">
        <v>148</v>
      </c>
      <c r="E968">
        <v>3</v>
      </c>
      <c r="F968">
        <v>14</v>
      </c>
      <c r="G968">
        <v>91</v>
      </c>
      <c r="H968">
        <v>1274</v>
      </c>
      <c r="I968">
        <v>0.15</v>
      </c>
      <c r="K968">
        <v>1082.9000000000001</v>
      </c>
      <c r="L968" s="65">
        <v>44378</v>
      </c>
      <c r="M968" s="65">
        <v>44378</v>
      </c>
      <c r="N968">
        <v>967</v>
      </c>
      <c r="O968">
        <v>1</v>
      </c>
      <c r="P968" t="s">
        <v>88</v>
      </c>
      <c r="Q968">
        <v>0.08</v>
      </c>
      <c r="R968">
        <v>86.632000000000005</v>
      </c>
      <c r="S968">
        <v>1</v>
      </c>
      <c r="T968" t="s">
        <v>545</v>
      </c>
      <c r="U968" t="s">
        <v>206</v>
      </c>
      <c r="V968" t="s">
        <v>546</v>
      </c>
    </row>
    <row r="969" spans="1:22" x14ac:dyDescent="0.3">
      <c r="A969">
        <v>968</v>
      </c>
      <c r="B969" s="65">
        <v>44352</v>
      </c>
      <c r="C969">
        <v>19</v>
      </c>
      <c r="D969" t="s">
        <v>96</v>
      </c>
      <c r="E969">
        <v>14</v>
      </c>
      <c r="F969">
        <v>40</v>
      </c>
      <c r="G969">
        <v>105</v>
      </c>
      <c r="H969">
        <v>4200</v>
      </c>
      <c r="I969">
        <v>7.0000000000000007E-2</v>
      </c>
      <c r="K969">
        <v>3906</v>
      </c>
      <c r="L969" s="65">
        <v>44370</v>
      </c>
      <c r="M969" s="65">
        <v>44370</v>
      </c>
      <c r="N969">
        <v>968</v>
      </c>
      <c r="O969">
        <v>4</v>
      </c>
      <c r="P969" t="s">
        <v>90</v>
      </c>
      <c r="Q969">
        <v>0.05</v>
      </c>
      <c r="R969">
        <v>195.3</v>
      </c>
      <c r="S969">
        <v>2</v>
      </c>
      <c r="T969" t="s">
        <v>548</v>
      </c>
      <c r="U969" t="s">
        <v>201</v>
      </c>
      <c r="V969" t="s">
        <v>570</v>
      </c>
    </row>
    <row r="970" spans="1:22" x14ac:dyDescent="0.3">
      <c r="A970">
        <v>969</v>
      </c>
      <c r="B970" s="65">
        <v>44352</v>
      </c>
      <c r="C970">
        <v>51</v>
      </c>
      <c r="D970" t="s">
        <v>114</v>
      </c>
      <c r="E970">
        <v>4</v>
      </c>
      <c r="F970">
        <v>50</v>
      </c>
      <c r="G970">
        <v>102</v>
      </c>
      <c r="H970">
        <v>5100</v>
      </c>
      <c r="I970">
        <v>0.14000000000000001</v>
      </c>
      <c r="K970">
        <v>4386</v>
      </c>
      <c r="L970" s="65">
        <v>44365</v>
      </c>
      <c r="M970" s="65">
        <v>44365</v>
      </c>
      <c r="N970">
        <v>969</v>
      </c>
      <c r="O970">
        <v>7</v>
      </c>
      <c r="P970" t="s">
        <v>95</v>
      </c>
      <c r="Q970">
        <v>0.06</v>
      </c>
      <c r="R970">
        <v>263.16000000000003</v>
      </c>
      <c r="S970">
        <v>3</v>
      </c>
      <c r="T970" t="s">
        <v>548</v>
      </c>
      <c r="U970" t="s">
        <v>206</v>
      </c>
      <c r="V970" t="s">
        <v>549</v>
      </c>
    </row>
    <row r="971" spans="1:22" x14ac:dyDescent="0.3">
      <c r="A971">
        <v>970</v>
      </c>
      <c r="B971" s="65">
        <v>44353</v>
      </c>
      <c r="C971">
        <v>1</v>
      </c>
      <c r="D971" t="s">
        <v>152</v>
      </c>
      <c r="E971">
        <v>10</v>
      </c>
      <c r="F971">
        <v>32</v>
      </c>
      <c r="G971">
        <v>114</v>
      </c>
      <c r="H971">
        <v>3648</v>
      </c>
      <c r="I971">
        <v>0.06</v>
      </c>
      <c r="K971">
        <v>3429.12</v>
      </c>
      <c r="L971" s="65">
        <v>44354</v>
      </c>
      <c r="M971" s="65">
        <v>44354</v>
      </c>
      <c r="N971">
        <v>970</v>
      </c>
      <c r="O971">
        <v>4</v>
      </c>
      <c r="P971" t="s">
        <v>109</v>
      </c>
      <c r="Q971">
        <v>0.05</v>
      </c>
      <c r="R971">
        <v>171.45599999999999</v>
      </c>
      <c r="S971">
        <v>4</v>
      </c>
      <c r="T971" t="s">
        <v>551</v>
      </c>
      <c r="U971" t="s">
        <v>206</v>
      </c>
      <c r="V971" t="s">
        <v>562</v>
      </c>
    </row>
    <row r="972" spans="1:22" x14ac:dyDescent="0.3">
      <c r="A972">
        <v>971</v>
      </c>
      <c r="B972" s="65">
        <v>44354</v>
      </c>
      <c r="C972">
        <v>19</v>
      </c>
      <c r="D972" t="s">
        <v>96</v>
      </c>
      <c r="E972">
        <v>10</v>
      </c>
      <c r="F972">
        <v>48</v>
      </c>
      <c r="G972">
        <v>107</v>
      </c>
      <c r="H972">
        <v>5136</v>
      </c>
      <c r="I972">
        <v>0.04</v>
      </c>
      <c r="K972">
        <v>4930.5600000000004</v>
      </c>
      <c r="L972" s="65">
        <v>44377</v>
      </c>
      <c r="M972" s="65">
        <v>44377</v>
      </c>
      <c r="N972">
        <v>971</v>
      </c>
      <c r="O972">
        <v>7</v>
      </c>
      <c r="P972" t="s">
        <v>90</v>
      </c>
      <c r="Q972">
        <v>0.08</v>
      </c>
      <c r="R972">
        <v>394.44479999999999</v>
      </c>
      <c r="S972">
        <v>5</v>
      </c>
      <c r="T972" t="s">
        <v>551</v>
      </c>
      <c r="U972" t="s">
        <v>206</v>
      </c>
      <c r="V972" t="s">
        <v>562</v>
      </c>
    </row>
    <row r="973" spans="1:22" x14ac:dyDescent="0.3">
      <c r="A973">
        <v>972</v>
      </c>
      <c r="B973" s="65">
        <v>44354</v>
      </c>
      <c r="C973">
        <v>33</v>
      </c>
      <c r="D973" t="s">
        <v>135</v>
      </c>
      <c r="E973">
        <v>13</v>
      </c>
      <c r="F973">
        <v>23</v>
      </c>
      <c r="G973">
        <v>116</v>
      </c>
      <c r="H973">
        <v>2668</v>
      </c>
      <c r="I973">
        <v>0.08</v>
      </c>
      <c r="K973">
        <v>2454.56</v>
      </c>
      <c r="L973" s="65">
        <v>44379</v>
      </c>
      <c r="M973" s="65">
        <v>44379</v>
      </c>
      <c r="N973">
        <v>972</v>
      </c>
      <c r="O973">
        <v>6</v>
      </c>
      <c r="P973" t="s">
        <v>83</v>
      </c>
      <c r="Q973">
        <v>0.08</v>
      </c>
      <c r="R973">
        <v>196.3648</v>
      </c>
      <c r="S973">
        <v>6</v>
      </c>
      <c r="T973" t="s">
        <v>545</v>
      </c>
      <c r="U973" t="s">
        <v>201</v>
      </c>
      <c r="V973" t="s">
        <v>568</v>
      </c>
    </row>
    <row r="974" spans="1:22" x14ac:dyDescent="0.3">
      <c r="A974">
        <v>973</v>
      </c>
      <c r="B974" s="65">
        <v>44354</v>
      </c>
      <c r="C974">
        <v>22</v>
      </c>
      <c r="D974" t="s">
        <v>112</v>
      </c>
      <c r="E974">
        <v>15</v>
      </c>
      <c r="F974">
        <v>33</v>
      </c>
      <c r="G974">
        <v>103</v>
      </c>
      <c r="H974">
        <v>3399</v>
      </c>
      <c r="I974">
        <v>0.08</v>
      </c>
      <c r="K974">
        <v>3127.08</v>
      </c>
      <c r="L974" s="65">
        <v>44373</v>
      </c>
      <c r="M974" s="65">
        <v>44373</v>
      </c>
      <c r="N974">
        <v>973</v>
      </c>
      <c r="O974">
        <v>7</v>
      </c>
      <c r="P974" t="s">
        <v>92</v>
      </c>
      <c r="Q974">
        <v>0.1</v>
      </c>
      <c r="R974">
        <v>312.70800000000003</v>
      </c>
      <c r="S974">
        <v>7</v>
      </c>
      <c r="T974" t="s">
        <v>551</v>
      </c>
      <c r="U974" t="s">
        <v>206</v>
      </c>
      <c r="V974" t="s">
        <v>572</v>
      </c>
    </row>
    <row r="975" spans="1:22" x14ac:dyDescent="0.3">
      <c r="A975">
        <v>974</v>
      </c>
      <c r="B975" s="65">
        <v>44354</v>
      </c>
      <c r="C975">
        <v>84</v>
      </c>
      <c r="D975" t="s">
        <v>106</v>
      </c>
      <c r="E975">
        <v>13</v>
      </c>
      <c r="F975">
        <v>15</v>
      </c>
      <c r="G975">
        <v>120</v>
      </c>
      <c r="H975">
        <v>1800</v>
      </c>
      <c r="I975">
        <v>0.08</v>
      </c>
      <c r="K975">
        <v>1656</v>
      </c>
      <c r="L975" s="65">
        <v>44365</v>
      </c>
      <c r="M975" s="65">
        <v>44365</v>
      </c>
      <c r="N975">
        <v>974</v>
      </c>
      <c r="O975">
        <v>3</v>
      </c>
      <c r="P975" t="s">
        <v>80</v>
      </c>
      <c r="Q975">
        <v>0.08</v>
      </c>
      <c r="R975">
        <v>132.47999999999999</v>
      </c>
      <c r="S975">
        <v>1</v>
      </c>
      <c r="T975" t="s">
        <v>545</v>
      </c>
      <c r="U975" t="s">
        <v>201</v>
      </c>
      <c r="V975" t="s">
        <v>568</v>
      </c>
    </row>
    <row r="976" spans="1:22" x14ac:dyDescent="0.3">
      <c r="A976">
        <v>975</v>
      </c>
      <c r="B976" s="65">
        <v>44354</v>
      </c>
      <c r="C976">
        <v>89</v>
      </c>
      <c r="D976" t="s">
        <v>111</v>
      </c>
      <c r="E976">
        <v>9</v>
      </c>
      <c r="F976">
        <v>34</v>
      </c>
      <c r="G976">
        <v>101</v>
      </c>
      <c r="H976">
        <v>3434</v>
      </c>
      <c r="I976">
        <v>0.11</v>
      </c>
      <c r="K976">
        <v>3056.26</v>
      </c>
      <c r="L976" s="65">
        <v>44372</v>
      </c>
      <c r="M976" s="65">
        <v>44372</v>
      </c>
      <c r="N976">
        <v>975</v>
      </c>
      <c r="O976">
        <v>1</v>
      </c>
      <c r="P976" t="s">
        <v>128</v>
      </c>
      <c r="Q976">
        <v>0.09</v>
      </c>
      <c r="R976">
        <v>275.0634</v>
      </c>
      <c r="S976">
        <v>2</v>
      </c>
      <c r="T976" t="s">
        <v>548</v>
      </c>
      <c r="U976" t="s">
        <v>206</v>
      </c>
      <c r="V976" t="s">
        <v>560</v>
      </c>
    </row>
    <row r="977" spans="1:22" x14ac:dyDescent="0.3">
      <c r="A977">
        <v>976</v>
      </c>
      <c r="B977" s="65">
        <v>44354</v>
      </c>
      <c r="C977">
        <v>43</v>
      </c>
      <c r="D977" t="s">
        <v>158</v>
      </c>
      <c r="E977">
        <v>3</v>
      </c>
      <c r="F977">
        <v>35</v>
      </c>
      <c r="G977">
        <v>91</v>
      </c>
      <c r="H977">
        <v>3185</v>
      </c>
      <c r="I977">
        <v>0.02</v>
      </c>
      <c r="K977">
        <v>3121.3</v>
      </c>
      <c r="L977" s="65">
        <v>44380</v>
      </c>
      <c r="M977" s="65">
        <v>44380</v>
      </c>
      <c r="N977">
        <v>976</v>
      </c>
      <c r="O977">
        <v>3</v>
      </c>
      <c r="P977" t="s">
        <v>90</v>
      </c>
      <c r="Q977">
        <v>7.0000000000000007E-2</v>
      </c>
      <c r="R977">
        <v>218.49100000000001</v>
      </c>
      <c r="S977">
        <v>3</v>
      </c>
      <c r="T977" t="s">
        <v>545</v>
      </c>
      <c r="U977" t="s">
        <v>206</v>
      </c>
      <c r="V977" t="s">
        <v>546</v>
      </c>
    </row>
    <row r="978" spans="1:22" x14ac:dyDescent="0.3">
      <c r="A978">
        <v>977</v>
      </c>
      <c r="B978" s="65">
        <v>44355</v>
      </c>
      <c r="C978">
        <v>26</v>
      </c>
      <c r="D978" t="s">
        <v>154</v>
      </c>
      <c r="E978">
        <v>14</v>
      </c>
      <c r="F978">
        <v>23</v>
      </c>
      <c r="G978">
        <v>114</v>
      </c>
      <c r="H978">
        <v>2622</v>
      </c>
      <c r="I978">
        <v>0.11</v>
      </c>
      <c r="K978">
        <v>2333.58</v>
      </c>
      <c r="L978" s="65">
        <v>44357</v>
      </c>
      <c r="M978" s="65">
        <v>44357</v>
      </c>
      <c r="N978">
        <v>977</v>
      </c>
      <c r="O978">
        <v>2</v>
      </c>
      <c r="P978" t="s">
        <v>128</v>
      </c>
      <c r="Q978">
        <v>0.06</v>
      </c>
      <c r="R978">
        <v>140.01480000000001</v>
      </c>
      <c r="S978">
        <v>4</v>
      </c>
      <c r="T978" t="s">
        <v>548</v>
      </c>
      <c r="U978" t="s">
        <v>201</v>
      </c>
      <c r="V978" t="s">
        <v>570</v>
      </c>
    </row>
    <row r="979" spans="1:22" x14ac:dyDescent="0.3">
      <c r="A979">
        <v>978</v>
      </c>
      <c r="B979" s="65">
        <v>44355</v>
      </c>
      <c r="C979">
        <v>71</v>
      </c>
      <c r="D979" t="s">
        <v>78</v>
      </c>
      <c r="E979">
        <v>8</v>
      </c>
      <c r="F979">
        <v>29</v>
      </c>
      <c r="G979">
        <v>106</v>
      </c>
      <c r="H979">
        <v>3074</v>
      </c>
      <c r="I979">
        <v>0.11</v>
      </c>
      <c r="K979">
        <v>2735.86</v>
      </c>
      <c r="L979" s="65">
        <v>44355</v>
      </c>
      <c r="M979" s="65">
        <v>44355</v>
      </c>
      <c r="N979">
        <v>978</v>
      </c>
      <c r="O979">
        <v>5</v>
      </c>
      <c r="P979" t="s">
        <v>83</v>
      </c>
      <c r="Q979">
        <v>7.0000000000000007E-2</v>
      </c>
      <c r="R979">
        <v>191.5102</v>
      </c>
      <c r="S979">
        <v>5</v>
      </c>
      <c r="T979" t="s">
        <v>545</v>
      </c>
      <c r="U979" t="s">
        <v>206</v>
      </c>
      <c r="V979" t="s">
        <v>558</v>
      </c>
    </row>
    <row r="980" spans="1:22" x14ac:dyDescent="0.3">
      <c r="A980">
        <v>979</v>
      </c>
      <c r="B980" s="65">
        <v>44355</v>
      </c>
      <c r="C980">
        <v>76</v>
      </c>
      <c r="D980" t="s">
        <v>163</v>
      </c>
      <c r="E980">
        <v>6</v>
      </c>
      <c r="F980">
        <v>29</v>
      </c>
      <c r="G980">
        <v>117</v>
      </c>
      <c r="H980">
        <v>3393</v>
      </c>
      <c r="I980">
        <v>0.03</v>
      </c>
      <c r="K980">
        <v>3291.21</v>
      </c>
      <c r="L980" s="65">
        <v>44355</v>
      </c>
      <c r="M980" s="65">
        <v>44355</v>
      </c>
      <c r="N980">
        <v>979</v>
      </c>
      <c r="O980">
        <v>4</v>
      </c>
      <c r="P980" t="s">
        <v>95</v>
      </c>
      <c r="Q980">
        <v>0.05</v>
      </c>
      <c r="R980">
        <v>164.56049999999999</v>
      </c>
      <c r="S980">
        <v>6</v>
      </c>
      <c r="T980" t="s">
        <v>202</v>
      </c>
      <c r="U980" t="s">
        <v>201</v>
      </c>
      <c r="V980" t="s">
        <v>554</v>
      </c>
    </row>
    <row r="981" spans="1:22" x14ac:dyDescent="0.3">
      <c r="A981">
        <v>980</v>
      </c>
      <c r="B981" s="65">
        <v>44356</v>
      </c>
      <c r="C981">
        <v>58</v>
      </c>
      <c r="D981" t="s">
        <v>131</v>
      </c>
      <c r="E981">
        <v>8</v>
      </c>
      <c r="F981">
        <v>20</v>
      </c>
      <c r="G981">
        <v>96</v>
      </c>
      <c r="H981">
        <v>1920</v>
      </c>
      <c r="I981">
        <v>0.08</v>
      </c>
      <c r="K981">
        <v>1766.4</v>
      </c>
      <c r="L981" s="65">
        <v>44375</v>
      </c>
      <c r="M981" s="65">
        <v>44375</v>
      </c>
      <c r="N981">
        <v>980</v>
      </c>
      <c r="O981">
        <v>7</v>
      </c>
      <c r="P981" t="s">
        <v>92</v>
      </c>
      <c r="Q981">
        <v>0.08</v>
      </c>
      <c r="R981">
        <v>141.31200000000001</v>
      </c>
      <c r="S981">
        <v>7</v>
      </c>
      <c r="T981" t="s">
        <v>545</v>
      </c>
      <c r="U981" t="s">
        <v>206</v>
      </c>
      <c r="V981" t="s">
        <v>558</v>
      </c>
    </row>
    <row r="982" spans="1:22" x14ac:dyDescent="0.3">
      <c r="A982">
        <v>981</v>
      </c>
      <c r="B982" s="65">
        <v>44358</v>
      </c>
      <c r="C982">
        <v>70</v>
      </c>
      <c r="D982" t="s">
        <v>126</v>
      </c>
      <c r="E982">
        <v>1</v>
      </c>
      <c r="F982">
        <v>41</v>
      </c>
      <c r="G982">
        <v>102</v>
      </c>
      <c r="H982">
        <v>4182</v>
      </c>
      <c r="I982">
        <v>0.15</v>
      </c>
      <c r="K982">
        <v>3554.7</v>
      </c>
      <c r="L982" s="65">
        <v>44366</v>
      </c>
      <c r="M982" s="65">
        <v>44366</v>
      </c>
      <c r="N982">
        <v>981</v>
      </c>
      <c r="O982">
        <v>6</v>
      </c>
      <c r="P982" t="s">
        <v>109</v>
      </c>
      <c r="Q982">
        <v>0.05</v>
      </c>
      <c r="R982">
        <v>177.73500000000001</v>
      </c>
      <c r="S982">
        <v>1</v>
      </c>
      <c r="T982" t="s">
        <v>202</v>
      </c>
      <c r="U982" t="s">
        <v>201</v>
      </c>
      <c r="V982" t="s">
        <v>539</v>
      </c>
    </row>
    <row r="983" spans="1:22" x14ac:dyDescent="0.3">
      <c r="A983">
        <v>982</v>
      </c>
      <c r="B983" s="65">
        <v>44358</v>
      </c>
      <c r="C983">
        <v>34</v>
      </c>
      <c r="D983" t="s">
        <v>118</v>
      </c>
      <c r="E983">
        <v>2</v>
      </c>
      <c r="F983">
        <v>38</v>
      </c>
      <c r="G983">
        <v>97</v>
      </c>
      <c r="H983">
        <v>3686</v>
      </c>
      <c r="I983">
        <v>7.0000000000000007E-2</v>
      </c>
      <c r="K983">
        <v>3427.98</v>
      </c>
      <c r="L983" s="65">
        <v>44364</v>
      </c>
      <c r="M983" s="65">
        <v>44364</v>
      </c>
      <c r="N983">
        <v>982</v>
      </c>
      <c r="O983">
        <v>1</v>
      </c>
      <c r="P983" t="s">
        <v>95</v>
      </c>
      <c r="Q983">
        <v>7.0000000000000007E-2</v>
      </c>
      <c r="R983">
        <v>239.95859999999999</v>
      </c>
      <c r="S983">
        <v>2</v>
      </c>
      <c r="T983" t="s">
        <v>542</v>
      </c>
      <c r="U983" t="s">
        <v>206</v>
      </c>
      <c r="V983" t="s">
        <v>543</v>
      </c>
    </row>
    <row r="984" spans="1:22" x14ac:dyDescent="0.3">
      <c r="A984">
        <v>983</v>
      </c>
      <c r="B984" s="65">
        <v>44358</v>
      </c>
      <c r="C984">
        <v>72</v>
      </c>
      <c r="D984" t="s">
        <v>96</v>
      </c>
      <c r="E984">
        <v>3</v>
      </c>
      <c r="F984">
        <v>25</v>
      </c>
      <c r="G984">
        <v>91</v>
      </c>
      <c r="H984">
        <v>2275</v>
      </c>
      <c r="I984">
        <v>7.0000000000000007E-2</v>
      </c>
      <c r="K984">
        <v>2115.75</v>
      </c>
      <c r="L984" s="65">
        <v>44373</v>
      </c>
      <c r="M984" s="65">
        <v>44373</v>
      </c>
      <c r="N984">
        <v>983</v>
      </c>
      <c r="O984">
        <v>1</v>
      </c>
      <c r="P984" t="s">
        <v>83</v>
      </c>
      <c r="Q984">
        <v>0.05</v>
      </c>
      <c r="R984">
        <v>105.78749999999999</v>
      </c>
      <c r="S984">
        <v>3</v>
      </c>
      <c r="T984" t="s">
        <v>545</v>
      </c>
      <c r="U984" t="s">
        <v>206</v>
      </c>
      <c r="V984" t="s">
        <v>546</v>
      </c>
    </row>
    <row r="985" spans="1:22" x14ac:dyDescent="0.3">
      <c r="A985">
        <v>984</v>
      </c>
      <c r="B985" s="65">
        <v>44358</v>
      </c>
      <c r="C985">
        <v>74</v>
      </c>
      <c r="D985" t="s">
        <v>96</v>
      </c>
      <c r="E985">
        <v>10</v>
      </c>
      <c r="F985">
        <v>13</v>
      </c>
      <c r="G985">
        <v>115</v>
      </c>
      <c r="H985">
        <v>1495</v>
      </c>
      <c r="I985">
        <v>0.04</v>
      </c>
      <c r="K985">
        <v>1435.2</v>
      </c>
      <c r="L985" s="65">
        <v>44373</v>
      </c>
      <c r="M985" s="65">
        <v>44373</v>
      </c>
      <c r="N985">
        <v>984</v>
      </c>
      <c r="O985">
        <v>4</v>
      </c>
      <c r="P985" t="s">
        <v>113</v>
      </c>
      <c r="Q985">
        <v>0.05</v>
      </c>
      <c r="R985">
        <v>71.760000000000005</v>
      </c>
      <c r="S985">
        <v>4</v>
      </c>
      <c r="T985" t="s">
        <v>551</v>
      </c>
      <c r="U985" t="s">
        <v>206</v>
      </c>
      <c r="V985" t="s">
        <v>562</v>
      </c>
    </row>
    <row r="986" spans="1:22" x14ac:dyDescent="0.3">
      <c r="A986">
        <v>985</v>
      </c>
      <c r="B986" s="65">
        <v>44358</v>
      </c>
      <c r="C986">
        <v>44</v>
      </c>
      <c r="D986" t="s">
        <v>130</v>
      </c>
      <c r="E986">
        <v>4</v>
      </c>
      <c r="F986">
        <v>26</v>
      </c>
      <c r="G986">
        <v>114</v>
      </c>
      <c r="H986">
        <v>2964</v>
      </c>
      <c r="I986">
        <v>0.09</v>
      </c>
      <c r="K986">
        <v>2697.24</v>
      </c>
      <c r="L986" s="65">
        <v>44366</v>
      </c>
      <c r="M986" s="65">
        <v>44366</v>
      </c>
      <c r="N986">
        <v>985</v>
      </c>
      <c r="O986">
        <v>6</v>
      </c>
      <c r="P986" t="s">
        <v>113</v>
      </c>
      <c r="Q986">
        <v>0.06</v>
      </c>
      <c r="R986">
        <v>161.83439999999999</v>
      </c>
      <c r="S986">
        <v>5</v>
      </c>
      <c r="T986" t="s">
        <v>548</v>
      </c>
      <c r="U986" t="s">
        <v>206</v>
      </c>
      <c r="V986" t="s">
        <v>549</v>
      </c>
    </row>
    <row r="987" spans="1:22" x14ac:dyDescent="0.3">
      <c r="A987">
        <v>986</v>
      </c>
      <c r="B987" s="65">
        <v>44358</v>
      </c>
      <c r="C987">
        <v>47</v>
      </c>
      <c r="D987" t="s">
        <v>101</v>
      </c>
      <c r="E987">
        <v>7</v>
      </c>
      <c r="F987">
        <v>32</v>
      </c>
      <c r="G987">
        <v>98</v>
      </c>
      <c r="H987">
        <v>3136</v>
      </c>
      <c r="I987">
        <v>0.08</v>
      </c>
      <c r="K987">
        <v>2885.12</v>
      </c>
      <c r="L987" s="65">
        <v>44379</v>
      </c>
      <c r="M987" s="65">
        <v>44379</v>
      </c>
      <c r="N987">
        <v>986</v>
      </c>
      <c r="O987">
        <v>3</v>
      </c>
      <c r="P987" t="s">
        <v>88</v>
      </c>
      <c r="Q987">
        <v>7.0000000000000007E-2</v>
      </c>
      <c r="R987">
        <v>201.95840000000001</v>
      </c>
      <c r="S987">
        <v>6</v>
      </c>
      <c r="T987" t="s">
        <v>542</v>
      </c>
      <c r="U987" t="s">
        <v>206</v>
      </c>
      <c r="V987" t="s">
        <v>556</v>
      </c>
    </row>
    <row r="988" spans="1:22" x14ac:dyDescent="0.3">
      <c r="A988">
        <v>987</v>
      </c>
      <c r="B988" s="65">
        <v>44360</v>
      </c>
      <c r="C988">
        <v>43</v>
      </c>
      <c r="D988" t="s">
        <v>158</v>
      </c>
      <c r="E988">
        <v>8</v>
      </c>
      <c r="F988">
        <v>15</v>
      </c>
      <c r="G988">
        <v>95</v>
      </c>
      <c r="H988">
        <v>1425</v>
      </c>
      <c r="I988">
        <v>0.11</v>
      </c>
      <c r="K988">
        <v>1268.25</v>
      </c>
      <c r="L988" s="65">
        <v>44387</v>
      </c>
      <c r="M988" s="65">
        <v>44387</v>
      </c>
      <c r="N988">
        <v>987</v>
      </c>
      <c r="O988">
        <v>2</v>
      </c>
      <c r="P988" t="s">
        <v>83</v>
      </c>
      <c r="Q988">
        <v>0.09</v>
      </c>
      <c r="R988">
        <v>114.1425</v>
      </c>
      <c r="S988">
        <v>7</v>
      </c>
      <c r="T988" t="s">
        <v>545</v>
      </c>
      <c r="U988" t="s">
        <v>206</v>
      </c>
      <c r="V988" t="s">
        <v>558</v>
      </c>
    </row>
    <row r="989" spans="1:22" x14ac:dyDescent="0.3">
      <c r="A989">
        <v>988</v>
      </c>
      <c r="B989" s="65">
        <v>44360</v>
      </c>
      <c r="C989">
        <v>73</v>
      </c>
      <c r="D989" t="s">
        <v>96</v>
      </c>
      <c r="E989">
        <v>6</v>
      </c>
      <c r="F989">
        <v>30</v>
      </c>
      <c r="G989">
        <v>97</v>
      </c>
      <c r="H989">
        <v>2910</v>
      </c>
      <c r="I989">
        <v>0.09</v>
      </c>
      <c r="K989">
        <v>2648.1</v>
      </c>
      <c r="L989" s="65">
        <v>44385</v>
      </c>
      <c r="M989" s="65">
        <v>44385</v>
      </c>
      <c r="N989">
        <v>988</v>
      </c>
      <c r="O989">
        <v>3</v>
      </c>
      <c r="P989" t="s">
        <v>80</v>
      </c>
      <c r="Q989">
        <v>0.1</v>
      </c>
      <c r="R989">
        <v>264.81</v>
      </c>
      <c r="S989">
        <v>1</v>
      </c>
      <c r="T989" t="s">
        <v>202</v>
      </c>
      <c r="U989" t="s">
        <v>201</v>
      </c>
      <c r="V989" t="s">
        <v>554</v>
      </c>
    </row>
    <row r="990" spans="1:22" x14ac:dyDescent="0.3">
      <c r="A990">
        <v>989</v>
      </c>
      <c r="B990" s="65">
        <v>44361</v>
      </c>
      <c r="C990">
        <v>93</v>
      </c>
      <c r="D990" t="s">
        <v>91</v>
      </c>
      <c r="E990">
        <v>12</v>
      </c>
      <c r="F990">
        <v>12</v>
      </c>
      <c r="G990">
        <v>96</v>
      </c>
      <c r="H990">
        <v>1152</v>
      </c>
      <c r="I990">
        <v>0.03</v>
      </c>
      <c r="K990">
        <v>1117.44</v>
      </c>
      <c r="L990" s="65">
        <v>44376</v>
      </c>
      <c r="M990" s="65">
        <v>44376</v>
      </c>
      <c r="N990">
        <v>989</v>
      </c>
      <c r="O990">
        <v>2</v>
      </c>
      <c r="P990" t="s">
        <v>95</v>
      </c>
      <c r="Q990">
        <v>0.06</v>
      </c>
      <c r="R990">
        <v>67.046400000000006</v>
      </c>
      <c r="S990">
        <v>2</v>
      </c>
      <c r="T990" t="s">
        <v>542</v>
      </c>
      <c r="U990" t="s">
        <v>201</v>
      </c>
      <c r="V990" t="s">
        <v>566</v>
      </c>
    </row>
    <row r="991" spans="1:22" x14ac:dyDescent="0.3">
      <c r="A991">
        <v>990</v>
      </c>
      <c r="B991" s="65">
        <v>44361</v>
      </c>
      <c r="C991">
        <v>6</v>
      </c>
      <c r="D991" t="s">
        <v>147</v>
      </c>
      <c r="E991">
        <v>8</v>
      </c>
      <c r="F991">
        <v>36</v>
      </c>
      <c r="G991">
        <v>92</v>
      </c>
      <c r="H991">
        <v>3312</v>
      </c>
      <c r="I991">
        <v>0.15</v>
      </c>
      <c r="K991">
        <v>2815.2</v>
      </c>
      <c r="L991" s="65">
        <v>44390</v>
      </c>
      <c r="M991" s="65">
        <v>44390</v>
      </c>
      <c r="N991">
        <v>990</v>
      </c>
      <c r="O991">
        <v>7</v>
      </c>
      <c r="P991" t="s">
        <v>95</v>
      </c>
      <c r="Q991">
        <v>0.09</v>
      </c>
      <c r="R991">
        <v>253.36799999999999</v>
      </c>
      <c r="S991">
        <v>3</v>
      </c>
      <c r="T991" t="s">
        <v>545</v>
      </c>
      <c r="U991" t="s">
        <v>206</v>
      </c>
      <c r="V991" t="s">
        <v>558</v>
      </c>
    </row>
    <row r="992" spans="1:22" x14ac:dyDescent="0.3">
      <c r="A992">
        <v>991</v>
      </c>
      <c r="B992" s="65">
        <v>44362</v>
      </c>
      <c r="C992">
        <v>11</v>
      </c>
      <c r="D992" t="s">
        <v>119</v>
      </c>
      <c r="E992">
        <v>10</v>
      </c>
      <c r="F992">
        <v>50</v>
      </c>
      <c r="G992">
        <v>118</v>
      </c>
      <c r="H992">
        <v>5900</v>
      </c>
      <c r="I992">
        <v>0.13</v>
      </c>
      <c r="K992">
        <v>5133</v>
      </c>
      <c r="L992" s="65">
        <v>44366</v>
      </c>
      <c r="M992" s="65">
        <v>44366</v>
      </c>
      <c r="N992">
        <v>991</v>
      </c>
      <c r="O992">
        <v>1</v>
      </c>
      <c r="P992" t="s">
        <v>95</v>
      </c>
      <c r="Q992">
        <v>0.09</v>
      </c>
      <c r="R992">
        <v>461.97</v>
      </c>
      <c r="S992">
        <v>4</v>
      </c>
      <c r="T992" t="s">
        <v>551</v>
      </c>
      <c r="U992" t="s">
        <v>206</v>
      </c>
      <c r="V992" t="s">
        <v>562</v>
      </c>
    </row>
    <row r="993" spans="1:22" x14ac:dyDescent="0.3">
      <c r="A993">
        <v>992</v>
      </c>
      <c r="B993" s="65">
        <v>44363</v>
      </c>
      <c r="C993">
        <v>42</v>
      </c>
      <c r="D993" t="s">
        <v>151</v>
      </c>
      <c r="E993">
        <v>12</v>
      </c>
      <c r="F993">
        <v>12</v>
      </c>
      <c r="G993">
        <v>111</v>
      </c>
      <c r="H993">
        <v>1332</v>
      </c>
      <c r="I993">
        <v>0.11</v>
      </c>
      <c r="K993">
        <v>1185.48</v>
      </c>
      <c r="L993" s="65">
        <v>44366</v>
      </c>
      <c r="M993" s="65">
        <v>44366</v>
      </c>
      <c r="N993">
        <v>992</v>
      </c>
      <c r="O993">
        <v>7</v>
      </c>
      <c r="P993" t="s">
        <v>92</v>
      </c>
      <c r="Q993">
        <v>0.09</v>
      </c>
      <c r="R993">
        <v>106.6932</v>
      </c>
      <c r="S993">
        <v>5</v>
      </c>
      <c r="T993" t="s">
        <v>542</v>
      </c>
      <c r="U993" t="s">
        <v>201</v>
      </c>
      <c r="V993" t="s">
        <v>566</v>
      </c>
    </row>
    <row r="994" spans="1:22" x14ac:dyDescent="0.3">
      <c r="A994">
        <v>993</v>
      </c>
      <c r="B994" s="65">
        <v>44364</v>
      </c>
      <c r="C994">
        <v>60</v>
      </c>
      <c r="D994" t="s">
        <v>141</v>
      </c>
      <c r="E994">
        <v>6</v>
      </c>
      <c r="F994">
        <v>24</v>
      </c>
      <c r="G994">
        <v>107</v>
      </c>
      <c r="H994">
        <v>2568</v>
      </c>
      <c r="I994">
        <v>0.05</v>
      </c>
      <c r="K994">
        <v>2439.6</v>
      </c>
      <c r="L994" s="65">
        <v>44365</v>
      </c>
      <c r="M994" s="65">
        <v>44365</v>
      </c>
      <c r="N994">
        <v>993</v>
      </c>
      <c r="O994">
        <v>7</v>
      </c>
      <c r="P994" t="s">
        <v>128</v>
      </c>
      <c r="Q994">
        <v>0.06</v>
      </c>
      <c r="R994">
        <v>146.376</v>
      </c>
      <c r="S994">
        <v>6</v>
      </c>
      <c r="T994" t="s">
        <v>202</v>
      </c>
      <c r="U994" t="s">
        <v>201</v>
      </c>
      <c r="V994" t="s">
        <v>554</v>
      </c>
    </row>
    <row r="995" spans="1:22" x14ac:dyDescent="0.3">
      <c r="A995">
        <v>994</v>
      </c>
      <c r="B995" s="65">
        <v>44364</v>
      </c>
      <c r="C995">
        <v>79</v>
      </c>
      <c r="D995" t="s">
        <v>91</v>
      </c>
      <c r="E995">
        <v>7</v>
      </c>
      <c r="F995">
        <v>13</v>
      </c>
      <c r="G995">
        <v>117</v>
      </c>
      <c r="H995">
        <v>1521</v>
      </c>
      <c r="I995">
        <v>7.0000000000000007E-2</v>
      </c>
      <c r="K995">
        <v>1414.53</v>
      </c>
      <c r="L995" s="65">
        <v>44382</v>
      </c>
      <c r="M995" s="65">
        <v>44382</v>
      </c>
      <c r="N995">
        <v>994</v>
      </c>
      <c r="O995">
        <v>5</v>
      </c>
      <c r="P995" t="s">
        <v>109</v>
      </c>
      <c r="Q995">
        <v>0.08</v>
      </c>
      <c r="R995">
        <v>113.16240000000001</v>
      </c>
      <c r="S995">
        <v>7</v>
      </c>
      <c r="T995" t="s">
        <v>542</v>
      </c>
      <c r="U995" t="s">
        <v>206</v>
      </c>
      <c r="V995" t="s">
        <v>556</v>
      </c>
    </row>
    <row r="996" spans="1:22" x14ac:dyDescent="0.3">
      <c r="A996">
        <v>995</v>
      </c>
      <c r="B996" s="65">
        <v>44364</v>
      </c>
      <c r="C996">
        <v>21</v>
      </c>
      <c r="D996" t="s">
        <v>146</v>
      </c>
      <c r="E996">
        <v>10</v>
      </c>
      <c r="F996">
        <v>14</v>
      </c>
      <c r="G996">
        <v>119</v>
      </c>
      <c r="H996">
        <v>1666</v>
      </c>
      <c r="I996">
        <v>0.13</v>
      </c>
      <c r="K996">
        <v>1449.42</v>
      </c>
      <c r="L996" s="65">
        <v>44374</v>
      </c>
      <c r="M996" s="65">
        <v>44374</v>
      </c>
      <c r="N996">
        <v>995</v>
      </c>
      <c r="O996">
        <v>5</v>
      </c>
      <c r="P996" t="s">
        <v>95</v>
      </c>
      <c r="Q996">
        <v>0.06</v>
      </c>
      <c r="R996">
        <v>86.965199999999996</v>
      </c>
      <c r="S996">
        <v>1</v>
      </c>
      <c r="T996" t="s">
        <v>551</v>
      </c>
      <c r="U996" t="s">
        <v>206</v>
      </c>
      <c r="V996" t="s">
        <v>562</v>
      </c>
    </row>
    <row r="997" spans="1:22" x14ac:dyDescent="0.3">
      <c r="A997">
        <v>996</v>
      </c>
      <c r="B997" s="65">
        <v>44364</v>
      </c>
      <c r="C997">
        <v>77</v>
      </c>
      <c r="D997" t="s">
        <v>124</v>
      </c>
      <c r="E997">
        <v>11</v>
      </c>
      <c r="F997">
        <v>16</v>
      </c>
      <c r="G997">
        <v>113</v>
      </c>
      <c r="H997">
        <v>1808</v>
      </c>
      <c r="I997">
        <v>0.03</v>
      </c>
      <c r="K997">
        <v>1753.76</v>
      </c>
      <c r="L997" s="65">
        <v>44364</v>
      </c>
      <c r="M997" s="65">
        <v>44364</v>
      </c>
      <c r="N997">
        <v>996</v>
      </c>
      <c r="O997">
        <v>5</v>
      </c>
      <c r="P997" t="s">
        <v>83</v>
      </c>
      <c r="Q997">
        <v>0.09</v>
      </c>
      <c r="R997">
        <v>157.83840000000001</v>
      </c>
      <c r="S997">
        <v>2</v>
      </c>
      <c r="T997" t="s">
        <v>202</v>
      </c>
      <c r="U997" t="s">
        <v>201</v>
      </c>
      <c r="V997" t="s">
        <v>564</v>
      </c>
    </row>
    <row r="998" spans="1:22" x14ac:dyDescent="0.3">
      <c r="A998">
        <v>997</v>
      </c>
      <c r="B998" s="65">
        <v>44365</v>
      </c>
      <c r="C998">
        <v>28</v>
      </c>
      <c r="D998" t="s">
        <v>145</v>
      </c>
      <c r="E998">
        <v>7</v>
      </c>
      <c r="F998">
        <v>33</v>
      </c>
      <c r="G998">
        <v>97</v>
      </c>
      <c r="H998">
        <v>3201</v>
      </c>
      <c r="I998">
        <v>0.11</v>
      </c>
      <c r="K998">
        <v>2848.89</v>
      </c>
      <c r="L998" s="65">
        <v>44373</v>
      </c>
      <c r="M998" s="65">
        <v>44373</v>
      </c>
      <c r="N998">
        <v>997</v>
      </c>
      <c r="O998">
        <v>3</v>
      </c>
      <c r="P998" t="s">
        <v>109</v>
      </c>
      <c r="Q998">
        <v>7.0000000000000007E-2</v>
      </c>
      <c r="R998">
        <v>199.42230000000001</v>
      </c>
      <c r="S998">
        <v>3</v>
      </c>
      <c r="T998" t="s">
        <v>542</v>
      </c>
      <c r="U998" t="s">
        <v>206</v>
      </c>
      <c r="V998" t="s">
        <v>556</v>
      </c>
    </row>
    <row r="999" spans="1:22" x14ac:dyDescent="0.3">
      <c r="A999">
        <v>998</v>
      </c>
      <c r="B999" s="65">
        <v>44365</v>
      </c>
      <c r="C999">
        <v>97</v>
      </c>
      <c r="D999" t="s">
        <v>125</v>
      </c>
      <c r="E999">
        <v>4</v>
      </c>
      <c r="F999">
        <v>13</v>
      </c>
      <c r="G999">
        <v>99</v>
      </c>
      <c r="H999">
        <v>1287</v>
      </c>
      <c r="I999">
        <v>0.06</v>
      </c>
      <c r="K999">
        <v>1209.78</v>
      </c>
      <c r="L999" s="65">
        <v>44382</v>
      </c>
      <c r="M999" s="65">
        <v>44382</v>
      </c>
      <c r="N999">
        <v>998</v>
      </c>
      <c r="O999">
        <v>3</v>
      </c>
      <c r="P999" t="s">
        <v>88</v>
      </c>
      <c r="Q999">
        <v>7.0000000000000007E-2</v>
      </c>
      <c r="R999">
        <v>84.684600000000003</v>
      </c>
      <c r="S999">
        <v>4</v>
      </c>
      <c r="T999" t="s">
        <v>548</v>
      </c>
      <c r="U999" t="s">
        <v>206</v>
      </c>
      <c r="V999" t="s">
        <v>549</v>
      </c>
    </row>
    <row r="1000" spans="1:22" x14ac:dyDescent="0.3">
      <c r="A1000">
        <v>999</v>
      </c>
      <c r="B1000" s="65">
        <v>44365</v>
      </c>
      <c r="C1000">
        <v>8</v>
      </c>
      <c r="D1000" t="s">
        <v>96</v>
      </c>
      <c r="E1000">
        <v>8</v>
      </c>
      <c r="F1000">
        <v>21</v>
      </c>
      <c r="G1000">
        <v>93</v>
      </c>
      <c r="H1000">
        <v>1953</v>
      </c>
      <c r="I1000">
        <v>0.03</v>
      </c>
      <c r="K1000">
        <v>1894.41</v>
      </c>
      <c r="L1000" s="65">
        <v>44392</v>
      </c>
      <c r="M1000" s="65">
        <v>44392</v>
      </c>
      <c r="N1000">
        <v>999</v>
      </c>
      <c r="O1000">
        <v>5</v>
      </c>
      <c r="P1000" t="s">
        <v>128</v>
      </c>
      <c r="Q1000">
        <v>7.0000000000000007E-2</v>
      </c>
      <c r="R1000">
        <v>132.6087</v>
      </c>
      <c r="S1000">
        <v>5</v>
      </c>
      <c r="T1000" t="s">
        <v>545</v>
      </c>
      <c r="U1000" t="s">
        <v>206</v>
      </c>
      <c r="V1000" t="s">
        <v>558</v>
      </c>
    </row>
    <row r="1001" spans="1:22" x14ac:dyDescent="0.3">
      <c r="A1001">
        <v>1000</v>
      </c>
      <c r="B1001" s="65">
        <v>44366</v>
      </c>
      <c r="C1001">
        <v>1</v>
      </c>
      <c r="D1001" t="s">
        <v>152</v>
      </c>
      <c r="E1001">
        <v>12</v>
      </c>
      <c r="F1001">
        <v>41</v>
      </c>
      <c r="G1001">
        <v>92</v>
      </c>
      <c r="H1001">
        <v>3772</v>
      </c>
      <c r="I1001">
        <v>0.1</v>
      </c>
      <c r="K1001">
        <v>3394.8</v>
      </c>
      <c r="L1001" s="65">
        <v>44393</v>
      </c>
      <c r="M1001" s="65">
        <v>44393</v>
      </c>
      <c r="N1001">
        <v>1000</v>
      </c>
      <c r="O1001">
        <v>7</v>
      </c>
      <c r="P1001" t="s">
        <v>92</v>
      </c>
      <c r="Q1001">
        <v>0.08</v>
      </c>
      <c r="R1001">
        <v>271.584</v>
      </c>
      <c r="S1001">
        <v>6</v>
      </c>
      <c r="T1001" t="s">
        <v>542</v>
      </c>
      <c r="U1001" t="s">
        <v>201</v>
      </c>
      <c r="V1001" t="s">
        <v>566</v>
      </c>
    </row>
    <row r="1002" spans="1:22" x14ac:dyDescent="0.3">
      <c r="A1002">
        <v>1001</v>
      </c>
      <c r="B1002" s="65">
        <v>44367</v>
      </c>
      <c r="C1002">
        <v>98</v>
      </c>
      <c r="D1002" t="s">
        <v>84</v>
      </c>
      <c r="E1002">
        <v>9</v>
      </c>
      <c r="F1002">
        <v>47</v>
      </c>
      <c r="G1002">
        <v>108</v>
      </c>
      <c r="H1002">
        <v>5076</v>
      </c>
      <c r="I1002">
        <v>0</v>
      </c>
      <c r="K1002">
        <v>5076</v>
      </c>
      <c r="L1002" s="65">
        <v>44397</v>
      </c>
      <c r="M1002" s="65">
        <v>44397</v>
      </c>
      <c r="N1002">
        <v>1001</v>
      </c>
      <c r="O1002">
        <v>2</v>
      </c>
      <c r="P1002" t="s">
        <v>90</v>
      </c>
      <c r="Q1002">
        <v>0.05</v>
      </c>
      <c r="R1002">
        <v>253.8</v>
      </c>
      <c r="S1002">
        <v>7</v>
      </c>
      <c r="T1002" t="s">
        <v>548</v>
      </c>
      <c r="U1002" t="s">
        <v>206</v>
      </c>
      <c r="V1002" t="s">
        <v>560</v>
      </c>
    </row>
    <row r="1003" spans="1:22" x14ac:dyDescent="0.3">
      <c r="A1003">
        <v>1002</v>
      </c>
      <c r="B1003" s="65">
        <v>44369</v>
      </c>
      <c r="C1003">
        <v>28</v>
      </c>
      <c r="D1003" t="s">
        <v>145</v>
      </c>
      <c r="E1003">
        <v>13</v>
      </c>
      <c r="F1003">
        <v>27</v>
      </c>
      <c r="G1003">
        <v>105</v>
      </c>
      <c r="H1003">
        <v>2835</v>
      </c>
      <c r="I1003">
        <v>0.01</v>
      </c>
      <c r="K1003">
        <v>2806.65</v>
      </c>
      <c r="L1003" s="65">
        <v>44385</v>
      </c>
      <c r="M1003" s="65">
        <v>44385</v>
      </c>
      <c r="N1003">
        <v>1002</v>
      </c>
      <c r="O1003">
        <v>7</v>
      </c>
      <c r="P1003" t="s">
        <v>80</v>
      </c>
      <c r="Q1003">
        <v>0.06</v>
      </c>
      <c r="R1003">
        <v>168.399</v>
      </c>
      <c r="S1003">
        <v>1</v>
      </c>
      <c r="T1003" t="s">
        <v>545</v>
      </c>
      <c r="U1003" t="s">
        <v>201</v>
      </c>
      <c r="V1003" t="s">
        <v>568</v>
      </c>
    </row>
    <row r="1004" spans="1:22" x14ac:dyDescent="0.3">
      <c r="A1004">
        <v>1003</v>
      </c>
      <c r="B1004" s="65">
        <v>44369</v>
      </c>
      <c r="C1004">
        <v>11</v>
      </c>
      <c r="D1004" t="s">
        <v>119</v>
      </c>
      <c r="E1004">
        <v>8</v>
      </c>
      <c r="F1004">
        <v>41</v>
      </c>
      <c r="G1004">
        <v>107</v>
      </c>
      <c r="H1004">
        <v>4387</v>
      </c>
      <c r="I1004">
        <v>0</v>
      </c>
      <c r="K1004">
        <v>4387</v>
      </c>
      <c r="L1004" s="65">
        <v>44383</v>
      </c>
      <c r="M1004" s="65">
        <v>44383</v>
      </c>
      <c r="N1004">
        <v>1003</v>
      </c>
      <c r="O1004">
        <v>4</v>
      </c>
      <c r="P1004" t="s">
        <v>80</v>
      </c>
      <c r="Q1004">
        <v>0.09</v>
      </c>
      <c r="R1004">
        <v>394.83</v>
      </c>
      <c r="S1004">
        <v>2</v>
      </c>
      <c r="T1004" t="s">
        <v>545</v>
      </c>
      <c r="U1004" t="s">
        <v>206</v>
      </c>
      <c r="V1004" t="s">
        <v>558</v>
      </c>
    </row>
    <row r="1005" spans="1:22" x14ac:dyDescent="0.3">
      <c r="A1005">
        <v>1004</v>
      </c>
      <c r="B1005" s="65">
        <v>44370</v>
      </c>
      <c r="C1005">
        <v>62</v>
      </c>
      <c r="D1005" t="s">
        <v>96</v>
      </c>
      <c r="E1005">
        <v>1</v>
      </c>
      <c r="F1005">
        <v>20</v>
      </c>
      <c r="G1005">
        <v>113</v>
      </c>
      <c r="H1005">
        <v>2260</v>
      </c>
      <c r="I1005">
        <v>0.05</v>
      </c>
      <c r="K1005">
        <v>2147</v>
      </c>
      <c r="L1005" s="65">
        <v>44394</v>
      </c>
      <c r="M1005" s="65">
        <v>44394</v>
      </c>
      <c r="N1005">
        <v>1004</v>
      </c>
      <c r="O1005">
        <v>2</v>
      </c>
      <c r="P1005" t="s">
        <v>88</v>
      </c>
      <c r="Q1005">
        <v>0.06</v>
      </c>
      <c r="R1005">
        <v>128.82</v>
      </c>
      <c r="S1005">
        <v>3</v>
      </c>
      <c r="T1005" t="s">
        <v>202</v>
      </c>
      <c r="U1005" t="s">
        <v>201</v>
      </c>
      <c r="V1005" t="s">
        <v>539</v>
      </c>
    </row>
    <row r="1006" spans="1:22" x14ac:dyDescent="0.3">
      <c r="A1006">
        <v>1005</v>
      </c>
      <c r="B1006" s="65">
        <v>44371</v>
      </c>
      <c r="C1006">
        <v>48</v>
      </c>
      <c r="D1006" t="s">
        <v>120</v>
      </c>
      <c r="E1006">
        <v>7</v>
      </c>
      <c r="F1006">
        <v>39</v>
      </c>
      <c r="G1006">
        <v>105</v>
      </c>
      <c r="H1006">
        <v>4095</v>
      </c>
      <c r="I1006">
        <v>0.03</v>
      </c>
      <c r="K1006">
        <v>3972.15</v>
      </c>
      <c r="L1006" s="65">
        <v>44371</v>
      </c>
      <c r="M1006" s="65">
        <v>44371</v>
      </c>
      <c r="N1006">
        <v>1005</v>
      </c>
      <c r="O1006">
        <v>6</v>
      </c>
      <c r="P1006" t="s">
        <v>90</v>
      </c>
      <c r="Q1006">
        <v>0.1</v>
      </c>
      <c r="R1006">
        <v>397.21499999999997</v>
      </c>
      <c r="S1006">
        <v>4</v>
      </c>
      <c r="T1006" t="s">
        <v>542</v>
      </c>
      <c r="U1006" t="s">
        <v>206</v>
      </c>
      <c r="V1006" t="s">
        <v>556</v>
      </c>
    </row>
    <row r="1007" spans="1:22" x14ac:dyDescent="0.3">
      <c r="A1007">
        <v>1006</v>
      </c>
      <c r="B1007" s="65">
        <v>44371</v>
      </c>
      <c r="C1007">
        <v>62</v>
      </c>
      <c r="D1007" t="s">
        <v>96</v>
      </c>
      <c r="E1007">
        <v>3</v>
      </c>
      <c r="F1007">
        <v>13</v>
      </c>
      <c r="G1007">
        <v>103</v>
      </c>
      <c r="H1007">
        <v>1339</v>
      </c>
      <c r="I1007">
        <v>0.14000000000000001</v>
      </c>
      <c r="K1007">
        <v>1151.54</v>
      </c>
      <c r="L1007" s="65">
        <v>44397</v>
      </c>
      <c r="M1007" s="65">
        <v>44397</v>
      </c>
      <c r="N1007">
        <v>1006</v>
      </c>
      <c r="O1007">
        <v>6</v>
      </c>
      <c r="P1007" t="s">
        <v>92</v>
      </c>
      <c r="Q1007">
        <v>0.08</v>
      </c>
      <c r="R1007">
        <v>92.123199999999997</v>
      </c>
      <c r="S1007">
        <v>5</v>
      </c>
      <c r="T1007" t="s">
        <v>545</v>
      </c>
      <c r="U1007" t="s">
        <v>206</v>
      </c>
      <c r="V1007" t="s">
        <v>546</v>
      </c>
    </row>
    <row r="1008" spans="1:22" x14ac:dyDescent="0.3">
      <c r="A1008">
        <v>1007</v>
      </c>
      <c r="B1008" s="65">
        <v>44373</v>
      </c>
      <c r="C1008">
        <v>70</v>
      </c>
      <c r="D1008" t="s">
        <v>126</v>
      </c>
      <c r="E1008">
        <v>15</v>
      </c>
      <c r="F1008">
        <v>38</v>
      </c>
      <c r="G1008">
        <v>117</v>
      </c>
      <c r="H1008">
        <v>4446</v>
      </c>
      <c r="I1008">
        <v>0.02</v>
      </c>
      <c r="K1008">
        <v>4357.08</v>
      </c>
      <c r="L1008" s="65">
        <v>44390</v>
      </c>
      <c r="M1008" s="65">
        <v>44390</v>
      </c>
      <c r="N1008">
        <v>1007</v>
      </c>
      <c r="O1008">
        <v>4</v>
      </c>
      <c r="P1008" t="s">
        <v>95</v>
      </c>
      <c r="Q1008">
        <v>0.05</v>
      </c>
      <c r="R1008">
        <v>217.85400000000001</v>
      </c>
      <c r="S1008">
        <v>6</v>
      </c>
      <c r="T1008" t="s">
        <v>551</v>
      </c>
      <c r="U1008" t="s">
        <v>206</v>
      </c>
      <c r="V1008" t="s">
        <v>572</v>
      </c>
    </row>
    <row r="1009" spans="1:22" x14ac:dyDescent="0.3">
      <c r="A1009">
        <v>1008</v>
      </c>
      <c r="B1009" s="65">
        <v>44374</v>
      </c>
      <c r="C1009">
        <v>81</v>
      </c>
      <c r="D1009" t="s">
        <v>162</v>
      </c>
      <c r="E1009">
        <v>4</v>
      </c>
      <c r="F1009">
        <v>20</v>
      </c>
      <c r="G1009">
        <v>111</v>
      </c>
      <c r="H1009">
        <v>2220</v>
      </c>
      <c r="I1009">
        <v>0.05</v>
      </c>
      <c r="K1009">
        <v>2109</v>
      </c>
      <c r="L1009" s="65">
        <v>44383</v>
      </c>
      <c r="M1009" s="65">
        <v>44383</v>
      </c>
      <c r="N1009">
        <v>1008</v>
      </c>
      <c r="O1009">
        <v>5</v>
      </c>
      <c r="P1009" t="s">
        <v>128</v>
      </c>
      <c r="Q1009">
        <v>0.05</v>
      </c>
      <c r="R1009">
        <v>105.45</v>
      </c>
      <c r="S1009">
        <v>7</v>
      </c>
      <c r="T1009" t="s">
        <v>548</v>
      </c>
      <c r="U1009" t="s">
        <v>206</v>
      </c>
      <c r="V1009" t="s">
        <v>549</v>
      </c>
    </row>
    <row r="1010" spans="1:22" x14ac:dyDescent="0.3">
      <c r="A1010">
        <v>1009</v>
      </c>
      <c r="B1010" s="65">
        <v>44375</v>
      </c>
      <c r="C1010">
        <v>42</v>
      </c>
      <c r="D1010" t="s">
        <v>151</v>
      </c>
      <c r="E1010">
        <v>1</v>
      </c>
      <c r="F1010">
        <v>48</v>
      </c>
      <c r="G1010">
        <v>98</v>
      </c>
      <c r="H1010">
        <v>4704</v>
      </c>
      <c r="I1010">
        <v>7.0000000000000007E-2</v>
      </c>
      <c r="K1010">
        <v>4374.72</v>
      </c>
      <c r="L1010" s="65">
        <v>44384</v>
      </c>
      <c r="M1010" s="65">
        <v>44384</v>
      </c>
      <c r="N1010">
        <v>1009</v>
      </c>
      <c r="O1010">
        <v>4</v>
      </c>
      <c r="P1010" t="s">
        <v>95</v>
      </c>
      <c r="Q1010">
        <v>0.1</v>
      </c>
      <c r="R1010">
        <v>437.47199999999998</v>
      </c>
      <c r="S1010">
        <v>1</v>
      </c>
      <c r="T1010" t="s">
        <v>202</v>
      </c>
      <c r="U1010" t="s">
        <v>201</v>
      </c>
      <c r="V1010" t="s">
        <v>539</v>
      </c>
    </row>
    <row r="1011" spans="1:22" x14ac:dyDescent="0.3">
      <c r="A1011">
        <v>1010</v>
      </c>
      <c r="B1011" s="65">
        <v>44375</v>
      </c>
      <c r="C1011">
        <v>17</v>
      </c>
      <c r="D1011" t="s">
        <v>126</v>
      </c>
      <c r="E1011">
        <v>5</v>
      </c>
      <c r="F1011">
        <v>35</v>
      </c>
      <c r="G1011">
        <v>114</v>
      </c>
      <c r="H1011">
        <v>3990</v>
      </c>
      <c r="I1011">
        <v>0.03</v>
      </c>
      <c r="K1011">
        <v>3870.3</v>
      </c>
      <c r="L1011" s="65">
        <v>44382</v>
      </c>
      <c r="M1011" s="65">
        <v>44382</v>
      </c>
      <c r="N1011">
        <v>1010</v>
      </c>
      <c r="O1011">
        <v>1</v>
      </c>
      <c r="P1011" t="s">
        <v>95</v>
      </c>
      <c r="Q1011">
        <v>0.06</v>
      </c>
      <c r="R1011">
        <v>232.21799999999999</v>
      </c>
      <c r="S1011">
        <v>2</v>
      </c>
      <c r="T1011" t="s">
        <v>551</v>
      </c>
      <c r="U1011" t="s">
        <v>206</v>
      </c>
      <c r="V1011" t="s">
        <v>552</v>
      </c>
    </row>
    <row r="1012" spans="1:22" x14ac:dyDescent="0.3">
      <c r="A1012">
        <v>1011</v>
      </c>
      <c r="B1012" s="65">
        <v>44375</v>
      </c>
      <c r="C1012">
        <v>60</v>
      </c>
      <c r="D1012" t="s">
        <v>141</v>
      </c>
      <c r="E1012">
        <v>8</v>
      </c>
      <c r="F1012">
        <v>45</v>
      </c>
      <c r="G1012">
        <v>116</v>
      </c>
      <c r="H1012">
        <v>5220</v>
      </c>
      <c r="I1012">
        <v>7.0000000000000007E-2</v>
      </c>
      <c r="K1012">
        <v>4854.6000000000004</v>
      </c>
      <c r="L1012" s="65">
        <v>44400</v>
      </c>
      <c r="M1012" s="65">
        <v>44400</v>
      </c>
      <c r="N1012">
        <v>1011</v>
      </c>
      <c r="O1012">
        <v>6</v>
      </c>
      <c r="P1012" t="s">
        <v>128</v>
      </c>
      <c r="Q1012">
        <v>0.08</v>
      </c>
      <c r="R1012">
        <v>388.36799999999999</v>
      </c>
      <c r="S1012">
        <v>3</v>
      </c>
      <c r="T1012" t="s">
        <v>545</v>
      </c>
      <c r="U1012" t="s">
        <v>206</v>
      </c>
      <c r="V1012" t="s">
        <v>558</v>
      </c>
    </row>
    <row r="1013" spans="1:22" x14ac:dyDescent="0.3">
      <c r="A1013">
        <v>1012</v>
      </c>
      <c r="B1013" s="65">
        <v>44376</v>
      </c>
      <c r="C1013">
        <v>35</v>
      </c>
      <c r="D1013" t="s">
        <v>96</v>
      </c>
      <c r="E1013">
        <v>11</v>
      </c>
      <c r="F1013">
        <v>30</v>
      </c>
      <c r="G1013">
        <v>114</v>
      </c>
      <c r="H1013">
        <v>3420</v>
      </c>
      <c r="I1013">
        <v>0.15</v>
      </c>
      <c r="K1013">
        <v>2907</v>
      </c>
      <c r="L1013" s="65">
        <v>44400</v>
      </c>
      <c r="M1013" s="65">
        <v>44400</v>
      </c>
      <c r="N1013">
        <v>1012</v>
      </c>
      <c r="O1013">
        <v>4</v>
      </c>
      <c r="P1013" t="s">
        <v>88</v>
      </c>
      <c r="Q1013">
        <v>0.05</v>
      </c>
      <c r="R1013">
        <v>145.35</v>
      </c>
      <c r="S1013">
        <v>4</v>
      </c>
      <c r="T1013" t="s">
        <v>202</v>
      </c>
      <c r="U1013" t="s">
        <v>201</v>
      </c>
      <c r="V1013" t="s">
        <v>564</v>
      </c>
    </row>
  </sheetData>
  <phoneticPr fontId="1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7D210-5383-4214-BBE0-FC5594EF3C9B}">
  <sheetPr codeName="Planilha18"/>
  <dimension ref="A1:G49"/>
  <sheetViews>
    <sheetView workbookViewId="0">
      <selection sqref="A1:G25"/>
    </sheetView>
  </sheetViews>
  <sheetFormatPr defaultRowHeight="14.4" x14ac:dyDescent="0.3"/>
  <cols>
    <col min="1" max="1" width="20" bestFit="1" customWidth="1"/>
    <col min="2" max="2" width="19.88671875" bestFit="1" customWidth="1"/>
    <col min="3" max="3" width="11.5546875" bestFit="1" customWidth="1"/>
    <col min="4" max="4" width="7.77734375" bestFit="1" customWidth="1"/>
    <col min="6" max="6" width="6.88671875" bestFit="1" customWidth="1"/>
    <col min="7" max="7" width="7.88671875" bestFit="1" customWidth="1"/>
  </cols>
  <sheetData>
    <row r="1" spans="1:7" x14ac:dyDescent="0.3">
      <c r="A1" t="s">
        <v>580</v>
      </c>
      <c r="B1" t="s">
        <v>581</v>
      </c>
      <c r="C1" t="s">
        <v>582</v>
      </c>
      <c r="D1" t="s">
        <v>583</v>
      </c>
      <c r="E1" t="s">
        <v>584</v>
      </c>
      <c r="F1" t="s">
        <v>58</v>
      </c>
      <c r="G1" t="s">
        <v>619</v>
      </c>
    </row>
    <row r="2" spans="1:7" x14ac:dyDescent="0.3">
      <c r="A2" t="s">
        <v>585</v>
      </c>
      <c r="B2" t="s">
        <v>586</v>
      </c>
      <c r="C2">
        <v>30</v>
      </c>
      <c r="D2">
        <v>28</v>
      </c>
      <c r="E2">
        <v>1</v>
      </c>
      <c r="F2" t="s">
        <v>602</v>
      </c>
      <c r="G2" t="s">
        <v>602</v>
      </c>
    </row>
    <row r="3" spans="1:7" x14ac:dyDescent="0.3">
      <c r="A3" t="s">
        <v>585</v>
      </c>
      <c r="B3" t="s">
        <v>586</v>
      </c>
      <c r="C3">
        <v>25</v>
      </c>
      <c r="D3">
        <v>28</v>
      </c>
      <c r="E3">
        <v>2</v>
      </c>
      <c r="F3" t="s">
        <v>601</v>
      </c>
      <c r="G3" t="s">
        <v>601</v>
      </c>
    </row>
    <row r="4" spans="1:7" x14ac:dyDescent="0.3">
      <c r="A4" t="s">
        <v>585</v>
      </c>
      <c r="B4" t="s">
        <v>586</v>
      </c>
      <c r="C4">
        <v>12</v>
      </c>
      <c r="D4">
        <v>28</v>
      </c>
      <c r="E4">
        <v>3</v>
      </c>
      <c r="F4" t="s">
        <v>603</v>
      </c>
      <c r="G4" t="s">
        <v>603</v>
      </c>
    </row>
    <row r="5" spans="1:7" x14ac:dyDescent="0.3">
      <c r="A5" t="s">
        <v>585</v>
      </c>
      <c r="B5" t="s">
        <v>586</v>
      </c>
      <c r="C5">
        <v>18</v>
      </c>
      <c r="D5">
        <v>28</v>
      </c>
      <c r="E5">
        <v>4</v>
      </c>
      <c r="F5" t="s">
        <v>604</v>
      </c>
      <c r="G5" t="s">
        <v>604</v>
      </c>
    </row>
    <row r="6" spans="1:7" x14ac:dyDescent="0.3">
      <c r="A6" t="s">
        <v>585</v>
      </c>
      <c r="B6" t="s">
        <v>586</v>
      </c>
      <c r="C6">
        <v>22</v>
      </c>
      <c r="D6">
        <v>28</v>
      </c>
      <c r="E6">
        <v>5</v>
      </c>
      <c r="F6" t="s">
        <v>605</v>
      </c>
      <c r="G6" t="s">
        <v>605</v>
      </c>
    </row>
    <row r="7" spans="1:7" x14ac:dyDescent="0.3">
      <c r="A7" t="s">
        <v>585</v>
      </c>
      <c r="B7" t="s">
        <v>586</v>
      </c>
      <c r="C7">
        <v>25</v>
      </c>
      <c r="D7">
        <v>28</v>
      </c>
      <c r="E7">
        <v>6</v>
      </c>
      <c r="F7" t="s">
        <v>606</v>
      </c>
      <c r="G7" t="s">
        <v>606</v>
      </c>
    </row>
    <row r="8" spans="1:7" x14ac:dyDescent="0.3">
      <c r="A8" t="s">
        <v>585</v>
      </c>
      <c r="B8" t="s">
        <v>586</v>
      </c>
      <c r="C8">
        <v>38</v>
      </c>
      <c r="D8">
        <v>28</v>
      </c>
      <c r="E8">
        <v>7</v>
      </c>
      <c r="F8" t="s">
        <v>607</v>
      </c>
      <c r="G8" t="s">
        <v>607</v>
      </c>
    </row>
    <row r="9" spans="1:7" x14ac:dyDescent="0.3">
      <c r="A9" t="s">
        <v>585</v>
      </c>
      <c r="B9" t="s">
        <v>586</v>
      </c>
      <c r="C9">
        <v>33</v>
      </c>
      <c r="D9">
        <v>28</v>
      </c>
      <c r="E9">
        <v>8</v>
      </c>
      <c r="F9" t="s">
        <v>608</v>
      </c>
      <c r="G9" t="s">
        <v>608</v>
      </c>
    </row>
    <row r="10" spans="1:7" x14ac:dyDescent="0.3">
      <c r="A10" t="s">
        <v>585</v>
      </c>
      <c r="B10" t="s">
        <v>586</v>
      </c>
      <c r="C10">
        <v>16</v>
      </c>
      <c r="D10">
        <v>28</v>
      </c>
      <c r="E10">
        <v>9</v>
      </c>
      <c r="F10" t="s">
        <v>609</v>
      </c>
      <c r="G10" t="s">
        <v>609</v>
      </c>
    </row>
    <row r="11" spans="1:7" x14ac:dyDescent="0.3">
      <c r="A11" t="s">
        <v>585</v>
      </c>
      <c r="B11" t="s">
        <v>586</v>
      </c>
      <c r="C11">
        <v>24</v>
      </c>
      <c r="D11">
        <v>28</v>
      </c>
      <c r="E11">
        <v>10</v>
      </c>
      <c r="F11" t="s">
        <v>610</v>
      </c>
      <c r="G11" t="s">
        <v>610</v>
      </c>
    </row>
    <row r="12" spans="1:7" x14ac:dyDescent="0.3">
      <c r="A12" t="s">
        <v>585</v>
      </c>
      <c r="B12" t="s">
        <v>586</v>
      </c>
      <c r="C12">
        <v>31</v>
      </c>
      <c r="D12">
        <v>28</v>
      </c>
      <c r="E12">
        <v>11</v>
      </c>
      <c r="F12" t="s">
        <v>611</v>
      </c>
      <c r="G12" t="s">
        <v>611</v>
      </c>
    </row>
    <row r="13" spans="1:7" x14ac:dyDescent="0.3">
      <c r="A13" t="s">
        <v>585</v>
      </c>
      <c r="B13" t="s">
        <v>586</v>
      </c>
      <c r="C13">
        <v>15</v>
      </c>
      <c r="D13">
        <v>28</v>
      </c>
      <c r="E13">
        <v>12</v>
      </c>
      <c r="F13" t="s">
        <v>612</v>
      </c>
      <c r="G13" t="s">
        <v>612</v>
      </c>
    </row>
    <row r="14" spans="1:7" x14ac:dyDescent="0.3">
      <c r="A14" t="s">
        <v>585</v>
      </c>
      <c r="B14" t="s">
        <v>587</v>
      </c>
      <c r="C14">
        <v>12</v>
      </c>
      <c r="D14">
        <v>18</v>
      </c>
      <c r="E14">
        <v>1</v>
      </c>
      <c r="F14" t="s">
        <v>602</v>
      </c>
      <c r="G14" t="s">
        <v>602</v>
      </c>
    </row>
    <row r="15" spans="1:7" x14ac:dyDescent="0.3">
      <c r="A15" t="s">
        <v>585</v>
      </c>
      <c r="B15" t="s">
        <v>587</v>
      </c>
      <c r="C15">
        <v>20</v>
      </c>
      <c r="D15">
        <v>18</v>
      </c>
      <c r="E15">
        <v>2</v>
      </c>
      <c r="F15" t="s">
        <v>601</v>
      </c>
      <c r="G15" t="s">
        <v>601</v>
      </c>
    </row>
    <row r="16" spans="1:7" x14ac:dyDescent="0.3">
      <c r="A16" t="s">
        <v>585</v>
      </c>
      <c r="B16" t="s">
        <v>587</v>
      </c>
      <c r="C16">
        <v>5</v>
      </c>
      <c r="D16">
        <v>18</v>
      </c>
      <c r="E16">
        <v>3</v>
      </c>
      <c r="F16" t="s">
        <v>603</v>
      </c>
      <c r="G16" t="s">
        <v>603</v>
      </c>
    </row>
    <row r="17" spans="1:7" x14ac:dyDescent="0.3">
      <c r="A17" t="s">
        <v>585</v>
      </c>
      <c r="B17" t="s">
        <v>587</v>
      </c>
      <c r="C17">
        <v>12</v>
      </c>
      <c r="D17">
        <v>18</v>
      </c>
      <c r="E17">
        <v>4</v>
      </c>
      <c r="F17" t="s">
        <v>604</v>
      </c>
      <c r="G17" t="s">
        <v>604</v>
      </c>
    </row>
    <row r="18" spans="1:7" x14ac:dyDescent="0.3">
      <c r="A18" t="s">
        <v>585</v>
      </c>
      <c r="B18" t="s">
        <v>587</v>
      </c>
      <c r="C18">
        <v>10</v>
      </c>
      <c r="D18">
        <v>18</v>
      </c>
      <c r="E18">
        <v>5</v>
      </c>
      <c r="F18" t="s">
        <v>605</v>
      </c>
      <c r="G18" t="s">
        <v>605</v>
      </c>
    </row>
    <row r="19" spans="1:7" x14ac:dyDescent="0.3">
      <c r="A19" t="s">
        <v>585</v>
      </c>
      <c r="B19" t="s">
        <v>587</v>
      </c>
      <c r="C19">
        <v>23</v>
      </c>
      <c r="D19">
        <v>18</v>
      </c>
      <c r="E19">
        <v>6</v>
      </c>
      <c r="F19" t="s">
        <v>606</v>
      </c>
      <c r="G19" t="s">
        <v>606</v>
      </c>
    </row>
    <row r="20" spans="1:7" x14ac:dyDescent="0.3">
      <c r="A20" t="s">
        <v>585</v>
      </c>
      <c r="B20" t="s">
        <v>587</v>
      </c>
      <c r="C20">
        <v>19</v>
      </c>
      <c r="D20">
        <v>18</v>
      </c>
      <c r="E20">
        <v>7</v>
      </c>
      <c r="F20" t="s">
        <v>607</v>
      </c>
      <c r="G20" t="s">
        <v>607</v>
      </c>
    </row>
    <row r="21" spans="1:7" x14ac:dyDescent="0.3">
      <c r="A21" t="s">
        <v>585</v>
      </c>
      <c r="B21" t="s">
        <v>587</v>
      </c>
      <c r="C21">
        <v>30</v>
      </c>
      <c r="D21">
        <v>18</v>
      </c>
      <c r="E21">
        <v>8</v>
      </c>
      <c r="F21" t="s">
        <v>608</v>
      </c>
      <c r="G21" t="s">
        <v>608</v>
      </c>
    </row>
    <row r="22" spans="1:7" x14ac:dyDescent="0.3">
      <c r="A22" t="s">
        <v>585</v>
      </c>
      <c r="B22" t="s">
        <v>587</v>
      </c>
      <c r="C22">
        <v>12</v>
      </c>
      <c r="D22">
        <v>18</v>
      </c>
      <c r="E22">
        <v>9</v>
      </c>
      <c r="F22" t="s">
        <v>609</v>
      </c>
      <c r="G22" t="s">
        <v>609</v>
      </c>
    </row>
    <row r="23" spans="1:7" x14ac:dyDescent="0.3">
      <c r="A23" t="s">
        <v>585</v>
      </c>
      <c r="B23" t="s">
        <v>587</v>
      </c>
      <c r="C23">
        <v>22</v>
      </c>
      <c r="D23">
        <v>18</v>
      </c>
      <c r="E23">
        <v>10</v>
      </c>
      <c r="F23" t="s">
        <v>610</v>
      </c>
      <c r="G23" t="s">
        <v>610</v>
      </c>
    </row>
    <row r="24" spans="1:7" x14ac:dyDescent="0.3">
      <c r="A24" t="s">
        <v>585</v>
      </c>
      <c r="B24" t="s">
        <v>587</v>
      </c>
      <c r="C24">
        <v>28</v>
      </c>
      <c r="D24">
        <v>18</v>
      </c>
      <c r="E24">
        <v>11</v>
      </c>
      <c r="F24" t="s">
        <v>611</v>
      </c>
      <c r="G24" t="s">
        <v>611</v>
      </c>
    </row>
    <row r="25" spans="1:7" x14ac:dyDescent="0.3">
      <c r="A25" t="s">
        <v>585</v>
      </c>
      <c r="B25" t="s">
        <v>587</v>
      </c>
      <c r="C25">
        <v>12</v>
      </c>
      <c r="D25">
        <v>18</v>
      </c>
      <c r="E25">
        <v>12</v>
      </c>
      <c r="F25" t="s">
        <v>612</v>
      </c>
    </row>
    <row r="49" spans="7:7" x14ac:dyDescent="0.3">
      <c r="G49" t="s">
        <v>612</v>
      </c>
    </row>
  </sheetData>
  <phoneticPr fontId="1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A766-C758-497E-9926-0308D18BFB57}">
  <sheetPr codeName="Planilha19"/>
  <dimension ref="A1:F26"/>
  <sheetViews>
    <sheetView workbookViewId="0">
      <selection activeCell="K27" sqref="K27"/>
    </sheetView>
  </sheetViews>
  <sheetFormatPr defaultRowHeight="14.4" x14ac:dyDescent="0.3"/>
  <cols>
    <col min="1" max="1" width="19.44140625" customWidth="1"/>
    <col min="2" max="2" width="23.33203125" bestFit="1" customWidth="1"/>
    <col min="3" max="3" width="11.21875" customWidth="1"/>
    <col min="4" max="4" width="7.5546875" customWidth="1"/>
    <col min="5" max="5" width="8.6640625" customWidth="1"/>
  </cols>
  <sheetData>
    <row r="1" spans="1:6" x14ac:dyDescent="0.3">
      <c r="A1" s="83" t="s">
        <v>580</v>
      </c>
      <c r="B1" s="84" t="s">
        <v>581</v>
      </c>
      <c r="C1" s="84" t="s">
        <v>582</v>
      </c>
      <c r="D1" s="84" t="s">
        <v>583</v>
      </c>
      <c r="E1" s="85" t="s">
        <v>584</v>
      </c>
      <c r="F1" s="84" t="s">
        <v>58</v>
      </c>
    </row>
    <row r="2" spans="1:6" x14ac:dyDescent="0.3">
      <c r="A2" t="s">
        <v>588</v>
      </c>
      <c r="B2" t="s">
        <v>589</v>
      </c>
      <c r="C2">
        <v>2</v>
      </c>
      <c r="D2">
        <v>3</v>
      </c>
      <c r="E2">
        <v>1</v>
      </c>
      <c r="F2" t="s">
        <v>602</v>
      </c>
    </row>
    <row r="3" spans="1:6" x14ac:dyDescent="0.3">
      <c r="A3" t="s">
        <v>588</v>
      </c>
      <c r="B3" t="s">
        <v>589</v>
      </c>
      <c r="C3">
        <v>3</v>
      </c>
      <c r="D3">
        <v>3</v>
      </c>
      <c r="E3">
        <v>2</v>
      </c>
      <c r="F3" t="s">
        <v>601</v>
      </c>
    </row>
    <row r="4" spans="1:6" x14ac:dyDescent="0.3">
      <c r="A4" t="s">
        <v>588</v>
      </c>
      <c r="B4" t="s">
        <v>589</v>
      </c>
      <c r="C4">
        <v>1</v>
      </c>
      <c r="D4">
        <v>3</v>
      </c>
      <c r="E4">
        <v>3</v>
      </c>
      <c r="F4" t="s">
        <v>614</v>
      </c>
    </row>
    <row r="5" spans="1:6" x14ac:dyDescent="0.3">
      <c r="A5" t="s">
        <v>588</v>
      </c>
      <c r="B5" t="s">
        <v>589</v>
      </c>
      <c r="C5">
        <v>0</v>
      </c>
      <c r="D5">
        <v>3</v>
      </c>
      <c r="E5">
        <v>4</v>
      </c>
      <c r="F5" t="s">
        <v>604</v>
      </c>
    </row>
    <row r="6" spans="1:6" x14ac:dyDescent="0.3">
      <c r="A6" t="s">
        <v>588</v>
      </c>
      <c r="B6" t="s">
        <v>589</v>
      </c>
      <c r="C6">
        <v>4</v>
      </c>
      <c r="D6">
        <v>3</v>
      </c>
      <c r="E6">
        <v>5</v>
      </c>
      <c r="F6" t="s">
        <v>605</v>
      </c>
    </row>
    <row r="7" spans="1:6" x14ac:dyDescent="0.3">
      <c r="A7" t="s">
        <v>588</v>
      </c>
      <c r="B7" t="s">
        <v>589</v>
      </c>
      <c r="C7">
        <v>7</v>
      </c>
      <c r="D7">
        <v>3</v>
      </c>
      <c r="E7">
        <v>6</v>
      </c>
      <c r="F7" t="s">
        <v>606</v>
      </c>
    </row>
    <row r="8" spans="1:6" x14ac:dyDescent="0.3">
      <c r="A8" t="s">
        <v>588</v>
      </c>
      <c r="B8" t="s">
        <v>589</v>
      </c>
      <c r="C8">
        <v>8</v>
      </c>
      <c r="D8">
        <v>3</v>
      </c>
      <c r="E8">
        <v>7</v>
      </c>
      <c r="F8" t="s">
        <v>607</v>
      </c>
    </row>
    <row r="9" spans="1:6" x14ac:dyDescent="0.3">
      <c r="A9" t="s">
        <v>588</v>
      </c>
      <c r="B9" t="s">
        <v>589</v>
      </c>
      <c r="C9">
        <v>10</v>
      </c>
      <c r="D9">
        <v>3</v>
      </c>
      <c r="E9">
        <v>8</v>
      </c>
      <c r="F9" t="s">
        <v>608</v>
      </c>
    </row>
    <row r="10" spans="1:6" x14ac:dyDescent="0.3">
      <c r="A10" t="s">
        <v>588</v>
      </c>
      <c r="B10" t="s">
        <v>589</v>
      </c>
      <c r="C10">
        <v>12</v>
      </c>
      <c r="D10">
        <v>3</v>
      </c>
      <c r="E10">
        <v>9</v>
      </c>
      <c r="F10" t="s">
        <v>609</v>
      </c>
    </row>
    <row r="11" spans="1:6" x14ac:dyDescent="0.3">
      <c r="A11" t="s">
        <v>588</v>
      </c>
      <c r="B11" t="s">
        <v>589</v>
      </c>
      <c r="C11">
        <v>15</v>
      </c>
      <c r="D11">
        <v>3</v>
      </c>
      <c r="E11">
        <v>10</v>
      </c>
      <c r="F11" t="s">
        <v>610</v>
      </c>
    </row>
    <row r="12" spans="1:6" x14ac:dyDescent="0.3">
      <c r="A12" t="s">
        <v>588</v>
      </c>
      <c r="B12" t="s">
        <v>589</v>
      </c>
      <c r="C12">
        <v>18</v>
      </c>
      <c r="D12">
        <v>3</v>
      </c>
      <c r="E12">
        <v>11</v>
      </c>
      <c r="F12" t="s">
        <v>611</v>
      </c>
    </row>
    <row r="13" spans="1:6" x14ac:dyDescent="0.3">
      <c r="A13" t="s">
        <v>588</v>
      </c>
      <c r="B13" t="s">
        <v>589</v>
      </c>
      <c r="C13">
        <v>20</v>
      </c>
      <c r="D13">
        <v>3</v>
      </c>
      <c r="E13">
        <v>12</v>
      </c>
      <c r="F13" t="s">
        <v>612</v>
      </c>
    </row>
    <row r="14" spans="1:6" x14ac:dyDescent="0.3">
      <c r="A14" t="s">
        <v>588</v>
      </c>
      <c r="B14" t="s">
        <v>590</v>
      </c>
      <c r="C14">
        <v>3</v>
      </c>
      <c r="D14">
        <v>8</v>
      </c>
      <c r="E14">
        <v>1</v>
      </c>
      <c r="F14" t="s">
        <v>602</v>
      </c>
    </row>
    <row r="15" spans="1:6" x14ac:dyDescent="0.3">
      <c r="A15" t="s">
        <v>588</v>
      </c>
      <c r="B15" t="s">
        <v>590</v>
      </c>
      <c r="C15">
        <v>5</v>
      </c>
      <c r="D15">
        <v>8</v>
      </c>
      <c r="E15">
        <v>2</v>
      </c>
      <c r="F15" t="s">
        <v>601</v>
      </c>
    </row>
    <row r="16" spans="1:6" x14ac:dyDescent="0.3">
      <c r="A16" t="s">
        <v>588</v>
      </c>
      <c r="B16" t="s">
        <v>590</v>
      </c>
      <c r="C16">
        <v>7</v>
      </c>
      <c r="D16">
        <v>8</v>
      </c>
      <c r="E16">
        <v>3</v>
      </c>
      <c r="F16" t="s">
        <v>603</v>
      </c>
    </row>
    <row r="17" spans="1:6" x14ac:dyDescent="0.3">
      <c r="A17" t="s">
        <v>588</v>
      </c>
      <c r="B17" t="s">
        <v>590</v>
      </c>
      <c r="C17">
        <v>2</v>
      </c>
      <c r="D17">
        <v>8</v>
      </c>
      <c r="E17">
        <v>4</v>
      </c>
      <c r="F17" t="s">
        <v>604</v>
      </c>
    </row>
    <row r="18" spans="1:6" x14ac:dyDescent="0.3">
      <c r="A18" t="s">
        <v>588</v>
      </c>
      <c r="B18" t="s">
        <v>590</v>
      </c>
      <c r="C18">
        <v>0</v>
      </c>
      <c r="D18">
        <v>8</v>
      </c>
      <c r="E18">
        <v>5</v>
      </c>
      <c r="F18" t="s">
        <v>605</v>
      </c>
    </row>
    <row r="19" spans="1:6" x14ac:dyDescent="0.3">
      <c r="A19" t="s">
        <v>588</v>
      </c>
      <c r="B19" t="s">
        <v>590</v>
      </c>
      <c r="C19">
        <v>1</v>
      </c>
      <c r="D19">
        <v>8</v>
      </c>
      <c r="E19">
        <v>6</v>
      </c>
      <c r="F19" t="s">
        <v>606</v>
      </c>
    </row>
    <row r="20" spans="1:6" x14ac:dyDescent="0.3">
      <c r="A20" t="s">
        <v>588</v>
      </c>
      <c r="B20" t="s">
        <v>590</v>
      </c>
      <c r="C20">
        <v>8</v>
      </c>
      <c r="D20">
        <v>8</v>
      </c>
      <c r="E20">
        <v>7</v>
      </c>
      <c r="F20" t="s">
        <v>607</v>
      </c>
    </row>
    <row r="21" spans="1:6" x14ac:dyDescent="0.3">
      <c r="A21" t="s">
        <v>588</v>
      </c>
      <c r="B21" t="s">
        <v>590</v>
      </c>
      <c r="C21">
        <v>12</v>
      </c>
      <c r="D21">
        <v>8</v>
      </c>
      <c r="E21">
        <v>8</v>
      </c>
      <c r="F21" t="s">
        <v>608</v>
      </c>
    </row>
    <row r="22" spans="1:6" x14ac:dyDescent="0.3">
      <c r="A22" t="s">
        <v>588</v>
      </c>
      <c r="B22" t="s">
        <v>590</v>
      </c>
      <c r="C22">
        <v>9</v>
      </c>
      <c r="D22">
        <v>8</v>
      </c>
      <c r="E22">
        <v>9</v>
      </c>
      <c r="F22" t="s">
        <v>609</v>
      </c>
    </row>
    <row r="23" spans="1:6" x14ac:dyDescent="0.3">
      <c r="A23" t="s">
        <v>588</v>
      </c>
      <c r="B23" t="s">
        <v>590</v>
      </c>
      <c r="C23">
        <v>6</v>
      </c>
      <c r="D23">
        <v>8</v>
      </c>
      <c r="E23">
        <v>10</v>
      </c>
      <c r="F23" t="s">
        <v>610</v>
      </c>
    </row>
    <row r="24" spans="1:6" x14ac:dyDescent="0.3">
      <c r="A24" t="s">
        <v>588</v>
      </c>
      <c r="B24" t="s">
        <v>590</v>
      </c>
      <c r="C24">
        <v>0</v>
      </c>
      <c r="D24">
        <v>8</v>
      </c>
      <c r="E24">
        <v>11</v>
      </c>
      <c r="F24" t="s">
        <v>611</v>
      </c>
    </row>
    <row r="25" spans="1:6" x14ac:dyDescent="0.3">
      <c r="A25" t="s">
        <v>588</v>
      </c>
      <c r="B25" t="s">
        <v>590</v>
      </c>
      <c r="C25">
        <v>4</v>
      </c>
      <c r="D25">
        <v>8</v>
      </c>
      <c r="E25">
        <v>12</v>
      </c>
      <c r="F25" t="s">
        <v>612</v>
      </c>
    </row>
    <row r="26" spans="1:6" x14ac:dyDescent="0.3">
      <c r="F26" s="41"/>
    </row>
  </sheetData>
  <phoneticPr fontId="1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057C3-65CF-46D2-9E40-E84217A7EFC7}">
  <sheetPr codeName="Planilha20"/>
  <dimension ref="A1:F49"/>
  <sheetViews>
    <sheetView topLeftCell="A13" workbookViewId="0">
      <selection activeCell="L40" sqref="L40"/>
    </sheetView>
  </sheetViews>
  <sheetFormatPr defaultRowHeight="14.4" x14ac:dyDescent="0.3"/>
  <cols>
    <col min="1" max="1" width="20" bestFit="1" customWidth="1"/>
    <col min="2" max="2" width="23.33203125" bestFit="1" customWidth="1"/>
    <col min="3" max="3" width="11.5546875" bestFit="1" customWidth="1"/>
    <col min="4" max="4" width="7.77734375" bestFit="1" customWidth="1"/>
    <col min="6" max="6" width="6.88671875" bestFit="1" customWidth="1"/>
  </cols>
  <sheetData>
    <row r="1" spans="1:6" x14ac:dyDescent="0.3">
      <c r="A1" t="s">
        <v>580</v>
      </c>
      <c r="B1" t="s">
        <v>581</v>
      </c>
      <c r="C1" t="s">
        <v>582</v>
      </c>
      <c r="D1" t="s">
        <v>583</v>
      </c>
      <c r="E1" t="s">
        <v>584</v>
      </c>
      <c r="F1" t="s">
        <v>58</v>
      </c>
    </row>
    <row r="2" spans="1:6" x14ac:dyDescent="0.3">
      <c r="A2" t="s">
        <v>585</v>
      </c>
      <c r="B2" t="s">
        <v>586</v>
      </c>
      <c r="C2">
        <v>30</v>
      </c>
      <c r="D2">
        <v>28</v>
      </c>
      <c r="E2">
        <v>1</v>
      </c>
      <c r="F2" t="s">
        <v>602</v>
      </c>
    </row>
    <row r="3" spans="1:6" x14ac:dyDescent="0.3">
      <c r="A3" t="s">
        <v>585</v>
      </c>
      <c r="B3" t="s">
        <v>586</v>
      </c>
      <c r="C3">
        <v>25</v>
      </c>
      <c r="D3">
        <v>28</v>
      </c>
      <c r="E3">
        <v>2</v>
      </c>
      <c r="F3" t="s">
        <v>601</v>
      </c>
    </row>
    <row r="4" spans="1:6" x14ac:dyDescent="0.3">
      <c r="A4" t="s">
        <v>585</v>
      </c>
      <c r="B4" t="s">
        <v>586</v>
      </c>
      <c r="C4">
        <v>12</v>
      </c>
      <c r="D4">
        <v>28</v>
      </c>
      <c r="E4">
        <v>3</v>
      </c>
      <c r="F4" t="s">
        <v>603</v>
      </c>
    </row>
    <row r="5" spans="1:6" x14ac:dyDescent="0.3">
      <c r="A5" t="s">
        <v>585</v>
      </c>
      <c r="B5" t="s">
        <v>586</v>
      </c>
      <c r="C5">
        <v>18</v>
      </c>
      <c r="D5">
        <v>28</v>
      </c>
      <c r="E5">
        <v>4</v>
      </c>
      <c r="F5" t="s">
        <v>604</v>
      </c>
    </row>
    <row r="6" spans="1:6" x14ac:dyDescent="0.3">
      <c r="A6" t="s">
        <v>585</v>
      </c>
      <c r="B6" t="s">
        <v>586</v>
      </c>
      <c r="C6">
        <v>22</v>
      </c>
      <c r="D6">
        <v>28</v>
      </c>
      <c r="E6">
        <v>5</v>
      </c>
      <c r="F6" t="s">
        <v>605</v>
      </c>
    </row>
    <row r="7" spans="1:6" x14ac:dyDescent="0.3">
      <c r="A7" t="s">
        <v>585</v>
      </c>
      <c r="B7" t="s">
        <v>586</v>
      </c>
      <c r="C7">
        <v>25</v>
      </c>
      <c r="D7">
        <v>28</v>
      </c>
      <c r="E7">
        <v>6</v>
      </c>
      <c r="F7" t="s">
        <v>606</v>
      </c>
    </row>
    <row r="8" spans="1:6" x14ac:dyDescent="0.3">
      <c r="A8" t="s">
        <v>585</v>
      </c>
      <c r="B8" t="s">
        <v>586</v>
      </c>
      <c r="C8">
        <v>38</v>
      </c>
      <c r="D8">
        <v>28</v>
      </c>
      <c r="E8">
        <v>7</v>
      </c>
      <c r="F8" t="s">
        <v>607</v>
      </c>
    </row>
    <row r="9" spans="1:6" x14ac:dyDescent="0.3">
      <c r="A9" t="s">
        <v>585</v>
      </c>
      <c r="B9" t="s">
        <v>586</v>
      </c>
      <c r="C9">
        <v>33</v>
      </c>
      <c r="D9">
        <v>28</v>
      </c>
      <c r="E9">
        <v>8</v>
      </c>
      <c r="F9" t="s">
        <v>608</v>
      </c>
    </row>
    <row r="10" spans="1:6" x14ac:dyDescent="0.3">
      <c r="A10" t="s">
        <v>585</v>
      </c>
      <c r="B10" t="s">
        <v>586</v>
      </c>
      <c r="C10">
        <v>16</v>
      </c>
      <c r="D10">
        <v>28</v>
      </c>
      <c r="E10">
        <v>9</v>
      </c>
      <c r="F10" t="s">
        <v>609</v>
      </c>
    </row>
    <row r="11" spans="1:6" x14ac:dyDescent="0.3">
      <c r="A11" t="s">
        <v>585</v>
      </c>
      <c r="B11" t="s">
        <v>586</v>
      </c>
      <c r="C11">
        <v>24</v>
      </c>
      <c r="D11">
        <v>28</v>
      </c>
      <c r="E11">
        <v>10</v>
      </c>
      <c r="F11" t="s">
        <v>610</v>
      </c>
    </row>
    <row r="12" spans="1:6" x14ac:dyDescent="0.3">
      <c r="A12" t="s">
        <v>585</v>
      </c>
      <c r="B12" t="s">
        <v>586</v>
      </c>
      <c r="C12">
        <v>31</v>
      </c>
      <c r="D12">
        <v>28</v>
      </c>
      <c r="E12">
        <v>11</v>
      </c>
      <c r="F12" t="s">
        <v>611</v>
      </c>
    </row>
    <row r="13" spans="1:6" x14ac:dyDescent="0.3">
      <c r="A13" t="s">
        <v>585</v>
      </c>
      <c r="B13" t="s">
        <v>586</v>
      </c>
      <c r="C13">
        <v>15</v>
      </c>
      <c r="D13">
        <v>28</v>
      </c>
      <c r="E13">
        <v>12</v>
      </c>
      <c r="F13" t="s">
        <v>612</v>
      </c>
    </row>
    <row r="14" spans="1:6" x14ac:dyDescent="0.3">
      <c r="A14" t="s">
        <v>585</v>
      </c>
      <c r="B14" t="s">
        <v>587</v>
      </c>
      <c r="C14">
        <v>12</v>
      </c>
      <c r="D14">
        <v>18</v>
      </c>
      <c r="E14">
        <v>1</v>
      </c>
      <c r="F14" t="s">
        <v>602</v>
      </c>
    </row>
    <row r="15" spans="1:6" x14ac:dyDescent="0.3">
      <c r="A15" t="s">
        <v>585</v>
      </c>
      <c r="B15" t="s">
        <v>587</v>
      </c>
      <c r="C15">
        <v>20</v>
      </c>
      <c r="D15">
        <v>18</v>
      </c>
      <c r="E15">
        <v>2</v>
      </c>
      <c r="F15" t="s">
        <v>601</v>
      </c>
    </row>
    <row r="16" spans="1:6" x14ac:dyDescent="0.3">
      <c r="A16" t="s">
        <v>585</v>
      </c>
      <c r="B16" t="s">
        <v>587</v>
      </c>
      <c r="C16">
        <v>5</v>
      </c>
      <c r="D16">
        <v>18</v>
      </c>
      <c r="E16">
        <v>3</v>
      </c>
      <c r="F16" t="s">
        <v>603</v>
      </c>
    </row>
    <row r="17" spans="1:6" x14ac:dyDescent="0.3">
      <c r="A17" t="s">
        <v>585</v>
      </c>
      <c r="B17" t="s">
        <v>587</v>
      </c>
      <c r="C17">
        <v>12</v>
      </c>
      <c r="D17">
        <v>18</v>
      </c>
      <c r="E17">
        <v>4</v>
      </c>
      <c r="F17" t="s">
        <v>604</v>
      </c>
    </row>
    <row r="18" spans="1:6" x14ac:dyDescent="0.3">
      <c r="A18" t="s">
        <v>585</v>
      </c>
      <c r="B18" t="s">
        <v>587</v>
      </c>
      <c r="C18">
        <v>10</v>
      </c>
      <c r="D18">
        <v>18</v>
      </c>
      <c r="E18">
        <v>5</v>
      </c>
      <c r="F18" t="s">
        <v>605</v>
      </c>
    </row>
    <row r="19" spans="1:6" x14ac:dyDescent="0.3">
      <c r="A19" t="s">
        <v>585</v>
      </c>
      <c r="B19" t="s">
        <v>587</v>
      </c>
      <c r="C19">
        <v>23</v>
      </c>
      <c r="D19">
        <v>18</v>
      </c>
      <c r="E19">
        <v>6</v>
      </c>
      <c r="F19" t="s">
        <v>606</v>
      </c>
    </row>
    <row r="20" spans="1:6" x14ac:dyDescent="0.3">
      <c r="A20" t="s">
        <v>585</v>
      </c>
      <c r="B20" t="s">
        <v>587</v>
      </c>
      <c r="C20">
        <v>19</v>
      </c>
      <c r="D20">
        <v>18</v>
      </c>
      <c r="E20">
        <v>7</v>
      </c>
      <c r="F20" t="s">
        <v>607</v>
      </c>
    </row>
    <row r="21" spans="1:6" x14ac:dyDescent="0.3">
      <c r="A21" t="s">
        <v>585</v>
      </c>
      <c r="B21" t="s">
        <v>587</v>
      </c>
      <c r="C21">
        <v>30</v>
      </c>
      <c r="D21">
        <v>18</v>
      </c>
      <c r="E21">
        <v>8</v>
      </c>
      <c r="F21" t="s">
        <v>608</v>
      </c>
    </row>
    <row r="22" spans="1:6" x14ac:dyDescent="0.3">
      <c r="A22" t="s">
        <v>585</v>
      </c>
      <c r="B22" t="s">
        <v>587</v>
      </c>
      <c r="C22">
        <v>12</v>
      </c>
      <c r="D22">
        <v>18</v>
      </c>
      <c r="E22">
        <v>9</v>
      </c>
      <c r="F22" t="s">
        <v>609</v>
      </c>
    </row>
    <row r="23" spans="1:6" x14ac:dyDescent="0.3">
      <c r="A23" t="s">
        <v>585</v>
      </c>
      <c r="B23" t="s">
        <v>587</v>
      </c>
      <c r="C23">
        <v>22</v>
      </c>
      <c r="D23">
        <v>18</v>
      </c>
      <c r="E23">
        <v>10</v>
      </c>
      <c r="F23" t="s">
        <v>610</v>
      </c>
    </row>
    <row r="24" spans="1:6" x14ac:dyDescent="0.3">
      <c r="A24" t="s">
        <v>585</v>
      </c>
      <c r="B24" t="s">
        <v>587</v>
      </c>
      <c r="C24">
        <v>28</v>
      </c>
      <c r="D24">
        <v>18</v>
      </c>
      <c r="E24">
        <v>11</v>
      </c>
      <c r="F24" t="s">
        <v>611</v>
      </c>
    </row>
    <row r="25" spans="1:6" x14ac:dyDescent="0.3">
      <c r="A25" t="s">
        <v>585</v>
      </c>
      <c r="B25" t="s">
        <v>587</v>
      </c>
      <c r="C25">
        <v>12</v>
      </c>
      <c r="D25">
        <v>18</v>
      </c>
      <c r="E25">
        <v>12</v>
      </c>
      <c r="F25" t="s">
        <v>612</v>
      </c>
    </row>
    <row r="26" spans="1:6" x14ac:dyDescent="0.3">
      <c r="A26" t="s">
        <v>588</v>
      </c>
      <c r="B26" t="s">
        <v>589</v>
      </c>
      <c r="C26">
        <v>2</v>
      </c>
      <c r="D26">
        <v>3</v>
      </c>
      <c r="E26">
        <v>1</v>
      </c>
    </row>
    <row r="27" spans="1:6" x14ac:dyDescent="0.3">
      <c r="A27" t="s">
        <v>588</v>
      </c>
      <c r="B27" t="s">
        <v>589</v>
      </c>
      <c r="C27">
        <v>3</v>
      </c>
      <c r="D27">
        <v>3</v>
      </c>
      <c r="E27">
        <v>2</v>
      </c>
    </row>
    <row r="28" spans="1:6" x14ac:dyDescent="0.3">
      <c r="A28" t="s">
        <v>588</v>
      </c>
      <c r="B28" t="s">
        <v>589</v>
      </c>
      <c r="C28">
        <v>1</v>
      </c>
      <c r="D28">
        <v>3</v>
      </c>
      <c r="E28">
        <v>3</v>
      </c>
    </row>
    <row r="29" spans="1:6" x14ac:dyDescent="0.3">
      <c r="A29" t="s">
        <v>588</v>
      </c>
      <c r="B29" t="s">
        <v>589</v>
      </c>
      <c r="C29">
        <v>0</v>
      </c>
      <c r="D29">
        <v>3</v>
      </c>
      <c r="E29">
        <v>4</v>
      </c>
    </row>
    <row r="30" spans="1:6" x14ac:dyDescent="0.3">
      <c r="A30" t="s">
        <v>588</v>
      </c>
      <c r="B30" t="s">
        <v>589</v>
      </c>
      <c r="C30">
        <v>4</v>
      </c>
      <c r="D30">
        <v>3</v>
      </c>
      <c r="E30">
        <v>5</v>
      </c>
    </row>
    <row r="31" spans="1:6" x14ac:dyDescent="0.3">
      <c r="A31" t="s">
        <v>588</v>
      </c>
      <c r="B31" t="s">
        <v>589</v>
      </c>
      <c r="C31">
        <v>7</v>
      </c>
      <c r="D31">
        <v>3</v>
      </c>
      <c r="E31">
        <v>6</v>
      </c>
    </row>
    <row r="32" spans="1:6" x14ac:dyDescent="0.3">
      <c r="A32" t="s">
        <v>588</v>
      </c>
      <c r="B32" t="s">
        <v>589</v>
      </c>
      <c r="C32">
        <v>8</v>
      </c>
      <c r="D32">
        <v>3</v>
      </c>
      <c r="E32">
        <v>7</v>
      </c>
    </row>
    <row r="33" spans="1:5" x14ac:dyDescent="0.3">
      <c r="A33" t="s">
        <v>588</v>
      </c>
      <c r="B33" t="s">
        <v>589</v>
      </c>
      <c r="C33">
        <v>10</v>
      </c>
      <c r="D33">
        <v>3</v>
      </c>
      <c r="E33">
        <v>8</v>
      </c>
    </row>
    <row r="34" spans="1:5" x14ac:dyDescent="0.3">
      <c r="A34" t="s">
        <v>588</v>
      </c>
      <c r="B34" t="s">
        <v>589</v>
      </c>
      <c r="C34">
        <v>12</v>
      </c>
      <c r="D34">
        <v>3</v>
      </c>
      <c r="E34">
        <v>9</v>
      </c>
    </row>
    <row r="35" spans="1:5" x14ac:dyDescent="0.3">
      <c r="A35" t="s">
        <v>588</v>
      </c>
      <c r="B35" t="s">
        <v>589</v>
      </c>
      <c r="C35">
        <v>15</v>
      </c>
      <c r="D35">
        <v>3</v>
      </c>
      <c r="E35">
        <v>10</v>
      </c>
    </row>
    <row r="36" spans="1:5" x14ac:dyDescent="0.3">
      <c r="A36" t="s">
        <v>588</v>
      </c>
      <c r="B36" t="s">
        <v>589</v>
      </c>
      <c r="C36">
        <v>18</v>
      </c>
      <c r="D36">
        <v>3</v>
      </c>
      <c r="E36">
        <v>11</v>
      </c>
    </row>
    <row r="37" spans="1:5" x14ac:dyDescent="0.3">
      <c r="A37" t="s">
        <v>588</v>
      </c>
      <c r="B37" t="s">
        <v>589</v>
      </c>
      <c r="C37">
        <v>20</v>
      </c>
      <c r="D37">
        <v>3</v>
      </c>
      <c r="E37">
        <v>12</v>
      </c>
    </row>
    <row r="38" spans="1:5" x14ac:dyDescent="0.3">
      <c r="A38" t="s">
        <v>588</v>
      </c>
      <c r="B38" t="s">
        <v>590</v>
      </c>
      <c r="C38">
        <v>3</v>
      </c>
      <c r="D38">
        <v>8</v>
      </c>
      <c r="E38">
        <v>1</v>
      </c>
    </row>
    <row r="39" spans="1:5" x14ac:dyDescent="0.3">
      <c r="A39" t="s">
        <v>588</v>
      </c>
      <c r="B39" t="s">
        <v>590</v>
      </c>
      <c r="C39">
        <v>5</v>
      </c>
      <c r="D39">
        <v>8</v>
      </c>
      <c r="E39">
        <v>2</v>
      </c>
    </row>
    <row r="40" spans="1:5" x14ac:dyDescent="0.3">
      <c r="A40" t="s">
        <v>588</v>
      </c>
      <c r="B40" t="s">
        <v>590</v>
      </c>
      <c r="C40">
        <v>7</v>
      </c>
      <c r="D40">
        <v>8</v>
      </c>
      <c r="E40">
        <v>3</v>
      </c>
    </row>
    <row r="41" spans="1:5" x14ac:dyDescent="0.3">
      <c r="A41" t="s">
        <v>588</v>
      </c>
      <c r="B41" t="s">
        <v>590</v>
      </c>
      <c r="C41">
        <v>2</v>
      </c>
      <c r="D41">
        <v>8</v>
      </c>
      <c r="E41">
        <v>4</v>
      </c>
    </row>
    <row r="42" spans="1:5" x14ac:dyDescent="0.3">
      <c r="A42" t="s">
        <v>588</v>
      </c>
      <c r="B42" t="s">
        <v>590</v>
      </c>
      <c r="C42">
        <v>0</v>
      </c>
      <c r="D42">
        <v>8</v>
      </c>
      <c r="E42">
        <v>5</v>
      </c>
    </row>
    <row r="43" spans="1:5" x14ac:dyDescent="0.3">
      <c r="A43" t="s">
        <v>588</v>
      </c>
      <c r="B43" t="s">
        <v>590</v>
      </c>
      <c r="C43">
        <v>1</v>
      </c>
      <c r="D43">
        <v>8</v>
      </c>
      <c r="E43">
        <v>6</v>
      </c>
    </row>
    <row r="44" spans="1:5" x14ac:dyDescent="0.3">
      <c r="A44" t="s">
        <v>588</v>
      </c>
      <c r="B44" t="s">
        <v>590</v>
      </c>
      <c r="C44">
        <v>8</v>
      </c>
      <c r="D44">
        <v>8</v>
      </c>
      <c r="E44">
        <v>7</v>
      </c>
    </row>
    <row r="45" spans="1:5" x14ac:dyDescent="0.3">
      <c r="A45" t="s">
        <v>588</v>
      </c>
      <c r="B45" t="s">
        <v>590</v>
      </c>
      <c r="C45">
        <v>12</v>
      </c>
      <c r="D45">
        <v>8</v>
      </c>
      <c r="E45">
        <v>8</v>
      </c>
    </row>
    <row r="46" spans="1:5" x14ac:dyDescent="0.3">
      <c r="A46" t="s">
        <v>588</v>
      </c>
      <c r="B46" t="s">
        <v>590</v>
      </c>
      <c r="C46">
        <v>9</v>
      </c>
      <c r="D46">
        <v>8</v>
      </c>
      <c r="E46">
        <v>9</v>
      </c>
    </row>
    <row r="47" spans="1:5" x14ac:dyDescent="0.3">
      <c r="A47" t="s">
        <v>588</v>
      </c>
      <c r="B47" t="s">
        <v>590</v>
      </c>
      <c r="C47">
        <v>6</v>
      </c>
      <c r="D47">
        <v>8</v>
      </c>
      <c r="E47">
        <v>10</v>
      </c>
    </row>
    <row r="48" spans="1:5" x14ac:dyDescent="0.3">
      <c r="A48" t="s">
        <v>588</v>
      </c>
      <c r="B48" t="s">
        <v>590</v>
      </c>
      <c r="C48">
        <v>0</v>
      </c>
      <c r="D48">
        <v>8</v>
      </c>
      <c r="E48">
        <v>11</v>
      </c>
    </row>
    <row r="49" spans="1:5" x14ac:dyDescent="0.3">
      <c r="A49" t="s">
        <v>588</v>
      </c>
      <c r="B49" t="s">
        <v>590</v>
      </c>
      <c r="C49">
        <v>4</v>
      </c>
      <c r="D49">
        <v>8</v>
      </c>
      <c r="E49">
        <v>12</v>
      </c>
    </row>
  </sheetData>
  <phoneticPr fontId="1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EC632424D99B74FBF270492AD64A6AE" ma:contentTypeVersion="11" ma:contentTypeDescription="Crie um novo documento." ma:contentTypeScope="" ma:versionID="3116402342e731860ebd857b8c4e8688">
  <xsd:schema xmlns:xsd="http://www.w3.org/2001/XMLSchema" xmlns:xs="http://www.w3.org/2001/XMLSchema" xmlns:p="http://schemas.microsoft.com/office/2006/metadata/properties" xmlns:ns2="03977100-10d2-48c5-8eee-2aceb33a9a80" xmlns:ns3="91cf07c8-ae03-4991-9cac-5c4550898b45" targetNamespace="http://schemas.microsoft.com/office/2006/metadata/properties" ma:root="true" ma:fieldsID="26f50a99c6d9ceb5578abcd54fbf5cbc" ns2:_="" ns3:_="">
    <xsd:import namespace="03977100-10d2-48c5-8eee-2aceb33a9a80"/>
    <xsd:import namespace="91cf07c8-ae03-4991-9cac-5c4550898b4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977100-10d2-48c5-8eee-2aceb33a9a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33b24b50-73cf-421a-8c6e-1ef7f02cf85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f07c8-ae03-4991-9cac-5c4550898b45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1a665671-e4d3-4f46-9c27-49a7f7d2ea6b}" ma:internalName="TaxCatchAll" ma:showField="CatchAllData" ma:web="91cf07c8-ae03-4991-9cac-5c4550898b4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977100-10d2-48c5-8eee-2aceb33a9a80">
      <Terms xmlns="http://schemas.microsoft.com/office/infopath/2007/PartnerControls"/>
    </lcf76f155ced4ddcb4097134ff3c332f>
    <TaxCatchAll xmlns="91cf07c8-ae03-4991-9cac-5c4550898b45" xsi:nil="true"/>
  </documentManagement>
</p:properties>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Props1.xml><?xml version="1.0" encoding="utf-8"?>
<ds:datastoreItem xmlns:ds="http://schemas.openxmlformats.org/officeDocument/2006/customXml" ds:itemID="{E91365E2-1BD3-4EA4-AB1E-E2D31D44D9F5}">
  <ds:schemaRefs/>
</ds:datastoreItem>
</file>

<file path=customXml/itemProps2.xml><?xml version="1.0" encoding="utf-8"?>
<ds:datastoreItem xmlns:ds="http://schemas.openxmlformats.org/officeDocument/2006/customXml" ds:itemID="{B2CA7974-A557-491D-8999-BB24CCE48E64}">
  <ds:schemaRefs/>
</ds:datastoreItem>
</file>

<file path=customXml/itemProps3.xml><?xml version="1.0" encoding="utf-8"?>
<ds:datastoreItem xmlns:ds="http://schemas.openxmlformats.org/officeDocument/2006/customXml" ds:itemID="{736DE494-52E0-4573-BCF7-07B25623ABA7}">
  <ds:schemaRefs/>
</ds:datastoreItem>
</file>

<file path=customXml/itemProps4.xml><?xml version="1.0" encoding="utf-8"?>
<ds:datastoreItem xmlns:ds="http://schemas.openxmlformats.org/officeDocument/2006/customXml" ds:itemID="{FF8B31FC-A31F-4F36-AF33-9BD8933F1518}">
  <ds:schemaRefs/>
</ds:datastoreItem>
</file>

<file path=customXml/itemProps5.xml><?xml version="1.0" encoding="utf-8"?>
<ds:datastoreItem xmlns:ds="http://schemas.openxmlformats.org/officeDocument/2006/customXml" ds:itemID="{70FF6601-AC1C-4361-A935-07DC3E2C69DD}">
  <ds:schemaRefs/>
</ds:datastoreItem>
</file>

<file path=customXml/itemProps6.xml><?xml version="1.0" encoding="utf-8"?>
<ds:datastoreItem xmlns:ds="http://schemas.openxmlformats.org/officeDocument/2006/customXml" ds:itemID="{909C1159-5F0D-47B4-BBA2-C17F03D86945}">
  <ds:schemaRefs/>
</ds:datastoreItem>
</file>

<file path=customXml/itemProps7.xml><?xml version="1.0" encoding="utf-8"?>
<ds:datastoreItem xmlns:ds="http://schemas.openxmlformats.org/officeDocument/2006/customXml" ds:itemID="{AB8FE94D-9F93-4B4A-BE18-102F740AEE05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A0BAE442-2198-4EA3-87D1-D38CA9E79F1A}">
  <ds:schemaRefs/>
</ds:datastoreItem>
</file>

<file path=customXml/itemProps9.xml><?xml version="1.0" encoding="utf-8"?>
<ds:datastoreItem xmlns:ds="http://schemas.openxmlformats.org/officeDocument/2006/customXml" ds:itemID="{8E1BC12F-9AB6-46B4-ABFF-DAEE572DBB00}">
  <ds:schemaRefs/>
</ds:datastoreItem>
</file>

<file path=customXml/itemProps10.xml><?xml version="1.0" encoding="utf-8"?>
<ds:datastoreItem xmlns:ds="http://schemas.openxmlformats.org/officeDocument/2006/customXml" ds:itemID="{01DD9C1E-F786-4DCB-8DA1-D7A4C99450FB}">
  <ds:schemaRefs/>
</ds:datastoreItem>
</file>

<file path=customXml/itemProps11.xml><?xml version="1.0" encoding="utf-8"?>
<ds:datastoreItem xmlns:ds="http://schemas.openxmlformats.org/officeDocument/2006/customXml" ds:itemID="{E66F2E2E-42CF-4639-A949-6BC9200B327A}">
  <ds:schemaRefs/>
</ds:datastoreItem>
</file>

<file path=customXml/itemProps12.xml><?xml version="1.0" encoding="utf-8"?>
<ds:datastoreItem xmlns:ds="http://schemas.openxmlformats.org/officeDocument/2006/customXml" ds:itemID="{3AD37174-AF0D-4D87-8D23-9D03ECEEC39B}">
  <ds:schemaRefs/>
</ds:datastoreItem>
</file>

<file path=customXml/itemProps13.xml><?xml version="1.0" encoding="utf-8"?>
<ds:datastoreItem xmlns:ds="http://schemas.openxmlformats.org/officeDocument/2006/customXml" ds:itemID="{34275564-B60B-4AB2-8F19-68DB1ADFAC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977100-10d2-48c5-8eee-2aceb33a9a80"/>
    <ds:schemaRef ds:uri="91cf07c8-ae03-4991-9cac-5c4550898b4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4.xml><?xml version="1.0" encoding="utf-8"?>
<ds:datastoreItem xmlns:ds="http://schemas.openxmlformats.org/officeDocument/2006/customXml" ds:itemID="{606FB866-7608-48CE-A0AD-90AE95742D41}">
  <ds:schemaRefs/>
</ds:datastoreItem>
</file>

<file path=customXml/itemProps15.xml><?xml version="1.0" encoding="utf-8"?>
<ds:datastoreItem xmlns:ds="http://schemas.openxmlformats.org/officeDocument/2006/customXml" ds:itemID="{692D6526-449A-4F0B-BA58-FA63D9594CFD}">
  <ds:schemaRefs/>
</ds:datastoreItem>
</file>

<file path=customXml/itemProps16.xml><?xml version="1.0" encoding="utf-8"?>
<ds:datastoreItem xmlns:ds="http://schemas.openxmlformats.org/officeDocument/2006/customXml" ds:itemID="{E193F5AB-6B3F-46B7-8F97-8967BC77B38D}">
  <ds:schemaRefs/>
</ds:datastoreItem>
</file>

<file path=customXml/itemProps17.xml><?xml version="1.0" encoding="utf-8"?>
<ds:datastoreItem xmlns:ds="http://schemas.openxmlformats.org/officeDocument/2006/customXml" ds:itemID="{93235BD6-EB87-40B8-9EC2-B6477910A92F}">
  <ds:schemaRefs/>
</ds:datastoreItem>
</file>

<file path=customXml/itemProps18.xml><?xml version="1.0" encoding="utf-8"?>
<ds:datastoreItem xmlns:ds="http://schemas.openxmlformats.org/officeDocument/2006/customXml" ds:itemID="{535F87E1-F9BF-4D9E-A40E-6488A1E99347}">
  <ds:schemaRefs/>
</ds:datastoreItem>
</file>

<file path=customXml/itemProps19.xml><?xml version="1.0" encoding="utf-8"?>
<ds:datastoreItem xmlns:ds="http://schemas.openxmlformats.org/officeDocument/2006/customXml" ds:itemID="{0185E1B2-DD2A-48DC-A232-FD32C2CB1B99}">
  <ds:schemaRefs/>
</ds:datastoreItem>
</file>

<file path=customXml/itemProps20.xml><?xml version="1.0" encoding="utf-8"?>
<ds:datastoreItem xmlns:ds="http://schemas.openxmlformats.org/officeDocument/2006/customXml" ds:itemID="{8F335956-E104-49FB-864A-EE9F9D04EFEE}">
  <ds:schemaRefs/>
</ds:datastoreItem>
</file>

<file path=customXml/itemProps21.xml><?xml version="1.0" encoding="utf-8"?>
<ds:datastoreItem xmlns:ds="http://schemas.openxmlformats.org/officeDocument/2006/customXml" ds:itemID="{C8430EBE-02E8-441C-BF11-B02BAA80E51E}">
  <ds:schemaRefs>
    <ds:schemaRef ds:uri="http://schemas.microsoft.com/office/2006/metadata/properties"/>
    <ds:schemaRef ds:uri="http://schemas.microsoft.com/office/infopath/2007/PartnerControls"/>
    <ds:schemaRef ds:uri="03977100-10d2-48c5-8eee-2aceb33a9a80"/>
    <ds:schemaRef ds:uri="91cf07c8-ae03-4991-9cac-5c4550898b45"/>
  </ds:schemaRefs>
</ds:datastoreItem>
</file>

<file path=customXml/itemProps22.xml><?xml version="1.0" encoding="utf-8"?>
<ds:datastoreItem xmlns:ds="http://schemas.openxmlformats.org/officeDocument/2006/customXml" ds:itemID="{74FCAD5D-4D4D-44C6-81DD-7C42FAD613AD}">
  <ds:schemaRefs/>
</ds:datastoreItem>
</file>

<file path=customXml/itemProps23.xml><?xml version="1.0" encoding="utf-8"?>
<ds:datastoreItem xmlns:ds="http://schemas.openxmlformats.org/officeDocument/2006/customXml" ds:itemID="{C760B507-231C-467B-A31A-C9FA6CB1139A}">
  <ds:schemaRefs/>
</ds:datastoreItem>
</file>

<file path=customXml/itemProps24.xml><?xml version="1.0" encoding="utf-8"?>
<ds:datastoreItem xmlns:ds="http://schemas.openxmlformats.org/officeDocument/2006/customXml" ds:itemID="{3FC0F921-7DF3-49AB-88C4-E2977D65BDBF}">
  <ds:schemaRefs/>
</ds:datastoreItem>
</file>

<file path=customXml/itemProps25.xml><?xml version="1.0" encoding="utf-8"?>
<ds:datastoreItem xmlns:ds="http://schemas.openxmlformats.org/officeDocument/2006/customXml" ds:itemID="{A91D5EFC-18D9-4174-A593-959DEA49005D}">
  <ds:schemaRefs/>
</ds:datastoreItem>
</file>

<file path=customXml/itemProps26.xml><?xml version="1.0" encoding="utf-8"?>
<ds:datastoreItem xmlns:ds="http://schemas.openxmlformats.org/officeDocument/2006/customXml" ds:itemID="{B8E88CF5-0A8B-47A3-9858-6EF0B51DFA86}">
  <ds:schemaRefs/>
</ds:datastoreItem>
</file>

<file path=customXml/itemProps27.xml><?xml version="1.0" encoding="utf-8"?>
<ds:datastoreItem xmlns:ds="http://schemas.openxmlformats.org/officeDocument/2006/customXml" ds:itemID="{7D04E89A-4AA3-4CB2-963A-70F4EF647F53}">
  <ds:schemaRefs/>
</ds:datastoreItem>
</file>

<file path=customXml/itemProps28.xml><?xml version="1.0" encoding="utf-8"?>
<ds:datastoreItem xmlns:ds="http://schemas.openxmlformats.org/officeDocument/2006/customXml" ds:itemID="{606AD241-3FAB-4812-B082-656BFDBDD5D2}">
  <ds:schemaRefs>
    <ds:schemaRef ds:uri="http://schemas.microsoft.com/sharepoint/v3/contenttype/forms"/>
  </ds:schemaRefs>
</ds:datastoreItem>
</file>

<file path=customXml/itemProps29.xml><?xml version="1.0" encoding="utf-8"?>
<ds:datastoreItem xmlns:ds="http://schemas.openxmlformats.org/officeDocument/2006/customXml" ds:itemID="{5C68DEDE-75C8-4EF0-A782-13485A6CF03C}">
  <ds:schemaRefs/>
</ds:datastoreItem>
</file>

<file path=customXml/itemProps30.xml><?xml version="1.0" encoding="utf-8"?>
<ds:datastoreItem xmlns:ds="http://schemas.openxmlformats.org/officeDocument/2006/customXml" ds:itemID="{FB82800E-8337-4A9B-92EB-FE0FA01362D8}">
  <ds:schemaRefs/>
</ds:datastoreItem>
</file>

<file path=customXml/itemProps31.xml><?xml version="1.0" encoding="utf-8"?>
<ds:datastoreItem xmlns:ds="http://schemas.openxmlformats.org/officeDocument/2006/customXml" ds:itemID="{49C7D419-72DB-4840-84C4-C0F45BE12CAB}">
  <ds:schemaRefs/>
</ds:datastoreItem>
</file>

<file path=customXml/itemProps32.xml><?xml version="1.0" encoding="utf-8"?>
<ds:datastoreItem xmlns:ds="http://schemas.openxmlformats.org/officeDocument/2006/customXml" ds:itemID="{B0D4723C-9FDA-4538-811D-BFADA3C28D84}">
  <ds:schemaRefs/>
</ds:datastoreItem>
</file>

<file path=customXml/itemProps33.xml><?xml version="1.0" encoding="utf-8"?>
<ds:datastoreItem xmlns:ds="http://schemas.openxmlformats.org/officeDocument/2006/customXml" ds:itemID="{62C45ABE-04B3-4FBF-B6F5-9371576A17D7}">
  <ds:schemaRefs/>
</ds:datastoreItem>
</file>

<file path=customXml/itemProps34.xml><?xml version="1.0" encoding="utf-8"?>
<ds:datastoreItem xmlns:ds="http://schemas.openxmlformats.org/officeDocument/2006/customXml" ds:itemID="{0AA24017-8316-4F9D-BAB6-71796BBB92DF}">
  <ds:schemaRefs/>
</ds:datastoreItem>
</file>

<file path=customXml/itemProps35.xml><?xml version="1.0" encoding="utf-8"?>
<ds:datastoreItem xmlns:ds="http://schemas.openxmlformats.org/officeDocument/2006/customXml" ds:itemID="{5CB5776A-30AE-4D02-B9CF-C8CE5896769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19</vt:i4>
      </vt:variant>
      <vt:variant>
        <vt:lpstr>Intervalos Nomeados</vt:lpstr>
      </vt:variant>
      <vt:variant>
        <vt:i4>1</vt:i4>
      </vt:variant>
    </vt:vector>
  </HeadingPairs>
  <TitlesOfParts>
    <vt:vector size="20" baseType="lpstr">
      <vt:lpstr>Q. 01</vt:lpstr>
      <vt:lpstr>Q. 02</vt:lpstr>
      <vt:lpstr>Q. 03</vt:lpstr>
      <vt:lpstr>Q. 04</vt:lpstr>
      <vt:lpstr>Q. 05</vt:lpstr>
      <vt:lpstr>Q. 06</vt:lpstr>
      <vt:lpstr>Q. 07</vt:lpstr>
      <vt:lpstr>Q. 08</vt:lpstr>
      <vt:lpstr>Q. 09</vt:lpstr>
      <vt:lpstr>Q.10</vt:lpstr>
      <vt:lpstr>Menu</vt:lpstr>
      <vt:lpstr>Aba 1 - Propostas</vt:lpstr>
      <vt:lpstr>Aba 2 - Exposição</vt:lpstr>
      <vt:lpstr>Planilha1</vt:lpstr>
      <vt:lpstr>Produto</vt:lpstr>
      <vt:lpstr>Vendas</vt:lpstr>
      <vt:lpstr>Proposta</vt:lpstr>
      <vt:lpstr>Exposições</vt:lpstr>
      <vt:lpstr>BasedeDados</vt:lpstr>
      <vt:lpstr>Tabela_faturamento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Emanuelly Karine da Silva</dc:creator>
  <cp:keywords/>
  <dc:description/>
  <cp:lastModifiedBy>Claudia Silva</cp:lastModifiedBy>
  <cp:revision/>
  <dcterms:created xsi:type="dcterms:W3CDTF">2018-02-23T11:48:05Z</dcterms:created>
  <dcterms:modified xsi:type="dcterms:W3CDTF">2023-11-14T11:07:48Z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0x010100BEC632424D99B74FBF270492AD64A6AE</vt:lpwstr>
  </property>
  <property fmtid="{D5CDD505-2E9C-101B-9397-08002B2CF9AE}" pid="3" name="Order">
    <vt:r8>345200</vt:r8>
  </property>
  <property fmtid="{D5CDD505-2E9C-101B-9397-08002B2CF9AE}" pid="4" name="_dlc_DocIdItemGuid">
    <vt:lpwstr>04abf1ba-d395-5a9d-a6a0-59271a654ce2</vt:lpwstr>
  </property>
</Properties>
</file>