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zi2wx\Desktop\"/>
    </mc:Choice>
  </mc:AlternateContent>
  <xr:revisionPtr revIDLastSave="0" documentId="13_ncr:1_{3A02082C-5591-4493-A9B7-557CBCBE83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 a="1"/>
  <c r="B45" i="1" a="1"/>
  <c r="F37" i="1" a="1"/>
  <c r="B37" i="1" a="1"/>
  <c r="B37" i="1" s="1"/>
  <c r="F36" i="1" a="1"/>
  <c r="B36" i="1" a="1"/>
  <c r="B36" i="1" s="1"/>
  <c r="F35" i="1"/>
  <c r="J35" i="1" s="1"/>
  <c r="F35" i="1" a="1"/>
  <c r="B35" i="1"/>
  <c r="B35" i="1" a="1"/>
  <c r="F34" i="1" a="1"/>
  <c r="B34" i="1"/>
  <c r="B34" i="1" a="1"/>
  <c r="F33" i="1" a="1"/>
  <c r="H39" i="1" s="1"/>
  <c r="B33" i="1" a="1"/>
  <c r="D40" i="1" s="1"/>
  <c r="G22" i="1"/>
  <c r="F22" i="1"/>
  <c r="C22" i="1"/>
  <c r="B22" i="1"/>
  <c r="G21" i="1"/>
  <c r="F21" i="1"/>
  <c r="C21" i="1"/>
  <c r="B21" i="1"/>
  <c r="G20" i="1"/>
  <c r="F20" i="1"/>
  <c r="C20" i="1"/>
  <c r="B20" i="1"/>
  <c r="P19" i="1"/>
  <c r="J19" i="1"/>
  <c r="P18" i="1"/>
  <c r="J18" i="1"/>
  <c r="P17" i="1"/>
  <c r="J17" i="1"/>
  <c r="J21" i="1" s="1"/>
  <c r="P16" i="1"/>
  <c r="J16" i="1"/>
  <c r="P15" i="1"/>
  <c r="Q18" i="1" s="1"/>
  <c r="J15" i="1"/>
  <c r="J20" i="1" s="1"/>
  <c r="H10" i="1"/>
  <c r="G10" i="1"/>
  <c r="F10" i="1"/>
  <c r="D10" i="1"/>
  <c r="C10" i="1"/>
  <c r="B10" i="1"/>
  <c r="H9" i="1"/>
  <c r="G9" i="1"/>
  <c r="F9" i="1"/>
  <c r="D9" i="1"/>
  <c r="C9" i="1"/>
  <c r="B9" i="1"/>
  <c r="J8" i="1"/>
  <c r="H8" i="1"/>
  <c r="G8" i="1"/>
  <c r="F8" i="1"/>
  <c r="D8" i="1"/>
  <c r="C8" i="1"/>
  <c r="B8" i="1"/>
  <c r="J7" i="1"/>
  <c r="J6" i="1"/>
  <c r="J5" i="1"/>
  <c r="J4" i="1"/>
  <c r="J3" i="1"/>
  <c r="J10" i="1" s="1"/>
  <c r="H18" i="1" l="1"/>
  <c r="F48" i="1" s="1" a="1"/>
  <c r="D18" i="1"/>
  <c r="B48" i="1" s="1" a="1"/>
  <c r="B48" i="1" s="1"/>
  <c r="B67" i="1" s="1" a="1"/>
  <c r="C40" i="1"/>
  <c r="Q19" i="1"/>
  <c r="C38" i="1"/>
  <c r="Q16" i="1"/>
  <c r="D38" i="1"/>
  <c r="G40" i="1"/>
  <c r="H40" i="1"/>
  <c r="G38" i="1"/>
  <c r="H38" i="1"/>
  <c r="J22" i="1"/>
  <c r="B45" i="1"/>
  <c r="Q17" i="1"/>
  <c r="B33" i="1"/>
  <c r="C39" i="1"/>
  <c r="F45" i="1"/>
  <c r="F36" i="1"/>
  <c r="J36" i="1" s="1"/>
  <c r="D39" i="1"/>
  <c r="J45" i="1"/>
  <c r="J9" i="1"/>
  <c r="F33" i="1"/>
  <c r="G39" i="1"/>
  <c r="F37" i="1"/>
  <c r="J37" i="1" s="1"/>
  <c r="F34" i="1"/>
  <c r="J34" i="1" s="1"/>
  <c r="B64" i="1" l="1" a="1"/>
  <c r="F64" i="1" a="1"/>
  <c r="B67" i="1"/>
  <c r="B38" i="1"/>
  <c r="B40" i="1"/>
  <c r="B39" i="1"/>
  <c r="H17" i="1"/>
  <c r="F47" i="1" s="1" a="1"/>
  <c r="D17" i="1"/>
  <c r="B47" i="1" s="1" a="1"/>
  <c r="B47" i="1" s="1"/>
  <c r="B66" i="1" s="1" a="1"/>
  <c r="D16" i="1"/>
  <c r="H16" i="1"/>
  <c r="D19" i="1"/>
  <c r="B49" i="1" s="1" a="1"/>
  <c r="B49" i="1" s="1"/>
  <c r="B68" i="1" s="1" a="1"/>
  <c r="H19" i="1"/>
  <c r="F49" i="1" s="1" a="1"/>
  <c r="J48" i="1"/>
  <c r="F48" i="1"/>
  <c r="F67" i="1" s="1" a="1"/>
  <c r="J33" i="1"/>
  <c r="F39" i="1"/>
  <c r="F38" i="1"/>
  <c r="F40" i="1"/>
  <c r="J67" i="1" l="1"/>
  <c r="F67" i="1"/>
  <c r="J39" i="1"/>
  <c r="J38" i="1"/>
  <c r="J40" i="1"/>
  <c r="B68" i="1"/>
  <c r="K67" i="1"/>
  <c r="L64" i="1"/>
  <c r="B64" i="1"/>
  <c r="D21" i="1"/>
  <c r="B46" i="1" a="1"/>
  <c r="D20" i="1"/>
  <c r="D22" i="1"/>
  <c r="L67" i="1"/>
  <c r="F49" i="1"/>
  <c r="F68" i="1" s="1" a="1"/>
  <c r="F64" i="1"/>
  <c r="J64" i="1" s="1"/>
  <c r="H21" i="1"/>
  <c r="F46" i="1" a="1"/>
  <c r="H22" i="1"/>
  <c r="H20" i="1"/>
  <c r="B66" i="1"/>
  <c r="J47" i="1"/>
  <c r="F47" i="1"/>
  <c r="F66" i="1" s="1" a="1"/>
  <c r="F68" i="1" l="1"/>
  <c r="J68" i="1" s="1"/>
  <c r="K64" i="1"/>
  <c r="F66" i="1"/>
  <c r="K66" i="1" s="1"/>
  <c r="K68" i="1"/>
  <c r="L68" i="1"/>
  <c r="J49" i="1"/>
  <c r="L66" i="1"/>
  <c r="B46" i="1"/>
  <c r="D51" i="1"/>
  <c r="C52" i="1"/>
  <c r="D52" i="1"/>
  <c r="D50" i="1"/>
  <c r="C51" i="1"/>
  <c r="C50" i="1"/>
  <c r="F46" i="1"/>
  <c r="J46" i="1" s="1"/>
  <c r="G50" i="1"/>
  <c r="H50" i="1"/>
  <c r="H51" i="1"/>
  <c r="G52" i="1"/>
  <c r="H52" i="1"/>
  <c r="G51" i="1"/>
  <c r="J50" i="1" l="1"/>
  <c r="J51" i="1"/>
  <c r="J52" i="1"/>
  <c r="J66" i="1"/>
  <c r="B65" i="1" a="1"/>
  <c r="B50" i="1"/>
  <c r="B52" i="1"/>
  <c r="B51" i="1"/>
  <c r="F65" i="1" a="1"/>
  <c r="F52" i="1"/>
  <c r="F51" i="1"/>
  <c r="F50" i="1"/>
  <c r="L65" i="1" l="1"/>
  <c r="B65" i="1"/>
  <c r="D71" i="1"/>
  <c r="C70" i="1"/>
  <c r="D70" i="1"/>
  <c r="C69" i="1"/>
  <c r="C71" i="1"/>
  <c r="D69" i="1"/>
  <c r="F65" i="1"/>
  <c r="H71" i="1"/>
  <c r="G71" i="1"/>
  <c r="H69" i="1"/>
  <c r="G69" i="1"/>
  <c r="G70" i="1"/>
  <c r="H70" i="1"/>
  <c r="F69" i="1" l="1"/>
  <c r="F70" i="1"/>
  <c r="F71" i="1"/>
  <c r="J65" i="1"/>
  <c r="K65" i="1"/>
  <c r="B71" i="1"/>
  <c r="B69" i="1"/>
  <c r="B70" i="1"/>
  <c r="L69" i="1"/>
  <c r="L71" i="1"/>
  <c r="L70" i="1"/>
  <c r="K71" i="1" l="1"/>
  <c r="K70" i="1"/>
  <c r="K69" i="1"/>
  <c r="J71" i="1"/>
  <c r="J69" i="1"/>
  <c r="J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<sst xmlns="http://schemas.openxmlformats.org/spreadsheetml/2006/main" count="102" uniqueCount="34">
  <si>
    <t>front right</t>
  </si>
  <si>
    <t>rear_right</t>
  </si>
  <si>
    <t>Yaw</t>
  </si>
  <si>
    <t>x</t>
  </si>
  <si>
    <t>y</t>
  </si>
  <si>
    <t>z</t>
  </si>
  <si>
    <t>-</t>
  </si>
  <si>
    <t>right_013</t>
  </si>
  <si>
    <t>right_014</t>
  </si>
  <si>
    <t>right_015</t>
  </si>
  <si>
    <t>right_016</t>
  </si>
  <si>
    <t>right_017</t>
  </si>
  <si>
    <t>average (m)</t>
  </si>
  <si>
    <t>variance</t>
  </si>
  <si>
    <r>
      <t>standard deviation(</t>
    </r>
    <r>
      <rPr>
        <sz val="11"/>
        <color theme="8" tint="-0.249977111117893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/</t>
    </r>
    <r>
      <rPr>
        <sz val="11"/>
        <color rgb="FF7030A0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)</t>
    </r>
  </si>
  <si>
    <t>front left</t>
  </si>
  <si>
    <t>rear_left</t>
  </si>
  <si>
    <t>z (estiamte)</t>
  </si>
  <si>
    <t>z1</t>
  </si>
  <si>
    <t>z2</t>
  </si>
  <si>
    <t>avg</t>
  </si>
  <si>
    <t>diff</t>
  </si>
  <si>
    <t xml:space="preserve">ORIGINAL rear </t>
  </si>
  <si>
    <t>ORIGINAL front</t>
  </si>
  <si>
    <t>left_018</t>
  </si>
  <si>
    <t>left_019</t>
  </si>
  <si>
    <t>left_020</t>
  </si>
  <si>
    <t>left_021</t>
  </si>
  <si>
    <t>left_022</t>
  </si>
  <si>
    <t>Transform</t>
  </si>
  <si>
    <t>x1-x2</t>
  </si>
  <si>
    <t>y1-y2</t>
  </si>
  <si>
    <t>world coordinate</t>
  </si>
  <si>
    <t>Vehicle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</si>
</sst>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onsolas"/>
      <family val="3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6" borderId="0" xfId="0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>
      <selection activeCell="N11" sqref="N11"/>
    </sheetView>
  </sheetViews>
  <sheetFormatPr defaultRowHeight="15" x14ac:dyDescent="0.25"/>
  <cols>
    <col min="1" max="1" width="32.7109375" customWidth="1"/>
    <col min="2" max="2" width="14.140625" customWidth="1"/>
    <col min="4" max="5" width="14" customWidth="1"/>
    <col min="7" max="7" width="10.28515625" customWidth="1"/>
    <col min="8" max="9" width="12.5703125" customWidth="1"/>
    <col min="12" max="12" width="12.28515625" customWidth="1"/>
    <col min="13" max="13" width="12.7109375" customWidth="1"/>
    <col min="14" max="14" width="13.85546875" customWidth="1"/>
    <col min="15" max="15" width="11.28515625" bestFit="1" customWidth="1"/>
    <col min="16" max="16" width="11.7109375" customWidth="1"/>
    <col min="17" max="17" width="16.5703125" customWidth="1"/>
    <col min="19" max="19" width="10.42578125" customWidth="1"/>
  </cols>
  <sheetData>
    <row r="1" spans="1:23" x14ac:dyDescent="0.25">
      <c r="B1" s="1" t="s">
        <v>0</v>
      </c>
      <c r="C1" s="1"/>
      <c r="D1" s="1"/>
      <c r="E1" s="2"/>
      <c r="F1" s="3" t="s">
        <v>1</v>
      </c>
      <c r="G1" s="3"/>
      <c r="H1" s="3"/>
      <c r="I1" s="4"/>
      <c r="J1" s="5" t="s">
        <v>2</v>
      </c>
      <c r="K1" s="6"/>
      <c r="R1" s="7"/>
      <c r="S1" s="7"/>
      <c r="T1" s="7"/>
      <c r="U1" s="7"/>
      <c r="V1" s="7"/>
      <c r="W1" s="7"/>
    </row>
    <row r="2" spans="1:23" x14ac:dyDescent="0.25">
      <c r="B2" s="8" t="s">
        <v>3</v>
      </c>
      <c r="C2" s="8" t="s">
        <v>4</v>
      </c>
      <c r="D2" s="8" t="s">
        <v>5</v>
      </c>
      <c r="E2" s="8" t="s">
        <v>6</v>
      </c>
      <c r="F2" s="8" t="s">
        <v>3</v>
      </c>
      <c r="G2" s="8" t="s">
        <v>4</v>
      </c>
      <c r="H2" s="8" t="s">
        <v>5</v>
      </c>
      <c r="I2" s="8" t="s">
        <v>6</v>
      </c>
      <c r="J2" s="5"/>
      <c r="K2" s="6"/>
    </row>
    <row r="3" spans="1:23" x14ac:dyDescent="0.25">
      <c r="A3" t="s">
        <v>7</v>
      </c>
      <c r="B3">
        <v>2.3292000000000002</v>
      </c>
      <c r="C3">
        <v>-0.69189999999999996</v>
      </c>
      <c r="D3">
        <v>-184.297302</v>
      </c>
      <c r="E3" s="8">
        <v>1</v>
      </c>
      <c r="F3">
        <v>1.2315</v>
      </c>
      <c r="G3">
        <v>1.9029</v>
      </c>
      <c r="H3">
        <v>-184.29600500000001</v>
      </c>
      <c r="I3">
        <v>1</v>
      </c>
      <c r="J3">
        <f>ATAN(ABS((G3-C3)/(F3-B3)))/3.1415926*180</f>
        <v>67.069773600174969</v>
      </c>
    </row>
    <row r="4" spans="1:23" x14ac:dyDescent="0.25">
      <c r="A4" t="s">
        <v>8</v>
      </c>
      <c r="B4">
        <v>2.3370000000000002</v>
      </c>
      <c r="C4">
        <v>-0.6986</v>
      </c>
      <c r="D4">
        <v>-184.29719499999999</v>
      </c>
      <c r="E4" s="8">
        <v>1</v>
      </c>
      <c r="F4">
        <v>1.2346999999999999</v>
      </c>
      <c r="G4">
        <v>1.8886000000000001</v>
      </c>
      <c r="H4">
        <v>-184.29769899999999</v>
      </c>
      <c r="I4">
        <v>1</v>
      </c>
      <c r="J4">
        <f>ATAN(ABS((G4-C4)/(F4-B4)))/3.1415926*180</f>
        <v>66.923132509120762</v>
      </c>
    </row>
    <row r="5" spans="1:23" x14ac:dyDescent="0.25">
      <c r="A5" t="s">
        <v>9</v>
      </c>
      <c r="B5">
        <v>2.3304999999999998</v>
      </c>
      <c r="C5">
        <v>-0.69159999999999999</v>
      </c>
      <c r="D5">
        <v>-184.29809599999999</v>
      </c>
      <c r="E5" s="8">
        <v>1</v>
      </c>
      <c r="F5">
        <v>1.2314000000000001</v>
      </c>
      <c r="G5">
        <v>1.8883000000000001</v>
      </c>
      <c r="H5">
        <v>-184.29719499999999</v>
      </c>
      <c r="I5">
        <v>1</v>
      </c>
      <c r="J5">
        <f>ATAN(ABS((G5-C5)/(F5-B5)))/3.1415926*180</f>
        <v>66.924819868286917</v>
      </c>
    </row>
    <row r="6" spans="1:23" x14ac:dyDescent="0.25">
      <c r="A6" t="s">
        <v>10</v>
      </c>
      <c r="B6">
        <v>2.3399000000000001</v>
      </c>
      <c r="C6">
        <v>-0.6996</v>
      </c>
      <c r="D6">
        <v>-184.296494</v>
      </c>
      <c r="E6" s="8">
        <v>1</v>
      </c>
      <c r="F6">
        <v>1.2329000000000001</v>
      </c>
      <c r="G6">
        <v>1.8837999999999999</v>
      </c>
      <c r="H6">
        <v>-184.29750100000001</v>
      </c>
      <c r="I6">
        <v>1</v>
      </c>
      <c r="J6">
        <f>ATAN(ABS((G6-C6)/(F6-B6)))/3.1415926*180</f>
        <v>66.804622752884711</v>
      </c>
    </row>
    <row r="7" spans="1:23" x14ac:dyDescent="0.25">
      <c r="A7" t="s">
        <v>11</v>
      </c>
      <c r="B7">
        <v>2.3371</v>
      </c>
      <c r="C7">
        <v>-0.69810000000000005</v>
      </c>
      <c r="D7">
        <v>-184.297302</v>
      </c>
      <c r="E7" s="8">
        <v>1</v>
      </c>
      <c r="F7">
        <v>1.2324999999999999</v>
      </c>
      <c r="G7">
        <v>1.8883000000000001</v>
      </c>
      <c r="H7">
        <v>-184.29719499999999</v>
      </c>
      <c r="I7">
        <v>1</v>
      </c>
      <c r="J7">
        <f>ATAN(ABS((G7-C7)/(F7-B7)))/3.1415926*180</f>
        <v>66.873636880322806</v>
      </c>
    </row>
    <row r="8" spans="1:23" x14ac:dyDescent="0.25">
      <c r="A8" s="9" t="s">
        <v>12</v>
      </c>
      <c r="B8">
        <f>AVERAGE(B3:B7)</f>
        <v>2.33474</v>
      </c>
      <c r="C8">
        <f t="shared" ref="C8:J8" si="0">AVERAGE(C3:C7)</f>
        <v>-0.69596000000000002</v>
      </c>
      <c r="D8">
        <f t="shared" si="0"/>
        <v>-184.29727779999999</v>
      </c>
      <c r="F8">
        <f t="shared" si="0"/>
        <v>1.2325999999999999</v>
      </c>
      <c r="G8">
        <f t="shared" si="0"/>
        <v>1.8903799999999999</v>
      </c>
      <c r="H8">
        <f t="shared" si="0"/>
        <v>-184.29711900000001</v>
      </c>
      <c r="J8">
        <f t="shared" si="0"/>
        <v>66.919197122158039</v>
      </c>
    </row>
    <row r="9" spans="1:23" x14ac:dyDescent="0.25">
      <c r="A9" s="9" t="s">
        <v>13</v>
      </c>
      <c r="B9">
        <f>VARPA(B3:B7)</f>
        <v>1.7194400000000314E-5</v>
      </c>
      <c r="C9">
        <f t="shared" ref="C9:J9" si="1">VARPA(C3:C7)</f>
        <v>1.2058400000000125E-5</v>
      </c>
      <c r="D9">
        <f t="shared" si="1"/>
        <v>2.5836415999750543E-7</v>
      </c>
      <c r="F9">
        <f t="shared" si="1"/>
        <v>1.4319999999998979E-6</v>
      </c>
      <c r="G9">
        <f t="shared" si="1"/>
        <v>4.23736000000002E-5</v>
      </c>
      <c r="H9">
        <f t="shared" si="1"/>
        <v>3.469743999960647E-7</v>
      </c>
      <c r="J9">
        <f t="shared" si="1"/>
        <v>7.5846800014049932E-3</v>
      </c>
    </row>
    <row r="10" spans="1:23" x14ac:dyDescent="0.25">
      <c r="A10" s="9" t="s">
        <v>14</v>
      </c>
      <c r="B10" s="10">
        <f>STDEVPA(B3:B7)*1000</f>
        <v>4.1466130757523443</v>
      </c>
      <c r="C10" s="10">
        <f t="shared" ref="C10:H10" si="2">STDEVPA(C3:C7)*1000</f>
        <v>3.4725206982824628</v>
      </c>
      <c r="D10" s="10">
        <f t="shared" si="2"/>
        <v>0.50829534721213554</v>
      </c>
      <c r="E10" s="10"/>
      <c r="F10" s="10">
        <f t="shared" si="2"/>
        <v>1.1966620241320847</v>
      </c>
      <c r="G10" s="10">
        <f t="shared" si="2"/>
        <v>6.5095007489054186</v>
      </c>
      <c r="H10" s="10">
        <f t="shared" si="2"/>
        <v>0.58904532932200104</v>
      </c>
      <c r="I10" s="10"/>
      <c r="J10" s="11">
        <f>STDEVPA(J3:J7)</f>
        <v>8.7090068328168124E-2</v>
      </c>
      <c r="K10" s="11"/>
    </row>
    <row r="11" spans="1:23" x14ac:dyDescent="0.25">
      <c r="M11" s="13"/>
      <c r="N11" s="13"/>
      <c r="O11" s="13"/>
      <c r="P11" s="13"/>
    </row>
    <row r="12" spans="1:23" x14ac:dyDescent="0.25">
      <c r="M12" s="13"/>
      <c r="N12" s="13"/>
      <c r="O12" s="13"/>
      <c r="P12" s="13"/>
    </row>
    <row r="13" spans="1:23" x14ac:dyDescent="0.25">
      <c r="B13" s="1" t="s">
        <v>15</v>
      </c>
      <c r="C13" s="1"/>
      <c r="D13" s="1"/>
      <c r="E13" s="2"/>
      <c r="F13" s="3" t="s">
        <v>16</v>
      </c>
      <c r="G13" s="3"/>
      <c r="H13" s="3"/>
      <c r="I13" s="4"/>
      <c r="J13" s="5" t="s">
        <v>2</v>
      </c>
      <c r="K13" s="6"/>
    </row>
    <row r="14" spans="1:23" x14ac:dyDescent="0.25">
      <c r="B14" s="8" t="s">
        <v>3</v>
      </c>
      <c r="C14" s="8" t="s">
        <v>4</v>
      </c>
      <c r="D14" s="8" t="s">
        <v>17</v>
      </c>
      <c r="E14" s="8" t="s">
        <v>6</v>
      </c>
      <c r="F14" s="8" t="s">
        <v>3</v>
      </c>
      <c r="G14" s="8" t="s">
        <v>4</v>
      </c>
      <c r="H14" s="8" t="s">
        <v>17</v>
      </c>
      <c r="I14" s="8" t="s">
        <v>6</v>
      </c>
      <c r="J14" s="5"/>
      <c r="K14" s="6"/>
      <c r="N14" s="8" t="s">
        <v>18</v>
      </c>
      <c r="O14" s="8" t="s">
        <v>19</v>
      </c>
      <c r="P14" s="8" t="s">
        <v>20</v>
      </c>
      <c r="Q14" s="8" t="s">
        <v>21</v>
      </c>
      <c r="R14" t="s">
        <v>22</v>
      </c>
      <c r="S14" t="s">
        <v>23</v>
      </c>
    </row>
    <row r="15" spans="1:23" x14ac:dyDescent="0.25">
      <c r="A15" t="s">
        <v>24</v>
      </c>
      <c r="B15">
        <v>-1.254</v>
      </c>
      <c r="C15">
        <v>-2.1703999999999999</v>
      </c>
      <c r="D15">
        <v>-185.977203</v>
      </c>
      <c r="E15">
        <v>1</v>
      </c>
      <c r="F15">
        <v>-2.1564000000000001</v>
      </c>
      <c r="G15">
        <v>0.49569999999999997</v>
      </c>
      <c r="H15">
        <v>-185.975494</v>
      </c>
      <c r="I15">
        <v>1</v>
      </c>
      <c r="J15">
        <f>ATAN(ABS((G15-C15)/(F15-B15)))/3.1415926*180</f>
        <v>71.300484460342801</v>
      </c>
      <c r="N15">
        <v>-186.32719399999999</v>
      </c>
      <c r="O15">
        <v>-186.328293</v>
      </c>
      <c r="P15">
        <f>AVERAGE(N15:O15)</f>
        <v>-186.3277435</v>
      </c>
      <c r="Q15">
        <v>0</v>
      </c>
      <c r="R15">
        <v>-185.975494</v>
      </c>
      <c r="S15">
        <v>-185.977203</v>
      </c>
    </row>
    <row r="16" spans="1:23" x14ac:dyDescent="0.25">
      <c r="A16" t="s">
        <v>25</v>
      </c>
      <c r="B16">
        <v>-1.2511000000000001</v>
      </c>
      <c r="C16">
        <v>-2.1791</v>
      </c>
      <c r="D16">
        <f>S16+Q16</f>
        <v>-185.98023949999998</v>
      </c>
      <c r="E16">
        <v>1</v>
      </c>
      <c r="F16">
        <v>-2.1543999999999999</v>
      </c>
      <c r="G16">
        <v>0.48920000000000002</v>
      </c>
      <c r="H16">
        <f>R16+Q16</f>
        <v>-185.97644049999997</v>
      </c>
      <c r="I16">
        <v>1</v>
      </c>
      <c r="J16">
        <f>ATAN(ABS((G16-C16)/(F16-B16)))/3.1415926*180</f>
        <v>71.297491370646114</v>
      </c>
      <c r="N16">
        <v>-186.239304</v>
      </c>
      <c r="O16">
        <v>-186.2397</v>
      </c>
      <c r="P16">
        <f t="shared" ref="P16:P19" si="3">AVERAGE(N16:O16)</f>
        <v>-186.23950200000002</v>
      </c>
      <c r="Q16">
        <f>P15-P16</f>
        <v>-8.8241499999980988E-2</v>
      </c>
      <c r="R16">
        <v>-185.88819899999999</v>
      </c>
      <c r="S16">
        <v>-185.891998</v>
      </c>
    </row>
    <row r="17" spans="1:19" x14ac:dyDescent="0.25">
      <c r="A17" t="s">
        <v>26</v>
      </c>
      <c r="B17">
        <v>-1.2527999999999999</v>
      </c>
      <c r="C17">
        <v>-2.1743000000000001</v>
      </c>
      <c r="D17">
        <f>S17+Q17</f>
        <v>-185.97664</v>
      </c>
      <c r="E17">
        <v>1</v>
      </c>
      <c r="F17">
        <v>-2.1558000000000002</v>
      </c>
      <c r="G17">
        <v>0.49199999999999999</v>
      </c>
      <c r="H17">
        <f>R17+Q17</f>
        <v>-185.972947</v>
      </c>
      <c r="I17">
        <v>1</v>
      </c>
      <c r="J17">
        <f>ATAN(ABS((G17-C17)/(F17-B17)))/3.1415926*180</f>
        <v>71.290222185930389</v>
      </c>
      <c r="N17">
        <v>-186.2843</v>
      </c>
      <c r="O17">
        <v>-186.282501</v>
      </c>
      <c r="P17">
        <f t="shared" si="3"/>
        <v>-186.2834005</v>
      </c>
      <c r="Q17">
        <f>P15-P17</f>
        <v>-4.4342999999997801E-2</v>
      </c>
      <c r="R17">
        <v>-185.92860400000001</v>
      </c>
      <c r="S17">
        <v>-185.93229700000001</v>
      </c>
    </row>
    <row r="18" spans="1:19" x14ac:dyDescent="0.25">
      <c r="A18" t="s">
        <v>27</v>
      </c>
      <c r="B18">
        <v>-1.2515000000000001</v>
      </c>
      <c r="C18">
        <v>-2.1760999999999999</v>
      </c>
      <c r="D18">
        <f>S18+Q18</f>
        <v>-185.97933149999997</v>
      </c>
      <c r="E18">
        <v>1</v>
      </c>
      <c r="F18">
        <v>-2.1543000000000001</v>
      </c>
      <c r="G18">
        <v>0.48799999999999999</v>
      </c>
      <c r="H18">
        <f>R18+Q18</f>
        <v>-185.97643249999999</v>
      </c>
      <c r="I18">
        <v>1</v>
      </c>
      <c r="J18">
        <f>ATAN(ABS((G18-C18)/(F18-B18)))/3.1415926*180</f>
        <v>71.279706298201859</v>
      </c>
      <c r="N18">
        <v>-186.257904</v>
      </c>
      <c r="O18">
        <v>-186.25770600000001</v>
      </c>
      <c r="P18">
        <f t="shared" si="3"/>
        <v>-186.25780500000002</v>
      </c>
      <c r="Q18">
        <f>P15-P18</f>
        <v>-6.9938499999977921E-2</v>
      </c>
      <c r="R18">
        <v>-185.90649400000001</v>
      </c>
      <c r="S18">
        <v>-185.90939299999999</v>
      </c>
    </row>
    <row r="19" spans="1:19" x14ac:dyDescent="0.25">
      <c r="A19" t="s">
        <v>28</v>
      </c>
      <c r="B19">
        <v>-1.2565</v>
      </c>
      <c r="C19">
        <v>-2.1736</v>
      </c>
      <c r="D19">
        <f>S19+Q19</f>
        <v>-185.97529600000001</v>
      </c>
      <c r="E19">
        <v>1</v>
      </c>
      <c r="F19">
        <v>-2.1530999999999998</v>
      </c>
      <c r="G19">
        <v>0.4919</v>
      </c>
      <c r="H19">
        <f>R19+Q19</f>
        <v>-185.976395</v>
      </c>
      <c r="I19">
        <v>1</v>
      </c>
      <c r="J19">
        <f>ATAN(ABS((G19-C19)/(F19-B19)))/3.1415926*180</f>
        <v>71.408494616999377</v>
      </c>
      <c r="N19">
        <v>-186.27920499999999</v>
      </c>
      <c r="O19">
        <v>-186.27749600000001</v>
      </c>
      <c r="P19">
        <f t="shared" si="3"/>
        <v>-186.27835049999999</v>
      </c>
      <c r="Q19">
        <f>P15-P19</f>
        <v>-4.9393000000009124E-2</v>
      </c>
      <c r="R19">
        <v>-185.92700199999999</v>
      </c>
      <c r="S19">
        <v>-185.92590300000001</v>
      </c>
    </row>
    <row r="20" spans="1:19" x14ac:dyDescent="0.25">
      <c r="A20" s="9" t="s">
        <v>12</v>
      </c>
      <c r="B20">
        <f>AVERAGE(B15:B19)</f>
        <v>-1.25318</v>
      </c>
      <c r="C20">
        <f t="shared" ref="C20:J20" si="4">AVERAGE(C15:C19)</f>
        <v>-2.1747000000000001</v>
      </c>
      <c r="D20">
        <f t="shared" si="4"/>
        <v>-185.97774199999998</v>
      </c>
      <c r="E20">
        <v>1</v>
      </c>
      <c r="F20">
        <f t="shared" si="4"/>
        <v>-2.1548000000000003</v>
      </c>
      <c r="G20">
        <f t="shared" si="4"/>
        <v>0.49136000000000007</v>
      </c>
      <c r="H20">
        <f t="shared" si="4"/>
        <v>-185.9755418</v>
      </c>
      <c r="I20">
        <v>1</v>
      </c>
      <c r="J20">
        <f t="shared" si="4"/>
        <v>71.315279786424114</v>
      </c>
    </row>
    <row r="21" spans="1:19" x14ac:dyDescent="0.25">
      <c r="A21" s="9" t="s">
        <v>13</v>
      </c>
      <c r="B21">
        <f>VARPA(B15:B19)</f>
        <v>3.7975999999998262E-6</v>
      </c>
      <c r="C21">
        <f t="shared" ref="C21:J21" si="5">VARPA(C15:C19)</f>
        <v>8.2360000000002105E-6</v>
      </c>
      <c r="D21">
        <f t="shared" si="5"/>
        <v>3.2503714999481872E-6</v>
      </c>
      <c r="F21">
        <f t="shared" si="5"/>
        <v>1.3720000000002661E-6</v>
      </c>
      <c r="G21">
        <f t="shared" si="5"/>
        <v>7.0983999999999471E-6</v>
      </c>
      <c r="H21">
        <f t="shared" si="5"/>
        <v>1.8128460599773457E-6</v>
      </c>
      <c r="J21">
        <f t="shared" si="5"/>
        <v>2.2235380911440851E-3</v>
      </c>
    </row>
    <row r="22" spans="1:19" x14ac:dyDescent="0.25">
      <c r="A22" s="9" t="s">
        <v>14</v>
      </c>
      <c r="B22" s="10">
        <f>STDEVPA(B15:B19)*1000</f>
        <v>1.9487431847218417</v>
      </c>
      <c r="C22" s="10">
        <f t="shared" ref="C22:H22" si="6">STDEVPA(C15:C19)*1000</f>
        <v>2.8698432012917028</v>
      </c>
      <c r="D22" s="10">
        <f t="shared" si="6"/>
        <v>1.802878670334803</v>
      </c>
      <c r="E22" s="10"/>
      <c r="F22" s="10">
        <f t="shared" si="6"/>
        <v>1.1713240371478193</v>
      </c>
      <c r="G22" s="10">
        <f t="shared" si="6"/>
        <v>2.6642822673282849</v>
      </c>
      <c r="H22" s="10">
        <f t="shared" si="6"/>
        <v>1.346419719098523</v>
      </c>
      <c r="I22" s="10"/>
      <c r="J22" s="11">
        <f>STDEVPA(J15:J19)</f>
        <v>4.715440691116881E-2</v>
      </c>
      <c r="K22" s="11"/>
    </row>
    <row r="29" spans="1:19" x14ac:dyDescent="0.25">
      <c r="A29" s="17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9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9" x14ac:dyDescent="0.25">
      <c r="B31" s="1" t="s">
        <v>0</v>
      </c>
      <c r="C31" s="1"/>
      <c r="D31" s="1"/>
      <c r="E31" s="2"/>
      <c r="F31" s="3" t="s">
        <v>1</v>
      </c>
      <c r="G31" s="3"/>
      <c r="H31" s="3"/>
      <c r="I31" s="4"/>
      <c r="J31" s="5" t="s">
        <v>2</v>
      </c>
      <c r="K31" s="6"/>
      <c r="M31" s="14" t="s">
        <v>29</v>
      </c>
      <c r="N31" s="14"/>
      <c r="O31" s="14"/>
      <c r="P31" s="14"/>
    </row>
    <row r="32" spans="1:19" x14ac:dyDescent="0.25">
      <c r="B32" s="8" t="s">
        <v>3</v>
      </c>
      <c r="C32" s="8" t="s">
        <v>4</v>
      </c>
      <c r="D32" s="8" t="s">
        <v>5</v>
      </c>
      <c r="E32" s="8"/>
      <c r="F32" s="8" t="s">
        <v>3</v>
      </c>
      <c r="G32" s="8" t="s">
        <v>4</v>
      </c>
      <c r="H32" s="8" t="s">
        <v>5</v>
      </c>
      <c r="I32" s="8"/>
      <c r="J32" s="5"/>
      <c r="K32" s="6"/>
      <c r="M32" s="12">
        <v>-0.38475300000000001</v>
      </c>
      <c r="N32">
        <v>0.92301999999999995</v>
      </c>
      <c r="O32" s="12">
        <v>3.4000000000000002E-4</v>
      </c>
      <c r="P32" s="12">
        <v>-4.9564260000000004</v>
      </c>
    </row>
    <row r="33" spans="1:16" x14ac:dyDescent="0.25">
      <c r="A33" t="s">
        <v>7</v>
      </c>
      <c r="B33" cm="1">
        <f t="array" ref="B33:E33">TRANSPOSE(MMULT(M32:P35,TRANSPOSE((B3:E3))))</f>
        <v>-6.5538913082800008</v>
      </c>
      <c r="C33">
        <v>0.97686822980000021</v>
      </c>
      <c r="D33">
        <v>-126.26571570470001</v>
      </c>
      <c r="E33">
        <v>1</v>
      </c>
      <c r="F33" cm="1">
        <f t="array" ref="F33:I33">TRANSPOSE(MMULT(M32:P35,TRANSPOSE((F3:I3))))</f>
        <v>-3.7364952032000005</v>
      </c>
      <c r="G33">
        <v>0.99170981505000011</v>
      </c>
      <c r="H33">
        <v>-126.26538630170002</v>
      </c>
      <c r="I33">
        <v>1</v>
      </c>
      <c r="J33">
        <f>ATAN(ABS((G33-C33)/(F33-B33)))/3.1415926*180</f>
        <v>0.30182207725346311</v>
      </c>
      <c r="M33" s="12">
        <v>-0.92301900000000003</v>
      </c>
      <c r="N33" s="12">
        <v>-0.38475300000000001</v>
      </c>
      <c r="O33" s="12">
        <v>5.5000000000000003E-4</v>
      </c>
      <c r="P33" s="12">
        <v>2.9619170000000001</v>
      </c>
    </row>
    <row r="34" spans="1:16" x14ac:dyDescent="0.25">
      <c r="A34" t="s">
        <v>8</v>
      </c>
      <c r="B34" cm="1">
        <f t="array" ref="B34:E34">TRANSPOSE(MMULT(M32:P35,TRANSPOSE((B4:E4))))</f>
        <v>-6.5630765793000005</v>
      </c>
      <c r="C34">
        <v>0.97224658554999976</v>
      </c>
      <c r="D34">
        <v>-126.26560303819998</v>
      </c>
      <c r="E34">
        <v>1</v>
      </c>
      <c r="F34" cm="1">
        <f t="array" ref="F34:I34">TRANSPOSE(MMULT(M32:P35,TRANSPOSE((F4:I4))))</f>
        <v>-3.7509261747600005</v>
      </c>
      <c r="G34">
        <v>0.99425719044999994</v>
      </c>
      <c r="H34">
        <v>-126.2670767872</v>
      </c>
      <c r="I34">
        <v>1</v>
      </c>
      <c r="J34">
        <f>ATAN(ABS((G34-C34)/(F34-B34)))/3.1415926*180</f>
        <v>0.44844295425074943</v>
      </c>
      <c r="M34" s="12">
        <v>6.38E-4</v>
      </c>
      <c r="N34" s="12">
        <v>-1.03E-4</v>
      </c>
      <c r="O34" s="12">
        <v>1</v>
      </c>
      <c r="P34" s="12">
        <v>58.030028999999999</v>
      </c>
    </row>
    <row r="35" spans="1:16" x14ac:dyDescent="0.25">
      <c r="A35" t="s">
        <v>9</v>
      </c>
      <c r="B35" cm="1">
        <f t="array" ref="B35:E35">TRANSPOSE(MMULT(M32:P35,TRANSPOSE((B5:E5))))</f>
        <v>-6.5541148511400005</v>
      </c>
      <c r="C35">
        <v>0.97555244250000017</v>
      </c>
      <c r="D35">
        <v>-126.26650890619997</v>
      </c>
      <c r="E35">
        <v>1</v>
      </c>
      <c r="F35" cm="1">
        <f t="array" ref="F35:I35">TRANSPOSE(MMULT(M32:P35,TRANSPOSE((F5:I5))))</f>
        <v>-3.7499332245000003</v>
      </c>
      <c r="G35">
        <v>0.99741885624999993</v>
      </c>
      <c r="H35">
        <v>-126.26657486169999</v>
      </c>
      <c r="I35">
        <v>1</v>
      </c>
      <c r="J35">
        <f>ATAN(ABS((G35-C35)/(F35-B35)))/3.1415926*180</f>
        <v>0.4467712925235745</v>
      </c>
      <c r="M35" s="15">
        <v>0</v>
      </c>
      <c r="N35" s="15">
        <v>0</v>
      </c>
      <c r="O35" s="15">
        <v>0</v>
      </c>
      <c r="P35" s="15">
        <v>1</v>
      </c>
    </row>
    <row r="36" spans="1:16" x14ac:dyDescent="0.25">
      <c r="A36" t="s">
        <v>10</v>
      </c>
      <c r="B36" cm="1">
        <f t="array" ref="B36:E36">TRANSPOSE(MMULT(M32:P35,TRANSPOSE((B6:E6))))</f>
        <v>-6.56511514466</v>
      </c>
      <c r="C36">
        <v>0.969954969</v>
      </c>
      <c r="D36">
        <v>-126.26490008500001</v>
      </c>
      <c r="E36">
        <v>1</v>
      </c>
      <c r="F36" cm="1">
        <f t="array" ref="F36:I36">TRANSPOSE(MMULT(M32:P35,TRANSPOSE((F6:I6))))</f>
        <v>-3.7546640480400004</v>
      </c>
      <c r="G36">
        <v>0.99776554794999983</v>
      </c>
      <c r="H36">
        <v>-126.2668794412</v>
      </c>
      <c r="I36">
        <v>1</v>
      </c>
      <c r="J36">
        <f>ATAN(ABS((G36-C36)/(F36-B36)))/3.1415926*180</f>
        <v>0.56694700103286422</v>
      </c>
    </row>
    <row r="37" spans="1:16" x14ac:dyDescent="0.25">
      <c r="A37" t="s">
        <v>11</v>
      </c>
      <c r="B37" cm="1">
        <f t="array" ref="B37:E37">TRANSPOSE(MMULT(M32:P35,TRANSPOSE((B7:E7))))</f>
        <v>-6.5626535809800002</v>
      </c>
      <c r="C37">
        <v>0.9719618483000001</v>
      </c>
      <c r="D37">
        <v>-126.26571002589999</v>
      </c>
      <c r="E37">
        <v>1</v>
      </c>
      <c r="F37" cm="1">
        <f t="array" ref="F37:I37">TRANSPOSE(MMULT(M32:P35,TRANSPOSE((F7:I7))))</f>
        <v>-3.7503564528000002</v>
      </c>
      <c r="G37">
        <v>0.99640353535000004</v>
      </c>
      <c r="H37">
        <v>-126.2665741599</v>
      </c>
      <c r="I37">
        <v>1</v>
      </c>
      <c r="J37">
        <f>ATAN(ABS((G37-C37)/(F37-B37)))/3.1415926*180</f>
        <v>0.49794535022408593</v>
      </c>
    </row>
    <row r="38" spans="1:16" x14ac:dyDescent="0.25">
      <c r="A38" s="9" t="s">
        <v>12</v>
      </c>
      <c r="B38">
        <f>AVERAGE(B33:B37)</f>
        <v>-6.5597702928719999</v>
      </c>
      <c r="C38">
        <f t="shared" ref="C38:D38" si="7">AVERAGE(C33:C37)</f>
        <v>0.97331681503000012</v>
      </c>
      <c r="D38">
        <f t="shared" si="7"/>
        <v>-126.265687552</v>
      </c>
      <c r="F38">
        <f t="shared" ref="F38:H38" si="8">AVERAGE(F33:F37)</f>
        <v>-3.7484750206600004</v>
      </c>
      <c r="G38">
        <f t="shared" si="8"/>
        <v>0.9955109890099999</v>
      </c>
      <c r="H38">
        <f t="shared" si="8"/>
        <v>-126.26649831033998</v>
      </c>
      <c r="J38" s="18">
        <f t="shared" ref="J38" si="9">AVERAGE(J33:J37)</f>
        <v>0.45238573505694746</v>
      </c>
    </row>
    <row r="39" spans="1:16" x14ac:dyDescent="0.25">
      <c r="A39" s="9" t="s">
        <v>13</v>
      </c>
      <c r="B39">
        <f>VARPA(B33:B37)</f>
        <v>2.2871760382081784E-5</v>
      </c>
      <c r="C39">
        <f t="shared" ref="C39:J39" si="10">VARPA(C33:C37)</f>
        <v>6.3787823523779946E-6</v>
      </c>
      <c r="D39">
        <f t="shared" si="10"/>
        <v>2.6063344619662788E-7</v>
      </c>
      <c r="F39">
        <f t="shared" si="10"/>
        <v>3.8698877608734024E-5</v>
      </c>
      <c r="G39">
        <f t="shared" si="10"/>
        <v>5.10811333833701E-6</v>
      </c>
      <c r="H39">
        <f t="shared" si="10"/>
        <v>3.4561453837221574E-7</v>
      </c>
      <c r="J39">
        <f t="shared" si="10"/>
        <v>7.5832889465586462E-3</v>
      </c>
    </row>
    <row r="40" spans="1:16" x14ac:dyDescent="0.25">
      <c r="A40" s="9" t="s">
        <v>14</v>
      </c>
      <c r="B40" s="10">
        <f>STDEVPA(B33:B37)*1000</f>
        <v>4.7824429303528326</v>
      </c>
      <c r="C40" s="10">
        <f t="shared" ref="C40:H40" si="11">STDEVPA(C33:C37)*1000</f>
        <v>2.5256251409063055</v>
      </c>
      <c r="D40" s="10">
        <f t="shared" si="11"/>
        <v>0.51052271859010134</v>
      </c>
      <c r="E40" s="10"/>
      <c r="F40" s="10">
        <f t="shared" si="11"/>
        <v>6.2208421944889443</v>
      </c>
      <c r="G40" s="10">
        <f t="shared" si="11"/>
        <v>2.2601135675750923</v>
      </c>
      <c r="H40" s="10">
        <f t="shared" si="11"/>
        <v>0.58788990327459767</v>
      </c>
      <c r="I40" s="10"/>
      <c r="J40" s="11">
        <f>STDEVPA(J33:J37)</f>
        <v>8.7082081661835842E-2</v>
      </c>
      <c r="K40" s="11"/>
    </row>
    <row r="43" spans="1:16" x14ac:dyDescent="0.25">
      <c r="B43" s="1" t="s">
        <v>15</v>
      </c>
      <c r="C43" s="1"/>
      <c r="D43" s="1"/>
      <c r="E43" s="2"/>
      <c r="F43" s="3" t="s">
        <v>16</v>
      </c>
      <c r="G43" s="3"/>
      <c r="H43" s="3"/>
      <c r="I43" s="4"/>
      <c r="J43" s="5" t="s">
        <v>2</v>
      </c>
      <c r="K43" s="6"/>
      <c r="M43" s="14" t="s">
        <v>29</v>
      </c>
      <c r="N43" s="14"/>
      <c r="O43" s="14"/>
      <c r="P43" s="14"/>
    </row>
    <row r="44" spans="1:16" x14ac:dyDescent="0.25">
      <c r="B44" s="8" t="s">
        <v>3</v>
      </c>
      <c r="C44" s="8" t="s">
        <v>4</v>
      </c>
      <c r="D44" s="8" t="s">
        <v>17</v>
      </c>
      <c r="E44" s="8"/>
      <c r="F44" s="8" t="s">
        <v>3</v>
      </c>
      <c r="G44" s="8" t="s">
        <v>4</v>
      </c>
      <c r="H44" s="8" t="s">
        <v>17</v>
      </c>
      <c r="I44" s="8"/>
      <c r="J44" s="5"/>
      <c r="K44" s="6"/>
      <c r="M44">
        <v>-0.31528299999999998</v>
      </c>
      <c r="N44">
        <v>0.94899699999999998</v>
      </c>
      <c r="O44">
        <v>-9.0499999999999999E-4</v>
      </c>
      <c r="P44">
        <v>-5.0482519999999997</v>
      </c>
    </row>
    <row r="45" spans="1:16" x14ac:dyDescent="0.25">
      <c r="A45" t="s">
        <v>24</v>
      </c>
      <c r="B45" cm="1">
        <f t="array" ref="B45:E45">TRANSPOSE(MMULT(M44:P47,TRANSPOSE(B15:E15)))</f>
        <v>-6.5442808380849993</v>
      </c>
      <c r="C45">
        <v>-0.82688975198600012</v>
      </c>
      <c r="D45">
        <v>-126.27811550799699</v>
      </c>
      <c r="E45">
        <v>1</v>
      </c>
      <c r="F45" cm="1">
        <f t="array" ref="F45:I45">TRANSPOSE(MMULT(M44:P47,TRANSPOSE(F15:I15)))</f>
        <v>-3.7296501038299996</v>
      </c>
      <c r="G45">
        <v>-0.81109513462799976</v>
      </c>
      <c r="H45">
        <v>-126.27384517540601</v>
      </c>
      <c r="I45">
        <v>1</v>
      </c>
      <c r="J45">
        <f>ATAN(ABS((G45-C45)/(F45-B45)))/3.1415926*180</f>
        <v>0.32151835019279523</v>
      </c>
      <c r="M45">
        <v>-0.94899699999999998</v>
      </c>
      <c r="N45">
        <v>-0.31528400000000001</v>
      </c>
      <c r="O45">
        <v>-9.3800000000000003E-4</v>
      </c>
      <c r="P45">
        <v>-2.8756710000000001</v>
      </c>
    </row>
    <row r="46" spans="1:16" x14ac:dyDescent="0.25">
      <c r="A46" t="s">
        <v>25</v>
      </c>
      <c r="B46" cm="1">
        <f t="array" ref="B46:E46">TRANSPOSE(MMULT(M44:P47,TRANSPOSE(B16:E16)))</f>
        <v>-6.5534486846524995</v>
      </c>
      <c r="C46">
        <v>-0.82689602424899977</v>
      </c>
      <c r="D46">
        <v>-126.28116031056048</v>
      </c>
      <c r="E46">
        <v>1</v>
      </c>
      <c r="F46" cm="1">
        <f t="array" ref="F46:I46">TRANSPOSE(MMULT(M44:P47,TRANSPOSE(F16:I16)))</f>
        <v>-3.7364482937475003</v>
      </c>
      <c r="G46">
        <v>-0.81094289481100024</v>
      </c>
      <c r="H46">
        <v>-126.27479768395948</v>
      </c>
      <c r="I46">
        <v>1</v>
      </c>
      <c r="J46">
        <f>ATAN(ABS((G46-C46)/(F46-B46)))/3.1415926*180</f>
        <v>0.32447181546879578</v>
      </c>
      <c r="M46">
        <v>-1.175E-3</v>
      </c>
      <c r="N46">
        <v>5.6300000000000002E-4</v>
      </c>
      <c r="O46">
        <v>0.99999899999999997</v>
      </c>
      <c r="P46">
        <v>59.698650000000001</v>
      </c>
    </row>
    <row r="47" spans="1:16" x14ac:dyDescent="0.25">
      <c r="A47" t="s">
        <v>26</v>
      </c>
      <c r="B47" cm="1">
        <f t="array" ref="B47:E47">TRANSPOSE(MMULT(M44:P47,TRANSPOSE(B17:E17)))</f>
        <v>-6.5483607755</v>
      </c>
      <c r="C47">
        <v>-0.82679946888</v>
      </c>
      <c r="D47">
        <v>-126.27755611425998</v>
      </c>
      <c r="E47">
        <v>1</v>
      </c>
      <c r="F47" cm="1">
        <f t="array" ref="F47:I47">TRANSPOSE(MMULT(M44:P47,TRANSPOSE(F17:I17)))</f>
        <v>-3.7333528675649994</v>
      </c>
      <c r="G47">
        <v>-0.8105003711140002</v>
      </c>
      <c r="H47">
        <v>-126.271300966053</v>
      </c>
      <c r="I47">
        <v>1</v>
      </c>
      <c r="J47">
        <f>ATAN(ABS((G47-C47)/(F47-B47)))/3.1415926*180</f>
        <v>0.33174297287054538</v>
      </c>
      <c r="M47" s="15">
        <v>0</v>
      </c>
      <c r="N47" s="15">
        <v>0</v>
      </c>
      <c r="O47" s="15">
        <v>0</v>
      </c>
      <c r="P47" s="15">
        <v>1</v>
      </c>
    </row>
    <row r="48" spans="1:16" x14ac:dyDescent="0.25">
      <c r="A48" t="s">
        <v>27</v>
      </c>
      <c r="B48" cm="1">
        <f t="array" ref="B48:E48">TRANSPOSE(MMULT(M44:P47,TRANSPOSE(B18:E18)))</f>
        <v>-6.5504764021924995</v>
      </c>
      <c r="C48">
        <v>-0.82746312915299969</v>
      </c>
      <c r="D48">
        <v>-126.28025015246844</v>
      </c>
      <c r="E48">
        <v>1</v>
      </c>
      <c r="F48" cm="1">
        <f t="array" ref="F48:I48">TRANSPOSE(MMULT(M44:P47,TRANSPOSE(F18:I18)))</f>
        <v>-3.7376186256874999</v>
      </c>
      <c r="G48">
        <v>-0.81065946121500021</v>
      </c>
      <c r="H48">
        <v>-126.27479047706747</v>
      </c>
      <c r="I48">
        <v>1</v>
      </c>
      <c r="J48">
        <f>ATAN(ABS((G48-C48)/(F48-B48)))/3.1415926*180</f>
        <v>0.34227390553736087</v>
      </c>
    </row>
    <row r="49" spans="1:19" x14ac:dyDescent="0.25">
      <c r="A49" t="s">
        <v>28</v>
      </c>
      <c r="B49" cm="1">
        <f t="array" ref="B49:E49">TRANSPOSE(MMULT(M44:P47,TRANSPOSE(B19:E19)))</f>
        <v>-6.5465311468199996</v>
      </c>
      <c r="C49">
        <v>-0.82351013945199991</v>
      </c>
      <c r="D49">
        <v>-126.27620737400402</v>
      </c>
      <c r="E49">
        <v>1</v>
      </c>
      <c r="F49" cm="1">
        <f t="array" ref="F49:I49">TRANSPOSE(MMULT(M44:P47,TRANSPOSE(F19:I19)))</f>
        <v>-3.7342959109249998</v>
      </c>
      <c r="G49">
        <v>-0.81302790039000028</v>
      </c>
      <c r="H49">
        <v>-126.27475219140497</v>
      </c>
      <c r="I49">
        <v>1</v>
      </c>
      <c r="J49">
        <f>ATAN(ABS((G49-C49)/(F49-B49)))/3.1415926*180</f>
        <v>0.21356153970422145</v>
      </c>
    </row>
    <row r="50" spans="1:19" x14ac:dyDescent="0.25">
      <c r="A50" s="9" t="s">
        <v>12</v>
      </c>
      <c r="B50">
        <f>AVERAGE(B45:B49)</f>
        <v>-6.5486195694499996</v>
      </c>
      <c r="C50">
        <f t="shared" ref="C50:D50" si="12">AVERAGE(C45:C49)</f>
        <v>-0.82631170274400001</v>
      </c>
      <c r="D50">
        <f t="shared" si="12"/>
        <v>-126.27865789185799</v>
      </c>
      <c r="F50">
        <f t="shared" ref="F50:H50" si="13">AVERAGE(F45:F49)</f>
        <v>-3.7342731603509995</v>
      </c>
      <c r="G50">
        <f t="shared" si="13"/>
        <v>-0.8112451524316</v>
      </c>
      <c r="H50">
        <f t="shared" si="13"/>
        <v>-126.27389729877818</v>
      </c>
      <c r="J50" s="18">
        <f t="shared" ref="J50" si="14">AVERAGE(J45:J49)</f>
        <v>0.30671371675474374</v>
      </c>
    </row>
    <row r="51" spans="1:19" x14ac:dyDescent="0.25">
      <c r="A51" s="9" t="s">
        <v>13</v>
      </c>
      <c r="B51">
        <f>VARPA(B45:B49)</f>
        <v>1.000425094406514E-5</v>
      </c>
      <c r="C51">
        <f t="shared" ref="C51:J51" si="15">VARPA(C45:C49)</f>
        <v>2.0176056010469543E-6</v>
      </c>
      <c r="D51">
        <f t="shared" si="15"/>
        <v>3.2621050189923112E-6</v>
      </c>
      <c r="F51">
        <f t="shared" si="15"/>
        <v>7.6286903214479443E-6</v>
      </c>
      <c r="G51">
        <f t="shared" si="15"/>
        <v>8.3795774120717619E-7</v>
      </c>
      <c r="H51">
        <f t="shared" si="15"/>
        <v>1.8165925600482917E-6</v>
      </c>
      <c r="J51">
        <f t="shared" si="15"/>
        <v>2.2205692036781242E-3</v>
      </c>
    </row>
    <row r="52" spans="1:19" x14ac:dyDescent="0.25">
      <c r="A52" s="9" t="s">
        <v>14</v>
      </c>
      <c r="B52" s="10">
        <f>STDEVPA(B45:B49)*1000</f>
        <v>3.1629497220261245</v>
      </c>
      <c r="C52" s="10">
        <f t="shared" ref="C52:H52" si="16">STDEVPA(C45:C49)*1000</f>
        <v>1.4204244439768539</v>
      </c>
      <c r="D52" s="10">
        <f t="shared" si="16"/>
        <v>1.8061298455516179</v>
      </c>
      <c r="E52" s="10"/>
      <c r="F52" s="10">
        <f t="shared" si="16"/>
        <v>2.7620083854774853</v>
      </c>
      <c r="G52" s="10">
        <f t="shared" si="16"/>
        <v>0.91540031746071415</v>
      </c>
      <c r="H52" s="10">
        <f t="shared" si="16"/>
        <v>1.3478102834035255</v>
      </c>
      <c r="I52" s="10"/>
      <c r="J52" s="11">
        <f>STDEVPA(J45:J49)</f>
        <v>4.7122915908060316E-2</v>
      </c>
      <c r="K52" s="11"/>
    </row>
    <row r="54" spans="1:19" x14ac:dyDescent="0.25">
      <c r="P54" s="15"/>
      <c r="Q54" s="15"/>
      <c r="R54" s="15"/>
      <c r="S54" s="15"/>
    </row>
    <row r="60" spans="1:19" x14ac:dyDescent="0.25">
      <c r="A60" s="17" t="s">
        <v>33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9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9" x14ac:dyDescent="0.25">
      <c r="B62" s="1" t="s">
        <v>15</v>
      </c>
      <c r="C62" s="1"/>
      <c r="D62" s="1"/>
      <c r="E62" s="2"/>
      <c r="F62" s="3" t="s">
        <v>16</v>
      </c>
      <c r="G62" s="3"/>
      <c r="H62" s="3"/>
      <c r="I62" s="4"/>
      <c r="J62" s="5" t="s">
        <v>2</v>
      </c>
      <c r="K62" s="16"/>
      <c r="M62" s="14" t="s">
        <v>29</v>
      </c>
      <c r="N62" s="14"/>
      <c r="O62" s="14"/>
      <c r="P62" s="14"/>
    </row>
    <row r="63" spans="1:19" x14ac:dyDescent="0.25">
      <c r="B63" s="8" t="s">
        <v>3</v>
      </c>
      <c r="C63" s="8" t="s">
        <v>4</v>
      </c>
      <c r="D63" s="8" t="s">
        <v>17</v>
      </c>
      <c r="E63" s="8"/>
      <c r="F63" s="8" t="s">
        <v>3</v>
      </c>
      <c r="G63" s="8" t="s">
        <v>4</v>
      </c>
      <c r="H63" s="8" t="s">
        <v>17</v>
      </c>
      <c r="I63" s="8"/>
      <c r="J63" s="5"/>
      <c r="K63" s="16" t="s">
        <v>30</v>
      </c>
      <c r="L63" s="8" t="s">
        <v>31</v>
      </c>
      <c r="M63">
        <v>-0.99998629999999999</v>
      </c>
      <c r="N63">
        <v>-5.2360000000000002E-3</v>
      </c>
      <c r="O63">
        <v>0</v>
      </c>
      <c r="P63">
        <v>-6.5561800000000003</v>
      </c>
    </row>
    <row r="64" spans="1:19" x14ac:dyDescent="0.25">
      <c r="A64" t="s">
        <v>24</v>
      </c>
      <c r="B64" cm="1">
        <f t="array" ref="B64:E64">TRANSPOSE(MMULT(M63:P66,TRANSPOSE(B45:E45)))</f>
        <v>-7.6592238210846375E-3</v>
      </c>
      <c r="C64">
        <v>0.89656956912818486</v>
      </c>
      <c r="D64">
        <v>0.33988449200300863</v>
      </c>
      <c r="E64">
        <v>1</v>
      </c>
      <c r="F64" cm="1">
        <f t="array" ref="F64:I64">TRANSPOSE(MMULT(M63:P66,TRANSPOSE(F45:I45)))</f>
        <v>-2.822334098251511</v>
      </c>
      <c r="G64">
        <v>0.89551257468100154</v>
      </c>
      <c r="H64">
        <v>0.34415482459398561</v>
      </c>
      <c r="I64">
        <v>1</v>
      </c>
      <c r="J64">
        <f>ATAN(ABS((G64-C64)/(F64-B64)))/3.1415926*180</f>
        <v>2.1516275122485815E-2</v>
      </c>
      <c r="K64">
        <f>B64-F64</f>
        <v>2.8146748744304264</v>
      </c>
      <c r="L64">
        <f>C64-G64</f>
        <v>1.0569944471833237E-3</v>
      </c>
      <c r="M64">
        <v>5.2360000000000002E-3</v>
      </c>
      <c r="N64">
        <v>-0.99998629999999999</v>
      </c>
      <c r="O64">
        <v>0</v>
      </c>
      <c r="P64">
        <v>0.10395699999999999</v>
      </c>
    </row>
    <row r="65" spans="1:16" x14ac:dyDescent="0.25">
      <c r="A65" t="s">
        <v>25</v>
      </c>
      <c r="B65" cm="1">
        <f t="array" ref="B65:E65">TRANSPOSE(MMULT(M63:P66,TRANSPOSE(B46:E46)))</f>
        <v>1.5085299884871617E-3</v>
      </c>
      <c r="C65">
        <v>0.896527838460627</v>
      </c>
      <c r="D65">
        <v>0.3368396894395147</v>
      </c>
      <c r="E65">
        <v>1</v>
      </c>
      <c r="F65" cm="1">
        <f t="array" ref="F65:I65">TRANSPOSE(MMULT(M63:P66,TRANSPOSE(F46:I46)))</f>
        <v>-2.8155367985968938</v>
      </c>
      <c r="G65">
        <v>0.89532474162727937</v>
      </c>
      <c r="H65">
        <v>0.34320231604051799</v>
      </c>
      <c r="I65">
        <v>1</v>
      </c>
      <c r="J65">
        <f>ATAN(ABS((G65-C65)/(F65-B65)))/3.1415926*180</f>
        <v>2.4469740398486851E-2</v>
      </c>
      <c r="K65">
        <f t="shared" ref="K65:K68" si="17">B65-F65</f>
        <v>2.8170453285853809</v>
      </c>
      <c r="L65">
        <f>C65-G65</f>
        <v>1.2030968333476277E-3</v>
      </c>
      <c r="M65">
        <v>0</v>
      </c>
      <c r="N65">
        <v>0</v>
      </c>
      <c r="O65">
        <v>1</v>
      </c>
      <c r="P65">
        <v>126.61799999999999</v>
      </c>
    </row>
    <row r="66" spans="1:16" x14ac:dyDescent="0.25">
      <c r="A66" t="s">
        <v>26</v>
      </c>
      <c r="B66" cm="1">
        <f t="array" ref="B66:E66">TRANSPOSE(MMULT(M63:P66,TRANSPOSE(B47:E47)))</f>
        <v>-3.5798150235688553E-3</v>
      </c>
      <c r="C66">
        <v>0.89645792470675834</v>
      </c>
      <c r="D66">
        <v>0.34044388574001516</v>
      </c>
      <c r="E66">
        <v>1</v>
      </c>
      <c r="F66" cm="1">
        <f t="array" ref="F66:I66">TRANSPOSE(MMULT(M63:P66,TRANSPOSE(F47:I47)))</f>
        <v>-2.8186344994261336</v>
      </c>
      <c r="G66">
        <v>0.89489843164434557</v>
      </c>
      <c r="H66">
        <v>0.3466990339469902</v>
      </c>
      <c r="I66">
        <v>1</v>
      </c>
      <c r="J66">
        <f>ATAN(ABS((G66-C66)/(F66-B66)))/3.1415926*180</f>
        <v>3.1740897800237484E-2</v>
      </c>
      <c r="K66">
        <f t="shared" si="17"/>
        <v>2.8150546844025648</v>
      </c>
      <c r="L66">
        <f>C66-G66</f>
        <v>1.5594930624127645E-3</v>
      </c>
      <c r="M66" s="15">
        <v>0</v>
      </c>
      <c r="N66" s="15">
        <v>0</v>
      </c>
      <c r="O66" s="15">
        <v>0</v>
      </c>
      <c r="P66" s="15">
        <v>1</v>
      </c>
    </row>
    <row r="67" spans="1:16" x14ac:dyDescent="0.25">
      <c r="A67" t="s">
        <v>27</v>
      </c>
      <c r="B67" cm="1">
        <f t="array" ref="B67:E67">TRANSPOSE(MMULT(M63:P66,TRANSPOSE(B48:E48)))</f>
        <v>-1.4607423899661853E-3</v>
      </c>
      <c r="C67">
        <v>0.89711049846625035</v>
      </c>
      <c r="D67">
        <v>0.33774984753155479</v>
      </c>
      <c r="E67">
        <v>1</v>
      </c>
      <c r="F67" cm="1">
        <f t="array" ref="F67:I67">TRANSPOSE(MMULT(M63:P66,TRANSPOSE(F48:I48)))</f>
        <v>-2.8143679667487507</v>
      </c>
      <c r="G67">
        <v>0.8950351840562818</v>
      </c>
      <c r="H67">
        <v>0.3432095229325256</v>
      </c>
      <c r="I67">
        <v>1</v>
      </c>
      <c r="J67">
        <f>ATAN(ABS((G67-C67)/(F67-B67)))/3.1415926*180</f>
        <v>4.2271830467052691E-2</v>
      </c>
      <c r="K67">
        <f t="shared" si="17"/>
        <v>2.8129072243587845</v>
      </c>
      <c r="L67">
        <f>C67-G67</f>
        <v>2.0753144099685539E-3</v>
      </c>
    </row>
    <row r="68" spans="1:16" x14ac:dyDescent="0.25">
      <c r="A68" t="s">
        <v>28</v>
      </c>
      <c r="B68" cm="1">
        <f t="array" ref="B68:E68">TRANSPOSE(MMULT(M63:P66,TRANSPOSE(B49:E49)))</f>
        <v>-5.4266415665411571E-3</v>
      </c>
      <c r="C68">
        <v>0.89317822027833982</v>
      </c>
      <c r="D68">
        <v>0.34179262599597848</v>
      </c>
      <c r="E68">
        <v>1</v>
      </c>
      <c r="F68" cm="1">
        <f t="array" ref="F68:I68">TRANSPOSE(MMULT(M63:P66,TRANSPOSE(F49:I49)))</f>
        <v>-2.8176782348425382</v>
      </c>
      <c r="G68">
        <v>0.89742098851816166</v>
      </c>
      <c r="H68">
        <v>0.34324780859502368</v>
      </c>
      <c r="I68">
        <v>1</v>
      </c>
      <c r="J68">
        <f>ATAN(ABS((G68-C68)/(F68-B68)))/3.1415926*180</f>
        <v>8.6440535366088866E-2</v>
      </c>
      <c r="K68">
        <f t="shared" si="17"/>
        <v>2.8122515932759971</v>
      </c>
      <c r="L68">
        <f>C68-G68</f>
        <v>-4.2427682398218369E-3</v>
      </c>
    </row>
    <row r="69" spans="1:16" x14ac:dyDescent="0.25">
      <c r="A69" s="9" t="s">
        <v>12</v>
      </c>
      <c r="B69">
        <f>AVERAGE(B64:B68)</f>
        <v>-3.3235785625347347E-3</v>
      </c>
      <c r="C69">
        <f t="shared" ref="C69:D69" si="18">AVERAGE(C64:C68)</f>
        <v>0.8959688102080321</v>
      </c>
      <c r="D69">
        <f t="shared" si="18"/>
        <v>0.33934210814201438</v>
      </c>
      <c r="F69">
        <f t="shared" ref="F69:H69" si="19">AVERAGE(F64:F68)</f>
        <v>-2.8177103195731652</v>
      </c>
      <c r="G69">
        <f t="shared" si="19"/>
        <v>0.89563838410541385</v>
      </c>
      <c r="H69">
        <f t="shared" si="19"/>
        <v>0.34410270122180864</v>
      </c>
      <c r="J69">
        <f t="shared" ref="J69:L69" si="20">AVERAGE(J64:J68)</f>
        <v>4.1287855830870343E-2</v>
      </c>
      <c r="K69">
        <f t="shared" si="20"/>
        <v>2.8143867410106305</v>
      </c>
      <c r="L69">
        <f t="shared" si="20"/>
        <v>3.3042610261808659E-4</v>
      </c>
    </row>
    <row r="70" spans="1:16" x14ac:dyDescent="0.25">
      <c r="A70" s="9" t="s">
        <v>13</v>
      </c>
      <c r="B70">
        <f>VARPA(B64:B68)</f>
        <v>1.0021156517091765E-5</v>
      </c>
      <c r="C70">
        <f t="shared" ref="C70:D70" si="21">VARPA(C64:C68)</f>
        <v>2.0007002189720071E-6</v>
      </c>
      <c r="D70">
        <f t="shared" si="21"/>
        <v>3.2621050189923112E-6</v>
      </c>
      <c r="F70">
        <f t="shared" ref="F70:H70" si="22">VARPA(F64:F68)</f>
        <v>7.6259965868123127E-6</v>
      </c>
      <c r="G70">
        <f t="shared" si="22"/>
        <v>8.4065161032463085E-7</v>
      </c>
      <c r="H70">
        <f t="shared" si="22"/>
        <v>1.8165925600482917E-6</v>
      </c>
      <c r="J70">
        <f t="shared" ref="J70:L70" si="23">VARPA(J64:J68)</f>
        <v>5.6092829866771939E-4</v>
      </c>
      <c r="K70">
        <f t="shared" si="23"/>
        <v>2.8690165013698603E-6</v>
      </c>
      <c r="L70">
        <f t="shared" si="23"/>
        <v>5.3517606108216272E-6</v>
      </c>
    </row>
    <row r="71" spans="1:16" x14ac:dyDescent="0.25">
      <c r="A71" s="9" t="s">
        <v>14</v>
      </c>
      <c r="B71" s="10">
        <f>STDEVPA(B64:B68)*1000</f>
        <v>3.1656210318185223</v>
      </c>
      <c r="C71" s="10">
        <f t="shared" ref="C71:D71" si="24">STDEVPA(C64:C68)*1000</f>
        <v>1.4144611054999028</v>
      </c>
      <c r="D71" s="10">
        <f t="shared" si="24"/>
        <v>1.8061298455516179</v>
      </c>
      <c r="E71" s="10"/>
      <c r="F71" s="10">
        <f t="shared" ref="F71:H71" si="25">STDEVPA(F64:F68)*1000</f>
        <v>2.7615207018619854</v>
      </c>
      <c r="G71" s="10">
        <f t="shared" si="25"/>
        <v>0.91687055265431605</v>
      </c>
      <c r="H71" s="10">
        <f t="shared" si="25"/>
        <v>1.3478102834035255</v>
      </c>
      <c r="I71" s="10"/>
      <c r="J71" s="11">
        <f>STDEVPA(J64:J68)</f>
        <v>2.3683924899976342E-2</v>
      </c>
      <c r="K71" s="11">
        <f t="shared" ref="K71:L71" si="26">STDEVPA(K64:K68)</f>
        <v>1.6938171392951072E-3</v>
      </c>
      <c r="L71" s="11">
        <f t="shared" si="26"/>
        <v>2.3133872591552039E-3</v>
      </c>
    </row>
  </sheetData>
  <mergeCells count="21">
    <mergeCell ref="A60:P61"/>
    <mergeCell ref="B62:D62"/>
    <mergeCell ref="F62:H62"/>
    <mergeCell ref="J62:J63"/>
    <mergeCell ref="M62:P62"/>
    <mergeCell ref="F31:H31"/>
    <mergeCell ref="J31:J32"/>
    <mergeCell ref="M31:P31"/>
    <mergeCell ref="B43:D43"/>
    <mergeCell ref="F43:H43"/>
    <mergeCell ref="J43:J44"/>
    <mergeCell ref="M43:P43"/>
    <mergeCell ref="R1:W1"/>
    <mergeCell ref="B13:D13"/>
    <mergeCell ref="F13:H13"/>
    <mergeCell ref="J13:J14"/>
    <mergeCell ref="A29:P30"/>
    <mergeCell ref="B31:D31"/>
    <mergeCell ref="B1:D1"/>
    <mergeCell ref="F1:H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Zian(BCSC-EPA1,XC-DX/PJ-W3-PER3)</dc:creator>
  <cp:lastModifiedBy>WANG Zian(BCSC-EPA1,XC-DX/PJ-W3-PER3)</cp:lastModifiedBy>
  <dcterms:created xsi:type="dcterms:W3CDTF">2015-06-05T18:17:20Z</dcterms:created>
  <dcterms:modified xsi:type="dcterms:W3CDTF">2023-03-22T07:02:18Z</dcterms:modified>
</cp:coreProperties>
</file>