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licers/slicer1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rinterSettings/printerSettings1.bin" ContentType="application/vnd.openxmlformats-officedocument.spreadsheetml.printerSettings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Claudio B Sanches\Desktop\Claudio\Estudos Dio\Dashboard excel\"/>
    </mc:Choice>
  </mc:AlternateContent>
  <xr:revisionPtr revIDLastSave="0" documentId="13_ncr:1_{05D71BFB-3FD8-4371-AA0F-9EC826860C9F}" xr6:coauthVersionLast="47" xr6:coauthVersionMax="47" xr10:uidLastSave="{00000000-0000-0000-0000-000000000000}"/>
  <bookViews>
    <workbookView xWindow="-108" yWindow="-108" windowWidth="23256" windowHeight="12456" tabRatio="299" firstSheet="4" activeTab="4" xr2:uid="{28DD5B76-0634-4F87-BE60-8BFA7EF2E23B}"/>
  </bookViews>
  <sheets>
    <sheet name="A̳ssets" sheetId="1" state="hidden" r:id="rId1"/>
    <sheet name="B̳ases" sheetId="2" r:id="rId2"/>
    <sheet name="C̳álculos" sheetId="3" state="hidden" r:id="rId3"/>
    <sheet name="Análise Copilot" sheetId="5" state="hidden" r:id="rId4"/>
    <sheet name="D̳ashboard Year" sheetId="4" r:id="rId5"/>
    <sheet name="D̳ashboard Month" sheetId="8" r:id="rId6"/>
  </sheets>
  <definedNames>
    <definedName name="SegmentaçãodeDados_Subscription_Type">#N/A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6" i="3" l="1"/>
  <c r="D4" i="3"/>
  <c r="C4" i="3"/>
  <c r="A6" i="5" a="1"/>
  <c r="L66" i="3"/>
  <c r="K66" i="3"/>
  <c r="A6" i="5" l="1"/>
  <c r="A24" i="5" a="1"/>
  <c r="A24" i="5" l="1"/>
  <c r="A9" i="5" a="1"/>
  <c r="A9" i="5" s="1"/>
  <c r="A34" i="5" a="1"/>
  <c r="A34" i="5" l="1"/>
  <c r="A27" i="5" a="1"/>
  <c r="A27" i="5" s="1"/>
  <c r="A54" i="5" a="1"/>
  <c r="A54" i="5" l="1"/>
  <c r="A63" i="5" a="1"/>
  <c r="A63" i="5" l="1"/>
  <c r="A57" i="5" a="1"/>
  <c r="A57" i="5" s="1"/>
  <c r="A83" i="5" a="1"/>
  <c r="A83" i="5" l="1"/>
  <c r="A94" i="5" a="1"/>
  <c r="A94" i="5" l="1"/>
  <c r="A86" i="5" a="1"/>
  <c r="A86" i="5" s="1"/>
  <c r="A114" i="5" a="1"/>
  <c r="A114" i="5" l="1"/>
  <c r="A125" i="5" a="1"/>
  <c r="A125" i="5" l="1"/>
  <c r="A117" i="5" a="1"/>
  <c r="A117" i="5" s="1"/>
  <c r="A145" i="5" a="1"/>
  <c r="A145" i="5" l="1"/>
  <c r="A155" i="5" a="1"/>
  <c r="A155" i="5" l="1"/>
  <c r="A148" i="5" a="1"/>
  <c r="A148" i="5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1">
    <bk>
      <extLst>
        <ext uri="{3e2802c4-a4d2-4d8b-9148-e3be6c30e623}">
          <xlrd:rvb i="12"/>
        </ext>
      </extLst>
    </bk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7"/>
        </ext>
      </extLst>
    </bk>
  </futureMetadata>
  <cellMetadata count="1">
    <bk>
      <rc t="1" v="0"/>
    </bk>
  </cellMetadata>
  <valueMetadata count="21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Tabela1_df=xl(%P2%, headers=True)</code>
    </pythonScript>
    <pythonScript>
      <code>#Resumo dos principais indicadores das assinaturas anuais
# Filtrar assinaturas anuais
anuais_df = Tabela1_df[Tabela1_df['Subscription Type'] == 'Annual']
# Indicadores principais
num_anuais = anuais_df.shape[0]
receita_total_anuais = anuais_df['Total Value'].sum()
media_valor_anuais = anuais_df['Total Value'].mean()
# Distribuição por plano
dist_plano_anuais = anuais_df['Plan'].value_counts()
# Evolução ao longo do tempo
anuais_por_mes = anuais_df.groupby(anuais_df['Start Date'].dt.to_period('M')).size()
# Montar DataFrame resumo
resumo_anuais = pd.DataFrame({
    'Indicador': ['Quantidade de assinaturas anuais', 'Receita total', 'Valor médio por assinatura'],
    'Valor': [num_anuais, receita_total_anuais, media_valor_anuais]
})
resumo_anuais</code>
    </pythonScript>
    <pythonScript>
      <code>#Gráficos de distribuição por plano e evolução mensal das assinaturas anuais
# Gráfico da distribuição por plano das assinaturas anuais
plt.rcParams['font.family'] = ['Meiryo','Batang','TH SarabunPSK','SimHei','DejaVu Sans']
fig, axs = plt.subplots(2, 1, figsize=(8, 10))
# Distribuição por plano
sns.barplot(x=dist_plano_anuais.index, y=dist_plano_anuais.values, ax=axs[0], palette='viridis')
axs[0].set_title('Distribuição das assinaturas anuais por plano', fontsize=14)
axs[0].set_xlabel('Plano')
axs[0].set_ylabel('Quantidade')
# Evolução mensal das assinaturas anuais
anuais_por_mes_sorted = anuais_por_mes.sort_index()
axs[1].plot(anuais_por_mes_sorted.index.astype(str), anuais_por_mes_sorted.values, marker='o', color='tab:blue')
axs[1].set_title('Evolução mensal das assinaturas anuais', fontsize=14)
axs[1].set_xlabel('Mês de início')
axs[1].set_ylabel('Quantidade de assinaturas')
plt.tight_layout()
plt.show()</code>
    </pythonScript>
    <pythonScript>
      <code>#Distribuição dos produtos adicionais nas assinaturas anuais
# Distribuição dos produtos nas assinaturas anuais
produtos = ['EA Play Season Pass', 'Minecraft Season Pass']
dist_produto = {}
for produto in produtos:
    dist_produto[produto] = anuais_df[anuais_df[produto] == 'Yes'].shape[0]
# Montar DataFrame para visualização
produtos_df = pd.DataFrame({
    'Produto': list(dist_produto.keys()),
    'Quantidade de assinaturas anuais': list(dist_produto.values())
})
produtos_df</code>
    </pythonScript>
    <pythonScript>
      <code>#Gráfico da distribuição dos produtos adicionais nas assinaturas anuais
# Gráfico da distribuição dos produtos adicionais nas assinaturas anuais
plt.rcParams['font.family'] = ['Meiryo','Batang','TH SarabunPSK','SimHei','DejaVu Sans']
fig, ax = plt.subplots(figsize=(6, 5))
sns.barplot(x='Produto', y='Quantidade de assinaturas anuais', data=produtos_df, palette='mako', ax=ax)
ax.set_title('Distribuição dos produtos adicionais nas assinaturas anuais', fontsize=14)
ax.set_xlabel('Produto')
ax.set_ylabel('Quantidade de assinaturas anuais')
plt.tight_layout()
plt.show()</code>
    </pythonScript>
    <pythonScript>
      <code>#Distribuição das combinações de produtos adicionais nas assinaturas anuais
# Análise das combinações de produtos adicionais nas assinaturas anuais
# Criar categorias de combinação de produtos
cond_ambos = (anuais_df['EA Play Season Pass'] == 'Yes') &amp; (anuais_df['Minecraft Season Pass'] == 'Yes')
cond_ea = (anuais_df['EA Play Season Pass'] == 'Yes') &amp; (anuais_df['Minecraft Season Pass'] != 'Yes')
cond_minecraft = (anuais_df['EA Play Season Pass'] != 'Yes') &amp; (anuais_df['Minecraft Season Pass'] == 'Yes')
cond_nenhum = (anuais_df['EA Play Season Pass'] != 'Yes') &amp; (anuais_df['Minecraft Season Pass'] != 'Yes')
comb_counts = {
    'Ambos os produtos': anuais_df[cond_ambos].shape[0],
    'Somente EA Play': anuais_df[cond_ea].shape[0],
    'Somente Minecraft': anuais_df[cond_minecraft].shape[0],
    'Nenhum produto adicional': anuais_df[cond_nenhum].shape[0]
}
# Montar DataFrame para visualização
comb_df = pd.DataFrame({
    'Combinação de produtos': list(comb_counts.keys()),
    'Quantidade de assinaturas anuais': list(comb_counts.values())
})
comb_df</code>
    </pythonScript>
    <pythonScript>
      <code>#Gráfico da combinação de produtos adicionais nas assinaturas anuais
#Gráfico da combinação de produtos adicionais nas assinaturas anuais
plt.rcParams['font.family'] = ['Meiryo','Batang','TH SarabunPSK','SimHei','DejaVu Sans']
fig, ax = plt.subplots(figsize=(7, 5))
sns.barplot(x='Combinação de produtos', y='Quantidade de assinaturas anuais', data=comb_df, palette='crest', ax=ax)
ax.set_title('Combinação de produtos adicionais nas assinaturas anuais', fontsize=14)
ax.set_xlabel('Combinação de produtos')
ax.set_ylabel('Quantidade de assinaturas anuais')
plt.xticks(rotation=20)
plt.tight_layout()
plt.show()</code>
    </pythonScript>
    <pythonScript>
      <code>#Resumo das combinações de produtos adicionais nas assinaturas mensais ou trimestrais
# Análise das combinações de produtos adicionais nas assinaturas mensais ou trimestrais
mensais_trimestrais_df = Tabela1_df[Tabela1_df['Subscription Type'].isin(['Monthly', 'Quarterly'])]
cond_ambos_mt = (mensais_trimestrais_df['EA Play Season Pass'] == 'Yes') &amp; (mensais_trimestrais_df['Minecraft Season Pass'] == 'Yes')
cond_ea_mt = (mensais_trimestrais_df['EA Play Season Pass'] == 'Yes') &amp; (mensais_trimestrais_df['Minecraft Season Pass'] != 'Yes')
cond_minecraft_mt = (mensais_trimestrais_df['EA Play Season Pass'] != 'Yes') &amp; (mensais_trimestrais_df['Minecraft Season Pass'] == 'Yes')
cond_nenhum_mt = (mensais_trimestrais_df['EA Play Season Pass'] != 'Yes') &amp; (mensais_trimestrais_df['Minecraft Season Pass'] != 'Yes')
comb_counts_mt = {
    'Ambos os produtos': mensais_trimestrais_df[cond_ambos_mt].shape[0],
    'Somente EA Play': mensais_trimestrais_df[cond_ea_mt].shape[0],
    'Somente Minecraft': mensais_trimestrais_df[cond_minecraft_mt].shape[0],
    'Nenhum produto adicional': mensais_trimestrais_df[cond_nenhum_mt].shape[0]
}
comb_mt_df = pd.DataFrame({
    'Combinação de produtos': list(comb_counts_mt.keys()),
    'Quantidade de assinaturas mensais/trimestrais': list(comb_counts_mt.values())
})
comb_mt_df</code>
    </pythonScript>
    <pythonScript>
      <code>#Gráfico da combinação de produtos adicionais nas assinaturas mensais ou trimestrais
#Gráfico da combinação de produtos adicionais nas assinaturas mensais ou trimestrais
plt.rcParams['font.family'] = ['Meiryo','Batang','TH SarabunPSK','SimHei','DejaVu Sans']
fig, ax = plt.subplots(figsize=(7, 5))
sns.barplot(x='Combinação de produtos', y='Quantidade de assinaturas mensais/trimestrais', data=comb_mt_df, palette='flare', ax=ax)
ax.set_title('Combinação de produtos adicionais nas assinaturas mensais ou trimestrais', fontsize=14)
ax.set_xlabel('Combinação de produtos')
ax.set_ylabel('Quantidade de assinaturas mensais/trimestrais')
plt.xticks(rotation=20)
plt.tight_layout()
plt.show()</code>
    </pythonScript>
    <pythonScript>
      <code>#Tabela com quantidade e valor total por combinação de produtos adicionais nas assinaturas mensais ou trimestrais.
#Adicionar valores das colunas para cada combinação de produtos adicionais nas assinaturas mensais ou trimestrais
# Criar coluna de combinação
mensais_trimestrais_df = mensais_trimestrais_df.copy()
mensais_trimestrais_df['Combinação de produtos'] = mensais_trimestrais_df.apply(
    lambda row: 'Ambos os produtos' if (row['EA Play Season Pass'] == 'Yes' and row['Minecraft Season Pass'] == 'Yes')
    else ('Somente EA Play' if (row['EA Play Season Pass'] == 'Yes') else ('Somente Minecraft' if (row['Minecraft Season Pass'] == 'Yes') else 'Nenhum produto adicional')),
    axis=1)
# Agrupar e calcular quantidade e valor total
comb_mt_valores = mensais_trimestrais_df.groupby('Combinação de produtos').agg({
    'Subscriber ID': 'count',
    'Total Value': 'sum'
}).rename(columns={'Subscriber ID': 'Quantidade de assinaturas', 'Total Value': 'Valor total'}).reset_index()
comb_mt_valores</code>
    </pythonScript>
    <pythonScript>
      <code>#Evolução mensal da receita das assinaturas mensais e trimestrais
#Evolução mensal da receita das assinaturas mensais e trimestrais
plt.rcParams['font.family'] = ['Meiryo','Batang','TH SarabunPSK','SimHei','DejaVu Sans']
# Agrupar por mês e somar o valor total
receita_mensal_mt = mensais_trimestrais_df.groupby(mensais_trimestrais_df['Start Date'].dt.to_period('M'))['Total Value'].sum()
fig, ax = plt.subplots(figsize=(8,5))
ax.plot(receita_mensal_mt.index.astype(str), receita_mensal_mt.values, marker='o', color='tab:green')
ax.set_title('Evolução mensal da receita das assinaturas mensais e trimestrais', fontsize=14)
ax.set_xlabel('Mês de início')
ax.set_ylabel('Receita total (R$)')
plt.xticks(rotation=30)
plt.tight_layout()
plt.show()</code>
    </pythonScript>
  </pythonScripts>
</python>
</file>

<file path=xl/sharedStrings.xml><?xml version="1.0" encoding="utf-8"?>
<sst xmlns="http://schemas.openxmlformats.org/spreadsheetml/2006/main" count="2130" uniqueCount="376">
  <si>
    <t>Paleta de Cores</t>
  </si>
  <si>
    <t>Logos</t>
  </si>
  <si>
    <t># 9BC848</t>
  </si>
  <si>
    <t># 22C55E</t>
  </si>
  <si>
    <t># 2AE6B1</t>
  </si>
  <si>
    <t># 5BF6A8</t>
  </si>
  <si>
    <t># E8E6E9</t>
  </si>
  <si>
    <t>negative zone</t>
  </si>
  <si>
    <t>Xbox Color</t>
  </si>
  <si>
    <t>Menus</t>
  </si>
  <si>
    <t>ícones</t>
  </si>
  <si>
    <t>Subscriber ID</t>
  </si>
  <si>
    <t>Name</t>
  </si>
  <si>
    <t>Plan</t>
  </si>
  <si>
    <t>Start Date</t>
  </si>
  <si>
    <t>Auto Renewal</t>
  </si>
  <si>
    <t>Subscription Type</t>
  </si>
  <si>
    <t>João Silva</t>
  </si>
  <si>
    <t>Ultimate</t>
  </si>
  <si>
    <t>Yes</t>
  </si>
  <si>
    <t>Monthly</t>
  </si>
  <si>
    <t>Maria Oliveira</t>
  </si>
  <si>
    <t>Core</t>
  </si>
  <si>
    <t>No</t>
  </si>
  <si>
    <t>Annual</t>
  </si>
  <si>
    <t>Lucas Fernandes</t>
  </si>
  <si>
    <t>Standard</t>
  </si>
  <si>
    <t>Quarterly</t>
  </si>
  <si>
    <t>Ana Souza</t>
  </si>
  <si>
    <t>Pedro Gonçalves</t>
  </si>
  <si>
    <t>Minecraft Season Pass</t>
  </si>
  <si>
    <t>Minecraft Season Pass Price</t>
  </si>
  <si>
    <t>Coupon Value</t>
  </si>
  <si>
    <t>Total Value</t>
  </si>
  <si>
    <t>Felipe Costa</t>
  </si>
  <si>
    <t>Camila Ribeiro</t>
  </si>
  <si>
    <t>André Mendes</t>
  </si>
  <si>
    <t>Sofia Almeida</t>
  </si>
  <si>
    <t>Bruno Martins</t>
  </si>
  <si>
    <t>Rita Castro</t>
  </si>
  <si>
    <t>Marco Túlio</t>
  </si>
  <si>
    <t>Lívia Silveira</t>
  </si>
  <si>
    <t>Diogo Sousa</t>
  </si>
  <si>
    <t>Fernanda Lima</t>
  </si>
  <si>
    <t>Caio Pereira</t>
  </si>
  <si>
    <t>Beatriz Gomes</t>
  </si>
  <si>
    <t>Cesar Oliveira</t>
  </si>
  <si>
    <t>Débora Machado</t>
  </si>
  <si>
    <t>Eduardo Vargas</t>
  </si>
  <si>
    <t>Gabriela Santos</t>
  </si>
  <si>
    <t>Henrique Dias</t>
  </si>
  <si>
    <t>Isabela Moreira</t>
  </si>
  <si>
    <t>Joaquim Barbosa</t>
  </si>
  <si>
    <t>Lara Rocha</t>
  </si>
  <si>
    <t>Matheus Silva</t>
  </si>
  <si>
    <t>Nicole Costa</t>
  </si>
  <si>
    <t>Otávio Mendonça</t>
  </si>
  <si>
    <t>Paula Ferreira</t>
  </si>
  <si>
    <t>Raquel Alves</t>
  </si>
  <si>
    <t>Samuel Pires</t>
  </si>
  <si>
    <t>Tânia Barros</t>
  </si>
  <si>
    <t>Vinicius Lima</t>
  </si>
  <si>
    <t>Yasmin Teixeira</t>
  </si>
  <si>
    <t>Zé Carlos</t>
  </si>
  <si>
    <t>Amanda Nogueira</t>
  </si>
  <si>
    <t>Bruno Cavalheiro</t>
  </si>
  <si>
    <t>Carla Dias</t>
  </si>
  <si>
    <t>Diego Fontes</t>
  </si>
  <si>
    <t>Eunice Lima</t>
  </si>
  <si>
    <t>Fábio Martins</t>
  </si>
  <si>
    <t>Gisele Araújo</t>
  </si>
  <si>
    <t>Hélio Castro</t>
  </si>
  <si>
    <t>Ingrid Menezes</t>
  </si>
  <si>
    <t>Jorge Baptista</t>
  </si>
  <si>
    <t>Kléber Oliveira</t>
  </si>
  <si>
    <t>Luciana Freitas</t>
  </si>
  <si>
    <t>Márcia Eller</t>
  </si>
  <si>
    <t>Nilo Peçanha</t>
  </si>
  <si>
    <t>Oscar Neves</t>
  </si>
  <si>
    <t>Patrícia Soares</t>
  </si>
  <si>
    <t>Quirino Gonçalves</t>
  </si>
  <si>
    <t>Raul Machado</t>
  </si>
  <si>
    <t>Sônia Lobo</t>
  </si>
  <si>
    <t>Tiago Ramos</t>
  </si>
  <si>
    <t>Ugo Pires</t>
  </si>
  <si>
    <t>Valéria Nobre</t>
  </si>
  <si>
    <t>William Siqueira</t>
  </si>
  <si>
    <t>Xuxa Meneghel</t>
  </si>
  <si>
    <t>Yara Figueiredo</t>
  </si>
  <si>
    <t>Zacarias Alves</t>
  </si>
  <si>
    <t>Amanda Bynes</t>
  </si>
  <si>
    <t>Bruno Mars</t>
  </si>
  <si>
    <t>Carla Bruni</t>
  </si>
  <si>
    <t>Diego Maradona</t>
  </si>
  <si>
    <t>Estela Marques</t>
  </si>
  <si>
    <t>Fábio Nobre</t>
  </si>
  <si>
    <t>Gabriel Oliveira</t>
  </si>
  <si>
    <t>Helena Santos</t>
  </si>
  <si>
    <t>Ivan Carvalho</t>
  </si>
  <si>
    <t>Júlia Ferreira</t>
  </si>
  <si>
    <t>Karla Alves</t>
  </si>
  <si>
    <t>Lucas Mendes</t>
  </si>
  <si>
    <t>Mônica Gomes</t>
  </si>
  <si>
    <t>Norberto Queiroz</t>
  </si>
  <si>
    <t>Otávio Barros</t>
  </si>
  <si>
    <t>Paula Vieira</t>
  </si>
  <si>
    <t>Quentin Ramos</t>
  </si>
  <si>
    <t>Raquel Novaes</t>
  </si>
  <si>
    <t>Samantha Lopes</t>
  </si>
  <si>
    <t>Tiago Martins</t>
  </si>
  <si>
    <t>Ulysses Guimarães</t>
  </si>
  <si>
    <t>Vanessa Silva</t>
  </si>
  <si>
    <t>William Carneiro</t>
  </si>
  <si>
    <t>Ximena Rocha</t>
  </si>
  <si>
    <t>Yasmin Figueiredo</t>
  </si>
  <si>
    <t>Zara Cunha</t>
  </si>
  <si>
    <t>Alan Teixeira</t>
  </si>
  <si>
    <t>Bárbara Oliveira</t>
  </si>
  <si>
    <t>Carlos Junqueira</t>
  </si>
  <si>
    <t>Daniela Moura</t>
  </si>
  <si>
    <t>Eduardo Lima</t>
  </si>
  <si>
    <t>Fabiana Araújo</t>
  </si>
  <si>
    <t>Geraldo Ribeiro</t>
  </si>
  <si>
    <t>Héctor Vargas</t>
  </si>
  <si>
    <t>Isabela Fonseca</t>
  </si>
  <si>
    <t>João Pedro Almeida</t>
  </si>
  <si>
    <t>Klara Costa</t>
  </si>
  <si>
    <t>Luciana Mendes</t>
  </si>
  <si>
    <t>Marcelo Gouveia</t>
  </si>
  <si>
    <t>Nívea Borges</t>
  </si>
  <si>
    <t>Oscar Nogueira</t>
  </si>
  <si>
    <t>Patrícia Alves</t>
  </si>
  <si>
    <t>Rafaela Silva</t>
  </si>
  <si>
    <t>Samantha Moraes</t>
  </si>
  <si>
    <t>Tatiana Rocha</t>
  </si>
  <si>
    <t>Ulisses Tavares</t>
  </si>
  <si>
    <t>Víctor Lemos</t>
  </si>
  <si>
    <t>Wilma Barros</t>
  </si>
  <si>
    <t>Xavier Nascimento</t>
  </si>
  <si>
    <t>Yago Pereira</t>
  </si>
  <si>
    <t>Zilda Ferreira</t>
  </si>
  <si>
    <t>Amanda Lopes</t>
  </si>
  <si>
    <t>Bruno Miranda</t>
  </si>
  <si>
    <t>Célia Torres</t>
  </si>
  <si>
    <t>Diogo Souza</t>
  </si>
  <si>
    <t>Elisa Castro</t>
  </si>
  <si>
    <t>Fátima Lima</t>
  </si>
  <si>
    <t>Hélio Martins</t>
  </si>
  <si>
    <t>Íris Santos</t>
  </si>
  <si>
    <t>João Marcelo</t>
  </si>
  <si>
    <t>Larissa Gomes</t>
  </si>
  <si>
    <t>Márcio Silva</t>
  </si>
  <si>
    <t>Nadia Costa</t>
  </si>
  <si>
    <t>Oscar Almeida</t>
  </si>
  <si>
    <t>Patricia Soares</t>
  </si>
  <si>
    <t>Quênia Barros</t>
  </si>
  <si>
    <t>Rafael Torres</t>
  </si>
  <si>
    <t>Silvia Nascimento</t>
  </si>
  <si>
    <t>Tiago Mendes</t>
  </si>
  <si>
    <t>Ursula Silva</t>
  </si>
  <si>
    <t>Vanessa Moraes</t>
  </si>
  <si>
    <t>Waldir Junior</t>
  </si>
  <si>
    <t>Xavier Lopes</t>
  </si>
  <si>
    <t>Yolanda Freitas</t>
  </si>
  <si>
    <t>Zacarias Nunes</t>
  </si>
  <si>
    <t>Ana Clara Barreto</t>
  </si>
  <si>
    <t>Bruno Henrique</t>
  </si>
  <si>
    <t>Carlos Eduardo</t>
  </si>
  <si>
    <t>Débora Lima</t>
  </si>
  <si>
    <t>Elisa Neves</t>
  </si>
  <si>
    <t>Fabiano Gomes</t>
  </si>
  <si>
    <t>Gisele Oliveira</t>
  </si>
  <si>
    <t>Héctor Silva</t>
  </si>
  <si>
    <t>Igor Martins</t>
  </si>
  <si>
    <t>Joana Figueiredo</t>
  </si>
  <si>
    <t>Kleber Machado</t>
  </si>
  <si>
    <t>Luciana Santos</t>
  </si>
  <si>
    <t>Marcos Teixeira</t>
  </si>
  <si>
    <t>Natalia Costa</t>
  </si>
  <si>
    <t>Oscar Ribeiro</t>
  </si>
  <si>
    <t>Patricia Almeida</t>
  </si>
  <si>
    <t>Quirino Junior</t>
  </si>
  <si>
    <t>Renata Machado</t>
  </si>
  <si>
    <t>Sônia Alves</t>
  </si>
  <si>
    <t>Tiago Nunes</t>
  </si>
  <si>
    <t>Ulysses Pereira</t>
  </si>
  <si>
    <t>Vanessa Lima</t>
  </si>
  <si>
    <t>Wagner Santos</t>
  </si>
  <si>
    <t>Yasmin Silva</t>
  </si>
  <si>
    <t>Zacarias de Souza</t>
  </si>
  <si>
    <t>André Lima</t>
  </si>
  <si>
    <t>Bianca Freitas</t>
  </si>
  <si>
    <t>Caio Mendes</t>
  </si>
  <si>
    <t>Eduardo Costa</t>
  </si>
  <si>
    <t>Fernanda Gomes</t>
  </si>
  <si>
    <t>Guilherme Souza</t>
  </si>
  <si>
    <t>Helena Ribeiro</t>
  </si>
  <si>
    <t>Igor Santos</t>
  </si>
  <si>
    <t>João Carvalho</t>
  </si>
  <si>
    <t>Klara Fagundes</t>
  </si>
  <si>
    <t>Lúcia Mendonça</t>
  </si>
  <si>
    <t>Marcelo Novaes</t>
  </si>
  <si>
    <t>Nina Pacheco</t>
  </si>
  <si>
    <t>Olívia Rios</t>
  </si>
  <si>
    <t>Paulo Quintana</t>
  </si>
  <si>
    <t>Raquel Domingos</t>
  </si>
  <si>
    <t>Samuel Viana</t>
  </si>
  <si>
    <t>Tatiane Rocha</t>
  </si>
  <si>
    <t>Ulysses Farias</t>
  </si>
  <si>
    <t>Vanessa Moreira</t>
  </si>
  <si>
    <t>William Carvalho</t>
  </si>
  <si>
    <t>Ximena Barros</t>
  </si>
  <si>
    <t>Yara Machado</t>
  </si>
  <si>
    <t>Zacarias Costa</t>
  </si>
  <si>
    <t>André Lopes</t>
  </si>
  <si>
    <t>Beatriz Souza</t>
  </si>
  <si>
    <t>Daniela Araújo</t>
  </si>
  <si>
    <t>Eduardo Santos</t>
  </si>
  <si>
    <t>Gabriel Teixeira</t>
  </si>
  <si>
    <t>Igor Mendes</t>
  </si>
  <si>
    <t>Joana Silveira</t>
  </si>
  <si>
    <t>Lucas Martins</t>
  </si>
  <si>
    <t>Marcela Gouveia</t>
  </si>
  <si>
    <t>Nicolas Borges</t>
  </si>
  <si>
    <t>Olivia Freitas</t>
  </si>
  <si>
    <t>Paulo Nogueira</t>
  </si>
  <si>
    <t>Raquel Andrade</t>
  </si>
  <si>
    <t>Sônia Carvalho</t>
  </si>
  <si>
    <t>Tiago Rodrigues</t>
  </si>
  <si>
    <t>Ursula Monteiro</t>
  </si>
  <si>
    <t>Vanessa Pereira</t>
  </si>
  <si>
    <t>Walter Silva</t>
  </si>
  <si>
    <t>Xavier Almeida</t>
  </si>
  <si>
    <t>Yasmine Correia</t>
  </si>
  <si>
    <t>Zacarias Almeida</t>
  </si>
  <si>
    <t>Amanda Costa</t>
  </si>
  <si>
    <t>Bruno Ferreira</t>
  </si>
  <si>
    <t>Diogo Martins</t>
  </si>
  <si>
    <t>Elisa Campos</t>
  </si>
  <si>
    <t>Fabiana Lima</t>
  </si>
  <si>
    <t>Gabriel Santos</t>
  </si>
  <si>
    <t>Helena Ferreira</t>
  </si>
  <si>
    <t>Ígor Nunes</t>
  </si>
  <si>
    <t>Luciana Morais</t>
  </si>
  <si>
    <t>Marcos Vinícius</t>
  </si>
  <si>
    <t>Natália Barros</t>
  </si>
  <si>
    <t>Oscar Sampaio</t>
  </si>
  <si>
    <t>Patrícia Leite</t>
  </si>
  <si>
    <t>Quênia Rocha</t>
  </si>
  <si>
    <t>Sandra Gouveia</t>
  </si>
  <si>
    <t>Tiago Lacerda</t>
  </si>
  <si>
    <t>Ursula Fonseca</t>
  </si>
  <si>
    <t>Vanessa Andrade</t>
  </si>
  <si>
    <t>William Castro</t>
  </si>
  <si>
    <t>Xavier Monteiro</t>
  </si>
  <si>
    <t>Yasmin Figueira</t>
  </si>
  <si>
    <t>Zacarias Mendonça</t>
  </si>
  <si>
    <t>Amanda Menezes</t>
  </si>
  <si>
    <t>Bruno Santos</t>
  </si>
  <si>
    <t>Carla Ferreira</t>
  </si>
  <si>
    <t>Diogo Alves</t>
  </si>
  <si>
    <t>Fabiano Pires</t>
  </si>
  <si>
    <t>Giovana Ribeiro</t>
  </si>
  <si>
    <t>Hélio Costa</t>
  </si>
  <si>
    <t>Íris Loureiro</t>
  </si>
  <si>
    <t>João Pereira</t>
  </si>
  <si>
    <t>Klara Silva</t>
  </si>
  <si>
    <t>Luciana Barros</t>
  </si>
  <si>
    <t>Marcos Gomes</t>
  </si>
  <si>
    <t>Natália Soares</t>
  </si>
  <si>
    <t>Oscar Machado</t>
  </si>
  <si>
    <t>Patrícia Lima</t>
  </si>
  <si>
    <t>Quirino Neto</t>
  </si>
  <si>
    <t>Rafaela Souza</t>
  </si>
  <si>
    <t>Sandro Almeida</t>
  </si>
  <si>
    <t>Tânia Ribeiro</t>
  </si>
  <si>
    <t>Ugo Dias</t>
  </si>
  <si>
    <t>Valéria Lima</t>
  </si>
  <si>
    <t>William Fernandes</t>
  </si>
  <si>
    <t>Xuxa Mendes</t>
  </si>
  <si>
    <t>Ygor Farias</t>
  </si>
  <si>
    <t>Zilda Barros</t>
  </si>
  <si>
    <t>Amanda Santos</t>
  </si>
  <si>
    <t>Bruno Costa</t>
  </si>
  <si>
    <t>Carla Rodrigues</t>
  </si>
  <si>
    <t>Diogo Pereira</t>
  </si>
  <si>
    <t>Elisa Correia</t>
  </si>
  <si>
    <t>Fábio Lourenço</t>
  </si>
  <si>
    <t>Gabriela Neves</t>
  </si>
  <si>
    <t>Henrique Gonçalves</t>
  </si>
  <si>
    <t>João Marcelo Alves</t>
  </si>
  <si>
    <t>Klara Fonseca</t>
  </si>
  <si>
    <t>Lucas Mendonça</t>
  </si>
  <si>
    <t>Marcela Torres</t>
  </si>
  <si>
    <t>Natália Castro</t>
  </si>
  <si>
    <t>Oscar Martins</t>
  </si>
  <si>
    <t>Patrícia Oliveira</t>
  </si>
  <si>
    <t>Quentin Nogueira</t>
  </si>
  <si>
    <t>Raquel Silva</t>
  </si>
  <si>
    <t>Sandro Gomes</t>
  </si>
  <si>
    <t>Tânia Machado</t>
  </si>
  <si>
    <t>Xavier Reis</t>
  </si>
  <si>
    <t>Yasmin Rocha</t>
  </si>
  <si>
    <t>Zacarias Duarte</t>
  </si>
  <si>
    <t>Amanda Freitas</t>
  </si>
  <si>
    <t>Bruno Almeida</t>
  </si>
  <si>
    <t>Carla Siqueira</t>
  </si>
  <si>
    <t>Diogo Ramos</t>
  </si>
  <si>
    <t>Elisa Magalhães</t>
  </si>
  <si>
    <t>EA Play Season Pass</t>
  </si>
  <si>
    <t>EA Play Season Pass
Price</t>
  </si>
  <si>
    <t>-</t>
  </si>
  <si>
    <t>Subscription Price</t>
  </si>
  <si>
    <t>É uma pergunta de negócio respondida através de alguma análise de dado específica</t>
  </si>
  <si>
    <r>
      <t>Pergunta de Negócio 2 - Qual Faturamento</t>
    </r>
    <r>
      <rPr>
        <b/>
        <sz val="11"/>
        <color theme="1"/>
        <rFont val="Aptos Narrow"/>
        <family val="2"/>
        <scheme val="minor"/>
      </rPr>
      <t xml:space="preserve"> Total de vendas</t>
    </r>
    <r>
      <rPr>
        <sz val="11"/>
        <color theme="1"/>
        <rFont val="Aptos Narrow"/>
        <family val="2"/>
        <scheme val="minor"/>
      </rPr>
      <t xml:space="preserve"> de</t>
    </r>
    <r>
      <rPr>
        <b/>
        <sz val="11"/>
        <color theme="1"/>
        <rFont val="Aptos Narrow"/>
        <family val="2"/>
        <scheme val="minor"/>
      </rPr>
      <t xml:space="preserve"> planos anuais</t>
    </r>
    <r>
      <rPr>
        <sz val="11"/>
        <color theme="1"/>
        <rFont val="Aptos Narrow"/>
        <family val="2"/>
        <scheme val="minor"/>
      </rPr>
      <t xml:space="preserve"> , separado por auto renovação não é por auto renovação</t>
    </r>
  </si>
  <si>
    <t>Dashboar - Annual analysis</t>
  </si>
  <si>
    <t>Dashboar - Monthly Analysis</t>
  </si>
  <si>
    <t>Folha de Análise</t>
  </si>
  <si>
    <t>Esta planilha incluirá todas as fórmulas do Python geradas pelo Copilot.</t>
  </si>
  <si>
    <t>Carregar os dados de B̳ases, Tabela1</t>
  </si>
  <si>
    <t>Pré-visualização</t>
  </si>
  <si>
    <t>Resumo dos principais indicadores das assinaturas anuais</t>
  </si>
  <si>
    <t>Gráficos de distribuição por plano e evolução mensal das assinaturas anuais</t>
  </si>
  <si>
    <t>Distribuição dos produtos adicionais nas assinaturas anuais</t>
  </si>
  <si>
    <t>Gráfico da distribuição dos produtos adicionais nas assinaturas anuais</t>
  </si>
  <si>
    <t>Distribuição das combinações de produtos adicionais nas assinaturas anuais</t>
  </si>
  <si>
    <t>Gráfico da combinação de produtos adicionais nas assinaturas anuais</t>
  </si>
  <si>
    <t>Resumo das combinações de produtos adicionais nas assinaturas mensais ou trimestrais</t>
  </si>
  <si>
    <t>Gráfico da combinação de produtos adicionais nas assinaturas mensais ou trimestrais</t>
  </si>
  <si>
    <t>Tabela com quantidade e valor total por combinação de produtos adicionais nas assinaturas mensais ou trimestrais.</t>
  </si>
  <si>
    <t>Evolução mensal da receita das assinaturas mensais e trimestrais</t>
  </si>
  <si>
    <t>Total Geral</t>
  </si>
  <si>
    <t>Rótulos de Linha</t>
  </si>
  <si>
    <t>Soma de Total Value</t>
  </si>
  <si>
    <t>Period analyzed</t>
  </si>
  <si>
    <t>Inicio</t>
  </si>
  <si>
    <t>Fim</t>
  </si>
  <si>
    <t>Quando</t>
  </si>
  <si>
    <t xml:space="preserve"> Calculated Period: 01/01/2024 - 31/12/2024 - Update : 28/08/2025</t>
  </si>
  <si>
    <r>
      <t xml:space="preserve">Pergunta de Negócio 1 - Qual Faturamento </t>
    </r>
    <r>
      <rPr>
        <b/>
        <sz val="11"/>
        <color theme="1"/>
        <rFont val="Aptos Narrow"/>
        <family val="2"/>
        <scheme val="minor"/>
      </rPr>
      <t>Total de vendas</t>
    </r>
    <r>
      <rPr>
        <sz val="11"/>
        <color theme="1"/>
        <rFont val="Aptos Narrow"/>
        <family val="2"/>
        <scheme val="minor"/>
      </rPr>
      <t xml:space="preserve"> de </t>
    </r>
    <r>
      <rPr>
        <b/>
        <sz val="11"/>
        <color theme="1"/>
        <rFont val="Aptos Narrow"/>
        <family val="2"/>
        <scheme val="minor"/>
      </rPr>
      <t>planos anuais</t>
    </r>
    <r>
      <rPr>
        <sz val="11"/>
        <color theme="1"/>
        <rFont val="Aptos Narrow"/>
        <family val="2"/>
        <scheme val="minor"/>
      </rPr>
      <t xml:space="preserve"> (contendo todas as assinaturas agregadas)</t>
    </r>
  </si>
  <si>
    <t>Pergunta Negócio 3 - Total de Vendas de Assinaturas do EA Play</t>
  </si>
  <si>
    <t>Soma de EA Play Season Pass</t>
  </si>
  <si>
    <t>Contagem de EA Play Season Pass</t>
  </si>
  <si>
    <t>Pergunta Negócio 4 - Total de Vendas de Assinaturas do MineCraft Season Pass</t>
  </si>
  <si>
    <t>Soma de Minecraft Season Pass Price</t>
  </si>
  <si>
    <t>Contagem de Minecraft Season Pass Price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</si>
  <si>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</si>
  <si>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</si>
  <si>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</si>
  <si>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</si>
  <si>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</si>
  <si>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</si>
  <si>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</si>
  <si>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</si>
  <si>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</si>
  <si>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</si>
  <si>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</si>
  <si>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</si>
  <si>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Rótulos de Coluna</t>
  </si>
  <si>
    <t>Pergunta de Negócio 1 - Qual é a participação mensal das vendas por plano</t>
  </si>
  <si>
    <t>Minecraft</t>
  </si>
  <si>
    <t>EA Play</t>
  </si>
  <si>
    <t>Subscription</t>
  </si>
  <si>
    <t>Jan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</si>
  <si>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</si>
  <si>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</si>
  <si>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</si>
  <si>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</si>
  <si>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</si>
  <si>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</si>
  <si>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</si>
  <si>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</si>
  <si>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</si>
  <si>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</si>
  <si>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Pergunta de Negócio 2 - Qual é a participação mensal das vendas por período</t>
  </si>
  <si>
    <t>Pergunta de Negócio 3 - Qual é a participação mensal das vendas por produto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</si>
</sst>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-&quot;R$&quot;\ * #,##0.00_-;\-&quot;R$&quot;\ * #,##0.00_-;_-&quot;R$&quot;\ * &quot;-&quot;??_-;_-@_-"/>
    <numFmt numFmtId="164" formatCode="_-* #,##0_-;\-* #,##0_-;_-* &quot;-&quot;??_-;_-@_-"/>
    <numFmt numFmtId="165" formatCode="_-[$$-409]* #,##0.00_ ;_-[$$-409]* \-#,##0.00\ ;_-[$$-409]* &quot;-&quot;??_ ;_-@_ "/>
  </numFmts>
  <fonts count="10" x14ac:knownFonts="1">
    <font>
      <sz val="11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9C5700"/>
      <name val="Aptos Narrow"/>
      <family val="2"/>
      <scheme val="minor"/>
    </font>
    <font>
      <b/>
      <sz val="24"/>
      <color rgb="FF156082"/>
      <name val="Aptos Narrow"/>
      <family val="2"/>
      <scheme val="minor"/>
    </font>
    <font>
      <b/>
      <sz val="14"/>
      <color rgb="FF156082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8"/>
      <color theme="0" tint="-0.34998626667073579"/>
      <name val="Aptos Narrow"/>
      <family val="2"/>
      <scheme val="minor"/>
    </font>
    <font>
      <sz val="8"/>
      <name val="Aptos Narrow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9BC848"/>
        <bgColor indexed="64"/>
      </patternFill>
    </fill>
    <fill>
      <patternFill patternType="solid">
        <fgColor rgb="FF22C55E"/>
        <bgColor indexed="64"/>
      </patternFill>
    </fill>
    <fill>
      <patternFill patternType="solid">
        <fgColor rgb="FF2AE6B1"/>
        <bgColor indexed="64"/>
      </patternFill>
    </fill>
    <fill>
      <patternFill patternType="solid">
        <fgColor rgb="FF5BF6A8"/>
        <bgColor indexed="64"/>
      </patternFill>
    </fill>
    <fill>
      <patternFill patternType="solid">
        <fgColor rgb="FFE8E6E9"/>
        <bgColor indexed="64"/>
      </patternFill>
    </fill>
    <fill>
      <patternFill patternType="solid">
        <fgColor rgb="FFFFEB9C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4">
    <xf numFmtId="0" fontId="0" fillId="0" borderId="0"/>
    <xf numFmtId="0" fontId="1" fillId="0" borderId="1" applyNumberFormat="0" applyFill="0" applyAlignment="0" applyProtection="0"/>
    <xf numFmtId="44" fontId="2" fillId="0" borderId="0" applyFont="0" applyFill="0" applyBorder="0" applyAlignment="0" applyProtection="0"/>
    <xf numFmtId="0" fontId="4" fillId="8" borderId="0" applyNumberFormat="0" applyBorder="0" applyAlignment="0" applyProtection="0"/>
  </cellStyleXfs>
  <cellXfs count="26">
    <xf numFmtId="0" fontId="0" fillId="0" borderId="0" xfId="0"/>
    <xf numFmtId="0" fontId="1" fillId="0" borderId="1" xfId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44" fontId="0" fillId="0" borderId="0" xfId="2" applyFont="1" applyAlignment="1">
      <alignment horizontal="center" vertical="center" wrapText="1"/>
    </xf>
    <xf numFmtId="0" fontId="5" fillId="0" borderId="0" xfId="0" applyFont="1"/>
    <xf numFmtId="0" fontId="6" fillId="0" borderId="0" xfId="0" applyFont="1"/>
    <xf numFmtId="0" fontId="7" fillId="0" borderId="0" xfId="0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0" fontId="0" fillId="9" borderId="0" xfId="0" applyFill="1"/>
    <xf numFmtId="0" fontId="0" fillId="0" borderId="0" xfId="0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8" fillId="9" borderId="0" xfId="0" quotePrefix="1" applyFont="1" applyFill="1"/>
    <xf numFmtId="0" fontId="4" fillId="8" borderId="0" xfId="3" applyAlignment="1">
      <alignment horizontal="center"/>
    </xf>
    <xf numFmtId="0" fontId="0" fillId="0" borderId="0" xfId="0" applyNumberFormat="1"/>
  </cellXfs>
  <cellStyles count="4">
    <cellStyle name="Moeda" xfId="2" builtinId="4"/>
    <cellStyle name="Neutro" xfId="3" builtinId="28"/>
    <cellStyle name="Normal" xfId="0" builtinId="0"/>
    <cellStyle name="Título 1" xfId="1" builtinId="16"/>
  </cellStyles>
  <dxfs count="29">
    <dxf>
      <numFmt numFmtId="165" formatCode="_-[$$-409]* #,##0.00_ ;_-[$$-409]* \-#,##0.00\ ;_-[$$-409]* &quot;-&quot;??_ ;_-@_ 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  <i val="0"/>
        <sz val="9"/>
        <color theme="0"/>
        <name val="Arial"/>
        <family val="2"/>
        <scheme val="none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Arial"/>
        <family val="2"/>
        <scheme val="none"/>
      </font>
      <fill>
        <patternFill>
          <bgColor rgb="FF5BF6A8"/>
        </patternFill>
      </fill>
      <border>
        <left/>
        <right/>
        <top/>
        <bottom/>
        <vertical/>
        <horizontal/>
      </border>
    </dxf>
  </dxfs>
  <tableStyles count="1" defaultTableStyle="TableStyleMedium2" defaultPivotStyle="PivotStyleLight16">
    <tableStyle name="Style 1" pivot="0" table="0" count="10" xr9:uid="{AB82DA04-3323-43E6-83EF-60C5ED028A14}">
      <tableStyleElement type="wholeTable" dxfId="28"/>
      <tableStyleElement type="headerRow" dxfId="27"/>
    </tableStyle>
  </tableStyles>
  <colors>
    <mruColors>
      <color rgb="FF5BF6A8"/>
      <color rgb="FF1F1F1F"/>
      <color rgb="FF22C55E"/>
      <color rgb="FF9BC848"/>
      <color rgb="FF196B24"/>
      <color rgb="FFFFFFFF"/>
      <color rgb="FF156082"/>
      <color rgb="FFE8E6E9"/>
      <color rgb="FF000000"/>
      <color rgb="FFE0E0E0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rgb="FF5BF6A8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tyle 1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microsoft.com/office/2022/10/relationships/richValueRel" Target="richData/richValueRel.xml"/><Relationship Id="rId18" Type="http://schemas.microsoft.com/office/2017/06/relationships/rdSupportingPropertyBagStructure" Target="richData/rdsupportingpropertybagstructure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17" Type="http://schemas.microsoft.com/office/2017/06/relationships/richStyles" Target="richData/richStyles.xml"/><Relationship Id="rId25" Type="http://schemas.microsoft.com/office/2023/09/relationships/Python" Target="python.xml"/><Relationship Id="rId2" Type="http://schemas.openxmlformats.org/officeDocument/2006/relationships/worksheet" Target="worksheets/sheet2.xml"/><Relationship Id="rId16" Type="http://schemas.microsoft.com/office/2017/06/relationships/rdArray" Target="richData/rdarray.xml"/><Relationship Id="rId20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23" Type="http://schemas.openxmlformats.org/officeDocument/2006/relationships/customXml" Target="../customXml/item2.xml"/><Relationship Id="rId10" Type="http://schemas.openxmlformats.org/officeDocument/2006/relationships/styles" Target="styles.xml"/><Relationship Id="rId19" Type="http://schemas.microsoft.com/office/2017/06/relationships/rdSupportingPropertyBag" Target="richData/rdsupportingpropertybag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" Target="richData/rdrichvalue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[Claudio Sanches.xlsx]C̳álculos!tbl_evolução_plano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5BF6A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22C55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C̳álculos!$J$13:$J$14</c:f>
              <c:strCache>
                <c:ptCount val="1"/>
                <c:pt idx="0">
                  <c:v>Core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C̳álculos!$I$15:$I$27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C̳álculos!$J$15:$J$27</c:f>
              <c:numCache>
                <c:formatCode>_-[$$-409]* #,##0.00_ ;_-[$$-409]* \-#,##0.00\ ;_-[$$-409]* "-"??_ ;_-@_ </c:formatCode>
                <c:ptCount val="12"/>
                <c:pt idx="0">
                  <c:v>5</c:v>
                </c:pt>
                <c:pt idx="2">
                  <c:v>48</c:v>
                </c:pt>
                <c:pt idx="3">
                  <c:v>44</c:v>
                </c:pt>
                <c:pt idx="4">
                  <c:v>49</c:v>
                </c:pt>
                <c:pt idx="5">
                  <c:v>43</c:v>
                </c:pt>
                <c:pt idx="6">
                  <c:v>48</c:v>
                </c:pt>
                <c:pt idx="7">
                  <c:v>49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F9-4ADA-94DD-DD704F8F02AF}"/>
            </c:ext>
          </c:extLst>
        </c:ser>
        <c:ser>
          <c:idx val="1"/>
          <c:order val="1"/>
          <c:tx>
            <c:strRef>
              <c:f>C̳álculos!$K$13:$K$14</c:f>
              <c:strCache>
                <c:ptCount val="1"/>
                <c:pt idx="0">
                  <c:v>Standard</c:v>
                </c:pt>
              </c:strCache>
            </c:strRef>
          </c:tx>
          <c:spPr>
            <a:solidFill>
              <a:srgbClr val="22C55E"/>
            </a:solidFill>
            <a:ln>
              <a:noFill/>
            </a:ln>
            <a:effectLst/>
          </c:spPr>
          <c:invertIfNegative val="0"/>
          <c:cat>
            <c:strRef>
              <c:f>C̳álculos!$I$15:$I$27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C̳álculos!$K$15:$K$27</c:f>
              <c:numCache>
                <c:formatCode>_-[$$-409]* #,##0.00_ ;_-[$$-409]* \-#,##0.00\ ;_-[$$-409]* "-"??_ ;_-@_ </c:formatCode>
                <c:ptCount val="12"/>
                <c:pt idx="1">
                  <c:v>20</c:v>
                </c:pt>
                <c:pt idx="2">
                  <c:v>191</c:v>
                </c:pt>
                <c:pt idx="3">
                  <c:v>193</c:v>
                </c:pt>
                <c:pt idx="4">
                  <c:v>183</c:v>
                </c:pt>
                <c:pt idx="5">
                  <c:v>196</c:v>
                </c:pt>
                <c:pt idx="6">
                  <c:v>188</c:v>
                </c:pt>
                <c:pt idx="7">
                  <c:v>188</c:v>
                </c:pt>
                <c:pt idx="8">
                  <c:v>188</c:v>
                </c:pt>
                <c:pt idx="9">
                  <c:v>178</c:v>
                </c:pt>
                <c:pt idx="10">
                  <c:v>188</c:v>
                </c:pt>
                <c:pt idx="11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F9-4ADA-94DD-DD704F8F02AF}"/>
            </c:ext>
          </c:extLst>
        </c:ser>
        <c:ser>
          <c:idx val="2"/>
          <c:order val="2"/>
          <c:tx>
            <c:strRef>
              <c:f>C̳álculos!$L$13:$L$14</c:f>
              <c:strCache>
                <c:ptCount val="1"/>
                <c:pt idx="0">
                  <c:v>Ultimate</c:v>
                </c:pt>
              </c:strCache>
            </c:strRef>
          </c:tx>
          <c:spPr>
            <a:solidFill>
              <a:srgbClr val="5BF6A8"/>
            </a:solidFill>
            <a:ln>
              <a:noFill/>
            </a:ln>
            <a:effectLst/>
          </c:spPr>
          <c:invertIfNegative val="0"/>
          <c:cat>
            <c:strRef>
              <c:f>C̳álculos!$I$15:$I$27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C̳álculos!$L$15:$L$27</c:f>
              <c:numCache>
                <c:formatCode>_-[$$-409]* #,##0.00_ ;_-[$$-409]* \-#,##0.00\ ;_-[$$-409]* "-"??_ ;_-@_ </c:formatCode>
                <c:ptCount val="12"/>
                <c:pt idx="0">
                  <c:v>60</c:v>
                </c:pt>
                <c:pt idx="1">
                  <c:v>62</c:v>
                </c:pt>
                <c:pt idx="2">
                  <c:v>562</c:v>
                </c:pt>
                <c:pt idx="3">
                  <c:v>545</c:v>
                </c:pt>
                <c:pt idx="4">
                  <c:v>545</c:v>
                </c:pt>
                <c:pt idx="5">
                  <c:v>531</c:v>
                </c:pt>
                <c:pt idx="6">
                  <c:v>548</c:v>
                </c:pt>
                <c:pt idx="7">
                  <c:v>550</c:v>
                </c:pt>
                <c:pt idx="8">
                  <c:v>548</c:v>
                </c:pt>
                <c:pt idx="9">
                  <c:v>610</c:v>
                </c:pt>
                <c:pt idx="10">
                  <c:v>552</c:v>
                </c:pt>
                <c:pt idx="11">
                  <c:v>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F9-4ADA-94DD-DD704F8F0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2077887"/>
        <c:axId val="1432074047"/>
      </c:barChart>
      <c:catAx>
        <c:axId val="143207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2074047"/>
        <c:crosses val="autoZero"/>
        <c:auto val="1"/>
        <c:lblAlgn val="ctr"/>
        <c:lblOffset val="100"/>
        <c:noMultiLvlLbl val="0"/>
      </c:catAx>
      <c:valAx>
        <c:axId val="143207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207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[Claudio Sanches.xlsx]C̳álculos!tbl_evolução_type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5BF6A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BC84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C̳álculos!$J$32:$J$33</c:f>
              <c:strCache>
                <c:ptCount val="1"/>
                <c:pt idx="0">
                  <c:v>Annual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C̳álculos!$I$34:$I$46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C̳álculos!$J$34:$J$46</c:f>
              <c:numCache>
                <c:formatCode>_-[$$-409]* #,##0.00_ ;_-[$$-409]* \-#,##0.00\ ;_-[$$-409]* "-"??_ ;_-@_ </c:formatCode>
                <c:ptCount val="12"/>
                <c:pt idx="0">
                  <c:v>5</c:v>
                </c:pt>
                <c:pt idx="2">
                  <c:v>138</c:v>
                </c:pt>
                <c:pt idx="3">
                  <c:v>182</c:v>
                </c:pt>
                <c:pt idx="4">
                  <c:v>187</c:v>
                </c:pt>
                <c:pt idx="5">
                  <c:v>130</c:v>
                </c:pt>
                <c:pt idx="6">
                  <c:v>182</c:v>
                </c:pt>
                <c:pt idx="7">
                  <c:v>242</c:v>
                </c:pt>
                <c:pt idx="8">
                  <c:v>182</c:v>
                </c:pt>
                <c:pt idx="9">
                  <c:v>182</c:v>
                </c:pt>
                <c:pt idx="10">
                  <c:v>229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63-4016-94B3-6E1C2B61014D}"/>
            </c:ext>
          </c:extLst>
        </c:ser>
        <c:ser>
          <c:idx val="1"/>
          <c:order val="1"/>
          <c:tx>
            <c:strRef>
              <c:f>C̳álculos!$K$32:$K$33</c:f>
              <c:strCache>
                <c:ptCount val="1"/>
                <c:pt idx="0">
                  <c:v>Monthly</c:v>
                </c:pt>
              </c:strCache>
            </c:strRef>
          </c:tx>
          <c:spPr>
            <a:solidFill>
              <a:srgbClr val="9BC848"/>
            </a:solidFill>
            <a:ln>
              <a:noFill/>
            </a:ln>
            <a:effectLst/>
          </c:spPr>
          <c:invertIfNegative val="0"/>
          <c:cat>
            <c:strRef>
              <c:f>C̳álculos!$I$34:$I$46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C̳álculos!$K$34:$K$46</c:f>
              <c:numCache>
                <c:formatCode>_-[$$-409]* #,##0.00_ ;_-[$$-409]* \-#,##0.00\ ;_-[$$-409]* "-"??_ ;_-@_ </c:formatCode>
                <c:ptCount val="12"/>
                <c:pt idx="0">
                  <c:v>60</c:v>
                </c:pt>
                <c:pt idx="1">
                  <c:v>62</c:v>
                </c:pt>
                <c:pt idx="2">
                  <c:v>437</c:v>
                </c:pt>
                <c:pt idx="3">
                  <c:v>347</c:v>
                </c:pt>
                <c:pt idx="4">
                  <c:v>322</c:v>
                </c:pt>
                <c:pt idx="5">
                  <c:v>370</c:v>
                </c:pt>
                <c:pt idx="6">
                  <c:v>336</c:v>
                </c:pt>
                <c:pt idx="7">
                  <c:v>332</c:v>
                </c:pt>
                <c:pt idx="8">
                  <c:v>332</c:v>
                </c:pt>
                <c:pt idx="9">
                  <c:v>433</c:v>
                </c:pt>
                <c:pt idx="10">
                  <c:v>332</c:v>
                </c:pt>
                <c:pt idx="11">
                  <c:v>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63-4016-94B3-6E1C2B61014D}"/>
            </c:ext>
          </c:extLst>
        </c:ser>
        <c:ser>
          <c:idx val="2"/>
          <c:order val="2"/>
          <c:tx>
            <c:strRef>
              <c:f>C̳álculos!$L$32:$L$33</c:f>
              <c:strCache>
                <c:ptCount val="1"/>
                <c:pt idx="0">
                  <c:v>Quarterly</c:v>
                </c:pt>
              </c:strCache>
            </c:strRef>
          </c:tx>
          <c:spPr>
            <a:solidFill>
              <a:srgbClr val="5BF6A8"/>
            </a:solidFill>
            <a:ln>
              <a:noFill/>
            </a:ln>
            <a:effectLst/>
          </c:spPr>
          <c:invertIfNegative val="0"/>
          <c:cat>
            <c:strRef>
              <c:f>C̳álculos!$I$34:$I$46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C̳álculos!$L$34:$L$46</c:f>
              <c:numCache>
                <c:formatCode>_-[$$-409]* #,##0.00_ ;_-[$$-409]* \-#,##0.00\ ;_-[$$-409]* "-"??_ ;_-@_ </c:formatCode>
                <c:ptCount val="12"/>
                <c:pt idx="1">
                  <c:v>20</c:v>
                </c:pt>
                <c:pt idx="2">
                  <c:v>226</c:v>
                </c:pt>
                <c:pt idx="3">
                  <c:v>253</c:v>
                </c:pt>
                <c:pt idx="4">
                  <c:v>268</c:v>
                </c:pt>
                <c:pt idx="5">
                  <c:v>270</c:v>
                </c:pt>
                <c:pt idx="6">
                  <c:v>266</c:v>
                </c:pt>
                <c:pt idx="7">
                  <c:v>213</c:v>
                </c:pt>
                <c:pt idx="8">
                  <c:v>266</c:v>
                </c:pt>
                <c:pt idx="9">
                  <c:v>217</c:v>
                </c:pt>
                <c:pt idx="10">
                  <c:v>223</c:v>
                </c:pt>
                <c:pt idx="11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63-4016-94B3-6E1C2B610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0239648"/>
        <c:axId val="1290240128"/>
      </c:barChart>
      <c:catAx>
        <c:axId val="129023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90240128"/>
        <c:crosses val="autoZero"/>
        <c:auto val="1"/>
        <c:lblAlgn val="ctr"/>
        <c:lblOffset val="100"/>
        <c:noMultiLvlLbl val="0"/>
      </c:catAx>
      <c:valAx>
        <c:axId val="129024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9023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[Claudio Sanches.xlsx]C̳álculos!tbl_evolução_Procut</c:name>
    <c:fmtId val="1"/>
  </c:pivotSource>
  <c:chart>
    <c:autoTitleDeleted val="0"/>
    <c:pivotFmts>
      <c:pivotFmt>
        <c:idx val="0"/>
        <c:spPr>
          <a:solidFill>
            <a:srgbClr val="22C55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BC84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BF6A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C̳álculos!$J$50</c:f>
              <c:strCache>
                <c:ptCount val="1"/>
                <c:pt idx="0">
                  <c:v>Minecraft</c:v>
                </c:pt>
              </c:strCache>
            </c:strRef>
          </c:tx>
          <c:spPr>
            <a:solidFill>
              <a:srgbClr val="22C55E"/>
            </a:solidFill>
            <a:ln>
              <a:noFill/>
            </a:ln>
            <a:effectLst/>
          </c:spPr>
          <c:invertIfNegative val="0"/>
          <c:cat>
            <c:strRef>
              <c:f>C̳álculos!$I$51:$I$63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C̳álculos!$J$51:$J$63</c:f>
              <c:numCache>
                <c:formatCode>_-[$$-409]* #,##0.00_ ;_-[$$-409]* \-#,##0.00\ ;_-[$$-409]* "-"??_ ;_-@_ 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420</c:v>
                </c:pt>
                <c:pt idx="10">
                  <c:v>400</c:v>
                </c:pt>
                <c:pt idx="11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73-4945-9FE9-7B774C6ECD7A}"/>
            </c:ext>
          </c:extLst>
        </c:ser>
        <c:ser>
          <c:idx val="1"/>
          <c:order val="1"/>
          <c:tx>
            <c:strRef>
              <c:f>C̳álculos!$K$50</c:f>
              <c:strCache>
                <c:ptCount val="1"/>
                <c:pt idx="0">
                  <c:v>EA Play</c:v>
                </c:pt>
              </c:strCache>
            </c:strRef>
          </c:tx>
          <c:spPr>
            <a:solidFill>
              <a:srgbClr val="9BC848"/>
            </a:solidFill>
            <a:ln>
              <a:noFill/>
            </a:ln>
            <a:effectLst/>
          </c:spPr>
          <c:invertIfNegative val="0"/>
          <c:cat>
            <c:strRef>
              <c:f>C̳álculos!$I$51:$I$63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C̳álculos!$K$51:$K$63</c:f>
              <c:numCache>
                <c:formatCode>_-[$$-409]* #,##0.00_ ;_-[$$-409]* \-#,##0.00\ ;_-[$$-409]* "-"??_ ;_-@_ 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330</c:v>
                </c:pt>
                <c:pt idx="10">
                  <c:v>300</c:v>
                </c:pt>
                <c:pt idx="11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73-4945-9FE9-7B774C6ECD7A}"/>
            </c:ext>
          </c:extLst>
        </c:ser>
        <c:ser>
          <c:idx val="2"/>
          <c:order val="2"/>
          <c:tx>
            <c:strRef>
              <c:f>C̳álculos!$L$50</c:f>
              <c:strCache>
                <c:ptCount val="1"/>
                <c:pt idx="0">
                  <c:v>Subscription</c:v>
                </c:pt>
              </c:strCache>
            </c:strRef>
          </c:tx>
          <c:spPr>
            <a:solidFill>
              <a:srgbClr val="5BF6A8"/>
            </a:solidFill>
            <a:ln>
              <a:noFill/>
            </a:ln>
            <a:effectLst/>
          </c:spPr>
          <c:invertIfNegative val="0"/>
          <c:cat>
            <c:strRef>
              <c:f>C̳álculos!$I$51:$I$63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C̳álculos!$L$51:$L$63</c:f>
              <c:numCache>
                <c:formatCode>_-[$$-409]* #,##0.00_ ;_-[$$-409]* \-#,##0.00\ ;_-[$$-409]* "-"??_ ;_-@_ </c:formatCode>
                <c:ptCount val="12"/>
                <c:pt idx="0">
                  <c:v>20</c:v>
                </c:pt>
                <c:pt idx="1">
                  <c:v>25</c:v>
                </c:pt>
                <c:pt idx="2">
                  <c:v>305</c:v>
                </c:pt>
                <c:pt idx="3">
                  <c:v>300</c:v>
                </c:pt>
                <c:pt idx="4">
                  <c:v>305</c:v>
                </c:pt>
                <c:pt idx="5">
                  <c:v>300</c:v>
                </c:pt>
                <c:pt idx="6">
                  <c:v>305</c:v>
                </c:pt>
                <c:pt idx="7">
                  <c:v>305</c:v>
                </c:pt>
                <c:pt idx="8">
                  <c:v>300</c:v>
                </c:pt>
                <c:pt idx="9">
                  <c:v>315</c:v>
                </c:pt>
                <c:pt idx="10">
                  <c:v>300</c:v>
                </c:pt>
                <c:pt idx="11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73-4945-9FE9-7B774C6EC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9146608"/>
        <c:axId val="1316583392"/>
      </c:barChart>
      <c:catAx>
        <c:axId val="119914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6583392"/>
        <c:crosses val="autoZero"/>
        <c:auto val="1"/>
        <c:lblAlgn val="ctr"/>
        <c:lblOffset val="100"/>
        <c:noMultiLvlLbl val="0"/>
      </c:catAx>
      <c:valAx>
        <c:axId val="131658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9914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[Claudio Sanches.xlsx]C̳álculos!tbl_Annual_analysis</c:name>
    <c:fmtId val="4"/>
  </c:pivotSource>
  <c:chart>
    <c:autoTitleDeleted val="1"/>
    <c:pivotFmts>
      <c:pivotFmt>
        <c:idx val="0"/>
        <c:spPr>
          <a:solidFill>
            <a:srgbClr val="22C55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22C55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22C55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rgbClr val="22C55E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5BF6A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800" b="1" i="0" u="none" strike="noStrike" kern="1200" baseline="0">
                  <a:solidFill>
                    <a:srgbClr val="5BF6A8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920106532874059E-2"/>
          <c:y val="4.6169289290899411E-2"/>
          <c:w val="0.8363424703384309"/>
          <c:h val="0.8980865888990516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C̳álculos!$C$16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BF6A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1" i="0" u="none" strike="noStrike" kern="1200" baseline="0">
                    <a:solidFill>
                      <a:srgbClr val="5BF6A8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C̳álculos!$B$17:$B$18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C̳álculos!$C$17:$C$18</c:f>
              <c:numCache>
                <c:formatCode>_-[$$-409]* #,##0.00_ ;_-[$$-409]* \-#,##0.00\ ;_-[$$-409]* "-"??_ ;_-@_ </c:formatCode>
                <c:ptCount val="2"/>
                <c:pt idx="0">
                  <c:v>217</c:v>
                </c:pt>
                <c:pt idx="1">
                  <c:v>1537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6EB-8B88-01C254152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04086976"/>
        <c:axId val="1304087936"/>
      </c:barChart>
      <c:catAx>
        <c:axId val="1304086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5BF6A8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304087936"/>
        <c:crosses val="autoZero"/>
        <c:auto val="1"/>
        <c:lblAlgn val="ctr"/>
        <c:lblOffset val="100"/>
        <c:noMultiLvlLbl val="0"/>
      </c:catAx>
      <c:valAx>
        <c:axId val="1304087936"/>
        <c:scaling>
          <c:orientation val="minMax"/>
        </c:scaling>
        <c:delete val="1"/>
        <c:axPos val="b"/>
        <c:numFmt formatCode="_-[$$-409]* #,##0.00_ ;_-[$$-409]* \-#,##0.00\ ;_-[$$-409]* &quot;-&quot;??_ ;_-@_ " sourceLinked="1"/>
        <c:majorTickMark val="none"/>
        <c:minorTickMark val="none"/>
        <c:tickLblPos val="nextTo"/>
        <c:crossAx val="1304086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[Claudio Sanches.xlsx]C̳álculos!tbl_evolução_plano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5BF6A8"/>
          </a:solidFill>
          <a:ln>
            <a:noFill/>
          </a:ln>
          <a:effectLst/>
        </c:spPr>
      </c:pivotFmt>
      <c:pivotFmt>
        <c:idx val="10"/>
        <c:spPr>
          <a:solidFill>
            <a:srgbClr val="22C55E"/>
          </a:solidFill>
          <a:ln>
            <a:noFill/>
          </a:ln>
          <a:effectLst/>
        </c:spPr>
      </c:pivotFmt>
      <c:pivotFmt>
        <c:idx val="11"/>
        <c:spPr>
          <a:solidFill>
            <a:srgbClr val="00B050"/>
          </a:solidFill>
          <a:ln>
            <a:noFill/>
          </a:ln>
          <a:effectLst/>
        </c:spPr>
      </c:pivotFmt>
      <c:pivotFmt>
        <c:idx val="1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22C55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5BF6A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22C55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5BF6A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C̳álculos!$J$13:$J$14</c:f>
              <c:strCache>
                <c:ptCount val="1"/>
                <c:pt idx="0">
                  <c:v>Core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C̳álculos!$I$15:$I$27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C̳álculos!$J$15:$J$27</c:f>
              <c:numCache>
                <c:formatCode>_-[$$-409]* #,##0.00_ ;_-[$$-409]* \-#,##0.00\ ;_-[$$-409]* "-"??_ ;_-@_ </c:formatCode>
                <c:ptCount val="12"/>
                <c:pt idx="0">
                  <c:v>5</c:v>
                </c:pt>
                <c:pt idx="2">
                  <c:v>48</c:v>
                </c:pt>
                <c:pt idx="3">
                  <c:v>44</c:v>
                </c:pt>
                <c:pt idx="4">
                  <c:v>49</c:v>
                </c:pt>
                <c:pt idx="5">
                  <c:v>43</c:v>
                </c:pt>
                <c:pt idx="6">
                  <c:v>48</c:v>
                </c:pt>
                <c:pt idx="7">
                  <c:v>49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6F-488F-9DFA-584263F7C510}"/>
            </c:ext>
          </c:extLst>
        </c:ser>
        <c:ser>
          <c:idx val="1"/>
          <c:order val="1"/>
          <c:tx>
            <c:strRef>
              <c:f>C̳álculos!$K$13:$K$14</c:f>
              <c:strCache>
                <c:ptCount val="1"/>
                <c:pt idx="0">
                  <c:v>Standard</c:v>
                </c:pt>
              </c:strCache>
            </c:strRef>
          </c:tx>
          <c:spPr>
            <a:solidFill>
              <a:srgbClr val="22C55E"/>
            </a:solidFill>
            <a:ln>
              <a:noFill/>
            </a:ln>
            <a:effectLst/>
          </c:spPr>
          <c:invertIfNegative val="0"/>
          <c:cat>
            <c:strRef>
              <c:f>C̳álculos!$I$15:$I$27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C̳álculos!$K$15:$K$27</c:f>
              <c:numCache>
                <c:formatCode>_-[$$-409]* #,##0.00_ ;_-[$$-409]* \-#,##0.00\ ;_-[$$-409]* "-"??_ ;_-@_ </c:formatCode>
                <c:ptCount val="12"/>
                <c:pt idx="1">
                  <c:v>20</c:v>
                </c:pt>
                <c:pt idx="2">
                  <c:v>191</c:v>
                </c:pt>
                <c:pt idx="3">
                  <c:v>193</c:v>
                </c:pt>
                <c:pt idx="4">
                  <c:v>183</c:v>
                </c:pt>
                <c:pt idx="5">
                  <c:v>196</c:v>
                </c:pt>
                <c:pt idx="6">
                  <c:v>188</c:v>
                </c:pt>
                <c:pt idx="7">
                  <c:v>188</c:v>
                </c:pt>
                <c:pt idx="8">
                  <c:v>188</c:v>
                </c:pt>
                <c:pt idx="9">
                  <c:v>178</c:v>
                </c:pt>
                <c:pt idx="10">
                  <c:v>188</c:v>
                </c:pt>
                <c:pt idx="11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6F-488F-9DFA-584263F7C510}"/>
            </c:ext>
          </c:extLst>
        </c:ser>
        <c:ser>
          <c:idx val="2"/>
          <c:order val="2"/>
          <c:tx>
            <c:strRef>
              <c:f>C̳álculos!$L$13:$L$14</c:f>
              <c:strCache>
                <c:ptCount val="1"/>
                <c:pt idx="0">
                  <c:v>Ultimate</c:v>
                </c:pt>
              </c:strCache>
            </c:strRef>
          </c:tx>
          <c:spPr>
            <a:solidFill>
              <a:srgbClr val="5BF6A8"/>
            </a:solidFill>
            <a:ln>
              <a:noFill/>
            </a:ln>
            <a:effectLst/>
          </c:spPr>
          <c:invertIfNegative val="0"/>
          <c:cat>
            <c:strRef>
              <c:f>C̳álculos!$I$15:$I$27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C̳álculos!$L$15:$L$27</c:f>
              <c:numCache>
                <c:formatCode>_-[$$-409]* #,##0.00_ ;_-[$$-409]* \-#,##0.00\ ;_-[$$-409]* "-"??_ ;_-@_ </c:formatCode>
                <c:ptCount val="12"/>
                <c:pt idx="0">
                  <c:v>60</c:v>
                </c:pt>
                <c:pt idx="1">
                  <c:v>62</c:v>
                </c:pt>
                <c:pt idx="2">
                  <c:v>562</c:v>
                </c:pt>
                <c:pt idx="3">
                  <c:v>545</c:v>
                </c:pt>
                <c:pt idx="4">
                  <c:v>545</c:v>
                </c:pt>
                <c:pt idx="5">
                  <c:v>531</c:v>
                </c:pt>
                <c:pt idx="6">
                  <c:v>548</c:v>
                </c:pt>
                <c:pt idx="7">
                  <c:v>550</c:v>
                </c:pt>
                <c:pt idx="8">
                  <c:v>548</c:v>
                </c:pt>
                <c:pt idx="9">
                  <c:v>610</c:v>
                </c:pt>
                <c:pt idx="10">
                  <c:v>552</c:v>
                </c:pt>
                <c:pt idx="11">
                  <c:v>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6F-488F-9DFA-584263F7C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2077887"/>
        <c:axId val="1432074047"/>
      </c:barChart>
      <c:catAx>
        <c:axId val="143207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BF6A8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432074047"/>
        <c:crosses val="autoZero"/>
        <c:auto val="1"/>
        <c:lblAlgn val="ctr"/>
        <c:lblOffset val="100"/>
        <c:noMultiLvlLbl val="0"/>
      </c:catAx>
      <c:valAx>
        <c:axId val="143207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BF6A8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43207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5BF6A8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[Claudio Sanches.xlsx]C̳álculos!tbl_evolução_type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5BF6A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BC84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9BC84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5BF6A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9BC84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5BF6A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C̳álculos!$J$32:$J$33</c:f>
              <c:strCache>
                <c:ptCount val="1"/>
                <c:pt idx="0">
                  <c:v>Annual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C̳álculos!$I$34:$I$46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C̳álculos!$J$34:$J$46</c:f>
              <c:numCache>
                <c:formatCode>_-[$$-409]* #,##0.00_ ;_-[$$-409]* \-#,##0.00\ ;_-[$$-409]* "-"??_ ;_-@_ </c:formatCode>
                <c:ptCount val="12"/>
                <c:pt idx="0">
                  <c:v>5</c:v>
                </c:pt>
                <c:pt idx="2">
                  <c:v>138</c:v>
                </c:pt>
                <c:pt idx="3">
                  <c:v>182</c:v>
                </c:pt>
                <c:pt idx="4">
                  <c:v>187</c:v>
                </c:pt>
                <c:pt idx="5">
                  <c:v>130</c:v>
                </c:pt>
                <c:pt idx="6">
                  <c:v>182</c:v>
                </c:pt>
                <c:pt idx="7">
                  <c:v>242</c:v>
                </c:pt>
                <c:pt idx="8">
                  <c:v>182</c:v>
                </c:pt>
                <c:pt idx="9">
                  <c:v>182</c:v>
                </c:pt>
                <c:pt idx="10">
                  <c:v>229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C-4F58-9CD5-825BF0383D7F}"/>
            </c:ext>
          </c:extLst>
        </c:ser>
        <c:ser>
          <c:idx val="1"/>
          <c:order val="1"/>
          <c:tx>
            <c:strRef>
              <c:f>C̳álculos!$K$32:$K$33</c:f>
              <c:strCache>
                <c:ptCount val="1"/>
                <c:pt idx="0">
                  <c:v>Monthly</c:v>
                </c:pt>
              </c:strCache>
            </c:strRef>
          </c:tx>
          <c:spPr>
            <a:solidFill>
              <a:srgbClr val="9BC848"/>
            </a:solidFill>
            <a:ln>
              <a:noFill/>
            </a:ln>
            <a:effectLst/>
          </c:spPr>
          <c:invertIfNegative val="0"/>
          <c:cat>
            <c:strRef>
              <c:f>C̳álculos!$I$34:$I$46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C̳álculos!$K$34:$K$46</c:f>
              <c:numCache>
                <c:formatCode>_-[$$-409]* #,##0.00_ ;_-[$$-409]* \-#,##0.00\ ;_-[$$-409]* "-"??_ ;_-@_ </c:formatCode>
                <c:ptCount val="12"/>
                <c:pt idx="0">
                  <c:v>60</c:v>
                </c:pt>
                <c:pt idx="1">
                  <c:v>62</c:v>
                </c:pt>
                <c:pt idx="2">
                  <c:v>437</c:v>
                </c:pt>
                <c:pt idx="3">
                  <c:v>347</c:v>
                </c:pt>
                <c:pt idx="4">
                  <c:v>322</c:v>
                </c:pt>
                <c:pt idx="5">
                  <c:v>370</c:v>
                </c:pt>
                <c:pt idx="6">
                  <c:v>336</c:v>
                </c:pt>
                <c:pt idx="7">
                  <c:v>332</c:v>
                </c:pt>
                <c:pt idx="8">
                  <c:v>332</c:v>
                </c:pt>
                <c:pt idx="9">
                  <c:v>433</c:v>
                </c:pt>
                <c:pt idx="10">
                  <c:v>332</c:v>
                </c:pt>
                <c:pt idx="11">
                  <c:v>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3C-4F58-9CD5-825BF0383D7F}"/>
            </c:ext>
          </c:extLst>
        </c:ser>
        <c:ser>
          <c:idx val="2"/>
          <c:order val="2"/>
          <c:tx>
            <c:strRef>
              <c:f>C̳álculos!$L$32:$L$33</c:f>
              <c:strCache>
                <c:ptCount val="1"/>
                <c:pt idx="0">
                  <c:v>Quarterly</c:v>
                </c:pt>
              </c:strCache>
            </c:strRef>
          </c:tx>
          <c:spPr>
            <a:solidFill>
              <a:srgbClr val="5BF6A8"/>
            </a:solidFill>
            <a:ln>
              <a:noFill/>
            </a:ln>
            <a:effectLst/>
          </c:spPr>
          <c:invertIfNegative val="0"/>
          <c:cat>
            <c:strRef>
              <c:f>C̳álculos!$I$34:$I$46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C̳álculos!$L$34:$L$46</c:f>
              <c:numCache>
                <c:formatCode>_-[$$-409]* #,##0.00_ ;_-[$$-409]* \-#,##0.00\ ;_-[$$-409]* "-"??_ ;_-@_ </c:formatCode>
                <c:ptCount val="12"/>
                <c:pt idx="1">
                  <c:v>20</c:v>
                </c:pt>
                <c:pt idx="2">
                  <c:v>226</c:v>
                </c:pt>
                <c:pt idx="3">
                  <c:v>253</c:v>
                </c:pt>
                <c:pt idx="4">
                  <c:v>268</c:v>
                </c:pt>
                <c:pt idx="5">
                  <c:v>270</c:v>
                </c:pt>
                <c:pt idx="6">
                  <c:v>266</c:v>
                </c:pt>
                <c:pt idx="7">
                  <c:v>213</c:v>
                </c:pt>
                <c:pt idx="8">
                  <c:v>266</c:v>
                </c:pt>
                <c:pt idx="9">
                  <c:v>217</c:v>
                </c:pt>
                <c:pt idx="10">
                  <c:v>223</c:v>
                </c:pt>
                <c:pt idx="11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3C-4F58-9CD5-825BF0383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0239648"/>
        <c:axId val="1290240128"/>
      </c:barChart>
      <c:catAx>
        <c:axId val="129023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BF6A8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290240128"/>
        <c:crosses val="autoZero"/>
        <c:auto val="1"/>
        <c:lblAlgn val="ctr"/>
        <c:lblOffset val="100"/>
        <c:noMultiLvlLbl val="0"/>
      </c:catAx>
      <c:valAx>
        <c:axId val="129024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BF6A8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29023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5BF6A8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[Claudio Sanches.xlsx]C̳álculos!tbl_evolução_Procut</c:name>
    <c:fmtId val="7"/>
  </c:pivotSource>
  <c:chart>
    <c:autoTitleDeleted val="0"/>
    <c:pivotFmts>
      <c:pivotFmt>
        <c:idx val="0"/>
        <c:spPr>
          <a:solidFill>
            <a:srgbClr val="22C55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BC84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BF6A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22C55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BC84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5BF6A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22C55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BC84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5BF6A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C̳álculos!$J$50</c:f>
              <c:strCache>
                <c:ptCount val="1"/>
                <c:pt idx="0">
                  <c:v>Minecraft</c:v>
                </c:pt>
              </c:strCache>
            </c:strRef>
          </c:tx>
          <c:spPr>
            <a:solidFill>
              <a:srgbClr val="22C55E"/>
            </a:solidFill>
            <a:ln>
              <a:noFill/>
            </a:ln>
            <a:effectLst/>
          </c:spPr>
          <c:invertIfNegative val="0"/>
          <c:cat>
            <c:strRef>
              <c:f>C̳álculos!$I$51:$I$63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C̳álculos!$J$51:$J$63</c:f>
              <c:numCache>
                <c:formatCode>_-[$$-409]* #,##0.00_ ;_-[$$-409]* \-#,##0.00\ ;_-[$$-409]* "-"??_ ;_-@_ 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420</c:v>
                </c:pt>
                <c:pt idx="10">
                  <c:v>400</c:v>
                </c:pt>
                <c:pt idx="11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A-4D8D-9C67-B3C9AACCBDAC}"/>
            </c:ext>
          </c:extLst>
        </c:ser>
        <c:ser>
          <c:idx val="1"/>
          <c:order val="1"/>
          <c:tx>
            <c:strRef>
              <c:f>C̳álculos!$K$50</c:f>
              <c:strCache>
                <c:ptCount val="1"/>
                <c:pt idx="0">
                  <c:v>EA Play</c:v>
                </c:pt>
              </c:strCache>
            </c:strRef>
          </c:tx>
          <c:spPr>
            <a:solidFill>
              <a:srgbClr val="9BC848"/>
            </a:solidFill>
            <a:ln>
              <a:noFill/>
            </a:ln>
            <a:effectLst/>
          </c:spPr>
          <c:invertIfNegative val="0"/>
          <c:cat>
            <c:strRef>
              <c:f>C̳álculos!$I$51:$I$63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C̳álculos!$K$51:$K$63</c:f>
              <c:numCache>
                <c:formatCode>_-[$$-409]* #,##0.00_ ;_-[$$-409]* \-#,##0.00\ ;_-[$$-409]* "-"??_ ;_-@_ 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330</c:v>
                </c:pt>
                <c:pt idx="10">
                  <c:v>300</c:v>
                </c:pt>
                <c:pt idx="11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A-4D8D-9C67-B3C9AACCBDAC}"/>
            </c:ext>
          </c:extLst>
        </c:ser>
        <c:ser>
          <c:idx val="2"/>
          <c:order val="2"/>
          <c:tx>
            <c:strRef>
              <c:f>C̳álculos!$L$50</c:f>
              <c:strCache>
                <c:ptCount val="1"/>
                <c:pt idx="0">
                  <c:v>Subscription</c:v>
                </c:pt>
              </c:strCache>
            </c:strRef>
          </c:tx>
          <c:spPr>
            <a:solidFill>
              <a:srgbClr val="5BF6A8"/>
            </a:solidFill>
            <a:ln>
              <a:noFill/>
            </a:ln>
            <a:effectLst/>
          </c:spPr>
          <c:invertIfNegative val="0"/>
          <c:cat>
            <c:strRef>
              <c:f>C̳álculos!$I$51:$I$63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C̳álculos!$L$51:$L$63</c:f>
              <c:numCache>
                <c:formatCode>_-[$$-409]* #,##0.00_ ;_-[$$-409]* \-#,##0.00\ ;_-[$$-409]* "-"??_ ;_-@_ </c:formatCode>
                <c:ptCount val="12"/>
                <c:pt idx="0">
                  <c:v>20</c:v>
                </c:pt>
                <c:pt idx="1">
                  <c:v>25</c:v>
                </c:pt>
                <c:pt idx="2">
                  <c:v>305</c:v>
                </c:pt>
                <c:pt idx="3">
                  <c:v>300</c:v>
                </c:pt>
                <c:pt idx="4">
                  <c:v>305</c:v>
                </c:pt>
                <c:pt idx="5">
                  <c:v>300</c:v>
                </c:pt>
                <c:pt idx="6">
                  <c:v>305</c:v>
                </c:pt>
                <c:pt idx="7">
                  <c:v>305</c:v>
                </c:pt>
                <c:pt idx="8">
                  <c:v>300</c:v>
                </c:pt>
                <c:pt idx="9">
                  <c:v>315</c:v>
                </c:pt>
                <c:pt idx="10">
                  <c:v>300</c:v>
                </c:pt>
                <c:pt idx="11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0A-4D8D-9C67-B3C9AACCB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9146608"/>
        <c:axId val="1316583392"/>
      </c:barChart>
      <c:catAx>
        <c:axId val="119914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BF6A8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316583392"/>
        <c:crosses val="autoZero"/>
        <c:auto val="1"/>
        <c:lblAlgn val="ctr"/>
        <c:lblOffset val="100"/>
        <c:noMultiLvlLbl val="0"/>
      </c:catAx>
      <c:valAx>
        <c:axId val="131658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BF6A8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19914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5BF6A8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10" Type="http://schemas.openxmlformats.org/officeDocument/2006/relationships/image" Target="../media/image15.svg"/><Relationship Id="rId4" Type="http://schemas.openxmlformats.org/officeDocument/2006/relationships/image" Target="../media/image9.sv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chart" Target="../charts/chart4.xml"/><Relationship Id="rId6" Type="http://schemas.openxmlformats.org/officeDocument/2006/relationships/image" Target="../media/image15.sv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6.png"/><Relationship Id="rId1" Type="http://schemas.openxmlformats.org/officeDocument/2006/relationships/image" Target="../media/image11.png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5</xdr:row>
      <xdr:rowOff>0</xdr:rowOff>
    </xdr:from>
    <xdr:to>
      <xdr:col>11</xdr:col>
      <xdr:colOff>304800</xdr:colOff>
      <xdr:row>6</xdr:row>
      <xdr:rowOff>114300</xdr:rowOff>
    </xdr:to>
    <xdr:sp macro="" textlink="">
      <xdr:nvSpPr>
        <xdr:cNvPr id="1025" name="AutoShape 1" descr="Nintendo Switch Online bate marca de 36 milhões de assinantes - Nintendo  Blast">
          <a:extLst>
            <a:ext uri="{FF2B5EF4-FFF2-40B4-BE49-F238E27FC236}">
              <a16:creationId xmlns:a16="http://schemas.microsoft.com/office/drawing/2014/main" id="{69FD878D-E328-D05D-B6C2-A8A829C9E8A9}"/>
            </a:ext>
          </a:extLst>
        </xdr:cNvPr>
        <xdr:cNvSpPr>
          <a:spLocks noChangeAspect="1" noChangeArrowheads="1"/>
        </xdr:cNvSpPr>
      </xdr:nvSpPr>
      <xdr:spPr bwMode="auto">
        <a:xfrm>
          <a:off x="67056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304800</xdr:colOff>
      <xdr:row>6</xdr:row>
      <xdr:rowOff>114300</xdr:rowOff>
    </xdr:to>
    <xdr:sp macro="" textlink="">
      <xdr:nvSpPr>
        <xdr:cNvPr id="1026" name="AutoShape 2" descr="Nintendo Switch Online bate marca de 36 milhões de assinantes - Nintendo  Blast">
          <a:extLst>
            <a:ext uri="{FF2B5EF4-FFF2-40B4-BE49-F238E27FC236}">
              <a16:creationId xmlns:a16="http://schemas.microsoft.com/office/drawing/2014/main" id="{151E63B9-A35B-41FF-3166-5E7F3045C291}"/>
            </a:ext>
          </a:extLst>
        </xdr:cNvPr>
        <xdr:cNvSpPr>
          <a:spLocks noChangeAspect="1" noChangeArrowheads="1"/>
        </xdr:cNvSpPr>
      </xdr:nvSpPr>
      <xdr:spPr bwMode="auto">
        <a:xfrm>
          <a:off x="79248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241934</xdr:colOff>
      <xdr:row>12</xdr:row>
      <xdr:rowOff>130682</xdr:rowOff>
    </xdr:from>
    <xdr:to>
      <xdr:col>3</xdr:col>
      <xdr:colOff>523331</xdr:colOff>
      <xdr:row>15</xdr:row>
      <xdr:rowOff>11430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CBC93AC-1D1F-EA16-F025-2F127EBC6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1534" y="2485262"/>
          <a:ext cx="1500597" cy="437008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15</xdr:row>
      <xdr:rowOff>47625</xdr:rowOff>
    </xdr:from>
    <xdr:to>
      <xdr:col>5</xdr:col>
      <xdr:colOff>400050</xdr:colOff>
      <xdr:row>20</xdr:row>
      <xdr:rowOff>117348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A6E36A2-663A-A57A-27C3-3BDD1AF9B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3057525"/>
          <a:ext cx="2886075" cy="1022223"/>
        </a:xfrm>
        <a:prstGeom prst="rect">
          <a:avLst/>
        </a:prstGeom>
      </xdr:spPr>
    </xdr:pic>
    <xdr:clientData/>
  </xdr:twoCellAnchor>
  <xdr:twoCellAnchor editAs="oneCell">
    <xdr:from>
      <xdr:col>11</xdr:col>
      <xdr:colOff>581025</xdr:colOff>
      <xdr:row>13</xdr:row>
      <xdr:rowOff>19050</xdr:rowOff>
    </xdr:from>
    <xdr:to>
      <xdr:col>12</xdr:col>
      <xdr:colOff>209550</xdr:colOff>
      <xdr:row>14</xdr:row>
      <xdr:rowOff>66675</xdr:rowOff>
    </xdr:to>
    <xdr:pic>
      <xdr:nvPicPr>
        <xdr:cNvPr id="7" name="Gráfico 6" descr="Lupa com preenchimento sólido">
          <a:extLst>
            <a:ext uri="{FF2B5EF4-FFF2-40B4-BE49-F238E27FC236}">
              <a16:creationId xmlns:a16="http://schemas.microsoft.com/office/drawing/2014/main" id="{1FB82216-1AF2-AA27-982B-5432B027C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915150" y="2647950"/>
          <a:ext cx="238125" cy="238125"/>
        </a:xfrm>
        <a:prstGeom prst="rect">
          <a:avLst/>
        </a:prstGeom>
      </xdr:spPr>
    </xdr:pic>
    <xdr:clientData/>
  </xdr:twoCellAnchor>
  <xdr:twoCellAnchor>
    <xdr:from>
      <xdr:col>9</xdr:col>
      <xdr:colOff>76200</xdr:colOff>
      <xdr:row>12</xdr:row>
      <xdr:rowOff>133350</xdr:rowOff>
    </xdr:from>
    <xdr:to>
      <xdr:col>10</xdr:col>
      <xdr:colOff>161925</xdr:colOff>
      <xdr:row>16</xdr:row>
      <xdr:rowOff>57150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id="{77505866-F9E1-4D72-A197-04B674005FDF}"/>
            </a:ext>
          </a:extLst>
        </xdr:cNvPr>
        <xdr:cNvSpPr/>
      </xdr:nvSpPr>
      <xdr:spPr>
        <a:xfrm>
          <a:off x="5191125" y="2562225"/>
          <a:ext cx="695325" cy="695325"/>
        </a:xfrm>
        <a:prstGeom prst="ellipse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 kern="1200"/>
        </a:p>
      </xdr:txBody>
    </xdr:sp>
    <xdr:clientData/>
  </xdr:twoCellAnchor>
  <xdr:twoCellAnchor>
    <xdr:from>
      <xdr:col>10</xdr:col>
      <xdr:colOff>285750</xdr:colOff>
      <xdr:row>12</xdr:row>
      <xdr:rowOff>142875</xdr:rowOff>
    </xdr:from>
    <xdr:to>
      <xdr:col>11</xdr:col>
      <xdr:colOff>371475</xdr:colOff>
      <xdr:row>16</xdr:row>
      <xdr:rowOff>66675</xdr:rowOff>
    </xdr:to>
    <xdr:sp macro="" textlink="">
      <xdr:nvSpPr>
        <xdr:cNvPr id="10" name="Elipse 9">
          <a:extLst>
            <a:ext uri="{FF2B5EF4-FFF2-40B4-BE49-F238E27FC236}">
              <a16:creationId xmlns:a16="http://schemas.microsoft.com/office/drawing/2014/main" id="{EAED0B10-9B9B-4C87-AA2F-D30DEB957E50}"/>
            </a:ext>
          </a:extLst>
        </xdr:cNvPr>
        <xdr:cNvSpPr/>
      </xdr:nvSpPr>
      <xdr:spPr>
        <a:xfrm>
          <a:off x="6010275" y="2571750"/>
          <a:ext cx="695325" cy="695325"/>
        </a:xfrm>
        <a:prstGeom prst="ellipse">
          <a:avLst/>
        </a:prstGeom>
        <a:blipFill>
          <a:blip xmlns:r="http://schemas.openxmlformats.org/officeDocument/2006/relationships" r:embed="rId6"/>
          <a:stretch>
            <a:fillRect/>
          </a:stretch>
        </a:blip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 kern="1200"/>
        </a:p>
      </xdr:txBody>
    </xdr:sp>
    <xdr:clientData/>
  </xdr:twoCellAnchor>
  <xdr:twoCellAnchor editAs="oneCell">
    <xdr:from>
      <xdr:col>1</xdr:col>
      <xdr:colOff>57150</xdr:colOff>
      <xdr:row>21</xdr:row>
      <xdr:rowOff>180975</xdr:rowOff>
    </xdr:from>
    <xdr:to>
      <xdr:col>3</xdr:col>
      <xdr:colOff>57150</xdr:colOff>
      <xdr:row>28</xdr:row>
      <xdr:rowOff>66675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34E653DD-5BBB-B7D9-BDBD-2F593934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4333875"/>
          <a:ext cx="1219200" cy="1219200"/>
        </a:xfrm>
        <a:prstGeom prst="rect">
          <a:avLst/>
        </a:prstGeom>
      </xdr:spPr>
    </xdr:pic>
    <xdr:clientData/>
  </xdr:twoCellAnchor>
  <xdr:twoCellAnchor editAs="absolute">
    <xdr:from>
      <xdr:col>1</xdr:col>
      <xdr:colOff>447675</xdr:colOff>
      <xdr:row>27</xdr:row>
      <xdr:rowOff>114299</xdr:rowOff>
    </xdr:from>
    <xdr:to>
      <xdr:col>4</xdr:col>
      <xdr:colOff>168351</xdr:colOff>
      <xdr:row>31</xdr:row>
      <xdr:rowOff>104775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A71E6AF1-ADEE-EB3B-0380-7B4EF5640C97}"/>
            </a:ext>
          </a:extLst>
        </xdr:cNvPr>
        <xdr:cNvGrpSpPr/>
      </xdr:nvGrpSpPr>
      <xdr:grpSpPr>
        <a:xfrm>
          <a:off x="1057275" y="5219699"/>
          <a:ext cx="1549476" cy="721996"/>
          <a:chOff x="3495675" y="5400674"/>
          <a:chExt cx="1549476" cy="752476"/>
        </a:xfrm>
      </xdr:grpSpPr>
      <xdr:pic>
        <xdr:nvPicPr>
          <xdr:cNvPr id="16" name="Imagem 15">
            <a:extLst>
              <a:ext uri="{FF2B5EF4-FFF2-40B4-BE49-F238E27FC236}">
                <a16:creationId xmlns:a16="http://schemas.microsoft.com/office/drawing/2014/main" id="{B0CF571B-D3D1-7AD8-F100-6A3A279BE5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98608" y="5400674"/>
            <a:ext cx="555497" cy="609599"/>
          </a:xfrm>
          <a:prstGeom prst="rect">
            <a:avLst/>
          </a:prstGeom>
        </xdr:spPr>
      </xdr:pic>
      <xdr:pic>
        <xdr:nvPicPr>
          <xdr:cNvPr id="14" name="Gráfico 13">
            <a:extLst>
              <a:ext uri="{FF2B5EF4-FFF2-40B4-BE49-F238E27FC236}">
                <a16:creationId xmlns:a16="http://schemas.microsoft.com/office/drawing/2014/main" id="{A1F40A76-E1BB-A23E-B668-9F79247AB0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96DAC541-7B7A-43D3-8B79-37D633B846F1}">
                <asvg:svgBlip xmlns:asvg="http://schemas.microsoft.com/office/drawing/2016/SVG/main" r:embed="rId10"/>
              </a:ext>
            </a:extLst>
          </a:blip>
          <a:stretch>
            <a:fillRect/>
          </a:stretch>
        </xdr:blipFill>
        <xdr:spPr>
          <a:xfrm>
            <a:off x="3495675" y="5895937"/>
            <a:ext cx="1549476" cy="257213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</xdr:row>
      <xdr:rowOff>0</xdr:rowOff>
    </xdr:from>
    <xdr:to>
      <xdr:col>12</xdr:col>
      <xdr:colOff>304800</xdr:colOff>
      <xdr:row>6</xdr:row>
      <xdr:rowOff>95249</xdr:rowOff>
    </xdr:to>
    <xdr:sp macro="" textlink="">
      <xdr:nvSpPr>
        <xdr:cNvPr id="3073" name="AutoShape 1" descr="Nintendo Switch Online bate marca de 36 milhões de assinantes - Nintendo  Blast">
          <a:extLst>
            <a:ext uri="{FF2B5EF4-FFF2-40B4-BE49-F238E27FC236}">
              <a16:creationId xmlns:a16="http://schemas.microsoft.com/office/drawing/2014/main" id="{9F790410-62EE-A0DE-ADDB-856AB9D2DA1D}"/>
            </a:ext>
          </a:extLst>
        </xdr:cNvPr>
        <xdr:cNvSpPr>
          <a:spLocks noChangeAspect="1" noChangeArrowheads="1"/>
        </xdr:cNvSpPr>
      </xdr:nvSpPr>
      <xdr:spPr bwMode="auto">
        <a:xfrm>
          <a:off x="67056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0</xdr:colOff>
      <xdr:row>5</xdr:row>
      <xdr:rowOff>0</xdr:rowOff>
    </xdr:from>
    <xdr:to>
      <xdr:col>14</xdr:col>
      <xdr:colOff>304800</xdr:colOff>
      <xdr:row>6</xdr:row>
      <xdr:rowOff>95249</xdr:rowOff>
    </xdr:to>
    <xdr:sp macro="" textlink="">
      <xdr:nvSpPr>
        <xdr:cNvPr id="3074" name="AutoShape 2" descr="Nintendo Switch Online bate marca de 36 milhões de assinantes - Nintendo  Blast">
          <a:extLst>
            <a:ext uri="{FF2B5EF4-FFF2-40B4-BE49-F238E27FC236}">
              <a16:creationId xmlns:a16="http://schemas.microsoft.com/office/drawing/2014/main" id="{AAEE4303-473C-5F42-9894-C128ED841940}"/>
            </a:ext>
          </a:extLst>
        </xdr:cNvPr>
        <xdr:cNvSpPr>
          <a:spLocks noChangeAspect="1" noChangeArrowheads="1"/>
        </xdr:cNvSpPr>
      </xdr:nvSpPr>
      <xdr:spPr bwMode="auto">
        <a:xfrm>
          <a:off x="79248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8</xdr:row>
      <xdr:rowOff>0</xdr:rowOff>
    </xdr:from>
    <xdr:to>
      <xdr:col>11</xdr:col>
      <xdr:colOff>304800</xdr:colOff>
      <xdr:row>9</xdr:row>
      <xdr:rowOff>114300</xdr:rowOff>
    </xdr:to>
    <xdr:sp macro="" textlink="">
      <xdr:nvSpPr>
        <xdr:cNvPr id="2049" name="AutoShape 1" descr="Nintendo Switch Online bate marca de 36 milhões de assinantes - Nintendo  Blast">
          <a:extLst>
            <a:ext uri="{FF2B5EF4-FFF2-40B4-BE49-F238E27FC236}">
              <a16:creationId xmlns:a16="http://schemas.microsoft.com/office/drawing/2014/main" id="{1320A0EF-7F2C-B85E-7444-AE5BA297A698}"/>
            </a:ext>
          </a:extLst>
        </xdr:cNvPr>
        <xdr:cNvSpPr>
          <a:spLocks noChangeAspect="1" noChangeArrowheads="1"/>
        </xdr:cNvSpPr>
      </xdr:nvSpPr>
      <xdr:spPr bwMode="auto">
        <a:xfrm>
          <a:off x="67056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304800</xdr:colOff>
      <xdr:row>9</xdr:row>
      <xdr:rowOff>114300</xdr:rowOff>
    </xdr:to>
    <xdr:sp macro="" textlink="">
      <xdr:nvSpPr>
        <xdr:cNvPr id="2050" name="AutoShape 2" descr="Nintendo Switch Online bate marca de 36 milhões de assinantes - Nintendo  Blast">
          <a:extLst>
            <a:ext uri="{FF2B5EF4-FFF2-40B4-BE49-F238E27FC236}">
              <a16:creationId xmlns:a16="http://schemas.microsoft.com/office/drawing/2014/main" id="{C004F30A-D860-6505-73AE-D8D70F3D8E4B}"/>
            </a:ext>
          </a:extLst>
        </xdr:cNvPr>
        <xdr:cNvSpPr>
          <a:spLocks noChangeAspect="1" noChangeArrowheads="1"/>
        </xdr:cNvSpPr>
      </xdr:nvSpPr>
      <xdr:spPr bwMode="auto">
        <a:xfrm>
          <a:off x="79248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13</xdr:col>
      <xdr:colOff>739140</xdr:colOff>
      <xdr:row>9</xdr:row>
      <xdr:rowOff>64770</xdr:rowOff>
    </xdr:from>
    <xdr:to>
      <xdr:col>18</xdr:col>
      <xdr:colOff>746760</xdr:colOff>
      <xdr:row>24</xdr:row>
      <xdr:rowOff>64770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C04AE83-8FE6-638C-5151-40C0BFE24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685800</xdr:colOff>
      <xdr:row>30</xdr:row>
      <xdr:rowOff>133350</xdr:rowOff>
    </xdr:from>
    <xdr:to>
      <xdr:col>18</xdr:col>
      <xdr:colOff>739140</xdr:colOff>
      <xdr:row>45</xdr:row>
      <xdr:rowOff>133350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644B161-F9BD-A0EA-0712-D2DB17601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716280</xdr:colOff>
      <xdr:row>48</xdr:row>
      <xdr:rowOff>80010</xdr:rowOff>
    </xdr:from>
    <xdr:to>
      <xdr:col>18</xdr:col>
      <xdr:colOff>731520</xdr:colOff>
      <xdr:row>63</xdr:row>
      <xdr:rowOff>80010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865C2CC-2667-A826-BC3E-ABE153AA3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38100</xdr:rowOff>
    </xdr:from>
    <xdr:to>
      <xdr:col>7</xdr:col>
      <xdr:colOff>106680</xdr:colOff>
      <xdr:row>50</xdr:row>
      <xdr:rowOff>38100</xdr:rowOff>
    </xdr:to>
    <xdr:pic>
      <xdr:nvPicPr>
        <xdr:cNvPr id="2" name="Imagem 1" title="Gráficos de distribuição por plano e evolução mensal das assinaturas anuais">
          <a:extLst>
            <a:ext uri="{FF2B5EF4-FFF2-40B4-BE49-F238E27FC236}">
              <a16:creationId xmlns:a16="http://schemas.microsoft.com/office/drawing/2014/main" id="{07358CB5-EF82-3A87-B6A4-EBD862AA12FC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Análise Copilot'!A34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37020"/>
          <a:ext cx="4594860" cy="2926080"/>
        </a:xfrm>
        <a:prstGeom prst="rect">
          <a:avLst/>
        </a:prstGeom>
        <a:ln>
          <a:solidFill>
            <a:srgbClr val="000000"/>
          </a:solidFill>
        </a:ln>
      </xdr:spPr>
    </xdr:pic>
    <xdr:clientData/>
  </xdr:twoCellAnchor>
  <xdr:twoCellAnchor editAs="oneCell">
    <xdr:from>
      <xdr:col>0</xdr:col>
      <xdr:colOff>22860</xdr:colOff>
      <xdr:row>63</xdr:row>
      <xdr:rowOff>0</xdr:rowOff>
    </xdr:from>
    <xdr:to>
      <xdr:col>5</xdr:col>
      <xdr:colOff>163628</xdr:colOff>
      <xdr:row>79</xdr:row>
      <xdr:rowOff>0</xdr:rowOff>
    </xdr:to>
    <xdr:pic>
      <xdr:nvPicPr>
        <xdr:cNvPr id="3" name="Imagem 2" title="Gráfico da distribuição dos produtos adicionais nas assinaturas anuais">
          <a:extLst>
            <a:ext uri="{FF2B5EF4-FFF2-40B4-BE49-F238E27FC236}">
              <a16:creationId xmlns:a16="http://schemas.microsoft.com/office/drawing/2014/main" id="{C2A824FB-0269-4D68-33D8-BA8D4EDC98DB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Análise Copilot'!A63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" y="12009120"/>
          <a:ext cx="3630728" cy="2926080"/>
        </a:xfrm>
        <a:prstGeom prst="rect">
          <a:avLst/>
        </a:prstGeom>
        <a:ln>
          <a:solidFill>
            <a:srgbClr val="000000"/>
          </a:solidFill>
        </a:ln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5</xdr:col>
      <xdr:colOff>582666</xdr:colOff>
      <xdr:row>110</xdr:row>
      <xdr:rowOff>0</xdr:rowOff>
    </xdr:to>
    <xdr:pic>
      <xdr:nvPicPr>
        <xdr:cNvPr id="4" name="Imagem 3" title="Gráfico da combinação de produtos adicionais nas assinaturas anuais">
          <a:extLst>
            <a:ext uri="{FF2B5EF4-FFF2-40B4-BE49-F238E27FC236}">
              <a16:creationId xmlns:a16="http://schemas.microsoft.com/office/drawing/2014/main" id="{60797393-BA37-79B6-40E6-2F5251A5377E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Análise Copilot'!A94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785080"/>
          <a:ext cx="4072626" cy="2926080"/>
        </a:xfrm>
        <a:prstGeom prst="rect">
          <a:avLst/>
        </a:prstGeom>
        <a:ln>
          <a:solidFill>
            <a:srgbClr val="000000"/>
          </a:solidFill>
        </a:ln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6</xdr:col>
      <xdr:colOff>53962</xdr:colOff>
      <xdr:row>141</xdr:row>
      <xdr:rowOff>0</xdr:rowOff>
    </xdr:to>
    <xdr:pic>
      <xdr:nvPicPr>
        <xdr:cNvPr id="5" name="Imagem 4" title="Gráfico da combinação de produtos adicionais nas assinaturas mensais ou trimestrais">
          <a:extLst>
            <a:ext uri="{FF2B5EF4-FFF2-40B4-BE49-F238E27FC236}">
              <a16:creationId xmlns:a16="http://schemas.microsoft.com/office/drawing/2014/main" id="{91D683EF-9090-893A-2E47-9CA33C98BFBA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Análise Copilot'!A125"/>
            </a:ext>
          </a:extLst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561040"/>
          <a:ext cx="4359262" cy="2926080"/>
        </a:xfrm>
        <a:prstGeom prst="rect">
          <a:avLst/>
        </a:prstGeom>
        <a:ln>
          <a:solidFill>
            <a:srgbClr val="000000"/>
          </a:solidFill>
        </a:ln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7</xdr:col>
      <xdr:colOff>223406</xdr:colOff>
      <xdr:row>171</xdr:row>
      <xdr:rowOff>0</xdr:rowOff>
    </xdr:to>
    <xdr:pic>
      <xdr:nvPicPr>
        <xdr:cNvPr id="6" name="Imagem 5" title="Evolução mensal da receita das assinaturas mensais e trimestrais">
          <a:extLst>
            <a:ext uri="{FF2B5EF4-FFF2-40B4-BE49-F238E27FC236}">
              <a16:creationId xmlns:a16="http://schemas.microsoft.com/office/drawing/2014/main" id="{CD7F9209-30FE-F485-B97F-CBD461F5AD3E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Análise Copilot'!A155"/>
            </a:ext>
          </a:extLst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154120"/>
          <a:ext cx="4711586" cy="2926080"/>
        </a:xfrm>
        <a:prstGeom prst="rect">
          <a:avLst/>
        </a:prstGeom>
        <a:ln>
          <a:solidFill>
            <a:srgbClr val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199313</xdr:colOff>
      <xdr:row>14</xdr:row>
      <xdr:rowOff>38099</xdr:rowOff>
    </xdr:from>
    <xdr:to>
      <xdr:col>21</xdr:col>
      <xdr:colOff>247648</xdr:colOff>
      <xdr:row>33</xdr:row>
      <xdr:rowOff>68580</xdr:rowOff>
    </xdr:to>
    <xdr:grpSp>
      <xdr:nvGrpSpPr>
        <xdr:cNvPr id="6" name="Agrupar 5">
          <a:extLst>
            <a:ext uri="{FF2B5EF4-FFF2-40B4-BE49-F238E27FC236}">
              <a16:creationId xmlns:a16="http://schemas.microsoft.com/office/drawing/2014/main" id="{D756C6D9-D1DC-7AEA-DA9B-DD0CCFA113B0}"/>
            </a:ext>
          </a:extLst>
        </xdr:cNvPr>
        <xdr:cNvGrpSpPr/>
      </xdr:nvGrpSpPr>
      <xdr:grpSpPr>
        <a:xfrm>
          <a:off x="1860473" y="2933699"/>
          <a:ext cx="12240335" cy="3505201"/>
          <a:chOff x="1858780" y="2976032"/>
          <a:chExt cx="12240335" cy="3569548"/>
        </a:xfrm>
      </xdr:grpSpPr>
      <xdr:sp macro="" textlink="">
        <xdr:nvSpPr>
          <xdr:cNvPr id="8" name="Retângulo: Cantos Arredondados 7">
            <a:extLst>
              <a:ext uri="{FF2B5EF4-FFF2-40B4-BE49-F238E27FC236}">
                <a16:creationId xmlns:a16="http://schemas.microsoft.com/office/drawing/2014/main" id="{12E6AE05-6654-4AE1-F90B-78E2A5CA2542}"/>
              </a:ext>
            </a:extLst>
          </xdr:cNvPr>
          <xdr:cNvSpPr/>
        </xdr:nvSpPr>
        <xdr:spPr>
          <a:xfrm>
            <a:off x="1858780" y="2994338"/>
            <a:ext cx="12230893" cy="3551242"/>
          </a:xfrm>
          <a:prstGeom prst="roundRect">
            <a:avLst>
              <a:gd name="adj" fmla="val 3780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graphicFrame macro="">
        <xdr:nvGraphicFramePr>
          <xdr:cNvPr id="9" name="Gráfico 8">
            <a:extLst>
              <a:ext uri="{FF2B5EF4-FFF2-40B4-BE49-F238E27FC236}">
                <a16:creationId xmlns:a16="http://schemas.microsoft.com/office/drawing/2014/main" id="{53D4020E-8BE0-F2D9-BDDB-C1D02B45EF16}"/>
              </a:ext>
            </a:extLst>
          </xdr:cNvPr>
          <xdr:cNvGraphicFramePr>
            <a:graphicFrameLocks/>
          </xdr:cNvGraphicFramePr>
        </xdr:nvGraphicFramePr>
        <xdr:xfrm>
          <a:off x="2222283" y="3607568"/>
          <a:ext cx="11311438" cy="263597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10" name="Retângulo: Cantos Superiores Arredondados 9">
            <a:extLst>
              <a:ext uri="{FF2B5EF4-FFF2-40B4-BE49-F238E27FC236}">
                <a16:creationId xmlns:a16="http://schemas.microsoft.com/office/drawing/2014/main" id="{DCBB957C-A8CA-F852-00DB-F9F00C10DD3D}"/>
              </a:ext>
            </a:extLst>
          </xdr:cNvPr>
          <xdr:cNvSpPr/>
        </xdr:nvSpPr>
        <xdr:spPr>
          <a:xfrm>
            <a:off x="1859608" y="2976032"/>
            <a:ext cx="12239507" cy="430176"/>
          </a:xfrm>
          <a:prstGeom prst="round2SameRect">
            <a:avLst/>
          </a:prstGeom>
          <a:solidFill>
            <a:srgbClr val="5BF6A8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600" b="1">
                <a:latin typeface="Arial" panose="020B0604020202020204" pitchFamily="34" charset="0"/>
                <a:cs typeface="Arial" panose="020B0604020202020204" pitchFamily="34" charset="0"/>
              </a:rPr>
              <a:t>Total</a:t>
            </a:r>
            <a:r>
              <a:rPr lang="pt-BR" sz="1600" b="1" baseline="0">
                <a:latin typeface="Arial" panose="020B0604020202020204" pitchFamily="34" charset="0"/>
                <a:cs typeface="Arial" panose="020B0604020202020204" pitchFamily="34" charset="0"/>
              </a:rPr>
              <a:t> Subscription XBOX Game Pass</a:t>
            </a:r>
            <a:endParaRPr lang="pt-BR" sz="16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 editAs="absolute">
    <xdr:from>
      <xdr:col>0</xdr:col>
      <xdr:colOff>33866</xdr:colOff>
      <xdr:row>6</xdr:row>
      <xdr:rowOff>41699</xdr:rowOff>
    </xdr:from>
    <xdr:to>
      <xdr:col>0</xdr:col>
      <xdr:colOff>1576916</xdr:colOff>
      <xdr:row>14</xdr:row>
      <xdr:rowOff>166159</xdr:rowOff>
    </xdr:to>
    <xdr:grpSp>
      <xdr:nvGrpSpPr>
        <xdr:cNvPr id="23" name="Agrupar 22">
          <a:extLst>
            <a:ext uri="{FF2B5EF4-FFF2-40B4-BE49-F238E27FC236}">
              <a16:creationId xmlns:a16="http://schemas.microsoft.com/office/drawing/2014/main" id="{37246979-3B07-4F13-16A7-855EEE931E39}"/>
            </a:ext>
          </a:extLst>
        </xdr:cNvPr>
        <xdr:cNvGrpSpPr/>
      </xdr:nvGrpSpPr>
      <xdr:grpSpPr>
        <a:xfrm>
          <a:off x="33866" y="1474259"/>
          <a:ext cx="1543050" cy="1587500"/>
          <a:chOff x="38100" y="1832398"/>
          <a:chExt cx="1543050" cy="1733127"/>
        </a:xfrm>
      </xdr:grpSpPr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4" name="Selected">
                <a:extLst>
                  <a:ext uri="{FF2B5EF4-FFF2-40B4-BE49-F238E27FC236}">
                    <a16:creationId xmlns:a16="http://schemas.microsoft.com/office/drawing/2014/main" id="{9E7022E1-8CC6-439E-9BDF-8279F036D847}"/>
                  </a:ext>
                </a:extLst>
              </xdr:cNvPr>
              <xdr:cNvGraphicFramePr/>
            </xdr:nvGraphicFramePr>
            <xdr:xfrm>
              <a:off x="38100" y="2123017"/>
              <a:ext cx="1543050" cy="1442508"/>
            </xdr:xfrm>
            <a:graphic>
              <a:graphicData uri="http://schemas.microsoft.com/office/drawing/2010/slicer">
                <sle:slicer xmlns:sle="http://schemas.microsoft.com/office/drawing/2010/slicer" name="Selected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33866" y="1760242"/>
                <a:ext cx="1543050" cy="134385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  <xdr:sp macro="" textlink="">
        <xdr:nvSpPr>
          <xdr:cNvPr id="13" name="CaixaDeTexto 12">
            <a:extLst>
              <a:ext uri="{FF2B5EF4-FFF2-40B4-BE49-F238E27FC236}">
                <a16:creationId xmlns:a16="http://schemas.microsoft.com/office/drawing/2014/main" id="{FDADB565-4188-49B4-9F77-2587368AC02D}"/>
              </a:ext>
            </a:extLst>
          </xdr:cNvPr>
          <xdr:cNvSpPr txBox="1"/>
        </xdr:nvSpPr>
        <xdr:spPr>
          <a:xfrm>
            <a:off x="104775" y="1832398"/>
            <a:ext cx="1415324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pt-BR" sz="11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Subscription Type</a:t>
            </a:r>
          </a:p>
        </xdr:txBody>
      </xdr:sp>
    </xdr:grpSp>
    <xdr:clientData/>
  </xdr:twoCellAnchor>
  <xdr:twoCellAnchor editAs="absolute">
    <xdr:from>
      <xdr:col>0</xdr:col>
      <xdr:colOff>215900</xdr:colOff>
      <xdr:row>0</xdr:row>
      <xdr:rowOff>307341</xdr:rowOff>
    </xdr:from>
    <xdr:to>
      <xdr:col>0</xdr:col>
      <xdr:colOff>1443159</xdr:colOff>
      <xdr:row>5</xdr:row>
      <xdr:rowOff>138564</xdr:rowOff>
    </xdr:to>
    <xdr:grpSp>
      <xdr:nvGrpSpPr>
        <xdr:cNvPr id="22" name="Agrupar 21">
          <a:extLst>
            <a:ext uri="{FF2B5EF4-FFF2-40B4-BE49-F238E27FC236}">
              <a16:creationId xmlns:a16="http://schemas.microsoft.com/office/drawing/2014/main" id="{16FA6C35-CB07-5B55-F662-10D59FB0374A}"/>
            </a:ext>
          </a:extLst>
        </xdr:cNvPr>
        <xdr:cNvGrpSpPr/>
      </xdr:nvGrpSpPr>
      <xdr:grpSpPr>
        <a:xfrm>
          <a:off x="215900" y="307341"/>
          <a:ext cx="1227259" cy="1080903"/>
          <a:chOff x="148167" y="307341"/>
          <a:chExt cx="1227259" cy="1063123"/>
        </a:xfrm>
      </xdr:grpSpPr>
      <xdr:sp macro="" textlink="">
        <xdr:nvSpPr>
          <xdr:cNvPr id="12" name="Elipse 11">
            <a:extLst>
              <a:ext uri="{FF2B5EF4-FFF2-40B4-BE49-F238E27FC236}">
                <a16:creationId xmlns:a16="http://schemas.microsoft.com/office/drawing/2014/main" id="{2A5B2281-88B3-418A-9506-F69DEEE3667A}"/>
              </a:ext>
            </a:extLst>
          </xdr:cNvPr>
          <xdr:cNvSpPr/>
        </xdr:nvSpPr>
        <xdr:spPr>
          <a:xfrm>
            <a:off x="390313" y="307341"/>
            <a:ext cx="695325" cy="662093"/>
          </a:xfrm>
          <a:prstGeom prst="ellipse">
            <a:avLst/>
          </a:prstGeom>
          <a:blipFill>
            <a:blip xmlns:r="http://schemas.openxmlformats.org/officeDocument/2006/relationships" r:embed="rId2"/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 kern="1200"/>
          </a:p>
        </xdr:txBody>
      </xdr:sp>
      <xdr:sp macro="" textlink="">
        <xdr:nvSpPr>
          <xdr:cNvPr id="14" name="CaixaDeTexto 13">
            <a:extLst>
              <a:ext uri="{FF2B5EF4-FFF2-40B4-BE49-F238E27FC236}">
                <a16:creationId xmlns:a16="http://schemas.microsoft.com/office/drawing/2014/main" id="{A0374C89-D066-4F11-A074-AAFC35B57BBE}"/>
              </a:ext>
            </a:extLst>
          </xdr:cNvPr>
          <xdr:cNvSpPr txBox="1"/>
        </xdr:nvSpPr>
        <xdr:spPr>
          <a:xfrm>
            <a:off x="148167" y="1115907"/>
            <a:ext cx="122725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pt-BR" sz="11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Hello, Welcome</a:t>
            </a:r>
          </a:p>
        </xdr:txBody>
      </xdr:sp>
    </xdr:grpSp>
    <xdr:clientData/>
  </xdr:twoCellAnchor>
  <xdr:oneCellAnchor>
    <xdr:from>
      <xdr:col>10</xdr:col>
      <xdr:colOff>114300</xdr:colOff>
      <xdr:row>7</xdr:row>
      <xdr:rowOff>114300</xdr:rowOff>
    </xdr:from>
    <xdr:ext cx="184731" cy="264560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E02AF61F-B3DB-2602-9D70-8B5103D43628}"/>
            </a:ext>
          </a:extLst>
        </xdr:cNvPr>
        <xdr:cNvSpPr txBox="1"/>
      </xdr:nvSpPr>
      <xdr:spPr>
        <a:xfrm>
          <a:off x="6896100" y="166116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t-BR" sz="1100"/>
        </a:p>
      </xdr:txBody>
    </xdr:sp>
    <xdr:clientData/>
  </xdr:oneCellAnchor>
  <xdr:twoCellAnchor editAs="absolute">
    <xdr:from>
      <xdr:col>1</xdr:col>
      <xdr:colOff>60960</xdr:colOff>
      <xdr:row>0</xdr:row>
      <xdr:rowOff>106680</xdr:rowOff>
    </xdr:from>
    <xdr:to>
      <xdr:col>21</xdr:col>
      <xdr:colOff>205740</xdr:colOff>
      <xdr:row>1</xdr:row>
      <xdr:rowOff>213360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id="{CCED7C7C-64B4-0416-20FE-4A2D3DA95363}"/>
            </a:ext>
          </a:extLst>
        </xdr:cNvPr>
        <xdr:cNvGrpSpPr/>
      </xdr:nvGrpSpPr>
      <xdr:grpSpPr>
        <a:xfrm>
          <a:off x="1722120" y="106680"/>
          <a:ext cx="12336780" cy="571500"/>
          <a:chOff x="1744980" y="15240"/>
          <a:chExt cx="10591800" cy="571500"/>
        </a:xfrm>
      </xdr:grpSpPr>
      <xdr:sp macro="" textlink="">
        <xdr:nvSpPr>
          <xdr:cNvPr id="15" name="CaixaDeTexto 14">
            <a:extLst>
              <a:ext uri="{FF2B5EF4-FFF2-40B4-BE49-F238E27FC236}">
                <a16:creationId xmlns:a16="http://schemas.microsoft.com/office/drawing/2014/main" id="{703F8CAC-1DEF-4AE2-A59B-F940393DA3AB}"/>
              </a:ext>
            </a:extLst>
          </xdr:cNvPr>
          <xdr:cNvSpPr txBox="1"/>
        </xdr:nvSpPr>
        <xdr:spPr>
          <a:xfrm>
            <a:off x="1912620" y="99060"/>
            <a:ext cx="6545575" cy="3867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pt-BR" sz="1600" b="1">
                <a:solidFill>
                  <a:srgbClr val="5BF6A8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      </a:t>
            </a:r>
            <a:r>
              <a:rPr lang="pt-BR" sz="2000" b="1">
                <a:solidFill>
                  <a:srgbClr val="5BF6A8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Xbox Game</a:t>
            </a:r>
            <a:r>
              <a:rPr lang="pt-BR" sz="2000" b="1" baseline="0">
                <a:solidFill>
                  <a:srgbClr val="5BF6A8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Pass Subscription Sales </a:t>
            </a:r>
            <a:r>
              <a:rPr lang="pt-BR" sz="2000" b="1" baseline="0">
                <a:solidFill>
                  <a:srgbClr val="5BF6A8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- Annual Information</a:t>
            </a:r>
          </a:p>
        </xdr:txBody>
      </xdr:sp>
      <xdr:cxnSp macro="">
        <xdr:nvCxnSpPr>
          <xdr:cNvPr id="17" name="Conector reto 16">
            <a:extLst>
              <a:ext uri="{FF2B5EF4-FFF2-40B4-BE49-F238E27FC236}">
                <a16:creationId xmlns:a16="http://schemas.microsoft.com/office/drawing/2014/main" id="{778D7B81-0442-9D0D-7C71-34F671223825}"/>
              </a:ext>
            </a:extLst>
          </xdr:cNvPr>
          <xdr:cNvCxnSpPr/>
        </xdr:nvCxnSpPr>
        <xdr:spPr>
          <a:xfrm>
            <a:off x="1744980" y="556260"/>
            <a:ext cx="10591800" cy="30480"/>
          </a:xfrm>
          <a:prstGeom prst="line">
            <a:avLst/>
          </a:prstGeom>
          <a:ln>
            <a:solidFill>
              <a:srgbClr val="5BF6A8"/>
            </a:solidFill>
          </a:ln>
        </xdr:spPr>
        <xdr:style>
          <a:lnRef idx="2">
            <a:schemeClr val="accent6"/>
          </a:lnRef>
          <a:fillRef idx="0">
            <a:schemeClr val="accent6"/>
          </a:fillRef>
          <a:effectRef idx="1">
            <a:schemeClr val="accent6"/>
          </a:effectRef>
          <a:fontRef idx="minor">
            <a:schemeClr val="tx1"/>
          </a:fontRef>
        </xdr:style>
      </xdr:cxnSp>
      <xdr:pic>
        <xdr:nvPicPr>
          <xdr:cNvPr id="20" name="Imagem 19">
            <a:extLst>
              <a:ext uri="{FF2B5EF4-FFF2-40B4-BE49-F238E27FC236}">
                <a16:creationId xmlns:a16="http://schemas.microsoft.com/office/drawing/2014/main" id="{EC9EC245-8F3A-4C5B-9E78-1D4E33D2924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r="65470" b="-2876"/>
          <a:stretch>
            <a:fillRect/>
          </a:stretch>
        </xdr:blipFill>
        <xdr:spPr>
          <a:xfrm>
            <a:off x="1798321" y="15240"/>
            <a:ext cx="518160" cy="449580"/>
          </a:xfrm>
          <a:prstGeom prst="rect">
            <a:avLst/>
          </a:prstGeom>
        </xdr:spPr>
      </xdr:pic>
    </xdr:grpSp>
    <xdr:clientData/>
  </xdr:twoCellAnchor>
  <xdr:twoCellAnchor>
    <xdr:from>
      <xdr:col>11</xdr:col>
      <xdr:colOff>228600</xdr:colOff>
      <xdr:row>4</xdr:row>
      <xdr:rowOff>34714</xdr:rowOff>
    </xdr:from>
    <xdr:to>
      <xdr:col>21</xdr:col>
      <xdr:colOff>220134</xdr:colOff>
      <xdr:row>13</xdr:row>
      <xdr:rowOff>101601</xdr:rowOff>
    </xdr:to>
    <xdr:grpSp>
      <xdr:nvGrpSpPr>
        <xdr:cNvPr id="25" name="Agrupar 24">
          <a:extLst>
            <a:ext uri="{FF2B5EF4-FFF2-40B4-BE49-F238E27FC236}">
              <a16:creationId xmlns:a16="http://schemas.microsoft.com/office/drawing/2014/main" id="{1FCACD48-8E50-280D-C03D-B558D427FEDE}"/>
            </a:ext>
          </a:extLst>
        </xdr:cNvPr>
        <xdr:cNvGrpSpPr/>
      </xdr:nvGrpSpPr>
      <xdr:grpSpPr>
        <a:xfrm>
          <a:off x="7985760" y="1101514"/>
          <a:ext cx="6087534" cy="1712807"/>
          <a:chOff x="7984067" y="1109981"/>
          <a:chExt cx="6087534" cy="1743287"/>
        </a:xfrm>
      </xdr:grpSpPr>
      <xdr:grpSp>
        <xdr:nvGrpSpPr>
          <xdr:cNvPr id="51" name="Agrupar 50">
            <a:extLst>
              <a:ext uri="{FF2B5EF4-FFF2-40B4-BE49-F238E27FC236}">
                <a16:creationId xmlns:a16="http://schemas.microsoft.com/office/drawing/2014/main" id="{2EDE7616-A723-2770-F212-77113E72BFD2}"/>
              </a:ext>
            </a:extLst>
          </xdr:cNvPr>
          <xdr:cNvGrpSpPr/>
        </xdr:nvGrpSpPr>
        <xdr:grpSpPr>
          <a:xfrm>
            <a:off x="7984067" y="1109981"/>
            <a:ext cx="6087534" cy="1743287"/>
            <a:chOff x="7890934" y="1320800"/>
            <a:chExt cx="6155266" cy="2048933"/>
          </a:xfrm>
        </xdr:grpSpPr>
        <xdr:sp macro="" textlink="">
          <xdr:nvSpPr>
            <xdr:cNvPr id="36" name="Retângulo: Cantos Superiores Arredondados 35">
              <a:extLst>
                <a:ext uri="{FF2B5EF4-FFF2-40B4-BE49-F238E27FC236}">
                  <a16:creationId xmlns:a16="http://schemas.microsoft.com/office/drawing/2014/main" id="{7F376953-0FF3-6D75-B31B-613B3AAEAE08}"/>
                </a:ext>
              </a:extLst>
            </xdr:cNvPr>
            <xdr:cNvSpPr/>
          </xdr:nvSpPr>
          <xdr:spPr>
            <a:xfrm>
              <a:off x="7899400" y="1329266"/>
              <a:ext cx="6146800" cy="2040467"/>
            </a:xfrm>
            <a:prstGeom prst="round2SameRect">
              <a:avLst>
                <a:gd name="adj1" fmla="val 16232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2800" b="1" i="0" u="none" strike="noStrike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37" name="Retângulo: Cantos Superiores Arredondados 36">
              <a:extLst>
                <a:ext uri="{FF2B5EF4-FFF2-40B4-BE49-F238E27FC236}">
                  <a16:creationId xmlns:a16="http://schemas.microsoft.com/office/drawing/2014/main" id="{ECC2FCB4-CCC2-81BE-788F-81C01C41CF3A}"/>
                </a:ext>
              </a:extLst>
            </xdr:cNvPr>
            <xdr:cNvSpPr/>
          </xdr:nvSpPr>
          <xdr:spPr>
            <a:xfrm>
              <a:off x="7890934" y="1320800"/>
              <a:ext cx="6151654" cy="527262"/>
            </a:xfrm>
            <a:prstGeom prst="round2SameRect">
              <a:avLst/>
            </a:prstGeom>
            <a:solidFill>
              <a:srgbClr val="5BF6A8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pt-BR" sz="1600" b="1">
                  <a:solidFill>
                    <a:schemeClr val="lt1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Total Subscriptions Minecraft</a:t>
              </a:r>
              <a:r>
                <a:rPr lang="pt-BR" sz="1600" b="1" baseline="0">
                  <a:solidFill>
                    <a:schemeClr val="lt1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 </a:t>
              </a:r>
              <a:r>
                <a:rPr lang="pt-BR" sz="1600" b="1">
                  <a:solidFill>
                    <a:schemeClr val="lt1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Season Pass</a:t>
              </a:r>
              <a:endParaRPr lang="pt-BR" sz="1600">
                <a:effectLst/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C̳álculos!C45">
          <xdr:nvSpPr>
            <xdr:cNvPr id="38" name="Retângulo: Cantos Superiores Arredondados 37">
              <a:extLst>
                <a:ext uri="{FF2B5EF4-FFF2-40B4-BE49-F238E27FC236}">
                  <a16:creationId xmlns:a16="http://schemas.microsoft.com/office/drawing/2014/main" id="{9871C81D-AB3A-E19E-A677-DEA5C6041C18}"/>
                </a:ext>
              </a:extLst>
            </xdr:cNvPr>
            <xdr:cNvSpPr/>
          </xdr:nvSpPr>
          <xdr:spPr>
            <a:xfrm>
              <a:off x="11328399" y="2156459"/>
              <a:ext cx="2714341" cy="773008"/>
            </a:xfrm>
            <a:prstGeom prst="round2SameRect">
              <a:avLst>
                <a:gd name="adj1" fmla="val 7933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fld id="{0D02DD40-0C04-4867-B963-3AE5DB6AF362}" type="TxLink">
                <a:rPr lang="en-US" sz="2800" b="1" i="0" u="none" strike="noStrike">
                  <a:solidFill>
                    <a:srgbClr val="5BF6A8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pPr algn="ctr"/>
                <a:t> $940,00 </a:t>
              </a:fld>
              <a:endParaRPr lang="pt-BR" sz="2800" b="1">
                <a:solidFill>
                  <a:srgbClr val="5BF6A8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C̳álculos!C53">
          <xdr:nvSpPr>
            <xdr:cNvPr id="40" name="Retângulo: Cantos Superiores Arredondados 39">
              <a:extLst>
                <a:ext uri="{FF2B5EF4-FFF2-40B4-BE49-F238E27FC236}">
                  <a16:creationId xmlns:a16="http://schemas.microsoft.com/office/drawing/2014/main" id="{59AFB353-25BC-C184-DE56-10EEE2DB9D98}"/>
                </a:ext>
              </a:extLst>
            </xdr:cNvPr>
            <xdr:cNvSpPr/>
          </xdr:nvSpPr>
          <xdr:spPr>
            <a:xfrm>
              <a:off x="8123766" y="2373631"/>
              <a:ext cx="1549401" cy="711199"/>
            </a:xfrm>
            <a:prstGeom prst="round2SameRect">
              <a:avLst>
                <a:gd name="adj1" fmla="val 7933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fld id="{D3FA6CA7-0B6A-4528-8136-97634E67FD27}" type="TxLink">
                <a:rPr lang="en-US" sz="3200" b="1" i="0" u="none" strike="noStrike">
                  <a:solidFill>
                    <a:srgbClr val="5BF6A8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pPr algn="ctr"/>
                <a:t> 47 </a:t>
              </a:fld>
              <a:endParaRPr lang="pt-BR" sz="3200" b="1">
                <a:solidFill>
                  <a:srgbClr val="5BF6A8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47" name="Retângulo: Cantos Superiores Arredondados 46">
              <a:extLst>
                <a:ext uri="{FF2B5EF4-FFF2-40B4-BE49-F238E27FC236}">
                  <a16:creationId xmlns:a16="http://schemas.microsoft.com/office/drawing/2014/main" id="{15D5A6E3-5F58-43AC-9B52-95C092DAE6F8}"/>
                </a:ext>
              </a:extLst>
            </xdr:cNvPr>
            <xdr:cNvSpPr/>
          </xdr:nvSpPr>
          <xdr:spPr>
            <a:xfrm>
              <a:off x="8308016" y="1930399"/>
              <a:ext cx="1180900" cy="501863"/>
            </a:xfrm>
            <a:prstGeom prst="round2Same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pt-BR" sz="1050" b="1">
                  <a:solidFill>
                    <a:srgbClr val="5BF6A8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Number</a:t>
              </a:r>
              <a:r>
                <a:rPr lang="pt-BR" sz="1050" b="1" baseline="0">
                  <a:solidFill>
                    <a:srgbClr val="5BF6A8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 of Signatures</a:t>
              </a:r>
              <a:endParaRPr lang="pt-BR" sz="1050">
                <a:solidFill>
                  <a:srgbClr val="5BF6A8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grpSp>
        <xdr:nvGrpSpPr>
          <xdr:cNvPr id="7" name="Agrupar 6">
            <a:extLst>
              <a:ext uri="{FF2B5EF4-FFF2-40B4-BE49-F238E27FC236}">
                <a16:creationId xmlns:a16="http://schemas.microsoft.com/office/drawing/2014/main" id="{F59E4CB2-1F3A-4954-A59E-F1B2D1ABAB60}"/>
              </a:ext>
            </a:extLst>
          </xdr:cNvPr>
          <xdr:cNvGrpSpPr/>
        </xdr:nvGrpSpPr>
        <xdr:grpSpPr>
          <a:xfrm>
            <a:off x="10126134" y="1795781"/>
            <a:ext cx="1549476" cy="721996"/>
            <a:chOff x="3495675" y="5400674"/>
            <a:chExt cx="1549476" cy="752476"/>
          </a:xfrm>
        </xdr:grpSpPr>
        <xdr:pic>
          <xdr:nvPicPr>
            <xdr:cNvPr id="16" name="Imagem 15">
              <a:extLst>
                <a:ext uri="{FF2B5EF4-FFF2-40B4-BE49-F238E27FC236}">
                  <a16:creationId xmlns:a16="http://schemas.microsoft.com/office/drawing/2014/main" id="{71D58E4D-EFE7-BA16-62D8-D63C0935DBB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998608" y="5400674"/>
              <a:ext cx="555497" cy="609599"/>
            </a:xfrm>
            <a:prstGeom prst="rect">
              <a:avLst/>
            </a:prstGeom>
          </xdr:spPr>
        </xdr:pic>
        <xdr:pic>
          <xdr:nvPicPr>
            <xdr:cNvPr id="18" name="Gráfico 17">
              <a:extLst>
                <a:ext uri="{FF2B5EF4-FFF2-40B4-BE49-F238E27FC236}">
                  <a16:creationId xmlns:a16="http://schemas.microsoft.com/office/drawing/2014/main" id="{3AA7C323-3EFE-9CC5-D744-475DD00FC2A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96DAC541-7B7A-43D3-8B79-37D633B846F1}">
                  <asvg:svgBlip xmlns:asvg="http://schemas.microsoft.com/office/drawing/2016/SVG/main" r:embed="rId6"/>
                </a:ext>
              </a:extLst>
            </a:blip>
            <a:stretch>
              <a:fillRect/>
            </a:stretch>
          </xdr:blipFill>
          <xdr:spPr>
            <a:xfrm>
              <a:off x="3495675" y="5895937"/>
              <a:ext cx="1549476" cy="257213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</xdr:col>
      <xdr:colOff>194732</xdr:colOff>
      <xdr:row>4</xdr:row>
      <xdr:rowOff>44026</xdr:rowOff>
    </xdr:from>
    <xdr:to>
      <xdr:col>11</xdr:col>
      <xdr:colOff>177797</xdr:colOff>
      <xdr:row>13</xdr:row>
      <xdr:rowOff>109218</xdr:rowOff>
    </xdr:to>
    <xdr:grpSp>
      <xdr:nvGrpSpPr>
        <xdr:cNvPr id="31" name="Agrupar 30">
          <a:extLst>
            <a:ext uri="{FF2B5EF4-FFF2-40B4-BE49-F238E27FC236}">
              <a16:creationId xmlns:a16="http://schemas.microsoft.com/office/drawing/2014/main" id="{7068D228-AD76-60B2-F16A-2C28F34AA2C4}"/>
            </a:ext>
          </a:extLst>
        </xdr:cNvPr>
        <xdr:cNvGrpSpPr/>
      </xdr:nvGrpSpPr>
      <xdr:grpSpPr>
        <a:xfrm>
          <a:off x="1855892" y="1110826"/>
          <a:ext cx="6079065" cy="1711112"/>
          <a:chOff x="1854199" y="1119293"/>
          <a:chExt cx="6079065" cy="1741592"/>
        </a:xfrm>
      </xdr:grpSpPr>
      <xdr:grpSp>
        <xdr:nvGrpSpPr>
          <xdr:cNvPr id="59" name="Agrupar 58">
            <a:extLst>
              <a:ext uri="{FF2B5EF4-FFF2-40B4-BE49-F238E27FC236}">
                <a16:creationId xmlns:a16="http://schemas.microsoft.com/office/drawing/2014/main" id="{6BD97E01-0D1B-5C17-50F1-F732CEF495F2}"/>
              </a:ext>
            </a:extLst>
          </xdr:cNvPr>
          <xdr:cNvGrpSpPr/>
        </xdr:nvGrpSpPr>
        <xdr:grpSpPr>
          <a:xfrm>
            <a:off x="1854199" y="1119293"/>
            <a:ext cx="6079065" cy="1741592"/>
            <a:chOff x="1883840" y="1214966"/>
            <a:chExt cx="5705680" cy="1845732"/>
          </a:xfrm>
        </xdr:grpSpPr>
        <xdr:sp macro="" textlink="">
          <xdr:nvSpPr>
            <xdr:cNvPr id="29" name="Retângulo: Cantos Superiores Arredondados 28">
              <a:extLst>
                <a:ext uri="{FF2B5EF4-FFF2-40B4-BE49-F238E27FC236}">
                  <a16:creationId xmlns:a16="http://schemas.microsoft.com/office/drawing/2014/main" id="{96EE666F-8D65-4684-87E8-B1676F12700D}"/>
                </a:ext>
              </a:extLst>
            </xdr:cNvPr>
            <xdr:cNvSpPr/>
          </xdr:nvSpPr>
          <xdr:spPr>
            <a:xfrm>
              <a:off x="1898229" y="1223431"/>
              <a:ext cx="5683677" cy="1837267"/>
            </a:xfrm>
            <a:prstGeom prst="round2SameRect">
              <a:avLst>
                <a:gd name="adj1" fmla="val 7933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2800" b="1" i="0" u="none" strike="noStrike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26" name="Retângulo: Cantos Superiores Arredondados 25">
              <a:extLst>
                <a:ext uri="{FF2B5EF4-FFF2-40B4-BE49-F238E27FC236}">
                  <a16:creationId xmlns:a16="http://schemas.microsoft.com/office/drawing/2014/main" id="{DEADC4AD-1A10-4CA1-BA04-31F94F533FBC}"/>
                </a:ext>
              </a:extLst>
            </xdr:cNvPr>
            <xdr:cNvSpPr/>
          </xdr:nvSpPr>
          <xdr:spPr>
            <a:xfrm>
              <a:off x="1883840" y="1214966"/>
              <a:ext cx="5705680" cy="473772"/>
            </a:xfrm>
            <a:prstGeom prst="round2SameRect">
              <a:avLst/>
            </a:prstGeom>
            <a:solidFill>
              <a:srgbClr val="5BF6A8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pt-BR" sz="1600" b="1">
                  <a:solidFill>
                    <a:schemeClr val="lt1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Total Subscriptions EA Play Season Pass</a:t>
              </a:r>
              <a:endParaRPr lang="pt-BR" sz="1600">
                <a:effectLst/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C̳álculos!C30">
          <xdr:nvSpPr>
            <xdr:cNvPr id="28" name="Retângulo: Cantos Superiores Arredondados 27">
              <a:extLst>
                <a:ext uri="{FF2B5EF4-FFF2-40B4-BE49-F238E27FC236}">
                  <a16:creationId xmlns:a16="http://schemas.microsoft.com/office/drawing/2014/main" id="{CDD461B6-CAD0-4E7F-86A3-A51AFF9343D0}"/>
                </a:ext>
              </a:extLst>
            </xdr:cNvPr>
            <xdr:cNvSpPr/>
          </xdr:nvSpPr>
          <xdr:spPr>
            <a:xfrm>
              <a:off x="5173133" y="1893146"/>
              <a:ext cx="2243617" cy="759462"/>
            </a:xfrm>
            <a:prstGeom prst="round2SameRect">
              <a:avLst>
                <a:gd name="adj1" fmla="val 7933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fld id="{3AA50027-FCE7-47AC-A119-614C02B4DC1F}" type="TxLink">
                <a:rPr lang="en-US" sz="2800" b="1" i="0" u="none" strike="noStrike">
                  <a:solidFill>
                    <a:srgbClr val="5BF6A8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pPr algn="ctr"/>
                <a:t> $600,00 </a:t>
              </a:fld>
              <a:endParaRPr lang="pt-BR" sz="2800" b="1">
                <a:solidFill>
                  <a:srgbClr val="5BF6A8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C̳álculos!C36">
          <xdr:nvSpPr>
            <xdr:cNvPr id="30" name="Retângulo: Cantos Superiores Arredondados 29">
              <a:extLst>
                <a:ext uri="{FF2B5EF4-FFF2-40B4-BE49-F238E27FC236}">
                  <a16:creationId xmlns:a16="http://schemas.microsoft.com/office/drawing/2014/main" id="{88FB85D1-C099-4F96-8EBD-808F910D4586}"/>
                </a:ext>
              </a:extLst>
            </xdr:cNvPr>
            <xdr:cNvSpPr/>
          </xdr:nvSpPr>
          <xdr:spPr>
            <a:xfrm>
              <a:off x="2094724" y="2174666"/>
              <a:ext cx="1529009" cy="697652"/>
            </a:xfrm>
            <a:prstGeom prst="round2SameRect">
              <a:avLst>
                <a:gd name="adj1" fmla="val 7933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fld id="{B3558924-CD18-457E-926D-51DE1B053398}" type="TxLink">
                <a:rPr lang="en-US" sz="3200" b="1" i="0" u="none" strike="noStrike">
                  <a:solidFill>
                    <a:srgbClr val="5BF6A8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pPr algn="ctr"/>
                <a:t> 20 </a:t>
              </a:fld>
              <a:endParaRPr lang="pt-BR" sz="3200" b="1">
                <a:solidFill>
                  <a:srgbClr val="5BF6A8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33" name="Retângulo: Cantos Superiores Arredondados 32">
              <a:extLst>
                <a:ext uri="{FF2B5EF4-FFF2-40B4-BE49-F238E27FC236}">
                  <a16:creationId xmlns:a16="http://schemas.microsoft.com/office/drawing/2014/main" id="{6549501B-D450-4627-87F9-49FB912B832B}"/>
                </a:ext>
              </a:extLst>
            </xdr:cNvPr>
            <xdr:cNvSpPr/>
          </xdr:nvSpPr>
          <xdr:spPr>
            <a:xfrm>
              <a:off x="2258095" y="1729741"/>
              <a:ext cx="1202267" cy="491703"/>
            </a:xfrm>
            <a:prstGeom prst="round2Same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pt-BR" sz="1050" b="1">
                  <a:solidFill>
                    <a:srgbClr val="5BF6A8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Number</a:t>
              </a:r>
              <a:r>
                <a:rPr lang="pt-BR" sz="1050" b="1" baseline="0">
                  <a:solidFill>
                    <a:srgbClr val="5BF6A8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 of Signatures</a:t>
              </a:r>
              <a:endParaRPr lang="pt-BR" sz="1050">
                <a:solidFill>
                  <a:srgbClr val="5BF6A8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C̳álculos!C30">
          <xdr:nvSpPr>
            <xdr:cNvPr id="2" name="Retângulo: Cantos Superiores Arredondados 1">
              <a:extLst>
                <a:ext uri="{FF2B5EF4-FFF2-40B4-BE49-F238E27FC236}">
                  <a16:creationId xmlns:a16="http://schemas.microsoft.com/office/drawing/2014/main" id="{0CE4934C-8314-B03B-E130-73FB01498986}"/>
                </a:ext>
              </a:extLst>
            </xdr:cNvPr>
            <xdr:cNvSpPr/>
          </xdr:nvSpPr>
          <xdr:spPr>
            <a:xfrm>
              <a:off x="5165187" y="1920065"/>
              <a:ext cx="2243617" cy="759462"/>
            </a:xfrm>
            <a:prstGeom prst="round2SameRect">
              <a:avLst>
                <a:gd name="adj1" fmla="val 7933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fld id="{3AA50027-FCE7-47AC-A119-614C02B4DC1F}" type="TxLink">
                <a:rPr lang="en-US" sz="2800" b="1" i="0" u="none" strike="noStrike">
                  <a:solidFill>
                    <a:srgbClr val="5BF6A8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pPr algn="ctr"/>
                <a:t> $600,00 </a:t>
              </a:fld>
              <a:endParaRPr lang="pt-BR" sz="2800" b="1">
                <a:solidFill>
                  <a:srgbClr val="5BF6A8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C̳álculos!C36">
          <xdr:nvSpPr>
            <xdr:cNvPr id="5" name="Retângulo: Cantos Superiores Arredondados 4">
              <a:extLst>
                <a:ext uri="{FF2B5EF4-FFF2-40B4-BE49-F238E27FC236}">
                  <a16:creationId xmlns:a16="http://schemas.microsoft.com/office/drawing/2014/main" id="{30BA88EA-1EBA-6DC2-A43D-628E4EEE8FBD}"/>
                </a:ext>
              </a:extLst>
            </xdr:cNvPr>
            <xdr:cNvSpPr/>
          </xdr:nvSpPr>
          <xdr:spPr>
            <a:xfrm>
              <a:off x="2086778" y="2201585"/>
              <a:ext cx="1529009" cy="697652"/>
            </a:xfrm>
            <a:prstGeom prst="round2SameRect">
              <a:avLst>
                <a:gd name="adj1" fmla="val 7933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fld id="{B3558924-CD18-457E-926D-51DE1B053398}" type="TxLink">
                <a:rPr lang="en-US" sz="3200" b="1" i="0" u="none" strike="noStrike">
                  <a:solidFill>
                    <a:srgbClr val="5BF6A8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pPr algn="ctr"/>
                <a:t> 20 </a:t>
              </a:fld>
              <a:endParaRPr lang="pt-BR" sz="3200" b="1">
                <a:solidFill>
                  <a:srgbClr val="5BF6A8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pic>
        <xdr:nvPicPr>
          <xdr:cNvPr id="24" name="Imagem 23">
            <a:extLst>
              <a:ext uri="{FF2B5EF4-FFF2-40B4-BE49-F238E27FC236}">
                <a16:creationId xmlns:a16="http://schemas.microsoft.com/office/drawing/2014/main" id="{727DA4B3-D98A-4A1A-8F27-C2438CD3AE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23266" y="1584960"/>
            <a:ext cx="1219200" cy="1165860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215900</xdr:colOff>
      <xdr:row>0</xdr:row>
      <xdr:rowOff>307341</xdr:rowOff>
    </xdr:from>
    <xdr:to>
      <xdr:col>0</xdr:col>
      <xdr:colOff>1443159</xdr:colOff>
      <xdr:row>5</xdr:row>
      <xdr:rowOff>138564</xdr:rowOff>
    </xdr:to>
    <xdr:grpSp>
      <xdr:nvGrpSpPr>
        <xdr:cNvPr id="9" name="Agrupar 8">
          <a:extLst>
            <a:ext uri="{FF2B5EF4-FFF2-40B4-BE49-F238E27FC236}">
              <a16:creationId xmlns:a16="http://schemas.microsoft.com/office/drawing/2014/main" id="{89DCBA6D-4888-4CAB-9B36-6B008EB9CBFA}"/>
            </a:ext>
          </a:extLst>
        </xdr:cNvPr>
        <xdr:cNvGrpSpPr/>
      </xdr:nvGrpSpPr>
      <xdr:grpSpPr>
        <a:xfrm>
          <a:off x="215900" y="307341"/>
          <a:ext cx="1227259" cy="1080903"/>
          <a:chOff x="148167" y="307341"/>
          <a:chExt cx="1227259" cy="1063123"/>
        </a:xfrm>
      </xdr:grpSpPr>
      <xdr:sp macro="" textlink="">
        <xdr:nvSpPr>
          <xdr:cNvPr id="10" name="Elipse 9">
            <a:extLst>
              <a:ext uri="{FF2B5EF4-FFF2-40B4-BE49-F238E27FC236}">
                <a16:creationId xmlns:a16="http://schemas.microsoft.com/office/drawing/2014/main" id="{DDFA97B6-FF43-F71C-DDCC-55B8B1F6A27F}"/>
              </a:ext>
            </a:extLst>
          </xdr:cNvPr>
          <xdr:cNvSpPr/>
        </xdr:nvSpPr>
        <xdr:spPr>
          <a:xfrm>
            <a:off x="390313" y="307341"/>
            <a:ext cx="695325" cy="662093"/>
          </a:xfrm>
          <a:prstGeom prst="ellipse">
            <a:avLst/>
          </a:prstGeom>
          <a:blipFill>
            <a:blip xmlns:r="http://schemas.openxmlformats.org/officeDocument/2006/relationships" r:embed="rId1"/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 kern="1200"/>
          </a:p>
        </xdr:txBody>
      </xdr:sp>
      <xdr:sp macro="" textlink="">
        <xdr:nvSpPr>
          <xdr:cNvPr id="11" name="CaixaDeTexto 10">
            <a:extLst>
              <a:ext uri="{FF2B5EF4-FFF2-40B4-BE49-F238E27FC236}">
                <a16:creationId xmlns:a16="http://schemas.microsoft.com/office/drawing/2014/main" id="{2793D5CD-8C26-D445-1A1C-AE1A5F979EB4}"/>
              </a:ext>
            </a:extLst>
          </xdr:cNvPr>
          <xdr:cNvSpPr txBox="1"/>
        </xdr:nvSpPr>
        <xdr:spPr>
          <a:xfrm>
            <a:off x="148167" y="1115907"/>
            <a:ext cx="122725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pt-BR" sz="11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Hello, Welcome</a:t>
            </a:r>
          </a:p>
        </xdr:txBody>
      </xdr:sp>
    </xdr:grpSp>
    <xdr:clientData/>
  </xdr:twoCellAnchor>
  <xdr:oneCellAnchor>
    <xdr:from>
      <xdr:col>10</xdr:col>
      <xdr:colOff>114300</xdr:colOff>
      <xdr:row>7</xdr:row>
      <xdr:rowOff>114300</xdr:rowOff>
    </xdr:from>
    <xdr:ext cx="184731" cy="264560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6626E2EE-F211-44FC-8693-D8762DB1EBA7}"/>
            </a:ext>
          </a:extLst>
        </xdr:cNvPr>
        <xdr:cNvSpPr txBox="1"/>
      </xdr:nvSpPr>
      <xdr:spPr>
        <a:xfrm>
          <a:off x="7764780" y="17297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t-BR" sz="1100"/>
        </a:p>
      </xdr:txBody>
    </xdr:sp>
    <xdr:clientData/>
  </xdr:oneCellAnchor>
  <xdr:twoCellAnchor editAs="absolute">
    <xdr:from>
      <xdr:col>1</xdr:col>
      <xdr:colOff>60960</xdr:colOff>
      <xdr:row>0</xdr:row>
      <xdr:rowOff>106680</xdr:rowOff>
    </xdr:from>
    <xdr:to>
      <xdr:col>19</xdr:col>
      <xdr:colOff>205740</xdr:colOff>
      <xdr:row>1</xdr:row>
      <xdr:rowOff>213360</xdr:rowOff>
    </xdr:to>
    <xdr:grpSp>
      <xdr:nvGrpSpPr>
        <xdr:cNvPr id="13" name="Agrupar 12">
          <a:extLst>
            <a:ext uri="{FF2B5EF4-FFF2-40B4-BE49-F238E27FC236}">
              <a16:creationId xmlns:a16="http://schemas.microsoft.com/office/drawing/2014/main" id="{097E254B-65C3-4BC5-821C-EE05754DCE3A}"/>
            </a:ext>
          </a:extLst>
        </xdr:cNvPr>
        <xdr:cNvGrpSpPr/>
      </xdr:nvGrpSpPr>
      <xdr:grpSpPr>
        <a:xfrm>
          <a:off x="1722120" y="106680"/>
          <a:ext cx="12329160" cy="571500"/>
          <a:chOff x="1744980" y="15240"/>
          <a:chExt cx="10591800" cy="571500"/>
        </a:xfrm>
      </xdr:grpSpPr>
      <xdr:sp macro="" textlink="">
        <xdr:nvSpPr>
          <xdr:cNvPr id="14" name="CaixaDeTexto 13">
            <a:extLst>
              <a:ext uri="{FF2B5EF4-FFF2-40B4-BE49-F238E27FC236}">
                <a16:creationId xmlns:a16="http://schemas.microsoft.com/office/drawing/2014/main" id="{D6E6BF4E-760D-5E9B-6C0A-79DADCDC9595}"/>
              </a:ext>
            </a:extLst>
          </xdr:cNvPr>
          <xdr:cNvSpPr txBox="1"/>
        </xdr:nvSpPr>
        <xdr:spPr>
          <a:xfrm>
            <a:off x="1912620" y="99060"/>
            <a:ext cx="6647395" cy="3872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pt-BR" sz="1600" b="1">
                <a:solidFill>
                  <a:srgbClr val="5BF6A8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      </a:t>
            </a:r>
            <a:r>
              <a:rPr lang="pt-BR" sz="2000" b="1">
                <a:solidFill>
                  <a:srgbClr val="5BF6A8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Xbox Game</a:t>
            </a:r>
            <a:r>
              <a:rPr lang="pt-BR" sz="2000" b="1" baseline="0">
                <a:solidFill>
                  <a:srgbClr val="5BF6A8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Pass Subscription Sales - Monthly information</a:t>
            </a:r>
            <a:endParaRPr lang="pt-BR" sz="2000" b="1">
              <a:solidFill>
                <a:srgbClr val="5BF6A8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5" name="Conector reto 14">
            <a:extLst>
              <a:ext uri="{FF2B5EF4-FFF2-40B4-BE49-F238E27FC236}">
                <a16:creationId xmlns:a16="http://schemas.microsoft.com/office/drawing/2014/main" id="{6E64B470-0BDA-0486-4C00-E371A4EE15DF}"/>
              </a:ext>
            </a:extLst>
          </xdr:cNvPr>
          <xdr:cNvCxnSpPr/>
        </xdr:nvCxnSpPr>
        <xdr:spPr>
          <a:xfrm>
            <a:off x="1744980" y="556260"/>
            <a:ext cx="10591800" cy="30480"/>
          </a:xfrm>
          <a:prstGeom prst="line">
            <a:avLst/>
          </a:prstGeom>
          <a:ln>
            <a:solidFill>
              <a:srgbClr val="5BF6A8"/>
            </a:solidFill>
          </a:ln>
        </xdr:spPr>
        <xdr:style>
          <a:lnRef idx="2">
            <a:schemeClr val="accent6"/>
          </a:lnRef>
          <a:fillRef idx="0">
            <a:schemeClr val="accent6"/>
          </a:fillRef>
          <a:effectRef idx="1">
            <a:schemeClr val="accent6"/>
          </a:effectRef>
          <a:fontRef idx="minor">
            <a:schemeClr val="tx1"/>
          </a:fontRef>
        </xdr:style>
      </xdr:cxnSp>
      <xdr:pic>
        <xdr:nvPicPr>
          <xdr:cNvPr id="16" name="Imagem 15">
            <a:extLst>
              <a:ext uri="{FF2B5EF4-FFF2-40B4-BE49-F238E27FC236}">
                <a16:creationId xmlns:a16="http://schemas.microsoft.com/office/drawing/2014/main" id="{20B529B4-97F5-FDD9-E8C1-C8EF560EB91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r="65470" b="-2876"/>
          <a:stretch>
            <a:fillRect/>
          </a:stretch>
        </xdr:blipFill>
        <xdr:spPr>
          <a:xfrm>
            <a:off x="1798321" y="15240"/>
            <a:ext cx="518160" cy="449580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65184</xdr:colOff>
      <xdr:row>4</xdr:row>
      <xdr:rowOff>171025</xdr:rowOff>
    </xdr:from>
    <xdr:to>
      <xdr:col>7</xdr:col>
      <xdr:colOff>270923</xdr:colOff>
      <xdr:row>22</xdr:row>
      <xdr:rowOff>16933</xdr:rowOff>
    </xdr:to>
    <xdr:grpSp>
      <xdr:nvGrpSpPr>
        <xdr:cNvPr id="36" name="Agrupar 35">
          <a:extLst>
            <a:ext uri="{FF2B5EF4-FFF2-40B4-BE49-F238E27FC236}">
              <a16:creationId xmlns:a16="http://schemas.microsoft.com/office/drawing/2014/main" id="{C6C3B0B4-9474-17D7-FBD8-361F1AF7C2FB}"/>
            </a:ext>
          </a:extLst>
        </xdr:cNvPr>
        <xdr:cNvGrpSpPr/>
      </xdr:nvGrpSpPr>
      <xdr:grpSpPr>
        <a:xfrm>
          <a:off x="1726344" y="1237825"/>
          <a:ext cx="4366259" cy="3137748"/>
          <a:chOff x="1927860" y="1263226"/>
          <a:chExt cx="6267873" cy="3558016"/>
        </a:xfrm>
      </xdr:grpSpPr>
      <xdr:sp macro="" textlink="">
        <xdr:nvSpPr>
          <xdr:cNvPr id="34" name="Retângulo: Cantos Arredondados 33">
            <a:extLst>
              <a:ext uri="{FF2B5EF4-FFF2-40B4-BE49-F238E27FC236}">
                <a16:creationId xmlns:a16="http://schemas.microsoft.com/office/drawing/2014/main" id="{AF06ACD5-FA3D-4055-B8DB-341681B416EC}"/>
              </a:ext>
            </a:extLst>
          </xdr:cNvPr>
          <xdr:cNvSpPr/>
        </xdr:nvSpPr>
        <xdr:spPr>
          <a:xfrm>
            <a:off x="1938866" y="1270000"/>
            <a:ext cx="6231467" cy="3551242"/>
          </a:xfrm>
          <a:prstGeom prst="roundRect">
            <a:avLst>
              <a:gd name="adj" fmla="val 3780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graphicFrame macro="">
        <xdr:nvGraphicFramePr>
          <xdr:cNvPr id="33" name="Gráfico 32">
            <a:extLst>
              <a:ext uri="{FF2B5EF4-FFF2-40B4-BE49-F238E27FC236}">
                <a16:creationId xmlns:a16="http://schemas.microsoft.com/office/drawing/2014/main" id="{8EFE098A-0DAC-475A-A3FD-3EF8B2809040}"/>
              </a:ext>
            </a:extLst>
          </xdr:cNvPr>
          <xdr:cNvGraphicFramePr>
            <a:graphicFrameLocks/>
          </xdr:cNvGraphicFramePr>
        </xdr:nvGraphicFramePr>
        <xdr:xfrm>
          <a:off x="2074334" y="1947333"/>
          <a:ext cx="5884333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35" name="Retângulo: Cantos Superiores Arredondados 34">
            <a:extLst>
              <a:ext uri="{FF2B5EF4-FFF2-40B4-BE49-F238E27FC236}">
                <a16:creationId xmlns:a16="http://schemas.microsoft.com/office/drawing/2014/main" id="{C80894CA-C399-4F2F-AA9C-5F5612D5CE7C}"/>
              </a:ext>
            </a:extLst>
          </xdr:cNvPr>
          <xdr:cNvSpPr/>
        </xdr:nvSpPr>
        <xdr:spPr>
          <a:xfrm>
            <a:off x="1927860" y="1263226"/>
            <a:ext cx="6267873" cy="430176"/>
          </a:xfrm>
          <a:prstGeom prst="round2SameRect">
            <a:avLst/>
          </a:prstGeom>
          <a:solidFill>
            <a:srgbClr val="5BF6A8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 rtl="0"/>
            <a:r>
              <a:rPr lang="pt-BR" sz="1600" b="1"/>
              <a:t>C</a:t>
            </a:r>
            <a:r>
              <a:rPr lang="pt-BR" sz="1600" b="1" i="0">
                <a:solidFill>
                  <a:schemeClr val="lt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omposition</a:t>
            </a:r>
            <a:r>
              <a:rPr lang="pt-BR" sz="1600" b="0" i="0" baseline="0">
                <a:solidFill>
                  <a:schemeClr val="lt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 by Plan</a:t>
            </a:r>
            <a:endParaRPr lang="pt-BR" sz="16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7</xdr:col>
      <xdr:colOff>344585</xdr:colOff>
      <xdr:row>4</xdr:row>
      <xdr:rowOff>154090</xdr:rowOff>
    </xdr:from>
    <xdr:to>
      <xdr:col>15</xdr:col>
      <xdr:colOff>347125</xdr:colOff>
      <xdr:row>22</xdr:row>
      <xdr:rowOff>42333</xdr:rowOff>
    </xdr:to>
    <xdr:grpSp>
      <xdr:nvGrpSpPr>
        <xdr:cNvPr id="42" name="Agrupar 41">
          <a:extLst>
            <a:ext uri="{FF2B5EF4-FFF2-40B4-BE49-F238E27FC236}">
              <a16:creationId xmlns:a16="http://schemas.microsoft.com/office/drawing/2014/main" id="{97E1E74A-6974-B567-58F8-05124D5E96CD}"/>
            </a:ext>
          </a:extLst>
        </xdr:cNvPr>
        <xdr:cNvGrpSpPr/>
      </xdr:nvGrpSpPr>
      <xdr:grpSpPr>
        <a:xfrm>
          <a:off x="6166265" y="1220890"/>
          <a:ext cx="4719320" cy="3180083"/>
          <a:chOff x="10826328" y="966891"/>
          <a:chExt cx="4718473" cy="3558016"/>
        </a:xfrm>
      </xdr:grpSpPr>
      <xdr:grpSp>
        <xdr:nvGrpSpPr>
          <xdr:cNvPr id="38" name="Agrupar 37">
            <a:extLst>
              <a:ext uri="{FF2B5EF4-FFF2-40B4-BE49-F238E27FC236}">
                <a16:creationId xmlns:a16="http://schemas.microsoft.com/office/drawing/2014/main" id="{084C594E-0F1C-4E69-A22D-4AB25DE23507}"/>
              </a:ext>
            </a:extLst>
          </xdr:cNvPr>
          <xdr:cNvGrpSpPr/>
        </xdr:nvGrpSpPr>
        <xdr:grpSpPr>
          <a:xfrm>
            <a:off x="10826328" y="966891"/>
            <a:ext cx="4718473" cy="3558016"/>
            <a:chOff x="1927860" y="1263226"/>
            <a:chExt cx="6267873" cy="3558016"/>
          </a:xfrm>
        </xdr:grpSpPr>
        <xdr:sp macro="" textlink="">
          <xdr:nvSpPr>
            <xdr:cNvPr id="39" name="Retângulo: Cantos Arredondados 38">
              <a:extLst>
                <a:ext uri="{FF2B5EF4-FFF2-40B4-BE49-F238E27FC236}">
                  <a16:creationId xmlns:a16="http://schemas.microsoft.com/office/drawing/2014/main" id="{747F761B-D5F9-9C9A-29A3-557A5F8CDAAA}"/>
                </a:ext>
              </a:extLst>
            </xdr:cNvPr>
            <xdr:cNvSpPr/>
          </xdr:nvSpPr>
          <xdr:spPr>
            <a:xfrm>
              <a:off x="1938866" y="1270000"/>
              <a:ext cx="6231467" cy="3551242"/>
            </a:xfrm>
            <a:prstGeom prst="roundRect">
              <a:avLst>
                <a:gd name="adj" fmla="val 378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41" name="Retângulo: Cantos Superiores Arredondados 40">
              <a:extLst>
                <a:ext uri="{FF2B5EF4-FFF2-40B4-BE49-F238E27FC236}">
                  <a16:creationId xmlns:a16="http://schemas.microsoft.com/office/drawing/2014/main" id="{37A8E212-80DF-A5BC-BDD2-B7DDDE0CB30D}"/>
                </a:ext>
              </a:extLst>
            </xdr:cNvPr>
            <xdr:cNvSpPr/>
          </xdr:nvSpPr>
          <xdr:spPr>
            <a:xfrm>
              <a:off x="1927860" y="1263226"/>
              <a:ext cx="6267873" cy="430176"/>
            </a:xfrm>
            <a:prstGeom prst="round2SameRect">
              <a:avLst/>
            </a:prstGeom>
            <a:solidFill>
              <a:srgbClr val="5BF6A8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 rtl="0"/>
              <a:r>
                <a:rPr lang="pt-BR" sz="1600" b="1"/>
                <a:t>C</a:t>
              </a:r>
              <a:r>
                <a:rPr lang="pt-BR" sz="1600" b="1" i="0">
                  <a:solidFill>
                    <a:schemeClr val="lt1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omposition</a:t>
              </a:r>
              <a:r>
                <a:rPr lang="pt-BR" sz="1600" b="0" i="0" baseline="0">
                  <a:solidFill>
                    <a:schemeClr val="lt1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 by Subscription Type</a:t>
              </a:r>
              <a:endParaRPr lang="pt-BR" sz="1600">
                <a:effectLst/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graphicFrame macro="">
        <xdr:nvGraphicFramePr>
          <xdr:cNvPr id="37" name="Gráfico 36">
            <a:extLst>
              <a:ext uri="{FF2B5EF4-FFF2-40B4-BE49-F238E27FC236}">
                <a16:creationId xmlns:a16="http://schemas.microsoft.com/office/drawing/2014/main" id="{2F01D91F-178E-4B8D-A115-F5EF9637681F}"/>
              </a:ext>
            </a:extLst>
          </xdr:cNvPr>
          <xdr:cNvGraphicFramePr>
            <a:graphicFrameLocks/>
          </xdr:cNvGraphicFramePr>
        </xdr:nvGraphicFramePr>
        <xdr:xfrm>
          <a:off x="10981266" y="1634066"/>
          <a:ext cx="4318001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>
    <xdr:from>
      <xdr:col>15</xdr:col>
      <xdr:colOff>420785</xdr:colOff>
      <xdr:row>4</xdr:row>
      <xdr:rowOff>137157</xdr:rowOff>
    </xdr:from>
    <xdr:to>
      <xdr:col>21</xdr:col>
      <xdr:colOff>609591</xdr:colOff>
      <xdr:row>22</xdr:row>
      <xdr:rowOff>59266</xdr:rowOff>
    </xdr:to>
    <xdr:grpSp>
      <xdr:nvGrpSpPr>
        <xdr:cNvPr id="44" name="Agrupar 43">
          <a:extLst>
            <a:ext uri="{FF2B5EF4-FFF2-40B4-BE49-F238E27FC236}">
              <a16:creationId xmlns:a16="http://schemas.microsoft.com/office/drawing/2014/main" id="{FE2543F4-C20A-FE02-6168-5B35EA8478D6}"/>
            </a:ext>
          </a:extLst>
        </xdr:cNvPr>
        <xdr:cNvGrpSpPr/>
      </xdr:nvGrpSpPr>
      <xdr:grpSpPr>
        <a:xfrm>
          <a:off x="10959245" y="1203957"/>
          <a:ext cx="4715086" cy="3213949"/>
          <a:chOff x="1927860" y="1263226"/>
          <a:chExt cx="6267873" cy="3558016"/>
        </a:xfrm>
      </xdr:grpSpPr>
      <xdr:sp macro="" textlink="">
        <xdr:nvSpPr>
          <xdr:cNvPr id="46" name="Retângulo: Cantos Arredondados 45">
            <a:extLst>
              <a:ext uri="{FF2B5EF4-FFF2-40B4-BE49-F238E27FC236}">
                <a16:creationId xmlns:a16="http://schemas.microsoft.com/office/drawing/2014/main" id="{8ADF2E7B-C9D9-DC0E-CF56-03768456FF48}"/>
              </a:ext>
            </a:extLst>
          </xdr:cNvPr>
          <xdr:cNvSpPr/>
        </xdr:nvSpPr>
        <xdr:spPr>
          <a:xfrm>
            <a:off x="1938866" y="1270000"/>
            <a:ext cx="6231467" cy="3551242"/>
          </a:xfrm>
          <a:prstGeom prst="roundRect">
            <a:avLst>
              <a:gd name="adj" fmla="val 3780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7" name="Retângulo: Cantos Superiores Arredondados 46">
            <a:extLst>
              <a:ext uri="{FF2B5EF4-FFF2-40B4-BE49-F238E27FC236}">
                <a16:creationId xmlns:a16="http://schemas.microsoft.com/office/drawing/2014/main" id="{548D08CB-FF37-9D1A-2A54-8EC8DACB6EBE}"/>
              </a:ext>
            </a:extLst>
          </xdr:cNvPr>
          <xdr:cNvSpPr/>
        </xdr:nvSpPr>
        <xdr:spPr>
          <a:xfrm>
            <a:off x="1927860" y="1263226"/>
            <a:ext cx="6267873" cy="430176"/>
          </a:xfrm>
          <a:prstGeom prst="round2SameRect">
            <a:avLst/>
          </a:prstGeom>
          <a:solidFill>
            <a:srgbClr val="5BF6A8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 rtl="0"/>
            <a:r>
              <a:rPr lang="pt-BR" sz="1600" b="1"/>
              <a:t>C</a:t>
            </a:r>
            <a:r>
              <a:rPr lang="pt-BR" sz="1600" b="1" i="0">
                <a:solidFill>
                  <a:schemeClr val="lt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omposition</a:t>
            </a:r>
            <a:r>
              <a:rPr lang="pt-BR" sz="1600" b="0" i="0" baseline="0">
                <a:solidFill>
                  <a:schemeClr val="lt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 by Product</a:t>
            </a:r>
            <a:endParaRPr lang="pt-BR" sz="16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16</xdr:col>
      <xdr:colOff>177801</xdr:colOff>
      <xdr:row>7</xdr:row>
      <xdr:rowOff>50799</xdr:rowOff>
    </xdr:from>
    <xdr:to>
      <xdr:col>22</xdr:col>
      <xdr:colOff>101600</xdr:colOff>
      <xdr:row>21</xdr:row>
      <xdr:rowOff>186266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751D6238-903B-41EB-A82F-BC9C66E6F3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429252</xdr:colOff>
      <xdr:row>22</xdr:row>
      <xdr:rowOff>86357</xdr:rowOff>
    </xdr:from>
    <xdr:to>
      <xdr:col>22</xdr:col>
      <xdr:colOff>8458</xdr:colOff>
      <xdr:row>24</xdr:row>
      <xdr:rowOff>109771</xdr:rowOff>
    </xdr:to>
    <xdr:sp macro="" textlink="">
      <xdr:nvSpPr>
        <xdr:cNvPr id="50" name="Retângulo: Cantos Superiores Arredondados 49">
          <a:extLst>
            <a:ext uri="{FF2B5EF4-FFF2-40B4-BE49-F238E27FC236}">
              <a16:creationId xmlns:a16="http://schemas.microsoft.com/office/drawing/2014/main" id="{06D679E1-D81E-4FE9-8753-64FD51F3CAED}"/>
            </a:ext>
          </a:extLst>
        </xdr:cNvPr>
        <xdr:cNvSpPr/>
      </xdr:nvSpPr>
      <xdr:spPr>
        <a:xfrm>
          <a:off x="10970252" y="4514424"/>
          <a:ext cx="4718473" cy="395947"/>
        </a:xfrm>
        <a:prstGeom prst="round2SameRect">
          <a:avLst/>
        </a:prstGeom>
        <a:solidFill>
          <a:srgbClr val="5BF6A8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/>
          <a:r>
            <a:rPr lang="pt-BR" sz="1600" b="1"/>
            <a:t>gross value without deducting coupon</a:t>
          </a:r>
          <a:endParaRPr lang="pt-BR" sz="1600"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udio B Sanches" refreshedDate="45897.656232407404" createdVersion="8" refreshedVersion="8" minRefreshableVersion="3" recordCount="295" xr:uid="{0A7EF3BD-9B41-4EFC-AFD0-422B0D3CDA93}">
  <cacheSource type="worksheet">
    <worksheetSource name="Tabela1"/>
  </cacheSource>
  <cacheFields count="15">
    <cacheField name="Subscriber ID" numFmtId="0">
      <sharedItems containsSemiMixedTypes="0" containsString="0" containsNumber="1" containsInteger="1" minValue="3231" maxValue="3525"/>
    </cacheField>
    <cacheField name="Name" numFmtId="0">
      <sharedItems/>
    </cacheField>
    <cacheField name="Plan" numFmtId="0">
      <sharedItems count="3">
        <s v="Ultimate"/>
        <s v="Core"/>
        <s v="Standard"/>
      </sharedItems>
    </cacheField>
    <cacheField name="Start Date" numFmtId="14">
      <sharedItems containsSemiMixedTypes="0" containsNonDate="0" containsDate="1" containsString="0" minDate="2024-01-01T00:00:00" maxDate="2024-12-17T00:00:00" count="294">
        <d v="2024-01-01T00:00:00"/>
        <d v="2024-01-15T00:00:00"/>
        <d v="2024-02-10T00:00:00"/>
        <d v="2024-02-20T00:00:00"/>
        <d v="2024-03-05T00:00:00"/>
        <d v="2024-03-02T00:00:00"/>
        <d v="2024-03-03T00:00:00"/>
        <d v="2024-03-04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</sharedItems>
      <fieldGroup par="14"/>
    </cacheField>
    <cacheField name="Auto Renewal" numFmtId="0">
      <sharedItems count="2">
        <s v="Yes"/>
        <s v="No"/>
      </sharedItems>
    </cacheField>
    <cacheField name="Subscription Price" numFmtId="44">
      <sharedItems containsSemiMixedTypes="0" containsString="0" containsNumber="1" containsInteger="1" minValue="5" maxValue="15"/>
    </cacheField>
    <cacheField name="Subscription Type" numFmtId="0">
      <sharedItems count="3">
        <s v="Monthly"/>
        <s v="Annual"/>
        <s v="Quarterly"/>
      </sharedItems>
    </cacheField>
    <cacheField name="EA Play Season Pass" numFmtId="0">
      <sharedItems/>
    </cacheField>
    <cacheField name="EA Play Season Pass_x000a_Price" numFmtId="44">
      <sharedItems containsMixedTypes="1" containsNumber="1" containsInteger="1" minValue="30" maxValue="30"/>
    </cacheField>
    <cacheField name="Minecraft Season Pass" numFmtId="0">
      <sharedItems/>
    </cacheField>
    <cacheField name="Minecraft Season Pass Price" numFmtId="44">
      <sharedItems containsSemiMixedTypes="0" containsString="0" containsNumber="1" containsInteger="1" minValue="0" maxValue="20"/>
    </cacheField>
    <cacheField name="Coupon Value" numFmtId="44">
      <sharedItems containsSemiMixedTypes="0" containsString="0" containsNumber="1" containsInteger="1" minValue="0" maxValue="20"/>
    </cacheField>
    <cacheField name="Total Value" numFmtId="44">
      <sharedItems containsSemiMixedTypes="0" containsString="0" containsNumber="1" containsInteger="1" minValue="3" maxValue="62"/>
    </cacheField>
    <cacheField name="Dias (Start Date)" numFmtId="0" databaseField="0">
      <fieldGroup base="3">
        <rangePr groupBy="days" startDate="2024-01-01T00:00:00" endDate="2024-12-17T00:00:00"/>
        <groupItems count="368">
          <s v="&lt;01/01/2024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17/12/2024"/>
        </groupItems>
      </fieldGroup>
    </cacheField>
    <cacheField name="Meses (Start Date)" numFmtId="0" databaseField="0">
      <fieldGroup base="3">
        <rangePr groupBy="months" startDate="2024-01-01T00:00:00" endDate="2024-12-17T00:00:00"/>
        <groupItems count="14">
          <s v="&lt;01/01/2024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17/12/2024"/>
        </groupItems>
      </fieldGroup>
    </cacheField>
  </cacheFields>
  <extLst>
    <ext xmlns:x14="http://schemas.microsoft.com/office/spreadsheetml/2009/9/main" uri="{725AE2AE-9491-48be-B2B4-4EB974FC3084}">
      <x14:pivotCacheDefinition pivotCacheId="63949491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5">
  <r>
    <n v="3231"/>
    <s v="João Silva"/>
    <x v="0"/>
    <x v="0"/>
    <x v="0"/>
    <n v="15"/>
    <x v="0"/>
    <s v="Yes"/>
    <n v="30"/>
    <s v="Yes"/>
    <n v="20"/>
    <n v="5"/>
    <n v="60"/>
  </r>
  <r>
    <n v="3232"/>
    <s v="Maria Oliveira"/>
    <x v="1"/>
    <x v="1"/>
    <x v="1"/>
    <n v="5"/>
    <x v="1"/>
    <s v="No"/>
    <s v="-"/>
    <s v="No"/>
    <n v="0"/>
    <n v="0"/>
    <n v="5"/>
  </r>
  <r>
    <n v="3233"/>
    <s v="Lucas Fernandes"/>
    <x v="2"/>
    <x v="2"/>
    <x v="0"/>
    <n v="10"/>
    <x v="2"/>
    <s v="No"/>
    <s v="-"/>
    <s v="Yes"/>
    <n v="20"/>
    <n v="10"/>
    <n v="20"/>
  </r>
  <r>
    <n v="3234"/>
    <s v="Ana Souza"/>
    <x v="0"/>
    <x v="3"/>
    <x v="1"/>
    <n v="15"/>
    <x v="0"/>
    <s v="Yes"/>
    <n v="30"/>
    <s v="Yes"/>
    <n v="20"/>
    <n v="3"/>
    <n v="62"/>
  </r>
  <r>
    <n v="3235"/>
    <s v="Pedro Gonçalves"/>
    <x v="1"/>
    <x v="4"/>
    <x v="0"/>
    <n v="5"/>
    <x v="0"/>
    <s v="No"/>
    <s v="-"/>
    <s v="No"/>
    <n v="0"/>
    <n v="1"/>
    <n v="4"/>
  </r>
  <r>
    <n v="3236"/>
    <s v="Felipe Costa"/>
    <x v="2"/>
    <x v="5"/>
    <x v="1"/>
    <n v="10"/>
    <x v="0"/>
    <s v="No"/>
    <s v="-"/>
    <s v="Yes"/>
    <n v="20"/>
    <n v="2"/>
    <n v="28"/>
  </r>
  <r>
    <n v="3237"/>
    <s v="Camila Ribeiro"/>
    <x v="0"/>
    <x v="6"/>
    <x v="0"/>
    <n v="15"/>
    <x v="2"/>
    <s v="Yes"/>
    <n v="30"/>
    <s v="Yes"/>
    <n v="20"/>
    <n v="10"/>
    <n v="55"/>
  </r>
  <r>
    <n v="3238"/>
    <s v="André Mendes"/>
    <x v="1"/>
    <x v="7"/>
    <x v="0"/>
    <n v="5"/>
    <x v="1"/>
    <s v="No"/>
    <s v="-"/>
    <s v="No"/>
    <n v="0"/>
    <n v="0"/>
    <n v="5"/>
  </r>
  <r>
    <n v="3239"/>
    <s v="Sofia Almeida"/>
    <x v="0"/>
    <x v="4"/>
    <x v="1"/>
    <n v="15"/>
    <x v="0"/>
    <s v="Yes"/>
    <n v="30"/>
    <s v="Yes"/>
    <n v="20"/>
    <n v="5"/>
    <n v="60"/>
  </r>
  <r>
    <n v="3240"/>
    <s v="Bruno Martins"/>
    <x v="2"/>
    <x v="8"/>
    <x v="0"/>
    <n v="10"/>
    <x v="2"/>
    <s v="No"/>
    <s v="-"/>
    <s v="Yes"/>
    <n v="20"/>
    <n v="15"/>
    <n v="15"/>
  </r>
  <r>
    <n v="3241"/>
    <s v="Rita Castro"/>
    <x v="1"/>
    <x v="9"/>
    <x v="1"/>
    <n v="5"/>
    <x v="0"/>
    <s v="No"/>
    <s v="-"/>
    <s v="No"/>
    <n v="0"/>
    <n v="1"/>
    <n v="4"/>
  </r>
  <r>
    <n v="3242"/>
    <s v="Marco Túlio"/>
    <x v="0"/>
    <x v="10"/>
    <x v="0"/>
    <n v="15"/>
    <x v="1"/>
    <s v="Yes"/>
    <n v="30"/>
    <s v="Yes"/>
    <n v="20"/>
    <n v="20"/>
    <n v="45"/>
  </r>
  <r>
    <n v="3243"/>
    <s v="Lívia Silveira"/>
    <x v="2"/>
    <x v="11"/>
    <x v="1"/>
    <n v="10"/>
    <x v="0"/>
    <s v="No"/>
    <s v="-"/>
    <s v="Yes"/>
    <n v="20"/>
    <n v="10"/>
    <n v="20"/>
  </r>
  <r>
    <n v="3244"/>
    <s v="Diogo Sousa"/>
    <x v="1"/>
    <x v="12"/>
    <x v="0"/>
    <n v="5"/>
    <x v="2"/>
    <s v="No"/>
    <s v="-"/>
    <s v="No"/>
    <n v="0"/>
    <n v="0"/>
    <n v="5"/>
  </r>
  <r>
    <n v="3245"/>
    <s v="Fernanda Lima"/>
    <x v="0"/>
    <x v="13"/>
    <x v="1"/>
    <n v="15"/>
    <x v="0"/>
    <s v="Yes"/>
    <n v="30"/>
    <s v="Yes"/>
    <n v="20"/>
    <n v="8"/>
    <n v="57"/>
  </r>
  <r>
    <n v="3246"/>
    <s v="Caio Pereira"/>
    <x v="2"/>
    <x v="14"/>
    <x v="0"/>
    <n v="10"/>
    <x v="1"/>
    <s v="No"/>
    <s v="-"/>
    <s v="Yes"/>
    <n v="20"/>
    <n v="12"/>
    <n v="18"/>
  </r>
  <r>
    <n v="3247"/>
    <s v="Beatriz Gomes"/>
    <x v="1"/>
    <x v="15"/>
    <x v="1"/>
    <n v="5"/>
    <x v="0"/>
    <s v="No"/>
    <s v="-"/>
    <s v="No"/>
    <n v="0"/>
    <n v="2"/>
    <n v="3"/>
  </r>
  <r>
    <n v="3248"/>
    <s v="Cesar Oliveira"/>
    <x v="0"/>
    <x v="16"/>
    <x v="0"/>
    <n v="15"/>
    <x v="2"/>
    <s v="Yes"/>
    <n v="30"/>
    <s v="Yes"/>
    <n v="20"/>
    <n v="7"/>
    <n v="58"/>
  </r>
  <r>
    <n v="3249"/>
    <s v="Débora Machado"/>
    <x v="2"/>
    <x v="17"/>
    <x v="1"/>
    <n v="10"/>
    <x v="0"/>
    <s v="No"/>
    <s v="-"/>
    <s v="Yes"/>
    <n v="20"/>
    <n v="5"/>
    <n v="25"/>
  </r>
  <r>
    <n v="3250"/>
    <s v="Eduardo Vargas"/>
    <x v="1"/>
    <x v="18"/>
    <x v="0"/>
    <n v="5"/>
    <x v="1"/>
    <s v="No"/>
    <s v="-"/>
    <s v="No"/>
    <n v="0"/>
    <n v="0"/>
    <n v="5"/>
  </r>
  <r>
    <n v="3251"/>
    <s v="Gabriela Santos"/>
    <x v="0"/>
    <x v="19"/>
    <x v="1"/>
    <n v="15"/>
    <x v="0"/>
    <s v="Yes"/>
    <n v="30"/>
    <s v="Yes"/>
    <n v="20"/>
    <n v="3"/>
    <n v="62"/>
  </r>
  <r>
    <n v="3252"/>
    <s v="Henrique Dias"/>
    <x v="2"/>
    <x v="20"/>
    <x v="0"/>
    <n v="10"/>
    <x v="2"/>
    <s v="No"/>
    <s v="-"/>
    <s v="Yes"/>
    <n v="20"/>
    <n v="15"/>
    <n v="15"/>
  </r>
  <r>
    <n v="3253"/>
    <s v="Isabela Moreira"/>
    <x v="1"/>
    <x v="21"/>
    <x v="1"/>
    <n v="5"/>
    <x v="0"/>
    <s v="No"/>
    <s v="-"/>
    <s v="No"/>
    <n v="0"/>
    <n v="1"/>
    <n v="4"/>
  </r>
  <r>
    <n v="3254"/>
    <s v="Joaquim Barbosa"/>
    <x v="0"/>
    <x v="22"/>
    <x v="0"/>
    <n v="15"/>
    <x v="1"/>
    <s v="Yes"/>
    <n v="30"/>
    <s v="Yes"/>
    <n v="20"/>
    <n v="20"/>
    <n v="45"/>
  </r>
  <r>
    <n v="3255"/>
    <s v="Lara Rocha"/>
    <x v="2"/>
    <x v="23"/>
    <x v="1"/>
    <n v="10"/>
    <x v="0"/>
    <s v="No"/>
    <s v="-"/>
    <s v="Yes"/>
    <n v="20"/>
    <n v="10"/>
    <n v="20"/>
  </r>
  <r>
    <n v="3256"/>
    <s v="Matheus Silva"/>
    <x v="1"/>
    <x v="24"/>
    <x v="0"/>
    <n v="5"/>
    <x v="2"/>
    <s v="No"/>
    <s v="-"/>
    <s v="No"/>
    <n v="0"/>
    <n v="0"/>
    <n v="5"/>
  </r>
  <r>
    <n v="3257"/>
    <s v="Nicole Costa"/>
    <x v="0"/>
    <x v="25"/>
    <x v="1"/>
    <n v="15"/>
    <x v="0"/>
    <s v="Yes"/>
    <n v="30"/>
    <s v="Yes"/>
    <n v="20"/>
    <n v="5"/>
    <n v="60"/>
  </r>
  <r>
    <n v="3258"/>
    <s v="Otávio Mendonça"/>
    <x v="2"/>
    <x v="26"/>
    <x v="0"/>
    <n v="10"/>
    <x v="1"/>
    <s v="No"/>
    <s v="-"/>
    <s v="Yes"/>
    <n v="20"/>
    <n v="15"/>
    <n v="15"/>
  </r>
  <r>
    <n v="3259"/>
    <s v="Paula Ferreira"/>
    <x v="1"/>
    <x v="27"/>
    <x v="1"/>
    <n v="5"/>
    <x v="0"/>
    <s v="No"/>
    <s v="-"/>
    <s v="No"/>
    <n v="0"/>
    <n v="1"/>
    <n v="4"/>
  </r>
  <r>
    <n v="3260"/>
    <s v="Raquel Alves"/>
    <x v="0"/>
    <x v="28"/>
    <x v="0"/>
    <n v="15"/>
    <x v="2"/>
    <s v="Yes"/>
    <n v="30"/>
    <s v="Yes"/>
    <n v="20"/>
    <n v="7"/>
    <n v="58"/>
  </r>
  <r>
    <n v="3261"/>
    <s v="Samuel Pires"/>
    <x v="2"/>
    <x v="29"/>
    <x v="1"/>
    <n v="10"/>
    <x v="0"/>
    <s v="No"/>
    <s v="-"/>
    <s v="Yes"/>
    <n v="20"/>
    <n v="10"/>
    <n v="20"/>
  </r>
  <r>
    <n v="3262"/>
    <s v="Tânia Barros"/>
    <x v="1"/>
    <x v="30"/>
    <x v="0"/>
    <n v="5"/>
    <x v="1"/>
    <s v="No"/>
    <s v="-"/>
    <s v="No"/>
    <n v="0"/>
    <n v="0"/>
    <n v="5"/>
  </r>
  <r>
    <n v="3263"/>
    <s v="Vinicius Lima"/>
    <x v="0"/>
    <x v="31"/>
    <x v="1"/>
    <n v="15"/>
    <x v="0"/>
    <s v="Yes"/>
    <n v="30"/>
    <s v="Yes"/>
    <n v="20"/>
    <n v="3"/>
    <n v="62"/>
  </r>
  <r>
    <n v="3264"/>
    <s v="Yasmin Teixeira"/>
    <x v="2"/>
    <x v="32"/>
    <x v="0"/>
    <n v="10"/>
    <x v="2"/>
    <s v="No"/>
    <s v="-"/>
    <s v="Yes"/>
    <n v="20"/>
    <n v="15"/>
    <n v="15"/>
  </r>
  <r>
    <n v="3265"/>
    <s v="Zé Carlos"/>
    <x v="1"/>
    <x v="33"/>
    <x v="1"/>
    <n v="5"/>
    <x v="0"/>
    <s v="No"/>
    <s v="-"/>
    <s v="No"/>
    <n v="0"/>
    <n v="1"/>
    <n v="4"/>
  </r>
  <r>
    <n v="3266"/>
    <s v="Amanda Nogueira"/>
    <x v="1"/>
    <x v="34"/>
    <x v="0"/>
    <n v="5"/>
    <x v="0"/>
    <s v="No"/>
    <s v="-"/>
    <s v="No"/>
    <n v="0"/>
    <n v="0"/>
    <n v="5"/>
  </r>
  <r>
    <n v="3267"/>
    <s v="Bruno Cavalheiro"/>
    <x v="0"/>
    <x v="35"/>
    <x v="1"/>
    <n v="15"/>
    <x v="2"/>
    <s v="Yes"/>
    <n v="30"/>
    <s v="Yes"/>
    <n v="20"/>
    <n v="7"/>
    <n v="58"/>
  </r>
  <r>
    <n v="3268"/>
    <s v="Carla Dias"/>
    <x v="2"/>
    <x v="36"/>
    <x v="0"/>
    <n v="10"/>
    <x v="1"/>
    <s v="No"/>
    <s v="-"/>
    <s v="Yes"/>
    <n v="20"/>
    <n v="10"/>
    <n v="20"/>
  </r>
  <r>
    <n v="3269"/>
    <s v="Diego Fontes"/>
    <x v="1"/>
    <x v="37"/>
    <x v="1"/>
    <n v="5"/>
    <x v="2"/>
    <s v="No"/>
    <s v="-"/>
    <s v="No"/>
    <n v="0"/>
    <n v="1"/>
    <n v="4"/>
  </r>
  <r>
    <n v="3270"/>
    <s v="Eunice Lima"/>
    <x v="0"/>
    <x v="38"/>
    <x v="0"/>
    <n v="15"/>
    <x v="0"/>
    <s v="Yes"/>
    <n v="30"/>
    <s v="Yes"/>
    <n v="20"/>
    <n v="15"/>
    <n v="50"/>
  </r>
  <r>
    <n v="3271"/>
    <s v="Fábio Martins"/>
    <x v="2"/>
    <x v="39"/>
    <x v="1"/>
    <n v="10"/>
    <x v="0"/>
    <s v="No"/>
    <s v="-"/>
    <s v="Yes"/>
    <n v="20"/>
    <n v="5"/>
    <n v="25"/>
  </r>
  <r>
    <n v="3272"/>
    <s v="Gisele Araújo"/>
    <x v="1"/>
    <x v="40"/>
    <x v="0"/>
    <n v="5"/>
    <x v="1"/>
    <s v="No"/>
    <s v="-"/>
    <s v="No"/>
    <n v="0"/>
    <n v="0"/>
    <n v="5"/>
  </r>
  <r>
    <n v="3273"/>
    <s v="Hélio Castro"/>
    <x v="0"/>
    <x v="41"/>
    <x v="1"/>
    <n v="15"/>
    <x v="2"/>
    <s v="Yes"/>
    <n v="30"/>
    <s v="Yes"/>
    <n v="20"/>
    <n v="20"/>
    <n v="45"/>
  </r>
  <r>
    <n v="3274"/>
    <s v="Ingrid Menezes"/>
    <x v="2"/>
    <x v="42"/>
    <x v="0"/>
    <n v="10"/>
    <x v="2"/>
    <s v="No"/>
    <s v="-"/>
    <s v="Yes"/>
    <n v="20"/>
    <n v="12"/>
    <n v="18"/>
  </r>
  <r>
    <n v="3275"/>
    <s v="Jorge Baptista"/>
    <x v="1"/>
    <x v="43"/>
    <x v="1"/>
    <n v="5"/>
    <x v="0"/>
    <s v="No"/>
    <s v="-"/>
    <s v="No"/>
    <n v="0"/>
    <n v="2"/>
    <n v="3"/>
  </r>
  <r>
    <n v="3276"/>
    <s v="Kléber Oliveira"/>
    <x v="0"/>
    <x v="44"/>
    <x v="0"/>
    <n v="15"/>
    <x v="1"/>
    <s v="Yes"/>
    <n v="30"/>
    <s v="Yes"/>
    <n v="20"/>
    <n v="5"/>
    <n v="60"/>
  </r>
  <r>
    <n v="3277"/>
    <s v="Luciana Freitas"/>
    <x v="2"/>
    <x v="45"/>
    <x v="1"/>
    <n v="10"/>
    <x v="0"/>
    <s v="No"/>
    <s v="-"/>
    <s v="Yes"/>
    <n v="20"/>
    <n v="10"/>
    <n v="20"/>
  </r>
  <r>
    <n v="3278"/>
    <s v="Márcia Eller"/>
    <x v="1"/>
    <x v="46"/>
    <x v="0"/>
    <n v="5"/>
    <x v="2"/>
    <s v="No"/>
    <s v="-"/>
    <s v="No"/>
    <n v="0"/>
    <n v="0"/>
    <n v="5"/>
  </r>
  <r>
    <n v="3279"/>
    <s v="Nilo Peçanha"/>
    <x v="0"/>
    <x v="47"/>
    <x v="1"/>
    <n v="15"/>
    <x v="0"/>
    <s v="Yes"/>
    <n v="30"/>
    <s v="Yes"/>
    <n v="20"/>
    <n v="3"/>
    <n v="62"/>
  </r>
  <r>
    <n v="3280"/>
    <s v="Oscar Neves"/>
    <x v="2"/>
    <x v="48"/>
    <x v="0"/>
    <n v="10"/>
    <x v="1"/>
    <s v="No"/>
    <s v="-"/>
    <s v="Yes"/>
    <n v="20"/>
    <n v="15"/>
    <n v="15"/>
  </r>
  <r>
    <n v="3281"/>
    <s v="Patrícia Soares"/>
    <x v="1"/>
    <x v="49"/>
    <x v="1"/>
    <n v="5"/>
    <x v="0"/>
    <s v="No"/>
    <s v="-"/>
    <s v="No"/>
    <n v="0"/>
    <n v="1"/>
    <n v="4"/>
  </r>
  <r>
    <n v="3282"/>
    <s v="Quirino Gonçalves"/>
    <x v="0"/>
    <x v="50"/>
    <x v="0"/>
    <n v="15"/>
    <x v="2"/>
    <s v="Yes"/>
    <n v="30"/>
    <s v="Yes"/>
    <n v="20"/>
    <n v="7"/>
    <n v="58"/>
  </r>
  <r>
    <n v="3283"/>
    <s v="Raul Machado"/>
    <x v="2"/>
    <x v="51"/>
    <x v="1"/>
    <n v="10"/>
    <x v="0"/>
    <s v="No"/>
    <s v="-"/>
    <s v="Yes"/>
    <n v="20"/>
    <n v="10"/>
    <n v="20"/>
  </r>
  <r>
    <n v="3284"/>
    <s v="Sônia Lobo"/>
    <x v="1"/>
    <x v="52"/>
    <x v="0"/>
    <n v="5"/>
    <x v="1"/>
    <s v="No"/>
    <s v="-"/>
    <s v="No"/>
    <n v="0"/>
    <n v="0"/>
    <n v="5"/>
  </r>
  <r>
    <n v="3285"/>
    <s v="Tiago Ramos"/>
    <x v="0"/>
    <x v="53"/>
    <x v="1"/>
    <n v="15"/>
    <x v="0"/>
    <s v="Yes"/>
    <n v="30"/>
    <s v="Yes"/>
    <n v="20"/>
    <n v="20"/>
    <n v="45"/>
  </r>
  <r>
    <n v="3286"/>
    <s v="Ugo Pires"/>
    <x v="2"/>
    <x v="54"/>
    <x v="0"/>
    <n v="10"/>
    <x v="2"/>
    <s v="No"/>
    <s v="-"/>
    <s v="Yes"/>
    <n v="20"/>
    <n v="15"/>
    <n v="15"/>
  </r>
  <r>
    <n v="3287"/>
    <s v="Valéria Nobre"/>
    <x v="1"/>
    <x v="55"/>
    <x v="1"/>
    <n v="5"/>
    <x v="0"/>
    <s v="No"/>
    <s v="-"/>
    <s v="No"/>
    <n v="0"/>
    <n v="1"/>
    <n v="4"/>
  </r>
  <r>
    <n v="3288"/>
    <s v="William Siqueira"/>
    <x v="0"/>
    <x v="56"/>
    <x v="0"/>
    <n v="15"/>
    <x v="1"/>
    <s v="Yes"/>
    <n v="30"/>
    <s v="Yes"/>
    <n v="20"/>
    <n v="3"/>
    <n v="62"/>
  </r>
  <r>
    <n v="3289"/>
    <s v="Xuxa Meneghel"/>
    <x v="2"/>
    <x v="57"/>
    <x v="1"/>
    <n v="10"/>
    <x v="0"/>
    <s v="No"/>
    <s v="-"/>
    <s v="Yes"/>
    <n v="20"/>
    <n v="10"/>
    <n v="20"/>
  </r>
  <r>
    <n v="3290"/>
    <s v="Yara Figueiredo"/>
    <x v="1"/>
    <x v="58"/>
    <x v="0"/>
    <n v="5"/>
    <x v="2"/>
    <s v="No"/>
    <s v="-"/>
    <s v="No"/>
    <n v="0"/>
    <n v="0"/>
    <n v="5"/>
  </r>
  <r>
    <n v="3291"/>
    <s v="Zacarias Alves"/>
    <x v="0"/>
    <x v="59"/>
    <x v="1"/>
    <n v="15"/>
    <x v="0"/>
    <s v="Yes"/>
    <n v="30"/>
    <s v="Yes"/>
    <n v="20"/>
    <n v="5"/>
    <n v="60"/>
  </r>
  <r>
    <n v="3292"/>
    <s v="Amanda Bynes"/>
    <x v="2"/>
    <x v="60"/>
    <x v="0"/>
    <n v="10"/>
    <x v="1"/>
    <s v="No"/>
    <s v="-"/>
    <s v="Yes"/>
    <n v="20"/>
    <n v="15"/>
    <n v="15"/>
  </r>
  <r>
    <n v="3293"/>
    <s v="Bruno Mars"/>
    <x v="1"/>
    <x v="61"/>
    <x v="1"/>
    <n v="5"/>
    <x v="0"/>
    <s v="No"/>
    <s v="-"/>
    <s v="No"/>
    <n v="0"/>
    <n v="1"/>
    <n v="4"/>
  </r>
  <r>
    <n v="3294"/>
    <s v="Carla Bruni"/>
    <x v="0"/>
    <x v="62"/>
    <x v="0"/>
    <n v="15"/>
    <x v="2"/>
    <s v="Yes"/>
    <n v="30"/>
    <s v="Yes"/>
    <n v="20"/>
    <n v="20"/>
    <n v="45"/>
  </r>
  <r>
    <n v="3295"/>
    <s v="Diego Maradona"/>
    <x v="2"/>
    <x v="63"/>
    <x v="1"/>
    <n v="10"/>
    <x v="0"/>
    <s v="No"/>
    <s v="-"/>
    <s v="Yes"/>
    <n v="20"/>
    <n v="5"/>
    <n v="25"/>
  </r>
  <r>
    <n v="3296"/>
    <s v="Estela Marques"/>
    <x v="1"/>
    <x v="64"/>
    <x v="1"/>
    <n v="5"/>
    <x v="0"/>
    <s v="No"/>
    <s v="-"/>
    <s v="No"/>
    <n v="0"/>
    <n v="0"/>
    <n v="5"/>
  </r>
  <r>
    <n v="3297"/>
    <s v="Fábio Nobre"/>
    <x v="0"/>
    <x v="65"/>
    <x v="0"/>
    <n v="15"/>
    <x v="2"/>
    <s v="Yes"/>
    <n v="30"/>
    <s v="Yes"/>
    <n v="20"/>
    <n v="7"/>
    <n v="58"/>
  </r>
  <r>
    <n v="3298"/>
    <s v="Gabriel Oliveira"/>
    <x v="2"/>
    <x v="66"/>
    <x v="1"/>
    <n v="10"/>
    <x v="1"/>
    <s v="No"/>
    <s v="-"/>
    <s v="Yes"/>
    <n v="20"/>
    <n v="10"/>
    <n v="20"/>
  </r>
  <r>
    <n v="3299"/>
    <s v="Helena Santos"/>
    <x v="1"/>
    <x v="67"/>
    <x v="0"/>
    <n v="5"/>
    <x v="2"/>
    <s v="No"/>
    <s v="-"/>
    <s v="No"/>
    <n v="0"/>
    <n v="1"/>
    <n v="4"/>
  </r>
  <r>
    <n v="3300"/>
    <s v="Ivan Carvalho"/>
    <x v="0"/>
    <x v="68"/>
    <x v="1"/>
    <n v="15"/>
    <x v="0"/>
    <s v="Yes"/>
    <n v="30"/>
    <s v="Yes"/>
    <n v="20"/>
    <n v="15"/>
    <n v="50"/>
  </r>
  <r>
    <n v="3301"/>
    <s v="Júlia Ferreira"/>
    <x v="2"/>
    <x v="69"/>
    <x v="0"/>
    <n v="10"/>
    <x v="0"/>
    <s v="No"/>
    <s v="-"/>
    <s v="Yes"/>
    <n v="20"/>
    <n v="5"/>
    <n v="25"/>
  </r>
  <r>
    <n v="3302"/>
    <s v="Karla Alves"/>
    <x v="1"/>
    <x v="70"/>
    <x v="1"/>
    <n v="5"/>
    <x v="1"/>
    <s v="No"/>
    <s v="-"/>
    <s v="No"/>
    <n v="0"/>
    <n v="0"/>
    <n v="5"/>
  </r>
  <r>
    <n v="3303"/>
    <s v="Lucas Mendes"/>
    <x v="0"/>
    <x v="71"/>
    <x v="0"/>
    <n v="15"/>
    <x v="2"/>
    <s v="Yes"/>
    <n v="30"/>
    <s v="Yes"/>
    <n v="20"/>
    <n v="20"/>
    <n v="45"/>
  </r>
  <r>
    <n v="3304"/>
    <s v="Mônica Gomes"/>
    <x v="2"/>
    <x v="72"/>
    <x v="1"/>
    <n v="10"/>
    <x v="2"/>
    <s v="No"/>
    <s v="-"/>
    <s v="Yes"/>
    <n v="20"/>
    <n v="12"/>
    <n v="18"/>
  </r>
  <r>
    <n v="3305"/>
    <s v="Norberto Queiroz"/>
    <x v="1"/>
    <x v="73"/>
    <x v="0"/>
    <n v="5"/>
    <x v="0"/>
    <s v="No"/>
    <s v="-"/>
    <s v="No"/>
    <n v="0"/>
    <n v="2"/>
    <n v="3"/>
  </r>
  <r>
    <n v="3306"/>
    <s v="Otávio Barros"/>
    <x v="0"/>
    <x v="74"/>
    <x v="1"/>
    <n v="15"/>
    <x v="1"/>
    <s v="Yes"/>
    <n v="30"/>
    <s v="Yes"/>
    <n v="20"/>
    <n v="5"/>
    <n v="60"/>
  </r>
  <r>
    <n v="3307"/>
    <s v="Paula Vieira"/>
    <x v="2"/>
    <x v="75"/>
    <x v="0"/>
    <n v="10"/>
    <x v="0"/>
    <s v="No"/>
    <s v="-"/>
    <s v="Yes"/>
    <n v="20"/>
    <n v="10"/>
    <n v="20"/>
  </r>
  <r>
    <n v="3308"/>
    <s v="Quentin Ramos"/>
    <x v="1"/>
    <x v="76"/>
    <x v="1"/>
    <n v="5"/>
    <x v="2"/>
    <s v="No"/>
    <s v="-"/>
    <s v="No"/>
    <n v="0"/>
    <n v="0"/>
    <n v="5"/>
  </r>
  <r>
    <n v="3309"/>
    <s v="Raquel Novaes"/>
    <x v="0"/>
    <x v="77"/>
    <x v="0"/>
    <n v="15"/>
    <x v="0"/>
    <s v="Yes"/>
    <n v="30"/>
    <s v="Yes"/>
    <n v="20"/>
    <n v="3"/>
    <n v="62"/>
  </r>
  <r>
    <n v="3310"/>
    <s v="Samantha Lopes"/>
    <x v="2"/>
    <x v="78"/>
    <x v="1"/>
    <n v="10"/>
    <x v="1"/>
    <s v="No"/>
    <s v="-"/>
    <s v="Yes"/>
    <n v="20"/>
    <n v="15"/>
    <n v="15"/>
  </r>
  <r>
    <n v="3311"/>
    <s v="Tiago Martins"/>
    <x v="1"/>
    <x v="79"/>
    <x v="0"/>
    <n v="5"/>
    <x v="0"/>
    <s v="No"/>
    <s v="-"/>
    <s v="No"/>
    <n v="0"/>
    <n v="1"/>
    <n v="4"/>
  </r>
  <r>
    <n v="3312"/>
    <s v="Ulysses Guimarães"/>
    <x v="0"/>
    <x v="80"/>
    <x v="1"/>
    <n v="15"/>
    <x v="2"/>
    <s v="Yes"/>
    <n v="30"/>
    <s v="Yes"/>
    <n v="20"/>
    <n v="7"/>
    <n v="58"/>
  </r>
  <r>
    <n v="3313"/>
    <s v="Vanessa Silva"/>
    <x v="2"/>
    <x v="81"/>
    <x v="0"/>
    <n v="10"/>
    <x v="0"/>
    <s v="No"/>
    <s v="-"/>
    <s v="Yes"/>
    <n v="20"/>
    <n v="10"/>
    <n v="20"/>
  </r>
  <r>
    <n v="3314"/>
    <s v="William Carneiro"/>
    <x v="1"/>
    <x v="82"/>
    <x v="1"/>
    <n v="5"/>
    <x v="1"/>
    <s v="No"/>
    <s v="-"/>
    <s v="No"/>
    <n v="0"/>
    <n v="0"/>
    <n v="5"/>
  </r>
  <r>
    <n v="3315"/>
    <s v="Ximena Rocha"/>
    <x v="0"/>
    <x v="83"/>
    <x v="0"/>
    <n v="15"/>
    <x v="0"/>
    <s v="Yes"/>
    <n v="30"/>
    <s v="Yes"/>
    <n v="20"/>
    <n v="20"/>
    <n v="45"/>
  </r>
  <r>
    <n v="3316"/>
    <s v="Yasmin Figueiredo"/>
    <x v="2"/>
    <x v="84"/>
    <x v="1"/>
    <n v="10"/>
    <x v="2"/>
    <s v="No"/>
    <s v="-"/>
    <s v="Yes"/>
    <n v="20"/>
    <n v="15"/>
    <n v="15"/>
  </r>
  <r>
    <n v="3317"/>
    <s v="Zara Cunha"/>
    <x v="1"/>
    <x v="85"/>
    <x v="0"/>
    <n v="5"/>
    <x v="0"/>
    <s v="No"/>
    <s v="-"/>
    <s v="No"/>
    <n v="0"/>
    <n v="1"/>
    <n v="4"/>
  </r>
  <r>
    <n v="3318"/>
    <s v="Alan Teixeira"/>
    <x v="0"/>
    <x v="86"/>
    <x v="1"/>
    <n v="15"/>
    <x v="1"/>
    <s v="Yes"/>
    <n v="30"/>
    <s v="Yes"/>
    <n v="20"/>
    <n v="3"/>
    <n v="62"/>
  </r>
  <r>
    <n v="3319"/>
    <s v="Bárbara Oliveira"/>
    <x v="2"/>
    <x v="87"/>
    <x v="0"/>
    <n v="10"/>
    <x v="0"/>
    <s v="No"/>
    <s v="-"/>
    <s v="Yes"/>
    <n v="20"/>
    <n v="10"/>
    <n v="20"/>
  </r>
  <r>
    <n v="3320"/>
    <s v="Carlos Junqueira"/>
    <x v="1"/>
    <x v="88"/>
    <x v="1"/>
    <n v="5"/>
    <x v="2"/>
    <s v="No"/>
    <s v="-"/>
    <s v="No"/>
    <n v="0"/>
    <n v="0"/>
    <n v="5"/>
  </r>
  <r>
    <n v="3321"/>
    <s v="Daniela Moura"/>
    <x v="0"/>
    <x v="89"/>
    <x v="0"/>
    <n v="15"/>
    <x v="0"/>
    <s v="Yes"/>
    <n v="30"/>
    <s v="Yes"/>
    <n v="20"/>
    <n v="5"/>
    <n v="60"/>
  </r>
  <r>
    <n v="3322"/>
    <s v="Eduardo Lima"/>
    <x v="2"/>
    <x v="90"/>
    <x v="1"/>
    <n v="10"/>
    <x v="1"/>
    <s v="No"/>
    <s v="-"/>
    <s v="Yes"/>
    <n v="20"/>
    <n v="15"/>
    <n v="15"/>
  </r>
  <r>
    <n v="3323"/>
    <s v="Fabiana Araújo"/>
    <x v="1"/>
    <x v="91"/>
    <x v="0"/>
    <n v="5"/>
    <x v="0"/>
    <s v="No"/>
    <s v="-"/>
    <s v="No"/>
    <n v="0"/>
    <n v="1"/>
    <n v="4"/>
  </r>
  <r>
    <n v="3324"/>
    <s v="Geraldo Ribeiro"/>
    <x v="0"/>
    <x v="92"/>
    <x v="1"/>
    <n v="15"/>
    <x v="2"/>
    <s v="Yes"/>
    <n v="30"/>
    <s v="Yes"/>
    <n v="20"/>
    <n v="20"/>
    <n v="45"/>
  </r>
  <r>
    <n v="3325"/>
    <s v="Héctor Vargas"/>
    <x v="2"/>
    <x v="93"/>
    <x v="0"/>
    <n v="10"/>
    <x v="2"/>
    <s v="No"/>
    <s v="-"/>
    <s v="Yes"/>
    <n v="20"/>
    <n v="15"/>
    <n v="15"/>
  </r>
  <r>
    <n v="3326"/>
    <s v="Isabela Fonseca"/>
    <x v="1"/>
    <x v="94"/>
    <x v="1"/>
    <n v="5"/>
    <x v="1"/>
    <s v="No"/>
    <s v="-"/>
    <s v="No"/>
    <n v="0"/>
    <n v="0"/>
    <n v="5"/>
  </r>
  <r>
    <n v="3327"/>
    <s v="João Pedro Almeida"/>
    <x v="0"/>
    <x v="95"/>
    <x v="0"/>
    <n v="15"/>
    <x v="0"/>
    <s v="Yes"/>
    <n v="30"/>
    <s v="Yes"/>
    <n v="20"/>
    <n v="7"/>
    <n v="58"/>
  </r>
  <r>
    <n v="3328"/>
    <s v="Klara Costa"/>
    <x v="2"/>
    <x v="96"/>
    <x v="1"/>
    <n v="10"/>
    <x v="1"/>
    <s v="No"/>
    <s v="-"/>
    <s v="Yes"/>
    <n v="20"/>
    <n v="10"/>
    <n v="20"/>
  </r>
  <r>
    <n v="3329"/>
    <s v="Luciana Mendes"/>
    <x v="1"/>
    <x v="97"/>
    <x v="0"/>
    <n v="5"/>
    <x v="2"/>
    <s v="No"/>
    <s v="-"/>
    <s v="No"/>
    <n v="0"/>
    <n v="1"/>
    <n v="4"/>
  </r>
  <r>
    <n v="3330"/>
    <s v="Marcelo Gouveia"/>
    <x v="0"/>
    <x v="98"/>
    <x v="1"/>
    <n v="15"/>
    <x v="0"/>
    <s v="Yes"/>
    <n v="30"/>
    <s v="Yes"/>
    <n v="20"/>
    <n v="15"/>
    <n v="50"/>
  </r>
  <r>
    <n v="3331"/>
    <s v="Nívea Borges"/>
    <x v="2"/>
    <x v="99"/>
    <x v="0"/>
    <n v="10"/>
    <x v="0"/>
    <s v="No"/>
    <s v="-"/>
    <s v="Yes"/>
    <n v="20"/>
    <n v="5"/>
    <n v="25"/>
  </r>
  <r>
    <n v="3332"/>
    <s v="Oscar Nogueira"/>
    <x v="1"/>
    <x v="100"/>
    <x v="1"/>
    <n v="5"/>
    <x v="1"/>
    <s v="No"/>
    <s v="-"/>
    <s v="No"/>
    <n v="0"/>
    <n v="0"/>
    <n v="5"/>
  </r>
  <r>
    <n v="3333"/>
    <s v="Patrícia Alves"/>
    <x v="0"/>
    <x v="101"/>
    <x v="0"/>
    <n v="15"/>
    <x v="2"/>
    <s v="Yes"/>
    <n v="30"/>
    <s v="Yes"/>
    <n v="20"/>
    <n v="20"/>
    <n v="45"/>
  </r>
  <r>
    <n v="3334"/>
    <s v="Rafaela Silva"/>
    <x v="2"/>
    <x v="102"/>
    <x v="1"/>
    <n v="10"/>
    <x v="2"/>
    <s v="No"/>
    <s v="-"/>
    <s v="Yes"/>
    <n v="20"/>
    <n v="12"/>
    <n v="18"/>
  </r>
  <r>
    <n v="3335"/>
    <s v="Samantha Moraes"/>
    <x v="1"/>
    <x v="103"/>
    <x v="0"/>
    <n v="5"/>
    <x v="0"/>
    <s v="No"/>
    <s v="-"/>
    <s v="No"/>
    <n v="0"/>
    <n v="2"/>
    <n v="3"/>
  </r>
  <r>
    <n v="3336"/>
    <s v="Tatiana Rocha"/>
    <x v="1"/>
    <x v="104"/>
    <x v="0"/>
    <n v="5"/>
    <x v="0"/>
    <s v="No"/>
    <s v="-"/>
    <s v="No"/>
    <n v="0"/>
    <n v="0"/>
    <n v="5"/>
  </r>
  <r>
    <n v="3337"/>
    <s v="Ulisses Tavares"/>
    <x v="0"/>
    <x v="105"/>
    <x v="1"/>
    <n v="15"/>
    <x v="2"/>
    <s v="Yes"/>
    <n v="30"/>
    <s v="Yes"/>
    <n v="20"/>
    <n v="7"/>
    <n v="58"/>
  </r>
  <r>
    <n v="3338"/>
    <s v="Víctor Lemos"/>
    <x v="2"/>
    <x v="106"/>
    <x v="0"/>
    <n v="10"/>
    <x v="1"/>
    <s v="No"/>
    <s v="-"/>
    <s v="Yes"/>
    <n v="20"/>
    <n v="10"/>
    <n v="20"/>
  </r>
  <r>
    <n v="3339"/>
    <s v="Wilma Barros"/>
    <x v="1"/>
    <x v="107"/>
    <x v="1"/>
    <n v="5"/>
    <x v="2"/>
    <s v="No"/>
    <s v="-"/>
    <s v="No"/>
    <n v="0"/>
    <n v="1"/>
    <n v="4"/>
  </r>
  <r>
    <n v="3340"/>
    <s v="Xavier Nascimento"/>
    <x v="0"/>
    <x v="108"/>
    <x v="0"/>
    <n v="15"/>
    <x v="0"/>
    <s v="Yes"/>
    <n v="30"/>
    <s v="Yes"/>
    <n v="20"/>
    <n v="15"/>
    <n v="50"/>
  </r>
  <r>
    <n v="3341"/>
    <s v="Yago Pereira"/>
    <x v="2"/>
    <x v="109"/>
    <x v="1"/>
    <n v="10"/>
    <x v="0"/>
    <s v="No"/>
    <s v="-"/>
    <s v="Yes"/>
    <n v="20"/>
    <n v="5"/>
    <n v="25"/>
  </r>
  <r>
    <n v="3342"/>
    <s v="Zilda Ferreira"/>
    <x v="1"/>
    <x v="110"/>
    <x v="0"/>
    <n v="5"/>
    <x v="1"/>
    <s v="No"/>
    <s v="-"/>
    <s v="No"/>
    <n v="0"/>
    <n v="0"/>
    <n v="5"/>
  </r>
  <r>
    <n v="3343"/>
    <s v="Amanda Lopes"/>
    <x v="0"/>
    <x v="111"/>
    <x v="1"/>
    <n v="15"/>
    <x v="2"/>
    <s v="Yes"/>
    <n v="30"/>
    <s v="Yes"/>
    <n v="20"/>
    <n v="20"/>
    <n v="45"/>
  </r>
  <r>
    <n v="3344"/>
    <s v="Bruno Miranda"/>
    <x v="2"/>
    <x v="112"/>
    <x v="0"/>
    <n v="10"/>
    <x v="2"/>
    <s v="No"/>
    <s v="-"/>
    <s v="Yes"/>
    <n v="20"/>
    <n v="12"/>
    <n v="18"/>
  </r>
  <r>
    <n v="3345"/>
    <s v="Célia Torres"/>
    <x v="1"/>
    <x v="113"/>
    <x v="1"/>
    <n v="5"/>
    <x v="0"/>
    <s v="No"/>
    <s v="-"/>
    <s v="No"/>
    <n v="0"/>
    <n v="2"/>
    <n v="3"/>
  </r>
  <r>
    <n v="3346"/>
    <s v="Diogo Souza"/>
    <x v="0"/>
    <x v="114"/>
    <x v="0"/>
    <n v="15"/>
    <x v="1"/>
    <s v="Yes"/>
    <n v="30"/>
    <s v="Yes"/>
    <n v="20"/>
    <n v="5"/>
    <n v="60"/>
  </r>
  <r>
    <n v="3347"/>
    <s v="Elisa Castro"/>
    <x v="2"/>
    <x v="115"/>
    <x v="1"/>
    <n v="10"/>
    <x v="0"/>
    <s v="No"/>
    <s v="-"/>
    <s v="Yes"/>
    <n v="20"/>
    <n v="10"/>
    <n v="20"/>
  </r>
  <r>
    <n v="3348"/>
    <s v="Fátima Lima"/>
    <x v="1"/>
    <x v="116"/>
    <x v="0"/>
    <n v="5"/>
    <x v="2"/>
    <s v="No"/>
    <s v="-"/>
    <s v="No"/>
    <n v="0"/>
    <n v="0"/>
    <n v="5"/>
  </r>
  <r>
    <n v="3349"/>
    <s v="Geraldo Ribeiro"/>
    <x v="0"/>
    <x v="117"/>
    <x v="1"/>
    <n v="15"/>
    <x v="0"/>
    <s v="Yes"/>
    <n v="30"/>
    <s v="Yes"/>
    <n v="20"/>
    <n v="3"/>
    <n v="62"/>
  </r>
  <r>
    <n v="3350"/>
    <s v="Hélio Martins"/>
    <x v="2"/>
    <x v="118"/>
    <x v="0"/>
    <n v="10"/>
    <x v="1"/>
    <s v="No"/>
    <s v="-"/>
    <s v="Yes"/>
    <n v="20"/>
    <n v="15"/>
    <n v="15"/>
  </r>
  <r>
    <n v="3351"/>
    <s v="Íris Santos"/>
    <x v="1"/>
    <x v="119"/>
    <x v="1"/>
    <n v="5"/>
    <x v="0"/>
    <s v="No"/>
    <s v="-"/>
    <s v="No"/>
    <n v="0"/>
    <n v="1"/>
    <n v="4"/>
  </r>
  <r>
    <n v="3352"/>
    <s v="João Marcelo"/>
    <x v="0"/>
    <x v="120"/>
    <x v="0"/>
    <n v="15"/>
    <x v="2"/>
    <s v="Yes"/>
    <n v="30"/>
    <s v="Yes"/>
    <n v="20"/>
    <n v="7"/>
    <n v="58"/>
  </r>
  <r>
    <n v="3353"/>
    <s v="Larissa Gomes"/>
    <x v="2"/>
    <x v="121"/>
    <x v="1"/>
    <n v="10"/>
    <x v="0"/>
    <s v="No"/>
    <s v="-"/>
    <s v="Yes"/>
    <n v="20"/>
    <n v="10"/>
    <n v="20"/>
  </r>
  <r>
    <n v="3354"/>
    <s v="Márcio Silva"/>
    <x v="1"/>
    <x v="122"/>
    <x v="0"/>
    <n v="5"/>
    <x v="1"/>
    <s v="No"/>
    <s v="-"/>
    <s v="No"/>
    <n v="0"/>
    <n v="0"/>
    <n v="5"/>
  </r>
  <r>
    <n v="3355"/>
    <s v="Nadia Costa"/>
    <x v="0"/>
    <x v="123"/>
    <x v="1"/>
    <n v="15"/>
    <x v="0"/>
    <s v="Yes"/>
    <n v="30"/>
    <s v="Yes"/>
    <n v="20"/>
    <n v="20"/>
    <n v="45"/>
  </r>
  <r>
    <n v="3356"/>
    <s v="Oscar Almeida"/>
    <x v="2"/>
    <x v="124"/>
    <x v="0"/>
    <n v="10"/>
    <x v="2"/>
    <s v="No"/>
    <s v="-"/>
    <s v="Yes"/>
    <n v="20"/>
    <n v="15"/>
    <n v="15"/>
  </r>
  <r>
    <n v="3357"/>
    <s v="Patricia Soares"/>
    <x v="1"/>
    <x v="125"/>
    <x v="1"/>
    <n v="5"/>
    <x v="0"/>
    <s v="No"/>
    <s v="-"/>
    <s v="No"/>
    <n v="0"/>
    <n v="1"/>
    <n v="4"/>
  </r>
  <r>
    <n v="3358"/>
    <s v="Quênia Barros"/>
    <x v="0"/>
    <x v="126"/>
    <x v="0"/>
    <n v="15"/>
    <x v="1"/>
    <s v="Yes"/>
    <n v="30"/>
    <s v="Yes"/>
    <n v="20"/>
    <n v="3"/>
    <n v="62"/>
  </r>
  <r>
    <n v="3359"/>
    <s v="Rafael Torres"/>
    <x v="2"/>
    <x v="127"/>
    <x v="1"/>
    <n v="10"/>
    <x v="0"/>
    <s v="No"/>
    <s v="-"/>
    <s v="Yes"/>
    <n v="20"/>
    <n v="10"/>
    <n v="20"/>
  </r>
  <r>
    <n v="3360"/>
    <s v="Silvia Nascimento"/>
    <x v="1"/>
    <x v="128"/>
    <x v="0"/>
    <n v="5"/>
    <x v="2"/>
    <s v="No"/>
    <s v="-"/>
    <s v="No"/>
    <n v="0"/>
    <n v="0"/>
    <n v="5"/>
  </r>
  <r>
    <n v="3361"/>
    <s v="Tiago Mendes"/>
    <x v="0"/>
    <x v="129"/>
    <x v="1"/>
    <n v="15"/>
    <x v="0"/>
    <s v="Yes"/>
    <n v="30"/>
    <s v="Yes"/>
    <n v="20"/>
    <n v="15"/>
    <n v="50"/>
  </r>
  <r>
    <n v="3362"/>
    <s v="Ursula Silva"/>
    <x v="2"/>
    <x v="130"/>
    <x v="0"/>
    <n v="10"/>
    <x v="1"/>
    <s v="No"/>
    <s v="-"/>
    <s v="Yes"/>
    <n v="20"/>
    <n v="15"/>
    <n v="15"/>
  </r>
  <r>
    <n v="3363"/>
    <s v="Vanessa Moraes"/>
    <x v="1"/>
    <x v="131"/>
    <x v="1"/>
    <n v="5"/>
    <x v="0"/>
    <s v="No"/>
    <s v="-"/>
    <s v="No"/>
    <n v="0"/>
    <n v="1"/>
    <n v="4"/>
  </r>
  <r>
    <n v="3364"/>
    <s v="Waldir Junior"/>
    <x v="0"/>
    <x v="132"/>
    <x v="0"/>
    <n v="15"/>
    <x v="2"/>
    <s v="Yes"/>
    <n v="30"/>
    <s v="Yes"/>
    <n v="20"/>
    <n v="7"/>
    <n v="58"/>
  </r>
  <r>
    <n v="3365"/>
    <s v="Xavier Lopes"/>
    <x v="2"/>
    <x v="133"/>
    <x v="1"/>
    <n v="10"/>
    <x v="0"/>
    <s v="No"/>
    <s v="-"/>
    <s v="Yes"/>
    <n v="20"/>
    <n v="10"/>
    <n v="20"/>
  </r>
  <r>
    <n v="3366"/>
    <s v="Yolanda Freitas"/>
    <x v="1"/>
    <x v="134"/>
    <x v="0"/>
    <n v="5"/>
    <x v="0"/>
    <s v="No"/>
    <s v="-"/>
    <s v="No"/>
    <n v="0"/>
    <n v="0"/>
    <n v="5"/>
  </r>
  <r>
    <n v="3367"/>
    <s v="Zacarias Nunes"/>
    <x v="0"/>
    <x v="135"/>
    <x v="1"/>
    <n v="15"/>
    <x v="2"/>
    <s v="Yes"/>
    <n v="30"/>
    <s v="Yes"/>
    <n v="20"/>
    <n v="7"/>
    <n v="58"/>
  </r>
  <r>
    <n v="3368"/>
    <s v="Ana Clara Barreto"/>
    <x v="2"/>
    <x v="136"/>
    <x v="0"/>
    <n v="10"/>
    <x v="1"/>
    <s v="No"/>
    <s v="-"/>
    <s v="Yes"/>
    <n v="20"/>
    <n v="10"/>
    <n v="20"/>
  </r>
  <r>
    <n v="3369"/>
    <s v="Bruno Henrique"/>
    <x v="1"/>
    <x v="137"/>
    <x v="1"/>
    <n v="5"/>
    <x v="2"/>
    <s v="No"/>
    <s v="-"/>
    <s v="No"/>
    <n v="0"/>
    <n v="1"/>
    <n v="4"/>
  </r>
  <r>
    <n v="3370"/>
    <s v="Carlos Eduardo"/>
    <x v="0"/>
    <x v="138"/>
    <x v="0"/>
    <n v="15"/>
    <x v="0"/>
    <s v="Yes"/>
    <n v="30"/>
    <s v="Yes"/>
    <n v="20"/>
    <n v="15"/>
    <n v="50"/>
  </r>
  <r>
    <n v="3371"/>
    <s v="Débora Lima"/>
    <x v="2"/>
    <x v="139"/>
    <x v="1"/>
    <n v="10"/>
    <x v="0"/>
    <s v="No"/>
    <s v="-"/>
    <s v="Yes"/>
    <n v="20"/>
    <n v="5"/>
    <n v="25"/>
  </r>
  <r>
    <n v="3372"/>
    <s v="Elisa Neves"/>
    <x v="1"/>
    <x v="140"/>
    <x v="0"/>
    <n v="5"/>
    <x v="1"/>
    <s v="No"/>
    <s v="-"/>
    <s v="No"/>
    <n v="0"/>
    <n v="0"/>
    <n v="5"/>
  </r>
  <r>
    <n v="3373"/>
    <s v="Fabiano Gomes"/>
    <x v="0"/>
    <x v="141"/>
    <x v="1"/>
    <n v="15"/>
    <x v="2"/>
    <s v="Yes"/>
    <n v="30"/>
    <s v="Yes"/>
    <n v="20"/>
    <n v="20"/>
    <n v="45"/>
  </r>
  <r>
    <n v="3374"/>
    <s v="Gisele Oliveira"/>
    <x v="2"/>
    <x v="142"/>
    <x v="0"/>
    <n v="10"/>
    <x v="2"/>
    <s v="No"/>
    <s v="-"/>
    <s v="Yes"/>
    <n v="20"/>
    <n v="12"/>
    <n v="18"/>
  </r>
  <r>
    <n v="3375"/>
    <s v="Héctor Silva"/>
    <x v="1"/>
    <x v="143"/>
    <x v="1"/>
    <n v="5"/>
    <x v="0"/>
    <s v="No"/>
    <s v="-"/>
    <s v="No"/>
    <n v="0"/>
    <n v="2"/>
    <n v="3"/>
  </r>
  <r>
    <n v="3376"/>
    <s v="Igor Martins"/>
    <x v="0"/>
    <x v="144"/>
    <x v="0"/>
    <n v="15"/>
    <x v="1"/>
    <s v="Yes"/>
    <n v="30"/>
    <s v="Yes"/>
    <n v="20"/>
    <n v="5"/>
    <n v="60"/>
  </r>
  <r>
    <n v="3377"/>
    <s v="Joana Figueiredo"/>
    <x v="2"/>
    <x v="145"/>
    <x v="1"/>
    <n v="10"/>
    <x v="0"/>
    <s v="No"/>
    <s v="-"/>
    <s v="Yes"/>
    <n v="20"/>
    <n v="10"/>
    <n v="20"/>
  </r>
  <r>
    <n v="3378"/>
    <s v="Kleber Machado"/>
    <x v="1"/>
    <x v="146"/>
    <x v="0"/>
    <n v="5"/>
    <x v="2"/>
    <s v="No"/>
    <s v="-"/>
    <s v="No"/>
    <n v="0"/>
    <n v="0"/>
    <n v="5"/>
  </r>
  <r>
    <n v="3379"/>
    <s v="Luciana Santos"/>
    <x v="0"/>
    <x v="147"/>
    <x v="1"/>
    <n v="15"/>
    <x v="0"/>
    <s v="Yes"/>
    <n v="30"/>
    <s v="Yes"/>
    <n v="20"/>
    <n v="3"/>
    <n v="62"/>
  </r>
  <r>
    <n v="3380"/>
    <s v="Marcos Teixeira"/>
    <x v="2"/>
    <x v="148"/>
    <x v="0"/>
    <n v="10"/>
    <x v="1"/>
    <s v="No"/>
    <s v="-"/>
    <s v="Yes"/>
    <n v="20"/>
    <n v="15"/>
    <n v="15"/>
  </r>
  <r>
    <n v="3381"/>
    <s v="Natalia Costa"/>
    <x v="1"/>
    <x v="149"/>
    <x v="1"/>
    <n v="5"/>
    <x v="0"/>
    <s v="No"/>
    <s v="-"/>
    <s v="No"/>
    <n v="0"/>
    <n v="1"/>
    <n v="4"/>
  </r>
  <r>
    <n v="3382"/>
    <s v="Oscar Ribeiro"/>
    <x v="0"/>
    <x v="150"/>
    <x v="0"/>
    <n v="15"/>
    <x v="2"/>
    <s v="Yes"/>
    <n v="30"/>
    <s v="Yes"/>
    <n v="20"/>
    <n v="7"/>
    <n v="58"/>
  </r>
  <r>
    <n v="3383"/>
    <s v="Patricia Almeida"/>
    <x v="2"/>
    <x v="151"/>
    <x v="1"/>
    <n v="10"/>
    <x v="0"/>
    <s v="No"/>
    <s v="-"/>
    <s v="Yes"/>
    <n v="20"/>
    <n v="10"/>
    <n v="20"/>
  </r>
  <r>
    <n v="3384"/>
    <s v="Quirino Junior"/>
    <x v="1"/>
    <x v="152"/>
    <x v="0"/>
    <n v="5"/>
    <x v="1"/>
    <s v="No"/>
    <s v="-"/>
    <s v="No"/>
    <n v="0"/>
    <n v="0"/>
    <n v="5"/>
  </r>
  <r>
    <n v="3385"/>
    <s v="Renata Machado"/>
    <x v="0"/>
    <x v="153"/>
    <x v="1"/>
    <n v="15"/>
    <x v="0"/>
    <s v="Yes"/>
    <n v="30"/>
    <s v="Yes"/>
    <n v="20"/>
    <n v="20"/>
    <n v="45"/>
  </r>
  <r>
    <n v="3386"/>
    <s v="Sônia Alves"/>
    <x v="2"/>
    <x v="154"/>
    <x v="0"/>
    <n v="10"/>
    <x v="2"/>
    <s v="No"/>
    <s v="-"/>
    <s v="Yes"/>
    <n v="20"/>
    <n v="15"/>
    <n v="15"/>
  </r>
  <r>
    <n v="3387"/>
    <s v="Tiago Nunes"/>
    <x v="1"/>
    <x v="155"/>
    <x v="1"/>
    <n v="5"/>
    <x v="0"/>
    <s v="No"/>
    <s v="-"/>
    <s v="No"/>
    <n v="0"/>
    <n v="1"/>
    <n v="4"/>
  </r>
  <r>
    <n v="3388"/>
    <s v="Ulysses Pereira"/>
    <x v="0"/>
    <x v="156"/>
    <x v="0"/>
    <n v="15"/>
    <x v="1"/>
    <s v="Yes"/>
    <n v="30"/>
    <s v="Yes"/>
    <n v="20"/>
    <n v="3"/>
    <n v="62"/>
  </r>
  <r>
    <n v="3389"/>
    <s v="Vanessa Lima"/>
    <x v="2"/>
    <x v="157"/>
    <x v="1"/>
    <n v="10"/>
    <x v="0"/>
    <s v="No"/>
    <s v="-"/>
    <s v="Yes"/>
    <n v="20"/>
    <n v="10"/>
    <n v="20"/>
  </r>
  <r>
    <n v="3390"/>
    <s v="Wagner Santos"/>
    <x v="1"/>
    <x v="158"/>
    <x v="0"/>
    <n v="5"/>
    <x v="2"/>
    <s v="No"/>
    <s v="-"/>
    <s v="No"/>
    <n v="0"/>
    <n v="0"/>
    <n v="5"/>
  </r>
  <r>
    <n v="3391"/>
    <s v="Xuxa Meneghel"/>
    <x v="0"/>
    <x v="159"/>
    <x v="1"/>
    <n v="15"/>
    <x v="0"/>
    <s v="Yes"/>
    <n v="30"/>
    <s v="Yes"/>
    <n v="20"/>
    <n v="15"/>
    <n v="50"/>
  </r>
  <r>
    <n v="3392"/>
    <s v="Yasmin Silva"/>
    <x v="2"/>
    <x v="160"/>
    <x v="0"/>
    <n v="10"/>
    <x v="1"/>
    <s v="No"/>
    <s v="-"/>
    <s v="Yes"/>
    <n v="20"/>
    <n v="15"/>
    <n v="15"/>
  </r>
  <r>
    <n v="3393"/>
    <s v="Zacarias de Souza"/>
    <x v="1"/>
    <x v="161"/>
    <x v="1"/>
    <n v="5"/>
    <x v="0"/>
    <s v="No"/>
    <s v="-"/>
    <s v="No"/>
    <n v="0"/>
    <n v="1"/>
    <n v="4"/>
  </r>
  <r>
    <n v="3394"/>
    <s v="André Lima"/>
    <x v="0"/>
    <x v="162"/>
    <x v="0"/>
    <n v="15"/>
    <x v="2"/>
    <s v="Yes"/>
    <n v="30"/>
    <s v="Yes"/>
    <n v="20"/>
    <n v="7"/>
    <n v="58"/>
  </r>
  <r>
    <n v="3395"/>
    <s v="Bianca Freitas"/>
    <x v="2"/>
    <x v="163"/>
    <x v="1"/>
    <n v="10"/>
    <x v="0"/>
    <s v="No"/>
    <s v="-"/>
    <s v="Yes"/>
    <n v="20"/>
    <n v="10"/>
    <n v="20"/>
  </r>
  <r>
    <n v="3396"/>
    <s v="Caio Mendes"/>
    <x v="1"/>
    <x v="164"/>
    <x v="0"/>
    <n v="5"/>
    <x v="1"/>
    <s v="No"/>
    <s v="-"/>
    <s v="No"/>
    <n v="0"/>
    <n v="0"/>
    <n v="5"/>
  </r>
  <r>
    <n v="3397"/>
    <s v="Daniela Moura"/>
    <x v="0"/>
    <x v="165"/>
    <x v="1"/>
    <n v="15"/>
    <x v="0"/>
    <s v="Yes"/>
    <n v="30"/>
    <s v="Yes"/>
    <n v="20"/>
    <n v="20"/>
    <n v="45"/>
  </r>
  <r>
    <n v="3398"/>
    <s v="Eduardo Costa"/>
    <x v="2"/>
    <x v="166"/>
    <x v="0"/>
    <n v="10"/>
    <x v="2"/>
    <s v="No"/>
    <s v="-"/>
    <s v="Yes"/>
    <n v="20"/>
    <n v="15"/>
    <n v="15"/>
  </r>
  <r>
    <n v="3399"/>
    <s v="Fernanda Gomes"/>
    <x v="1"/>
    <x v="167"/>
    <x v="1"/>
    <n v="5"/>
    <x v="0"/>
    <s v="No"/>
    <s v="-"/>
    <s v="No"/>
    <n v="0"/>
    <n v="1"/>
    <n v="4"/>
  </r>
  <r>
    <n v="3400"/>
    <s v="Guilherme Souza"/>
    <x v="0"/>
    <x v="168"/>
    <x v="0"/>
    <n v="15"/>
    <x v="1"/>
    <s v="Yes"/>
    <n v="30"/>
    <s v="Yes"/>
    <n v="20"/>
    <n v="5"/>
    <n v="60"/>
  </r>
  <r>
    <n v="3401"/>
    <s v="Helena Ribeiro"/>
    <x v="2"/>
    <x v="169"/>
    <x v="1"/>
    <n v="10"/>
    <x v="0"/>
    <s v="No"/>
    <s v="-"/>
    <s v="Yes"/>
    <n v="20"/>
    <n v="10"/>
    <n v="20"/>
  </r>
  <r>
    <n v="3402"/>
    <s v="Igor Santos"/>
    <x v="1"/>
    <x v="170"/>
    <x v="0"/>
    <n v="5"/>
    <x v="2"/>
    <s v="No"/>
    <s v="-"/>
    <s v="No"/>
    <n v="0"/>
    <n v="0"/>
    <n v="5"/>
  </r>
  <r>
    <n v="3403"/>
    <s v="João Carvalho"/>
    <x v="0"/>
    <x v="171"/>
    <x v="1"/>
    <n v="15"/>
    <x v="0"/>
    <s v="Yes"/>
    <n v="30"/>
    <s v="Yes"/>
    <n v="20"/>
    <n v="3"/>
    <n v="62"/>
  </r>
  <r>
    <n v="3404"/>
    <s v="Klara Fagundes"/>
    <x v="2"/>
    <x v="172"/>
    <x v="0"/>
    <n v="10"/>
    <x v="1"/>
    <s v="No"/>
    <s v="-"/>
    <s v="Yes"/>
    <n v="20"/>
    <n v="15"/>
    <n v="15"/>
  </r>
  <r>
    <n v="3405"/>
    <s v="Lúcia Mendonça"/>
    <x v="1"/>
    <x v="173"/>
    <x v="1"/>
    <n v="5"/>
    <x v="0"/>
    <s v="No"/>
    <s v="-"/>
    <s v="No"/>
    <n v="0"/>
    <n v="1"/>
    <n v="4"/>
  </r>
  <r>
    <n v="3406"/>
    <s v="Marcelo Novaes"/>
    <x v="1"/>
    <x v="174"/>
    <x v="0"/>
    <n v="5"/>
    <x v="0"/>
    <s v="No"/>
    <s v="-"/>
    <s v="No"/>
    <n v="0"/>
    <n v="0"/>
    <n v="5"/>
  </r>
  <r>
    <n v="3407"/>
    <s v="Nina Pacheco"/>
    <x v="0"/>
    <x v="175"/>
    <x v="1"/>
    <n v="15"/>
    <x v="2"/>
    <s v="Yes"/>
    <n v="30"/>
    <s v="Yes"/>
    <n v="20"/>
    <n v="7"/>
    <n v="58"/>
  </r>
  <r>
    <n v="3408"/>
    <s v="Olívia Rios"/>
    <x v="2"/>
    <x v="176"/>
    <x v="0"/>
    <n v="10"/>
    <x v="1"/>
    <s v="No"/>
    <s v="-"/>
    <s v="Yes"/>
    <n v="20"/>
    <n v="10"/>
    <n v="20"/>
  </r>
  <r>
    <n v="3409"/>
    <s v="Paulo Quintana"/>
    <x v="1"/>
    <x v="177"/>
    <x v="1"/>
    <n v="5"/>
    <x v="2"/>
    <s v="No"/>
    <s v="-"/>
    <s v="No"/>
    <n v="0"/>
    <n v="1"/>
    <n v="4"/>
  </r>
  <r>
    <n v="3410"/>
    <s v="Raquel Domingos"/>
    <x v="0"/>
    <x v="178"/>
    <x v="0"/>
    <n v="15"/>
    <x v="0"/>
    <s v="Yes"/>
    <n v="30"/>
    <s v="Yes"/>
    <n v="20"/>
    <n v="15"/>
    <n v="50"/>
  </r>
  <r>
    <n v="3411"/>
    <s v="Samuel Viana"/>
    <x v="2"/>
    <x v="179"/>
    <x v="1"/>
    <n v="10"/>
    <x v="0"/>
    <s v="No"/>
    <s v="-"/>
    <s v="Yes"/>
    <n v="20"/>
    <n v="5"/>
    <n v="25"/>
  </r>
  <r>
    <n v="3412"/>
    <s v="Tatiane Rocha"/>
    <x v="1"/>
    <x v="180"/>
    <x v="0"/>
    <n v="5"/>
    <x v="1"/>
    <s v="No"/>
    <s v="-"/>
    <s v="No"/>
    <n v="0"/>
    <n v="0"/>
    <n v="5"/>
  </r>
  <r>
    <n v="3413"/>
    <s v="Ulysses Farias"/>
    <x v="0"/>
    <x v="181"/>
    <x v="1"/>
    <n v="15"/>
    <x v="2"/>
    <s v="Yes"/>
    <n v="30"/>
    <s v="Yes"/>
    <n v="20"/>
    <n v="20"/>
    <n v="45"/>
  </r>
  <r>
    <n v="3414"/>
    <s v="Vanessa Moreira"/>
    <x v="2"/>
    <x v="182"/>
    <x v="0"/>
    <n v="10"/>
    <x v="2"/>
    <s v="No"/>
    <s v="-"/>
    <s v="Yes"/>
    <n v="20"/>
    <n v="12"/>
    <n v="18"/>
  </r>
  <r>
    <n v="3415"/>
    <s v="William Carvalho"/>
    <x v="1"/>
    <x v="183"/>
    <x v="1"/>
    <n v="5"/>
    <x v="0"/>
    <s v="No"/>
    <s v="-"/>
    <s v="No"/>
    <n v="0"/>
    <n v="2"/>
    <n v="3"/>
  </r>
  <r>
    <n v="3416"/>
    <s v="Ximena Barros"/>
    <x v="0"/>
    <x v="184"/>
    <x v="0"/>
    <n v="15"/>
    <x v="1"/>
    <s v="Yes"/>
    <n v="30"/>
    <s v="Yes"/>
    <n v="20"/>
    <n v="5"/>
    <n v="60"/>
  </r>
  <r>
    <n v="3417"/>
    <s v="Yara Machado"/>
    <x v="2"/>
    <x v="185"/>
    <x v="1"/>
    <n v="10"/>
    <x v="0"/>
    <s v="No"/>
    <s v="-"/>
    <s v="Yes"/>
    <n v="20"/>
    <n v="10"/>
    <n v="20"/>
  </r>
  <r>
    <n v="3418"/>
    <s v="Zacarias Costa"/>
    <x v="1"/>
    <x v="186"/>
    <x v="0"/>
    <n v="5"/>
    <x v="2"/>
    <s v="No"/>
    <s v="-"/>
    <s v="No"/>
    <n v="0"/>
    <n v="0"/>
    <n v="5"/>
  </r>
  <r>
    <n v="3419"/>
    <s v="André Lopes"/>
    <x v="0"/>
    <x v="187"/>
    <x v="1"/>
    <n v="15"/>
    <x v="0"/>
    <s v="Yes"/>
    <n v="30"/>
    <s v="Yes"/>
    <n v="20"/>
    <n v="3"/>
    <n v="62"/>
  </r>
  <r>
    <n v="3420"/>
    <s v="Beatriz Souza"/>
    <x v="2"/>
    <x v="188"/>
    <x v="0"/>
    <n v="10"/>
    <x v="1"/>
    <s v="No"/>
    <s v="-"/>
    <s v="Yes"/>
    <n v="20"/>
    <n v="15"/>
    <n v="15"/>
  </r>
  <r>
    <n v="3421"/>
    <s v="Caio Pereira"/>
    <x v="1"/>
    <x v="189"/>
    <x v="1"/>
    <n v="5"/>
    <x v="0"/>
    <s v="No"/>
    <s v="-"/>
    <s v="No"/>
    <n v="0"/>
    <n v="1"/>
    <n v="4"/>
  </r>
  <r>
    <n v="3422"/>
    <s v="Daniela Araújo"/>
    <x v="0"/>
    <x v="190"/>
    <x v="0"/>
    <n v="15"/>
    <x v="2"/>
    <s v="Yes"/>
    <n v="30"/>
    <s v="Yes"/>
    <n v="20"/>
    <n v="7"/>
    <n v="58"/>
  </r>
  <r>
    <n v="3423"/>
    <s v="Eduardo Santos"/>
    <x v="2"/>
    <x v="191"/>
    <x v="1"/>
    <n v="10"/>
    <x v="0"/>
    <s v="No"/>
    <s v="-"/>
    <s v="Yes"/>
    <n v="20"/>
    <n v="10"/>
    <n v="20"/>
  </r>
  <r>
    <n v="3424"/>
    <s v="Fernanda Lima"/>
    <x v="1"/>
    <x v="192"/>
    <x v="0"/>
    <n v="5"/>
    <x v="1"/>
    <s v="No"/>
    <s v="-"/>
    <s v="No"/>
    <n v="0"/>
    <n v="0"/>
    <n v="5"/>
  </r>
  <r>
    <n v="3425"/>
    <s v="Gabriel Teixeira"/>
    <x v="0"/>
    <x v="193"/>
    <x v="1"/>
    <n v="15"/>
    <x v="0"/>
    <s v="Yes"/>
    <n v="30"/>
    <s v="Yes"/>
    <n v="20"/>
    <n v="20"/>
    <n v="45"/>
  </r>
  <r>
    <n v="3426"/>
    <s v="Helena Ribeiro"/>
    <x v="2"/>
    <x v="194"/>
    <x v="0"/>
    <n v="10"/>
    <x v="2"/>
    <s v="No"/>
    <s v="-"/>
    <s v="Yes"/>
    <n v="20"/>
    <n v="15"/>
    <n v="15"/>
  </r>
  <r>
    <n v="3427"/>
    <s v="Igor Mendes"/>
    <x v="1"/>
    <x v="195"/>
    <x v="1"/>
    <n v="5"/>
    <x v="0"/>
    <s v="No"/>
    <s v="-"/>
    <s v="No"/>
    <n v="0"/>
    <n v="1"/>
    <n v="4"/>
  </r>
  <r>
    <n v="3428"/>
    <s v="Joana Silveira"/>
    <x v="0"/>
    <x v="196"/>
    <x v="0"/>
    <n v="15"/>
    <x v="1"/>
    <s v="Yes"/>
    <n v="30"/>
    <s v="Yes"/>
    <n v="20"/>
    <n v="3"/>
    <n v="62"/>
  </r>
  <r>
    <n v="3429"/>
    <s v="Lucas Martins"/>
    <x v="2"/>
    <x v="197"/>
    <x v="1"/>
    <n v="10"/>
    <x v="0"/>
    <s v="No"/>
    <s v="-"/>
    <s v="Yes"/>
    <n v="20"/>
    <n v="10"/>
    <n v="20"/>
  </r>
  <r>
    <n v="3430"/>
    <s v="Marcela Gouveia"/>
    <x v="1"/>
    <x v="198"/>
    <x v="0"/>
    <n v="5"/>
    <x v="2"/>
    <s v="No"/>
    <s v="-"/>
    <s v="No"/>
    <n v="0"/>
    <n v="0"/>
    <n v="5"/>
  </r>
  <r>
    <n v="3431"/>
    <s v="Nicolas Borges"/>
    <x v="0"/>
    <x v="199"/>
    <x v="1"/>
    <n v="15"/>
    <x v="0"/>
    <s v="Yes"/>
    <n v="30"/>
    <s v="Yes"/>
    <n v="20"/>
    <n v="15"/>
    <n v="50"/>
  </r>
  <r>
    <n v="3432"/>
    <s v="Olivia Freitas"/>
    <x v="2"/>
    <x v="200"/>
    <x v="0"/>
    <n v="10"/>
    <x v="1"/>
    <s v="No"/>
    <s v="-"/>
    <s v="Yes"/>
    <n v="20"/>
    <n v="15"/>
    <n v="15"/>
  </r>
  <r>
    <n v="3433"/>
    <s v="Paulo Nogueira"/>
    <x v="1"/>
    <x v="201"/>
    <x v="1"/>
    <n v="5"/>
    <x v="0"/>
    <s v="No"/>
    <s v="-"/>
    <s v="No"/>
    <n v="0"/>
    <n v="1"/>
    <n v="4"/>
  </r>
  <r>
    <n v="3434"/>
    <s v="Raquel Andrade"/>
    <x v="0"/>
    <x v="202"/>
    <x v="0"/>
    <n v="15"/>
    <x v="2"/>
    <s v="Yes"/>
    <n v="30"/>
    <s v="Yes"/>
    <n v="20"/>
    <n v="7"/>
    <n v="58"/>
  </r>
  <r>
    <n v="3435"/>
    <s v="Sônia Carvalho"/>
    <x v="2"/>
    <x v="203"/>
    <x v="1"/>
    <n v="10"/>
    <x v="0"/>
    <s v="No"/>
    <s v="-"/>
    <s v="Yes"/>
    <n v="20"/>
    <n v="10"/>
    <n v="20"/>
  </r>
  <r>
    <n v="3436"/>
    <s v="Tiago Rodrigues"/>
    <x v="1"/>
    <x v="204"/>
    <x v="0"/>
    <n v="5"/>
    <x v="0"/>
    <s v="No"/>
    <s v="-"/>
    <s v="No"/>
    <n v="0"/>
    <n v="0"/>
    <n v="5"/>
  </r>
  <r>
    <n v="3437"/>
    <s v="Ursula Monteiro"/>
    <x v="0"/>
    <x v="205"/>
    <x v="1"/>
    <n v="15"/>
    <x v="2"/>
    <s v="Yes"/>
    <n v="30"/>
    <s v="Yes"/>
    <n v="20"/>
    <n v="7"/>
    <n v="58"/>
  </r>
  <r>
    <n v="3438"/>
    <s v="Vanessa Pereira"/>
    <x v="2"/>
    <x v="206"/>
    <x v="0"/>
    <n v="10"/>
    <x v="1"/>
    <s v="No"/>
    <s v="-"/>
    <s v="Yes"/>
    <n v="20"/>
    <n v="10"/>
    <n v="20"/>
  </r>
  <r>
    <n v="3439"/>
    <s v="Walter Silva"/>
    <x v="1"/>
    <x v="207"/>
    <x v="1"/>
    <n v="5"/>
    <x v="2"/>
    <s v="No"/>
    <s v="-"/>
    <s v="No"/>
    <n v="0"/>
    <n v="1"/>
    <n v="4"/>
  </r>
  <r>
    <n v="3440"/>
    <s v="Xavier Almeida"/>
    <x v="0"/>
    <x v="208"/>
    <x v="0"/>
    <n v="15"/>
    <x v="0"/>
    <s v="Yes"/>
    <n v="30"/>
    <s v="Yes"/>
    <n v="20"/>
    <n v="15"/>
    <n v="50"/>
  </r>
  <r>
    <n v="3441"/>
    <s v="Yasmine Correia"/>
    <x v="2"/>
    <x v="209"/>
    <x v="1"/>
    <n v="10"/>
    <x v="0"/>
    <s v="No"/>
    <s v="-"/>
    <s v="Yes"/>
    <n v="20"/>
    <n v="5"/>
    <n v="25"/>
  </r>
  <r>
    <n v="3442"/>
    <s v="Zacarias Almeida"/>
    <x v="1"/>
    <x v="210"/>
    <x v="0"/>
    <n v="5"/>
    <x v="1"/>
    <s v="No"/>
    <s v="-"/>
    <s v="No"/>
    <n v="0"/>
    <n v="0"/>
    <n v="5"/>
  </r>
  <r>
    <n v="3443"/>
    <s v="Amanda Costa"/>
    <x v="0"/>
    <x v="211"/>
    <x v="1"/>
    <n v="15"/>
    <x v="2"/>
    <s v="Yes"/>
    <n v="30"/>
    <s v="Yes"/>
    <n v="20"/>
    <n v="20"/>
    <n v="45"/>
  </r>
  <r>
    <n v="3444"/>
    <s v="Bruno Ferreira"/>
    <x v="2"/>
    <x v="212"/>
    <x v="0"/>
    <n v="10"/>
    <x v="2"/>
    <s v="No"/>
    <s v="-"/>
    <s v="Yes"/>
    <n v="20"/>
    <n v="12"/>
    <n v="18"/>
  </r>
  <r>
    <n v="3445"/>
    <s v="Carla Dias"/>
    <x v="1"/>
    <x v="213"/>
    <x v="1"/>
    <n v="5"/>
    <x v="0"/>
    <s v="No"/>
    <s v="-"/>
    <s v="No"/>
    <n v="0"/>
    <n v="2"/>
    <n v="3"/>
  </r>
  <r>
    <n v="3446"/>
    <s v="Diogo Martins"/>
    <x v="0"/>
    <x v="214"/>
    <x v="0"/>
    <n v="15"/>
    <x v="1"/>
    <s v="Yes"/>
    <n v="30"/>
    <s v="Yes"/>
    <n v="20"/>
    <n v="5"/>
    <n v="60"/>
  </r>
  <r>
    <n v="3447"/>
    <s v="Elisa Campos"/>
    <x v="2"/>
    <x v="215"/>
    <x v="1"/>
    <n v="10"/>
    <x v="0"/>
    <s v="No"/>
    <s v="-"/>
    <s v="Yes"/>
    <n v="20"/>
    <n v="10"/>
    <n v="20"/>
  </r>
  <r>
    <n v="3448"/>
    <s v="Fabiana Lima"/>
    <x v="1"/>
    <x v="216"/>
    <x v="0"/>
    <n v="5"/>
    <x v="2"/>
    <s v="No"/>
    <s v="-"/>
    <s v="No"/>
    <n v="0"/>
    <n v="0"/>
    <n v="5"/>
  </r>
  <r>
    <n v="3449"/>
    <s v="Gabriel Santos"/>
    <x v="0"/>
    <x v="217"/>
    <x v="1"/>
    <n v="15"/>
    <x v="0"/>
    <s v="Yes"/>
    <n v="30"/>
    <s v="Yes"/>
    <n v="20"/>
    <n v="3"/>
    <n v="62"/>
  </r>
  <r>
    <n v="3450"/>
    <s v="Helena Ferreira"/>
    <x v="2"/>
    <x v="218"/>
    <x v="0"/>
    <n v="10"/>
    <x v="1"/>
    <s v="No"/>
    <s v="-"/>
    <s v="Yes"/>
    <n v="20"/>
    <n v="15"/>
    <n v="15"/>
  </r>
  <r>
    <n v="3451"/>
    <s v="Ígor Nunes"/>
    <x v="1"/>
    <x v="219"/>
    <x v="1"/>
    <n v="5"/>
    <x v="0"/>
    <s v="No"/>
    <s v="-"/>
    <s v="No"/>
    <n v="0"/>
    <n v="1"/>
    <n v="4"/>
  </r>
  <r>
    <n v="3452"/>
    <s v="Joana Silveira"/>
    <x v="0"/>
    <x v="220"/>
    <x v="0"/>
    <n v="15"/>
    <x v="2"/>
    <s v="Yes"/>
    <n v="30"/>
    <s v="Yes"/>
    <n v="20"/>
    <n v="7"/>
    <n v="58"/>
  </r>
  <r>
    <n v="3453"/>
    <s v="Kléber Oliveira"/>
    <x v="2"/>
    <x v="221"/>
    <x v="1"/>
    <n v="10"/>
    <x v="0"/>
    <s v="No"/>
    <s v="-"/>
    <s v="Yes"/>
    <n v="20"/>
    <n v="10"/>
    <n v="20"/>
  </r>
  <r>
    <n v="3454"/>
    <s v="Luciana Morais"/>
    <x v="1"/>
    <x v="222"/>
    <x v="0"/>
    <n v="5"/>
    <x v="1"/>
    <s v="No"/>
    <s v="-"/>
    <s v="No"/>
    <n v="0"/>
    <n v="0"/>
    <n v="5"/>
  </r>
  <r>
    <n v="3455"/>
    <s v="Marcos Vinícius"/>
    <x v="0"/>
    <x v="223"/>
    <x v="1"/>
    <n v="15"/>
    <x v="0"/>
    <s v="Yes"/>
    <n v="30"/>
    <s v="Yes"/>
    <n v="20"/>
    <n v="20"/>
    <n v="45"/>
  </r>
  <r>
    <n v="3456"/>
    <s v="Natália Barros"/>
    <x v="2"/>
    <x v="224"/>
    <x v="0"/>
    <n v="10"/>
    <x v="2"/>
    <s v="No"/>
    <s v="-"/>
    <s v="Yes"/>
    <n v="20"/>
    <n v="15"/>
    <n v="15"/>
  </r>
  <r>
    <n v="3457"/>
    <s v="Oscar Sampaio"/>
    <x v="1"/>
    <x v="225"/>
    <x v="1"/>
    <n v="5"/>
    <x v="0"/>
    <s v="No"/>
    <s v="-"/>
    <s v="No"/>
    <n v="0"/>
    <n v="1"/>
    <n v="4"/>
  </r>
  <r>
    <n v="3458"/>
    <s v="Patrícia Leite"/>
    <x v="0"/>
    <x v="226"/>
    <x v="0"/>
    <n v="15"/>
    <x v="1"/>
    <s v="Yes"/>
    <n v="30"/>
    <s v="Yes"/>
    <n v="20"/>
    <n v="3"/>
    <n v="62"/>
  </r>
  <r>
    <n v="3459"/>
    <s v="Quênia Rocha"/>
    <x v="2"/>
    <x v="227"/>
    <x v="1"/>
    <n v="10"/>
    <x v="0"/>
    <s v="No"/>
    <s v="-"/>
    <s v="Yes"/>
    <n v="20"/>
    <n v="10"/>
    <n v="20"/>
  </r>
  <r>
    <n v="3460"/>
    <s v="Rafael Torres"/>
    <x v="1"/>
    <x v="228"/>
    <x v="0"/>
    <n v="5"/>
    <x v="2"/>
    <s v="No"/>
    <s v="-"/>
    <s v="No"/>
    <n v="0"/>
    <n v="0"/>
    <n v="5"/>
  </r>
  <r>
    <n v="3461"/>
    <s v="Sandra Gouveia"/>
    <x v="0"/>
    <x v="229"/>
    <x v="1"/>
    <n v="15"/>
    <x v="0"/>
    <s v="Yes"/>
    <n v="30"/>
    <s v="Yes"/>
    <n v="20"/>
    <n v="15"/>
    <n v="50"/>
  </r>
  <r>
    <n v="3462"/>
    <s v="Tiago Lacerda"/>
    <x v="2"/>
    <x v="230"/>
    <x v="0"/>
    <n v="10"/>
    <x v="1"/>
    <s v="No"/>
    <s v="-"/>
    <s v="Yes"/>
    <n v="20"/>
    <n v="15"/>
    <n v="15"/>
  </r>
  <r>
    <n v="3463"/>
    <s v="Ursula Fonseca"/>
    <x v="1"/>
    <x v="231"/>
    <x v="1"/>
    <n v="5"/>
    <x v="0"/>
    <s v="No"/>
    <s v="-"/>
    <s v="No"/>
    <n v="0"/>
    <n v="1"/>
    <n v="4"/>
  </r>
  <r>
    <n v="3464"/>
    <s v="Vanessa Andrade"/>
    <x v="0"/>
    <x v="232"/>
    <x v="0"/>
    <n v="15"/>
    <x v="2"/>
    <s v="Yes"/>
    <n v="30"/>
    <s v="Yes"/>
    <n v="20"/>
    <n v="7"/>
    <n v="58"/>
  </r>
  <r>
    <n v="3465"/>
    <s v="William Castro"/>
    <x v="2"/>
    <x v="233"/>
    <x v="1"/>
    <n v="10"/>
    <x v="0"/>
    <s v="No"/>
    <s v="-"/>
    <s v="Yes"/>
    <n v="20"/>
    <n v="10"/>
    <n v="20"/>
  </r>
  <r>
    <n v="3466"/>
    <s v="Xavier Monteiro"/>
    <x v="1"/>
    <x v="234"/>
    <x v="0"/>
    <n v="5"/>
    <x v="1"/>
    <s v="No"/>
    <s v="-"/>
    <s v="No"/>
    <n v="0"/>
    <n v="0"/>
    <n v="5"/>
  </r>
  <r>
    <n v="3467"/>
    <s v="Yasmin Figueira"/>
    <x v="0"/>
    <x v="235"/>
    <x v="1"/>
    <n v="15"/>
    <x v="0"/>
    <s v="Yes"/>
    <n v="30"/>
    <s v="Yes"/>
    <n v="20"/>
    <n v="15"/>
    <n v="50"/>
  </r>
  <r>
    <n v="3468"/>
    <s v="Zacarias Mendonça"/>
    <x v="2"/>
    <x v="236"/>
    <x v="0"/>
    <n v="10"/>
    <x v="2"/>
    <s v="No"/>
    <s v="-"/>
    <s v="Yes"/>
    <n v="20"/>
    <n v="12"/>
    <n v="18"/>
  </r>
  <r>
    <n v="3469"/>
    <s v="Amanda Menezes"/>
    <x v="1"/>
    <x v="237"/>
    <x v="1"/>
    <n v="5"/>
    <x v="0"/>
    <s v="No"/>
    <s v="-"/>
    <s v="No"/>
    <n v="0"/>
    <n v="2"/>
    <n v="3"/>
  </r>
  <r>
    <n v="3470"/>
    <s v="Bruno Santos"/>
    <x v="0"/>
    <x v="238"/>
    <x v="0"/>
    <n v="15"/>
    <x v="1"/>
    <s v="Yes"/>
    <n v="30"/>
    <s v="Yes"/>
    <n v="20"/>
    <n v="5"/>
    <n v="60"/>
  </r>
  <r>
    <n v="3471"/>
    <s v="Carla Ferreira"/>
    <x v="2"/>
    <x v="239"/>
    <x v="1"/>
    <n v="10"/>
    <x v="0"/>
    <s v="No"/>
    <s v="-"/>
    <s v="Yes"/>
    <n v="20"/>
    <n v="10"/>
    <n v="20"/>
  </r>
  <r>
    <n v="3472"/>
    <s v="Diogo Alves"/>
    <x v="1"/>
    <x v="240"/>
    <x v="0"/>
    <n v="5"/>
    <x v="2"/>
    <s v="No"/>
    <s v="-"/>
    <s v="No"/>
    <n v="0"/>
    <n v="0"/>
    <n v="5"/>
  </r>
  <r>
    <n v="3473"/>
    <s v="Elisa Neves"/>
    <x v="0"/>
    <x v="241"/>
    <x v="1"/>
    <n v="15"/>
    <x v="0"/>
    <s v="Yes"/>
    <n v="30"/>
    <s v="Yes"/>
    <n v="20"/>
    <n v="3"/>
    <n v="62"/>
  </r>
  <r>
    <n v="3474"/>
    <s v="Fabiano Pires"/>
    <x v="2"/>
    <x v="242"/>
    <x v="0"/>
    <n v="10"/>
    <x v="1"/>
    <s v="No"/>
    <s v="-"/>
    <s v="Yes"/>
    <n v="20"/>
    <n v="15"/>
    <n v="15"/>
  </r>
  <r>
    <n v="3475"/>
    <s v="Giovana Ribeiro"/>
    <x v="1"/>
    <x v="243"/>
    <x v="1"/>
    <n v="5"/>
    <x v="0"/>
    <s v="No"/>
    <s v="-"/>
    <s v="No"/>
    <n v="0"/>
    <n v="1"/>
    <n v="4"/>
  </r>
  <r>
    <n v="3476"/>
    <s v="Hélio Costa"/>
    <x v="0"/>
    <x v="244"/>
    <x v="0"/>
    <n v="15"/>
    <x v="2"/>
    <s v="Yes"/>
    <n v="30"/>
    <s v="Yes"/>
    <n v="20"/>
    <n v="7"/>
    <n v="58"/>
  </r>
  <r>
    <n v="3477"/>
    <s v="Íris Loureiro"/>
    <x v="2"/>
    <x v="245"/>
    <x v="1"/>
    <n v="10"/>
    <x v="0"/>
    <s v="No"/>
    <s v="-"/>
    <s v="Yes"/>
    <n v="20"/>
    <n v="10"/>
    <n v="20"/>
  </r>
  <r>
    <n v="3478"/>
    <s v="João Pereira"/>
    <x v="1"/>
    <x v="246"/>
    <x v="0"/>
    <n v="5"/>
    <x v="1"/>
    <s v="No"/>
    <s v="-"/>
    <s v="No"/>
    <n v="0"/>
    <n v="0"/>
    <n v="5"/>
  </r>
  <r>
    <n v="3479"/>
    <s v="Klara Silva"/>
    <x v="0"/>
    <x v="247"/>
    <x v="1"/>
    <n v="15"/>
    <x v="0"/>
    <s v="Yes"/>
    <n v="30"/>
    <s v="Yes"/>
    <n v="20"/>
    <n v="20"/>
    <n v="45"/>
  </r>
  <r>
    <n v="3480"/>
    <s v="Luciana Barros"/>
    <x v="2"/>
    <x v="248"/>
    <x v="0"/>
    <n v="10"/>
    <x v="2"/>
    <s v="No"/>
    <s v="-"/>
    <s v="Yes"/>
    <n v="20"/>
    <n v="15"/>
    <n v="15"/>
  </r>
  <r>
    <n v="3481"/>
    <s v="Marcos Gomes"/>
    <x v="1"/>
    <x v="249"/>
    <x v="1"/>
    <n v="5"/>
    <x v="0"/>
    <s v="No"/>
    <s v="-"/>
    <s v="No"/>
    <n v="0"/>
    <n v="1"/>
    <n v="4"/>
  </r>
  <r>
    <n v="3482"/>
    <s v="Natália Soares"/>
    <x v="0"/>
    <x v="250"/>
    <x v="0"/>
    <n v="15"/>
    <x v="1"/>
    <s v="Yes"/>
    <n v="30"/>
    <s v="Yes"/>
    <n v="20"/>
    <n v="3"/>
    <n v="62"/>
  </r>
  <r>
    <n v="3483"/>
    <s v="Oscar Machado"/>
    <x v="2"/>
    <x v="251"/>
    <x v="1"/>
    <n v="10"/>
    <x v="0"/>
    <s v="No"/>
    <s v="-"/>
    <s v="Yes"/>
    <n v="20"/>
    <n v="10"/>
    <n v="20"/>
  </r>
  <r>
    <n v="3484"/>
    <s v="Patrícia Lima"/>
    <x v="1"/>
    <x v="252"/>
    <x v="0"/>
    <n v="5"/>
    <x v="2"/>
    <s v="No"/>
    <s v="-"/>
    <s v="No"/>
    <n v="0"/>
    <n v="0"/>
    <n v="5"/>
  </r>
  <r>
    <n v="3485"/>
    <s v="Quirino Neto"/>
    <x v="0"/>
    <x v="253"/>
    <x v="1"/>
    <n v="15"/>
    <x v="0"/>
    <s v="Yes"/>
    <n v="30"/>
    <s v="Yes"/>
    <n v="20"/>
    <n v="15"/>
    <n v="50"/>
  </r>
  <r>
    <n v="3486"/>
    <s v="Rafaela Souza"/>
    <x v="1"/>
    <x v="254"/>
    <x v="0"/>
    <n v="5"/>
    <x v="0"/>
    <s v="No"/>
    <s v="-"/>
    <s v="No"/>
    <n v="0"/>
    <n v="0"/>
    <n v="5"/>
  </r>
  <r>
    <n v="3487"/>
    <s v="Sandro Almeida"/>
    <x v="0"/>
    <x v="255"/>
    <x v="1"/>
    <n v="15"/>
    <x v="2"/>
    <s v="Yes"/>
    <n v="30"/>
    <s v="Yes"/>
    <n v="20"/>
    <n v="7"/>
    <n v="58"/>
  </r>
  <r>
    <n v="3488"/>
    <s v="Tânia Ribeiro"/>
    <x v="2"/>
    <x v="256"/>
    <x v="0"/>
    <n v="10"/>
    <x v="1"/>
    <s v="No"/>
    <s v="-"/>
    <s v="Yes"/>
    <n v="20"/>
    <n v="10"/>
    <n v="20"/>
  </r>
  <r>
    <n v="3489"/>
    <s v="Ugo Dias"/>
    <x v="1"/>
    <x v="257"/>
    <x v="1"/>
    <n v="5"/>
    <x v="2"/>
    <s v="No"/>
    <s v="-"/>
    <s v="No"/>
    <n v="0"/>
    <n v="1"/>
    <n v="4"/>
  </r>
  <r>
    <n v="3490"/>
    <s v="Valéria Lima"/>
    <x v="0"/>
    <x v="258"/>
    <x v="0"/>
    <n v="15"/>
    <x v="0"/>
    <s v="Yes"/>
    <n v="30"/>
    <s v="Yes"/>
    <n v="20"/>
    <n v="15"/>
    <n v="50"/>
  </r>
  <r>
    <n v="3491"/>
    <s v="William Fernandes"/>
    <x v="2"/>
    <x v="259"/>
    <x v="1"/>
    <n v="10"/>
    <x v="0"/>
    <s v="No"/>
    <s v="-"/>
    <s v="Yes"/>
    <n v="20"/>
    <n v="5"/>
    <n v="25"/>
  </r>
  <r>
    <n v="3492"/>
    <s v="Xuxa Mendes"/>
    <x v="1"/>
    <x v="260"/>
    <x v="0"/>
    <n v="5"/>
    <x v="1"/>
    <s v="No"/>
    <s v="-"/>
    <s v="No"/>
    <n v="0"/>
    <n v="0"/>
    <n v="5"/>
  </r>
  <r>
    <n v="3493"/>
    <s v="Ygor Farias"/>
    <x v="0"/>
    <x v="261"/>
    <x v="1"/>
    <n v="15"/>
    <x v="2"/>
    <s v="Yes"/>
    <n v="30"/>
    <s v="Yes"/>
    <n v="20"/>
    <n v="20"/>
    <n v="45"/>
  </r>
  <r>
    <n v="3494"/>
    <s v="Zilda Barros"/>
    <x v="2"/>
    <x v="262"/>
    <x v="0"/>
    <n v="10"/>
    <x v="2"/>
    <s v="No"/>
    <s v="-"/>
    <s v="Yes"/>
    <n v="20"/>
    <n v="12"/>
    <n v="18"/>
  </r>
  <r>
    <n v="3495"/>
    <s v="Amanda Santos"/>
    <x v="1"/>
    <x v="263"/>
    <x v="1"/>
    <n v="5"/>
    <x v="0"/>
    <s v="No"/>
    <s v="-"/>
    <s v="No"/>
    <n v="0"/>
    <n v="2"/>
    <n v="3"/>
  </r>
  <r>
    <n v="3496"/>
    <s v="Bruno Costa"/>
    <x v="0"/>
    <x v="264"/>
    <x v="0"/>
    <n v="15"/>
    <x v="1"/>
    <s v="Yes"/>
    <n v="30"/>
    <s v="Yes"/>
    <n v="20"/>
    <n v="5"/>
    <n v="60"/>
  </r>
  <r>
    <n v="3497"/>
    <s v="Carla Rodrigues"/>
    <x v="2"/>
    <x v="265"/>
    <x v="1"/>
    <n v="10"/>
    <x v="0"/>
    <s v="No"/>
    <s v="-"/>
    <s v="Yes"/>
    <n v="20"/>
    <n v="10"/>
    <n v="20"/>
  </r>
  <r>
    <n v="3498"/>
    <s v="Diogo Pereira"/>
    <x v="1"/>
    <x v="266"/>
    <x v="0"/>
    <n v="5"/>
    <x v="2"/>
    <s v="No"/>
    <s v="-"/>
    <s v="No"/>
    <n v="0"/>
    <n v="0"/>
    <n v="5"/>
  </r>
  <r>
    <n v="3499"/>
    <s v="Elisa Correia"/>
    <x v="0"/>
    <x v="267"/>
    <x v="1"/>
    <n v="15"/>
    <x v="0"/>
    <s v="Yes"/>
    <n v="30"/>
    <s v="Yes"/>
    <n v="20"/>
    <n v="3"/>
    <n v="62"/>
  </r>
  <r>
    <n v="3500"/>
    <s v="Fábio Lourenço"/>
    <x v="2"/>
    <x v="268"/>
    <x v="0"/>
    <n v="10"/>
    <x v="1"/>
    <s v="No"/>
    <s v="-"/>
    <s v="Yes"/>
    <n v="20"/>
    <n v="15"/>
    <n v="15"/>
  </r>
  <r>
    <n v="3501"/>
    <s v="Gabriela Neves"/>
    <x v="1"/>
    <x v="269"/>
    <x v="1"/>
    <n v="5"/>
    <x v="0"/>
    <s v="No"/>
    <s v="-"/>
    <s v="No"/>
    <n v="0"/>
    <n v="1"/>
    <n v="4"/>
  </r>
  <r>
    <n v="3502"/>
    <s v="Henrique Gonçalves"/>
    <x v="0"/>
    <x v="270"/>
    <x v="0"/>
    <n v="15"/>
    <x v="2"/>
    <s v="Yes"/>
    <n v="30"/>
    <s v="Yes"/>
    <n v="20"/>
    <n v="7"/>
    <n v="58"/>
  </r>
  <r>
    <n v="3503"/>
    <s v="Íris Santos"/>
    <x v="2"/>
    <x v="271"/>
    <x v="1"/>
    <n v="10"/>
    <x v="0"/>
    <s v="No"/>
    <s v="-"/>
    <s v="Yes"/>
    <n v="20"/>
    <n v="10"/>
    <n v="20"/>
  </r>
  <r>
    <n v="3504"/>
    <s v="João Marcelo Alves"/>
    <x v="1"/>
    <x v="272"/>
    <x v="0"/>
    <n v="5"/>
    <x v="1"/>
    <s v="No"/>
    <s v="-"/>
    <s v="No"/>
    <n v="0"/>
    <n v="0"/>
    <n v="5"/>
  </r>
  <r>
    <n v="3505"/>
    <s v="Klara Fonseca"/>
    <x v="0"/>
    <x v="273"/>
    <x v="1"/>
    <n v="15"/>
    <x v="0"/>
    <s v="Yes"/>
    <n v="30"/>
    <s v="Yes"/>
    <n v="20"/>
    <n v="20"/>
    <n v="45"/>
  </r>
  <r>
    <n v="3506"/>
    <s v="Lucas Mendonça"/>
    <x v="2"/>
    <x v="274"/>
    <x v="0"/>
    <n v="10"/>
    <x v="2"/>
    <s v="No"/>
    <s v="-"/>
    <s v="Yes"/>
    <n v="20"/>
    <n v="15"/>
    <n v="15"/>
  </r>
  <r>
    <n v="3507"/>
    <s v="Marcela Torres"/>
    <x v="1"/>
    <x v="275"/>
    <x v="1"/>
    <n v="5"/>
    <x v="0"/>
    <s v="No"/>
    <s v="-"/>
    <s v="No"/>
    <n v="0"/>
    <n v="1"/>
    <n v="4"/>
  </r>
  <r>
    <n v="3508"/>
    <s v="Natália Castro"/>
    <x v="0"/>
    <x v="276"/>
    <x v="0"/>
    <n v="15"/>
    <x v="1"/>
    <s v="Yes"/>
    <n v="30"/>
    <s v="Yes"/>
    <n v="20"/>
    <n v="3"/>
    <n v="62"/>
  </r>
  <r>
    <n v="3509"/>
    <s v="Oscar Martins"/>
    <x v="2"/>
    <x v="277"/>
    <x v="1"/>
    <n v="10"/>
    <x v="0"/>
    <s v="No"/>
    <s v="-"/>
    <s v="Yes"/>
    <n v="20"/>
    <n v="10"/>
    <n v="20"/>
  </r>
  <r>
    <n v="3510"/>
    <s v="Patrícia Oliveira"/>
    <x v="1"/>
    <x v="278"/>
    <x v="0"/>
    <n v="5"/>
    <x v="2"/>
    <s v="No"/>
    <s v="-"/>
    <s v="No"/>
    <n v="0"/>
    <n v="0"/>
    <n v="5"/>
  </r>
  <r>
    <n v="3511"/>
    <s v="Quentin Nogueira"/>
    <x v="0"/>
    <x v="279"/>
    <x v="1"/>
    <n v="15"/>
    <x v="0"/>
    <s v="Yes"/>
    <n v="30"/>
    <s v="Yes"/>
    <n v="20"/>
    <n v="15"/>
    <n v="50"/>
  </r>
  <r>
    <n v="3512"/>
    <s v="Raquel Silva"/>
    <x v="2"/>
    <x v="280"/>
    <x v="0"/>
    <n v="10"/>
    <x v="1"/>
    <s v="No"/>
    <s v="-"/>
    <s v="Yes"/>
    <n v="20"/>
    <n v="15"/>
    <n v="15"/>
  </r>
  <r>
    <n v="3513"/>
    <s v="Sandro Gomes"/>
    <x v="1"/>
    <x v="281"/>
    <x v="1"/>
    <n v="5"/>
    <x v="0"/>
    <s v="No"/>
    <s v="-"/>
    <s v="No"/>
    <n v="0"/>
    <n v="1"/>
    <n v="4"/>
  </r>
  <r>
    <n v="3514"/>
    <s v="Tânia Machado"/>
    <x v="0"/>
    <x v="282"/>
    <x v="0"/>
    <n v="15"/>
    <x v="2"/>
    <s v="Yes"/>
    <n v="30"/>
    <s v="Yes"/>
    <n v="20"/>
    <n v="7"/>
    <n v="58"/>
  </r>
  <r>
    <n v="3515"/>
    <s v="Ursula Silva"/>
    <x v="2"/>
    <x v="283"/>
    <x v="1"/>
    <n v="10"/>
    <x v="0"/>
    <s v="No"/>
    <s v="-"/>
    <s v="Yes"/>
    <n v="20"/>
    <n v="10"/>
    <n v="20"/>
  </r>
  <r>
    <n v="3516"/>
    <s v="Vanessa Moraes"/>
    <x v="1"/>
    <x v="284"/>
    <x v="0"/>
    <n v="5"/>
    <x v="1"/>
    <s v="No"/>
    <s v="-"/>
    <s v="No"/>
    <n v="0"/>
    <n v="0"/>
    <n v="5"/>
  </r>
  <r>
    <n v="3517"/>
    <s v="William Carvalho"/>
    <x v="0"/>
    <x v="285"/>
    <x v="1"/>
    <n v="15"/>
    <x v="0"/>
    <s v="Yes"/>
    <n v="30"/>
    <s v="Yes"/>
    <n v="20"/>
    <n v="20"/>
    <n v="45"/>
  </r>
  <r>
    <n v="3518"/>
    <s v="Xavier Reis"/>
    <x v="2"/>
    <x v="286"/>
    <x v="0"/>
    <n v="10"/>
    <x v="2"/>
    <s v="No"/>
    <s v="-"/>
    <s v="Yes"/>
    <n v="20"/>
    <n v="12"/>
    <n v="18"/>
  </r>
  <r>
    <n v="3519"/>
    <s v="Yasmin Rocha"/>
    <x v="1"/>
    <x v="287"/>
    <x v="1"/>
    <n v="5"/>
    <x v="0"/>
    <s v="No"/>
    <s v="-"/>
    <s v="No"/>
    <n v="0"/>
    <n v="2"/>
    <n v="3"/>
  </r>
  <r>
    <n v="3520"/>
    <s v="Zacarias Duarte"/>
    <x v="0"/>
    <x v="288"/>
    <x v="0"/>
    <n v="15"/>
    <x v="1"/>
    <s v="Yes"/>
    <n v="30"/>
    <s v="Yes"/>
    <n v="20"/>
    <n v="5"/>
    <n v="60"/>
  </r>
  <r>
    <n v="3521"/>
    <s v="Amanda Freitas"/>
    <x v="2"/>
    <x v="289"/>
    <x v="1"/>
    <n v="10"/>
    <x v="0"/>
    <s v="No"/>
    <s v="-"/>
    <s v="Yes"/>
    <n v="20"/>
    <n v="10"/>
    <n v="20"/>
  </r>
  <r>
    <n v="3522"/>
    <s v="Bruno Almeida"/>
    <x v="1"/>
    <x v="290"/>
    <x v="0"/>
    <n v="5"/>
    <x v="2"/>
    <s v="No"/>
    <s v="-"/>
    <s v="No"/>
    <n v="0"/>
    <n v="0"/>
    <n v="5"/>
  </r>
  <r>
    <n v="3523"/>
    <s v="Carla Siqueira"/>
    <x v="0"/>
    <x v="291"/>
    <x v="1"/>
    <n v="15"/>
    <x v="0"/>
    <s v="Yes"/>
    <n v="30"/>
    <s v="Yes"/>
    <n v="20"/>
    <n v="3"/>
    <n v="62"/>
  </r>
  <r>
    <n v="3524"/>
    <s v="Diogo Ramos"/>
    <x v="2"/>
    <x v="292"/>
    <x v="0"/>
    <n v="10"/>
    <x v="1"/>
    <s v="No"/>
    <s v="-"/>
    <s v="Yes"/>
    <n v="20"/>
    <n v="15"/>
    <n v="15"/>
  </r>
  <r>
    <n v="3525"/>
    <s v="Elisa Magalhães"/>
    <x v="1"/>
    <x v="293"/>
    <x v="1"/>
    <n v="5"/>
    <x v="0"/>
    <s v="No"/>
    <s v="-"/>
    <s v="No"/>
    <n v="0"/>
    <n v="1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823B06-2AAC-4890-9C8D-B0BEA081CD59}" name="tbl_Annual_analysis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showHeaders="0" outline="1" outlineData="1" multipleFieldFilters="0" chartFormat="7">
  <location ref="B16:C18" firstHeaderRow="1" firstDataRow="1" firstDataCol="1" rowPageCount="1" colPageCount="1"/>
  <pivotFields count="15">
    <pivotField showAll="0"/>
    <pivotField showAll="0"/>
    <pivotField showAll="0"/>
    <pivotField numFmtId="14" showAll="0">
      <items count="295">
        <item x="0"/>
        <item x="1"/>
        <item x="2"/>
        <item x="3"/>
        <item x="5"/>
        <item x="6"/>
        <item x="7"/>
        <item x="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axis="axisRow" showAll="0">
      <items count="3">
        <item x="1"/>
        <item x="0"/>
        <item t="default"/>
      </items>
    </pivotField>
    <pivotField numFmtId="44" showAll="0"/>
    <pivotField axis="axisPage" multipleItemSelectionAllowed="1" showAll="0">
      <items count="4">
        <item x="1"/>
        <item h="1" x="0"/>
        <item h="1" x="2"/>
        <item t="default"/>
      </items>
    </pivotField>
    <pivotField showAll="0"/>
    <pivotField showAll="0"/>
    <pivotField showAll="0"/>
    <pivotField numFmtId="44" showAll="0"/>
    <pivotField numFmtId="44" showAll="0"/>
    <pivotField dataField="1" numFmtId="4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2">
    <i>
      <x/>
    </i>
    <i>
      <x v="1"/>
    </i>
  </rowItems>
  <colItems count="1">
    <i/>
  </colItems>
  <pageFields count="1">
    <pageField fld="6" hier="-1"/>
  </pageFields>
  <dataFields count="1">
    <dataField name="Soma de Total Value" fld="12" baseField="0" baseItem="0" numFmtId="165"/>
  </dataFields>
  <formats count="1">
    <format dxfId="5">
      <pivotArea outline="0" collapsedLevelsAreSubtotals="1" fieldPosition="0"/>
    </format>
  </formats>
  <chartFormats count="1"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E5485-3147-4668-BAD3-CFCF0DFD9309}" name="tbl_evolução_plan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I13:M27" firstHeaderRow="1" firstDataRow="2" firstDataCol="1"/>
  <pivotFields count="15">
    <pivotField showAll="0"/>
    <pivotField showAll="0"/>
    <pivotField axis="axisCol" showAll="0">
      <items count="4">
        <item x="1"/>
        <item x="2"/>
        <item x="0"/>
        <item t="default"/>
      </items>
    </pivotField>
    <pivotField numFmtId="14" showAll="0">
      <items count="295">
        <item x="0"/>
        <item x="1"/>
        <item x="2"/>
        <item x="3"/>
        <item x="5"/>
        <item x="6"/>
        <item x="7"/>
        <item x="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showAll="0"/>
    <pivotField numFmtId="44" showAll="0"/>
    <pivotField showAll="0"/>
    <pivotField showAll="0"/>
    <pivotField showAll="0"/>
    <pivotField showAll="0"/>
    <pivotField numFmtId="44" showAll="0"/>
    <pivotField numFmtId="44" showAll="0"/>
    <pivotField dataField="1" numFmtId="44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oma de Total Value" fld="12" baseField="0" baseItem="0" numFmtId="165"/>
  </dataFields>
  <formats count="1">
    <format dxfId="6">
      <pivotArea outline="0" collapsedLevelsAreSubtotals="1" fieldPosition="0"/>
    </format>
  </formats>
  <chartFormats count="9">
    <chartFormat chart="0" format="6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9D947F-D826-43E8-96F6-B7399D47209E}" name="tbl_Assinaturas_Minecraft_Valor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B42:C45" firstHeaderRow="1" firstDataRow="1" firstDataCol="1" rowPageCount="1" colPageCount="1"/>
  <pivotFields count="15">
    <pivotField showAll="0"/>
    <pivotField showAll="0"/>
    <pivotField axis="axisRow" showAll="0">
      <items count="4">
        <item h="1" x="1"/>
        <item x="2"/>
        <item x="0"/>
        <item t="default"/>
      </items>
    </pivotField>
    <pivotField numFmtId="14" showAll="0">
      <items count="295">
        <item x="0"/>
        <item x="1"/>
        <item x="2"/>
        <item x="3"/>
        <item x="5"/>
        <item x="6"/>
        <item x="7"/>
        <item x="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showAll="0"/>
    <pivotField numFmtId="44" showAll="0"/>
    <pivotField axis="axisPage" multipleItemSelectionAllowed="1" showAll="0">
      <items count="4">
        <item x="1"/>
        <item h="1" x="0"/>
        <item h="1" x="2"/>
        <item t="default"/>
      </items>
    </pivotField>
    <pivotField showAll="0"/>
    <pivotField showAll="0"/>
    <pivotField showAll="0"/>
    <pivotField dataField="1" numFmtId="44" showAll="0"/>
    <pivotField numFmtId="44" showAll="0"/>
    <pivotField numFmtId="4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3">
    <i>
      <x v="1"/>
    </i>
    <i>
      <x v="2"/>
    </i>
    <i t="grand">
      <x/>
    </i>
  </rowItems>
  <colItems count="1">
    <i/>
  </colItems>
  <pageFields count="1">
    <pageField fld="6" hier="-1"/>
  </pageFields>
  <dataFields count="1">
    <dataField name="Soma de Minecraft Season Pass Price" fld="10" baseField="2" baseItem="1" numFmtId="44"/>
  </dataFields>
  <formats count="1">
    <format dxfId="7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594185-D8BF-4BFE-8B4F-EE5E392B3F35}" name="tbl_Assinaturas_Minecraft_Quantida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B50:C53" firstHeaderRow="1" firstDataRow="1" firstDataCol="1" rowPageCount="1" colPageCount="1"/>
  <pivotFields count="15">
    <pivotField showAll="0"/>
    <pivotField showAll="0"/>
    <pivotField axis="axisRow" showAll="0">
      <items count="4">
        <item h="1" x="1"/>
        <item x="2"/>
        <item x="0"/>
        <item t="default"/>
      </items>
    </pivotField>
    <pivotField numFmtId="14" showAll="0">
      <items count="295">
        <item x="0"/>
        <item x="1"/>
        <item x="2"/>
        <item x="3"/>
        <item x="5"/>
        <item x="6"/>
        <item x="7"/>
        <item x="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showAll="0"/>
    <pivotField numFmtId="44" showAll="0"/>
    <pivotField axis="axisPage" multipleItemSelectionAllowed="1" showAll="0">
      <items count="4">
        <item x="1"/>
        <item h="1" x="0"/>
        <item h="1" x="2"/>
        <item t="default"/>
      </items>
    </pivotField>
    <pivotField showAll="0"/>
    <pivotField showAll="0"/>
    <pivotField showAll="0"/>
    <pivotField dataField="1" numFmtId="44" showAll="0"/>
    <pivotField numFmtId="44" showAll="0"/>
    <pivotField numFmtId="4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3">
    <i>
      <x v="1"/>
    </i>
    <i>
      <x v="2"/>
    </i>
    <i t="grand">
      <x/>
    </i>
  </rowItems>
  <colItems count="1">
    <i/>
  </colItems>
  <pageFields count="1">
    <pageField fld="6" hier="-1"/>
  </pageFields>
  <dataFields count="1">
    <dataField name="Contagem de Minecraft Season Pass Price" fld="10" subtotal="count" baseField="2" baseItem="1"/>
  </dataFields>
  <formats count="1">
    <format dxfId="8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A8860F-FB27-4CC8-BF41-88E0E1CE4056}" name="tbl_Assinaturas_EAPlay_Quantida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B34:C36" firstHeaderRow="1" firstDataRow="1" firstDataCol="1" rowPageCount="1" colPageCount="1"/>
  <pivotFields count="15">
    <pivotField showAll="0"/>
    <pivotField showAll="0"/>
    <pivotField axis="axisRow" showAll="0">
      <items count="4">
        <item h="1" x="1"/>
        <item h="1" x="2"/>
        <item x="0"/>
        <item t="default"/>
      </items>
    </pivotField>
    <pivotField numFmtId="14" showAll="0">
      <items count="295">
        <item x="0"/>
        <item x="1"/>
        <item x="2"/>
        <item x="3"/>
        <item x="5"/>
        <item x="6"/>
        <item x="7"/>
        <item x="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showAll="0"/>
    <pivotField numFmtId="44" showAll="0"/>
    <pivotField axis="axisPage" multipleItemSelectionAllowed="1" showAll="0">
      <items count="4">
        <item x="1"/>
        <item h="1" x="0"/>
        <item h="1" x="2"/>
        <item t="default"/>
      </items>
    </pivotField>
    <pivotField showAll="0"/>
    <pivotField dataField="1" showAll="0"/>
    <pivotField showAll="0"/>
    <pivotField numFmtId="44" showAll="0"/>
    <pivotField numFmtId="44" showAll="0"/>
    <pivotField numFmtId="4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2">
    <i>
      <x v="2"/>
    </i>
    <i t="grand">
      <x/>
    </i>
  </rowItems>
  <colItems count="1">
    <i/>
  </colItems>
  <pageFields count="1">
    <pageField fld="6" hier="-1"/>
  </pageFields>
  <dataFields count="1">
    <dataField name="Contagem de EA Play Season Pass" fld="8" subtotal="count" baseField="2" baseItem="1"/>
  </dataFields>
  <formats count="1">
    <format dxfId="9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38EC2-5C76-473E-ACCD-DF0F815D85BC}" name="tbl_evolução_Procut" cacheId="0" applyNumberFormats="0" applyBorderFormats="0" applyFontFormats="0" applyPatternFormats="0" applyAlignmentFormats="0" applyWidthHeightFormats="1" dataCaption="Valores" updatedVersion="8" minRefreshableVersion="3" showDrill="0" useAutoFormatting="1" itemPrintTitles="1" createdVersion="8" indent="0" outline="1" outlineData="1" multipleFieldFilters="0" chartFormat="8">
  <location ref="I50:L63" firstHeaderRow="0" firstDataRow="1" firstDataCol="1"/>
  <pivotFields count="15">
    <pivotField showAll="0"/>
    <pivotField showAll="0"/>
    <pivotField showAll="0"/>
    <pivotField numFmtId="14" showAll="0">
      <items count="295">
        <item x="0"/>
        <item x="1"/>
        <item x="2"/>
        <item x="3"/>
        <item x="5"/>
        <item x="6"/>
        <item x="7"/>
        <item x="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showAll="0"/>
    <pivotField dataField="1" numFmtId="44" showAll="0"/>
    <pivotField showAll="0"/>
    <pivotField showAll="0"/>
    <pivotField dataField="1" showAll="0"/>
    <pivotField showAll="0"/>
    <pivotField dataField="1" numFmtId="44" showAll="0"/>
    <pivotField numFmtId="44" showAll="0"/>
    <pivotField numFmtId="44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inecraft" fld="10" baseField="14" baseItem="4" numFmtId="44"/>
    <dataField name="EA Play" fld="8" baseField="14" baseItem="4"/>
    <dataField name="Subscription" fld="5" baseField="14" baseItem="4" numFmtId="44"/>
  </dataFields>
  <formats count="1">
    <format dxfId="10">
      <pivotArea outline="0" collapsedLevelsAreSubtotals="1" fieldPosition="0"/>
    </format>
  </formats>
  <chartFormats count="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26E6F8-F249-4B27-ACC7-4D9623E589AC}" name="tbl_evolução_type" cacheId="0" applyNumberFormats="0" applyBorderFormats="0" applyFontFormats="0" applyPatternFormats="0" applyAlignmentFormats="0" applyWidthHeightFormats="1" dataCaption="Valores" updatedVersion="8" minRefreshableVersion="3" showDrill="0" useAutoFormatting="1" itemPrintTitles="1" createdVersion="8" indent="0" outline="1" outlineData="1" multipleFieldFilters="0" chartFormat="9">
  <location ref="I32:M46" firstHeaderRow="1" firstDataRow="2" firstDataCol="1"/>
  <pivotFields count="15">
    <pivotField showAll="0"/>
    <pivotField showAll="0"/>
    <pivotField showAll="0"/>
    <pivotField numFmtId="14" showAll="0">
      <items count="295">
        <item x="0"/>
        <item x="1"/>
        <item x="2"/>
        <item x="3"/>
        <item x="5"/>
        <item x="6"/>
        <item x="7"/>
        <item x="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showAll="0"/>
    <pivotField numFmtId="44"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numFmtId="44" showAll="0"/>
    <pivotField numFmtId="44" showAll="0"/>
    <pivotField dataField="1" numFmtId="44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oma de Total Value" fld="12" baseField="0" baseItem="0" numFmtId="165"/>
  </dataFields>
  <formats count="1">
    <format dxfId="11">
      <pivotArea outline="0" collapsedLevelsAreSubtotals="1" fieldPosition="0"/>
    </format>
  </formats>
  <chartFormats count="12">
    <chartFormat chart="1" format="3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3B6F7-C9A4-41E9-9608-C6CB6A3BC7F6}" name="tbl_Assinaturas_EAPlay_Valor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B26:C30" firstHeaderRow="1" firstDataRow="1" firstDataCol="1" rowPageCount="1" colPageCount="1"/>
  <pivotFields count="15">
    <pivotField showAll="0"/>
    <pivotField showAll="0"/>
    <pivotField axis="axisRow" showAll="0">
      <items count="4">
        <item x="1"/>
        <item x="2"/>
        <item x="0"/>
        <item t="default"/>
      </items>
    </pivotField>
    <pivotField numFmtId="14" showAll="0">
      <items count="295">
        <item x="0"/>
        <item x="1"/>
        <item x="2"/>
        <item x="3"/>
        <item x="5"/>
        <item x="6"/>
        <item x="7"/>
        <item x="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showAll="0"/>
    <pivotField numFmtId="44" showAll="0"/>
    <pivotField axis="axisPage" multipleItemSelectionAllowed="1" showAll="0">
      <items count="4">
        <item x="1"/>
        <item h="1" x="0"/>
        <item h="1" x="2"/>
        <item t="default"/>
      </items>
    </pivotField>
    <pivotField showAll="0"/>
    <pivotField dataField="1" showAll="0"/>
    <pivotField showAll="0"/>
    <pivotField numFmtId="44" showAll="0"/>
    <pivotField numFmtId="44" showAll="0"/>
    <pivotField numFmtId="4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" hier="-1"/>
  </pageFields>
  <dataFields count="1">
    <dataField name="Soma de EA Play Season Pass" fld="8" baseField="2" baseItem="0"/>
  </dataFields>
  <formats count="1">
    <format dxfId="12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1">
  <a r="12" c="12">
    <v t="s"/>
    <v t="s">Subscriber ID</v>
    <v t="s">Name</v>
    <v t="s">Plan</v>
    <v t="s">Start Date</v>
    <v t="s">Auto Renewal</v>
    <v t="s">...</v>
    <v t="s">EA Play Season Pass
Price</v>
    <v t="s">Minecraft Season Pass</v>
    <v t="s">Minecraft Season Pass Price</v>
    <v t="s">Coupon Value</v>
    <v t="s">Total Value</v>
    <v>0</v>
    <v>3231</v>
    <v t="s">João Silva</v>
    <v t="s">Ultimate</v>
    <v t="r">0</v>
    <v t="s">Yes</v>
    <v t="s">...</v>
    <v>30</v>
    <v t="s">Yes</v>
    <v>20</v>
    <v>5</v>
    <v>60</v>
    <v>1</v>
    <v>3232</v>
    <v t="s">Maria Oliveira</v>
    <v t="s">Core</v>
    <v t="r">1</v>
    <v t="s">No</v>
    <v t="s">...</v>
    <v t="s">-</v>
    <v t="s">No</v>
    <v>0</v>
    <v>0</v>
    <v>5</v>
    <v>2</v>
    <v>3233</v>
    <v t="s">Lucas Fernandes</v>
    <v t="s">Standard</v>
    <v t="r">2</v>
    <v t="s">Yes</v>
    <v t="s">...</v>
    <v t="s">-</v>
    <v t="s">Yes</v>
    <v>20</v>
    <v>10</v>
    <v>20</v>
    <v>3</v>
    <v>3234</v>
    <v t="s">Ana Souza</v>
    <v t="s">Ultimate</v>
    <v t="r">3</v>
    <v t="s">No</v>
    <v t="s">...</v>
    <v>30</v>
    <v t="s">Yes</v>
    <v>20</v>
    <v>3</v>
    <v>62</v>
    <v>4</v>
    <v>3235</v>
    <v t="s">Pedro Gonçalves</v>
    <v t="s">Core</v>
    <v t="r">4</v>
    <v t="s">Yes</v>
    <v t="s">...</v>
    <v t="s">-</v>
    <v t="s">No</v>
    <v>0</v>
    <v>1</v>
    <v>4</v>
    <v t="s">...</v>
    <v t="s">...</v>
    <v t="s">...</v>
    <v t="s">...</v>
    <v t="s">...</v>
    <v t="s">...</v>
    <v t="s">...</v>
    <v t="s">...</v>
    <v t="s">...</v>
    <v t="s">...</v>
    <v t="s">...</v>
    <v t="s">...</v>
    <v>290</v>
    <v>3521</v>
    <v t="s">Amanda Freitas</v>
    <v t="s">Standard</v>
    <v t="r">5</v>
    <v t="s">No</v>
    <v t="s">...</v>
    <v t="s">-</v>
    <v t="s">Yes</v>
    <v>20</v>
    <v>10</v>
    <v>20</v>
    <v>291</v>
    <v>3522</v>
    <v t="s">Bruno Almeida</v>
    <v t="s">Core</v>
    <v t="r">6</v>
    <v t="s">Yes</v>
    <v t="s">...</v>
    <v t="s">-</v>
    <v t="s">No</v>
    <v>0</v>
    <v>0</v>
    <v>5</v>
    <v>292</v>
    <v>3523</v>
    <v t="s">Carla Siqueira</v>
    <v t="s">Ultimate</v>
    <v t="r">7</v>
    <v t="s">No</v>
    <v t="s">...</v>
    <v>30</v>
    <v t="s">Yes</v>
    <v>20</v>
    <v>3</v>
    <v>62</v>
    <v>293</v>
    <v>3524</v>
    <v t="s">Diogo Ramos</v>
    <v t="s">Standard</v>
    <v t="r">8</v>
    <v t="s">Yes</v>
    <v t="s">...</v>
    <v t="s">-</v>
    <v t="s">Yes</v>
    <v>20</v>
    <v>15</v>
    <v>15</v>
    <v>294</v>
    <v>3525</v>
    <v t="s">Elisa Magalhães</v>
    <v t="s">Core</v>
    <v t="r">9</v>
    <v t="s">No</v>
    <v t="s">...</v>
    <v t="s">-</v>
    <v t="s">No</v>
    <v>0</v>
    <v>1</v>
    <v>4</v>
  </a>
  <a r="4" c="3">
    <v t="s"/>
    <v t="s">Indicador</v>
    <v t="s">Valor</v>
    <v>0</v>
    <v t="s">Quantidade de assinaturas anuais</v>
    <v>71</v>
    <v>1</v>
    <v t="s">Receita total</v>
    <v>1754</v>
    <v>2</v>
    <v t="s">Valor médio por assinatura</v>
    <v>24.704225352112676</v>
  </a>
  <a r="2">
    <v>789</v>
    <v>990</v>
  </a>
  <a r="3" c="3">
    <v t="s"/>
    <v t="s">Produto</v>
    <v t="s">Quantidade de assinaturas anuais</v>
    <v>0</v>
    <v t="s">EA Play Season Pass</v>
    <v>20</v>
    <v>1</v>
    <v t="s">Minecraft Season Pass</v>
    <v>47</v>
  </a>
  <a r="2">
    <v>608</v>
    <v>490</v>
  </a>
  <a r="5" c="3">
    <v t="s"/>
    <v t="s">Combinação de produtos</v>
    <v t="s">Quantidade de assinaturas anuais</v>
    <v>0</v>
    <v t="s">Ambos os produtos</v>
    <v>20</v>
    <v>1</v>
    <v t="s">Somente EA Play</v>
    <v>0</v>
    <v>2</v>
    <v t="s">Somente Minecraft</v>
    <v>27</v>
    <v>3</v>
    <v t="s">Nenhum produto adicional</v>
    <v>24</v>
  </a>
  <a r="2">
    <v>682</v>
    <v>490</v>
  </a>
  <a r="5" c="3">
    <v t="s"/>
    <v t="s">Combinação de produtos</v>
    <v t="s">Quantidade de assinaturas mensais/trimestrais</v>
    <v>0</v>
    <v t="s">Ambos os produtos</v>
    <v>78</v>
    <v>1</v>
    <v t="s">Somente EA Play</v>
    <v>0</v>
    <v>2</v>
    <v t="s">Somente Minecraft</v>
    <v>69</v>
    <v>3</v>
    <v t="s">Nenhum produto adicional</v>
    <v>77</v>
  </a>
  <a r="2">
    <v>730</v>
    <v>490</v>
  </a>
  <a r="4" c="4">
    <v t="s"/>
    <v t="s">Combinação de produtos</v>
    <v t="s">Quantidade de assinaturas</v>
    <v t="s">Valor total</v>
    <v>0</v>
    <v t="s">Ambos os produtos</v>
    <v>78</v>
    <v>4202</v>
    <v>1</v>
    <v t="s">Nenhum produto adicional</v>
    <v>77</v>
    <v>324</v>
    <v>2</v>
    <v t="s">Somente Minecraft</v>
    <v>69</v>
    <v>1353</v>
  </a>
  <a r="2">
    <v>789</v>
    <v>490</v>
  </a>
</arrayData>
</file>

<file path=xl/richData/rdrichvalue.xml><?xml version="1.0" encoding="utf-8"?>
<rvData xmlns="http://schemas.microsoft.com/office/spreadsheetml/2017/richdata" count="48">
  <rv s="0">
    <fb>45292</fb>
    <v>2</v>
  </rv>
  <rv s="0">
    <fb>45306</fb>
    <v>2</v>
  </rv>
  <rv s="0">
    <fb>45332</fb>
    <v>2</v>
  </rv>
  <rv s="0">
    <fb>45342</fb>
    <v>2</v>
  </rv>
  <rv s="0">
    <fb>45356</fb>
    <v>2</v>
  </rv>
  <rv s="0">
    <fb>45638</fb>
    <v>2</v>
  </rv>
  <rv s="0">
    <fb>45639</fb>
    <v>2</v>
  </rv>
  <rv s="0">
    <fb>45640</fb>
    <v>2</v>
  </rv>
  <rv s="0">
    <fb>45641</fb>
    <v>2</v>
  </rv>
  <rv s="0">
    <fb>45642</fb>
    <v>2</v>
  </rv>
  <rv s="1">
    <v>0</v>
  </rv>
  <rv s="2">
    <v>DataFrame</v>
    <v>1</v>
    <v>10</v>
  </rv>
  <rv s="3">
    <v>&lt;class 'pandas.core.frame.DataFrame'&gt;</v>
    <v>DataFrame</v>
    <v xml:space="preserve">     Subscriber ID             Name      Plan Start Date Auto Renewal  \
0             3231       João Silva  Ultimate 2024-01-01          Yes   
1             3232   Maria Oliveira      Core 2024-01-15           No   
2             3233  Lucas Fernand...</v>
    <v>11</v>
    <v>3</v>
  </rv>
  <rv s="1">
    <v>1</v>
  </rv>
  <rv s="2">
    <v>DataFrame</v>
    <v>5</v>
    <v>13</v>
  </rv>
  <rv s="3">
    <v>&lt;class 'pandas.core.frame.DataFrame'&gt;</v>
    <v>DataFrame</v>
    <v xml:space="preserve">                          Indicador        Valor
0  Quantidade de assinaturas anuais    71.000000
1                     Receita total  1754.000000
2        Valor médio por assinatura    24.704225</v>
    <v>14</v>
    <v>3</v>
  </rv>
  <rv s="4">
    <v>0</v>
    <v>9</v>
  </rv>
  <rv s="1">
    <v>2</v>
  </rv>
  <rv s="5">
    <v>Image</v>
    <v>6</v>
    <v>16</v>
    <v>17</v>
  </rv>
  <rv s="3">
    <v>&lt;class 'PIL.PngImagePlugin.PngImageFile'&gt;</v>
    <v>PngImageFile</v>
    <v>&lt;PIL.PngImagePlugin.PngImageFile image mode=RGBA size=789x990 at 0x7F03D34608F0&gt;</v>
    <v>18</v>
    <v>3</v>
  </rv>
  <rv s="1">
    <v>3</v>
  </rv>
  <rv s="2">
    <v>DataFrame</v>
    <v>8</v>
    <v>20</v>
  </rv>
  <rv s="3">
    <v>&lt;class 'pandas.core.frame.DataFrame'&gt;</v>
    <v>DataFrame</v>
    <v xml:space="preserve">                 Produto  Quantidade de assinaturas anuais
0    EA Play Season Pass                                20
1  Minecraft Season Pass                                47</v>
    <v>21</v>
    <v>3</v>
  </rv>
  <rv s="4">
    <v>1</v>
    <v>9</v>
  </rv>
  <rv s="1">
    <v>4</v>
  </rv>
  <rv s="5">
    <v>Image</v>
    <v>6</v>
    <v>23</v>
    <v>24</v>
  </rv>
  <rv s="3">
    <v>&lt;class 'PIL.PngImagePlugin.PngImageFile'&gt;</v>
    <v>PngImageFile</v>
    <v>&lt;PIL.PngImagePlugin.PngImageFile image mode=RGBA size=608x490 at 0x7F03CB256060&gt;</v>
    <v>25</v>
    <v>3</v>
  </rv>
  <rv s="1">
    <v>5</v>
  </rv>
  <rv s="2">
    <v>DataFrame</v>
    <v>10</v>
    <v>27</v>
  </rv>
  <rv s="3">
    <v>&lt;class 'pandas.core.frame.DataFrame'&gt;</v>
    <v>DataFrame</v>
    <v xml:space="preserve">     Combinação de produtos  Quantidade de assinaturas anuais
0         Ambos os produtos                                20
1           Somente EA Play                                 0
2         Somente Minecraft                                27
3  N...</v>
    <v>28</v>
    <v>3</v>
  </rv>
  <rv s="4">
    <v>2</v>
    <v>9</v>
  </rv>
  <rv s="1">
    <v>6</v>
  </rv>
  <rv s="5">
    <v>Image</v>
    <v>6</v>
    <v>30</v>
    <v>31</v>
  </rv>
  <rv s="3">
    <v>&lt;class 'PIL.PngImagePlugin.PngImageFile'&gt;</v>
    <v>PngImageFile</v>
    <v>&lt;PIL.PngImagePlugin.PngImageFile image mode=RGBA size=682x490 at 0x7F03CB283FB0&gt;</v>
    <v>32</v>
    <v>3</v>
  </rv>
  <rv s="1">
    <v>7</v>
  </rv>
  <rv s="2">
    <v>DataFrame</v>
    <v>10</v>
    <v>34</v>
  </rv>
  <rv s="3">
    <v>&lt;class 'pandas.core.frame.DataFrame'&gt;</v>
    <v>DataFrame</v>
    <v xml:space="preserve">     Combinação de produtos  Quantidade de assinaturas mensais/trimestrais
0         Ambos os produtos                                             78
1           Somente EA Play                                              0
2         Somente Minecraft...</v>
    <v>35</v>
    <v>3</v>
  </rv>
  <rv s="4">
    <v>3</v>
    <v>9</v>
  </rv>
  <rv s="1">
    <v>8</v>
  </rv>
  <rv s="5">
    <v>Image</v>
    <v>6</v>
    <v>37</v>
    <v>38</v>
  </rv>
  <rv s="3">
    <v>&lt;class 'PIL.PngImagePlugin.PngImageFile'&gt;</v>
    <v>PngImageFile</v>
    <v>&lt;PIL.PngImagePlugin.PngImageFile image mode=RGBA size=730x490 at 0x7F03CB1C6A80&gt;</v>
    <v>39</v>
    <v>3</v>
  </rv>
  <rv s="1">
    <v>9</v>
  </rv>
  <rv s="2">
    <v>DataFrame</v>
    <v>12</v>
    <v>41</v>
  </rv>
  <rv s="3">
    <v>&lt;class 'pandas.core.frame.DataFrame'&gt;</v>
    <v>DataFrame</v>
    <v xml:space="preserve">     Combinação de produtos  Quantidade de assinaturas  Valor total
0         Ambos os produtos                         78         4202
1  Nenhum produto adicional                         77          324
2         Somente Minecraft                     ...</v>
    <v>42</v>
    <v>3</v>
  </rv>
  <rv s="4">
    <v>4</v>
    <v>9</v>
  </rv>
  <rv s="1">
    <v>10</v>
  </rv>
  <rv s="5">
    <v>Image</v>
    <v>6</v>
    <v>44</v>
    <v>45</v>
  </rv>
  <rv s="3">
    <v>&lt;class 'PIL.PngImagePlugin.PngImageFile'&gt;</v>
    <v>PngImageFile</v>
    <v>&lt;PIL.PngImagePlugin.PngImageFile image mode=RGBA size=789x490 at 0x7F03CB0A3860&gt;</v>
    <v>46</v>
    <v>3</v>
  </rv>
</rvData>
</file>

<file path=xl/richData/rdrichvaluestructure.xml><?xml version="1.0" encoding="utf-8"?>
<rvStructures xmlns="http://schemas.microsoft.com/office/spreadsheetml/2017/richdata" count="6">
  <s t="_formattednumber">
    <k n="_Format" t="spb"/>
  </s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  <k n="_Provider" t="spb"/>
  </s>
  <s t="_localImage">
    <k n="_rvRel:LocalImageIdentifier" t="i"/>
    <k n="CalcOrigin" t="i"/>
  </s>
  <s t="_entity">
    <k n="_DisplayString" t="s"/>
    <k n="_Format" t="spb"/>
    <k n="image" t="r"/>
    <k n="size" t="r"/>
  </s>
</rvStructures>
</file>

<file path=xl/richData/rdsupportingpropertybag.xml><?xml version="1.0" encoding="utf-8"?>
<supportingPropertyBags xmlns="http://schemas.microsoft.com/office/spreadsheetml/2017/richdata2">
  <spbData count="13">
    <spb s="0">
      <v>295</v>
      <v>13</v>
      <v>DataFrame</v>
      <v>arrayPreview</v>
      <v>1</v>
    </spb>
    <spb s="1">
      <v>0</v>
    </spb>
    <spb s="2">
      <v>1</v>
    </spb>
    <spb s="3">
      <v>https://www.anaconda.com/excel</v>
      <v>https://res.cdn.office.net/officepysvc/prod-service/anacondalogo.png</v>
      <v>Python fornecido por Anaconda</v>
    </spb>
    <spb s="0">
      <v>3</v>
      <v>2</v>
      <v>DataFrame</v>
      <v>arrayPreview</v>
      <v>1</v>
    </spb>
    <spb s="1">
      <v>4</v>
    </spb>
    <spb s="4">
      <v>2</v>
    </spb>
    <spb s="0">
      <v>2</v>
      <v>2</v>
      <v>DataFrame</v>
      <v>arrayPreview</v>
      <v>1</v>
    </spb>
    <spb s="1">
      <v>7</v>
    </spb>
    <spb s="0">
      <v>4</v>
      <v>2</v>
      <v>DataFrame</v>
      <v>arrayPreview</v>
      <v>1</v>
    </spb>
    <spb s="1">
      <v>9</v>
    </spb>
    <spb s="0">
      <v>3</v>
      <v>3</v>
      <v>DataFrame</v>
      <v>arrayPreview</v>
      <v>1</v>
    </spb>
    <spb s="1">
      <v>11</v>
    </spb>
  </spbData>
</supportingPropertyBags>
</file>

<file path=xl/richData/rdsupportingpropertybagstructure.xml><?xml version="1.0" encoding="utf-8"?>
<spbStructures xmlns="http://schemas.microsoft.com/office/spreadsheetml/2017/richdata2" count="5">
  <s>
    <k n="drw" t="i"/>
    <k n="dcol" t="i"/>
    <k n="name" t="s"/>
    <k n="array" t="s"/>
    <k n="headers" t="b"/>
  </s>
  <s>
    <k n="ArrayCardInfo" t="spb"/>
  </s>
  <s>
    <k n="_Self" t="i"/>
  </s>
  <s>
    <k n="link" t="s"/>
    <k n="logo" t="s"/>
    <k n="name" t="s"/>
  </s>
  <s>
    <k n="imag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19" formatCode="dd/mm/yyyy"/>
    </x:dxf>
  </dxfs>
  <richProperties>
    <rPr n="IsHeroField" t="b"/>
  </richProperties>
  <richStyles>
    <rSty dxfid="0"/>
    <rSty>
      <rpv i="0">1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</richValueRels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ubscription_Type" xr10:uid="{9BC1FC95-3030-42AE-98EE-25166CF4DE85}" sourceName="Subscription Type">
  <pivotTables>
    <pivotTable tabId="3" name="tbl_Annual_analysis"/>
    <pivotTable tabId="3" name="tbl_Assinaturas_EAPlay_Valor"/>
    <pivotTable tabId="3" name="tbl_Assinaturas_EAPlay_Quantidade"/>
    <pivotTable tabId="3" name="tbl_Assinaturas_Minecraft_Quantidade"/>
    <pivotTable tabId="3" name="tbl_Assinaturas_Minecraft_Valor"/>
  </pivotTables>
  <data>
    <tabular pivotCacheId="639494916">
      <items count="3">
        <i x="1" s="1"/>
        <i x="0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lected" xr10:uid="{608BEBEC-C021-4B26-9241-EA78ED83A634}" cache="SegmentaçãodeDados_Subscription_Type" caption="Selected" style="Style 1" rowHeight="2476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E0E886-4200-4B36-97B3-63DB74FF40A0}" name="Tabela1" displayName="Tabela1" ref="A1:M296" totalsRowShown="0" dataDxfId="26">
  <autoFilter ref="A1:M296" xr:uid="{34E0E886-4200-4B36-97B3-63DB74FF40A0}"/>
  <tableColumns count="13">
    <tableColumn id="1" xr3:uid="{C4A90516-688A-46BF-9167-EA16C2A8A652}" name="Subscriber ID" dataDxfId="25"/>
    <tableColumn id="2" xr3:uid="{53DD39D0-2220-4121-9E9D-4EAA7E151C0F}" name="Name" dataDxfId="24"/>
    <tableColumn id="3" xr3:uid="{4F5FF271-4C57-4BE0-8F2C-F82C8551625C}" name="Plan" dataDxfId="23"/>
    <tableColumn id="4" xr3:uid="{8C17EB93-79B9-4E55-B8F7-BEB82F8253E9}" name="Start Date" dataDxfId="22"/>
    <tableColumn id="5" xr3:uid="{48CEDF9B-1689-482A-A828-5CCE7713264A}" name="Auto Renewal" dataDxfId="21"/>
    <tableColumn id="6" xr3:uid="{78B82374-9AA7-4E38-AE4F-78CDE6C83720}" name="Subscription Price" dataDxfId="20" dataCellStyle="Moeda"/>
    <tableColumn id="7" xr3:uid="{F2433F68-AF33-49D0-B1FB-19A396074EDE}" name="Subscription Type" dataDxfId="19"/>
    <tableColumn id="8" xr3:uid="{FD4D9C95-F6E5-4933-9068-A71FF7DF9343}" name="EA Play Season Pass" dataDxfId="18"/>
    <tableColumn id="13" xr3:uid="{978DD0D2-834E-4CE4-A39B-30976086932F}" name="EA Play Season Pass_x000a_Price" dataDxfId="17" dataCellStyle="Moeda"/>
    <tableColumn id="9" xr3:uid="{6E29F111-C395-4580-9DAD-3407D9E8B1A4}" name="Minecraft Season Pass" dataDxfId="16"/>
    <tableColumn id="10" xr3:uid="{EF544EAA-7F25-4FD5-A10E-8E62804DB9E3}" name="Minecraft Season Pass Price" dataDxfId="15" dataCellStyle="Moeda"/>
    <tableColumn id="11" xr3:uid="{7F6EB64A-1F07-4E48-9F0F-AC7D9DCD26F8}" name="Coupon Value" dataDxfId="14" dataCellStyle="Moeda"/>
    <tableColumn id="12" xr3:uid="{2B04ABC8-DE6F-426E-ADC0-D8AFC68CA58E}" name="Total Value" dataDxfId="13" dataCellStyle="Moeda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18745-D22C-475B-A007-B964F001EBFB}">
  <sheetPr>
    <tabColor theme="3" tint="0.749992370372631"/>
  </sheetPr>
  <dimension ref="B3:P21"/>
  <sheetViews>
    <sheetView showGridLines="0" topLeftCell="A9" zoomScaleNormal="100" workbookViewId="0">
      <selection activeCell="B5" sqref="B5"/>
    </sheetView>
  </sheetViews>
  <sheetFormatPr defaultRowHeight="14.4" x14ac:dyDescent="0.3"/>
  <cols>
    <col min="9" max="9" width="3.5546875" customWidth="1"/>
  </cols>
  <sheetData>
    <row r="3" spans="2:16" ht="20.399999999999999" thickBot="1" x14ac:dyDescent="0.45">
      <c r="B3" s="1" t="s">
        <v>0</v>
      </c>
      <c r="C3" s="1"/>
      <c r="D3" s="1"/>
      <c r="E3" s="1"/>
      <c r="F3" s="1"/>
      <c r="G3" s="1"/>
      <c r="H3" s="1"/>
    </row>
    <row r="4" spans="2:16" ht="15" thickTop="1" x14ac:dyDescent="0.3"/>
    <row r="5" spans="2:16" x14ac:dyDescent="0.3">
      <c r="B5" s="3" t="s">
        <v>2</v>
      </c>
      <c r="C5" t="s">
        <v>8</v>
      </c>
      <c r="E5" s="7" t="s">
        <v>6</v>
      </c>
      <c r="F5" t="s">
        <v>7</v>
      </c>
    </row>
    <row r="6" spans="2:16" x14ac:dyDescent="0.3">
      <c r="B6" s="4" t="s">
        <v>3</v>
      </c>
      <c r="C6" t="s">
        <v>8</v>
      </c>
    </row>
    <row r="7" spans="2:16" x14ac:dyDescent="0.3">
      <c r="B7" s="5" t="s">
        <v>4</v>
      </c>
      <c r="C7" t="s">
        <v>9</v>
      </c>
    </row>
    <row r="8" spans="2:16" x14ac:dyDescent="0.3">
      <c r="B8" s="6" t="s">
        <v>5</v>
      </c>
      <c r="C8" t="s">
        <v>9</v>
      </c>
    </row>
    <row r="12" spans="2:16" ht="20.399999999999999" thickBot="1" x14ac:dyDescent="0.45">
      <c r="B12" s="1" t="s">
        <v>1</v>
      </c>
      <c r="C12" s="1"/>
      <c r="D12" s="1"/>
      <c r="E12" s="1"/>
      <c r="F12" s="1"/>
      <c r="G12" s="1"/>
      <c r="H12" s="1"/>
      <c r="J12" s="1" t="s">
        <v>10</v>
      </c>
      <c r="K12" s="1"/>
      <c r="L12" s="1"/>
      <c r="M12" s="1"/>
      <c r="N12" s="1"/>
      <c r="O12" s="1"/>
      <c r="P12" s="1"/>
    </row>
    <row r="13" spans="2:16" ht="15" thickTop="1" x14ac:dyDescent="0.3">
      <c r="B13" s="2"/>
      <c r="C13" s="2"/>
      <c r="D13" s="2"/>
      <c r="E13" s="2"/>
      <c r="F13" s="2"/>
      <c r="G13" s="2"/>
      <c r="H13" s="2"/>
    </row>
    <row r="14" spans="2:16" x14ac:dyDescent="0.3">
      <c r="B14" s="2"/>
      <c r="C14" s="2"/>
      <c r="D14" s="2"/>
      <c r="E14" s="2"/>
      <c r="F14" s="2"/>
      <c r="G14" s="2"/>
      <c r="H14" s="2"/>
    </row>
    <row r="15" spans="2:16" x14ac:dyDescent="0.3">
      <c r="B15" s="2"/>
      <c r="C15" s="2"/>
      <c r="D15" s="2"/>
      <c r="E15" s="2"/>
      <c r="F15" s="2"/>
      <c r="G15" s="2"/>
      <c r="H15" s="2"/>
    </row>
    <row r="16" spans="2:16" x14ac:dyDescent="0.3">
      <c r="B16" s="2"/>
      <c r="C16" s="2"/>
      <c r="D16" s="2"/>
      <c r="E16" s="2"/>
      <c r="F16" s="2"/>
      <c r="G16" s="2"/>
      <c r="H16" s="2"/>
    </row>
    <row r="17" spans="2:8" x14ac:dyDescent="0.3">
      <c r="B17" s="2"/>
      <c r="C17" s="2"/>
      <c r="D17" s="2"/>
      <c r="E17" s="2"/>
      <c r="F17" s="2"/>
      <c r="G17" s="2"/>
      <c r="H17" s="2"/>
    </row>
    <row r="18" spans="2:8" x14ac:dyDescent="0.3">
      <c r="B18" s="2"/>
      <c r="C18" s="2"/>
      <c r="D18" s="2"/>
      <c r="E18" s="2"/>
      <c r="F18" s="2"/>
      <c r="G18" s="2"/>
      <c r="H18" s="2"/>
    </row>
    <row r="19" spans="2:8" x14ac:dyDescent="0.3">
      <c r="B19" s="2"/>
      <c r="C19" s="2"/>
      <c r="D19" s="2"/>
      <c r="E19" s="2"/>
      <c r="F19" s="2"/>
      <c r="G19" s="2"/>
      <c r="H19" s="2"/>
    </row>
    <row r="20" spans="2:8" x14ac:dyDescent="0.3">
      <c r="B20" s="2"/>
      <c r="C20" s="2"/>
      <c r="D20" s="2"/>
      <c r="E20" s="2"/>
      <c r="F20" s="2"/>
      <c r="G20" s="2"/>
      <c r="H20" s="2"/>
    </row>
    <row r="21" spans="2:8" x14ac:dyDescent="0.3">
      <c r="B21" s="2"/>
      <c r="C21" s="2"/>
      <c r="D21" s="2"/>
      <c r="E21" s="2"/>
      <c r="F21" s="2"/>
      <c r="G21" s="2"/>
      <c r="H21" s="2"/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40718-600F-40D2-9E7A-13AED8C24C13}">
  <sheetPr>
    <tabColor theme="3" tint="0.749992370372631"/>
  </sheetPr>
  <dimension ref="A1:M296"/>
  <sheetViews>
    <sheetView zoomScale="90" zoomScaleNormal="90" workbookViewId="0">
      <selection activeCell="B5" sqref="B5"/>
    </sheetView>
  </sheetViews>
  <sheetFormatPr defaultRowHeight="14.4" x14ac:dyDescent="0.3"/>
  <cols>
    <col min="1" max="1" width="17.88671875" bestFit="1" customWidth="1"/>
    <col min="2" max="2" width="18.88671875" bestFit="1" customWidth="1"/>
    <col min="3" max="3" width="9.44140625" bestFit="1" customWidth="1"/>
    <col min="4" max="4" width="14.5546875" bestFit="1" customWidth="1"/>
    <col min="5" max="5" width="18" bestFit="1" customWidth="1"/>
    <col min="6" max="6" width="14.6640625" bestFit="1" customWidth="1"/>
    <col min="7" max="7" width="22" bestFit="1" customWidth="1"/>
    <col min="8" max="8" width="20.5546875" bestFit="1" customWidth="1"/>
    <col min="9" max="9" width="20.5546875" customWidth="1"/>
    <col min="10" max="10" width="16.6640625" bestFit="1" customWidth="1"/>
    <col min="11" max="11" width="21.33203125" bestFit="1" customWidth="1"/>
    <col min="12" max="12" width="12.6640625" bestFit="1" customWidth="1"/>
    <col min="13" max="13" width="10.5546875" bestFit="1" customWidth="1"/>
  </cols>
  <sheetData>
    <row r="1" spans="1:13" ht="28.8" x14ac:dyDescent="0.3">
      <c r="A1" s="9" t="s">
        <v>11</v>
      </c>
      <c r="B1" s="9" t="s">
        <v>12</v>
      </c>
      <c r="C1" s="9" t="s">
        <v>13</v>
      </c>
      <c r="D1" s="9" t="s">
        <v>14</v>
      </c>
      <c r="E1" s="9" t="s">
        <v>15</v>
      </c>
      <c r="F1" s="9" t="s">
        <v>312</v>
      </c>
      <c r="G1" s="9" t="s">
        <v>16</v>
      </c>
      <c r="H1" s="9" t="s">
        <v>309</v>
      </c>
      <c r="I1" s="9" t="s">
        <v>310</v>
      </c>
      <c r="J1" s="9" t="s">
        <v>30</v>
      </c>
      <c r="K1" s="9" t="s">
        <v>31</v>
      </c>
      <c r="L1" s="9" t="s">
        <v>32</v>
      </c>
      <c r="M1" s="9" t="s">
        <v>33</v>
      </c>
    </row>
    <row r="2" spans="1:13" ht="16.5" customHeight="1" x14ac:dyDescent="0.3">
      <c r="A2" s="8">
        <v>3231</v>
      </c>
      <c r="B2" s="8" t="s">
        <v>17</v>
      </c>
      <c r="C2" s="8" t="s">
        <v>18</v>
      </c>
      <c r="D2" s="10">
        <v>45292</v>
      </c>
      <c r="E2" s="8" t="s">
        <v>19</v>
      </c>
      <c r="F2" s="11">
        <v>15</v>
      </c>
      <c r="G2" s="8" t="s">
        <v>20</v>
      </c>
      <c r="H2" s="8" t="s">
        <v>19</v>
      </c>
      <c r="I2" s="11">
        <v>30</v>
      </c>
      <c r="J2" s="8" t="s">
        <v>19</v>
      </c>
      <c r="K2" s="11">
        <v>20</v>
      </c>
      <c r="L2" s="11">
        <v>5</v>
      </c>
      <c r="M2" s="11">
        <v>60</v>
      </c>
    </row>
    <row r="3" spans="1:13" ht="16.5" customHeight="1" x14ac:dyDescent="0.3">
      <c r="A3" s="8">
        <v>3232</v>
      </c>
      <c r="B3" s="8" t="s">
        <v>21</v>
      </c>
      <c r="C3" s="8" t="s">
        <v>22</v>
      </c>
      <c r="D3" s="10">
        <v>45306</v>
      </c>
      <c r="E3" s="8" t="s">
        <v>23</v>
      </c>
      <c r="F3" s="11">
        <v>5</v>
      </c>
      <c r="G3" s="8" t="s">
        <v>24</v>
      </c>
      <c r="H3" s="8" t="s">
        <v>23</v>
      </c>
      <c r="I3" s="11" t="s">
        <v>311</v>
      </c>
      <c r="J3" s="8" t="s">
        <v>23</v>
      </c>
      <c r="K3" s="11">
        <v>0</v>
      </c>
      <c r="L3" s="11">
        <v>0</v>
      </c>
      <c r="M3" s="11">
        <v>5</v>
      </c>
    </row>
    <row r="4" spans="1:13" ht="16.5" customHeight="1" x14ac:dyDescent="0.3">
      <c r="A4" s="8">
        <v>3233</v>
      </c>
      <c r="B4" s="8" t="s">
        <v>25</v>
      </c>
      <c r="C4" s="8" t="s">
        <v>26</v>
      </c>
      <c r="D4" s="10">
        <v>45332</v>
      </c>
      <c r="E4" s="8" t="s">
        <v>19</v>
      </c>
      <c r="F4" s="11">
        <v>10</v>
      </c>
      <c r="G4" s="8" t="s">
        <v>27</v>
      </c>
      <c r="H4" s="8" t="s">
        <v>23</v>
      </c>
      <c r="I4" s="11" t="s">
        <v>311</v>
      </c>
      <c r="J4" s="8" t="s">
        <v>19</v>
      </c>
      <c r="K4" s="11">
        <v>20</v>
      </c>
      <c r="L4" s="11">
        <v>10</v>
      </c>
      <c r="M4" s="11">
        <v>20</v>
      </c>
    </row>
    <row r="5" spans="1:13" ht="16.5" customHeight="1" x14ac:dyDescent="0.3">
      <c r="A5" s="8">
        <v>3234</v>
      </c>
      <c r="B5" s="8" t="s">
        <v>28</v>
      </c>
      <c r="C5" s="8" t="s">
        <v>18</v>
      </c>
      <c r="D5" s="10">
        <v>45342</v>
      </c>
      <c r="E5" s="8" t="s">
        <v>23</v>
      </c>
      <c r="F5" s="11">
        <v>15</v>
      </c>
      <c r="G5" s="8" t="s">
        <v>20</v>
      </c>
      <c r="H5" s="8" t="s">
        <v>19</v>
      </c>
      <c r="I5" s="11">
        <v>30</v>
      </c>
      <c r="J5" s="8" t="s">
        <v>19</v>
      </c>
      <c r="K5" s="11">
        <v>20</v>
      </c>
      <c r="L5" s="11">
        <v>3</v>
      </c>
      <c r="M5" s="11">
        <v>62</v>
      </c>
    </row>
    <row r="6" spans="1:13" ht="16.5" customHeight="1" x14ac:dyDescent="0.3">
      <c r="A6" s="8">
        <v>3235</v>
      </c>
      <c r="B6" s="8" t="s">
        <v>29</v>
      </c>
      <c r="C6" s="8" t="s">
        <v>22</v>
      </c>
      <c r="D6" s="10">
        <v>45356</v>
      </c>
      <c r="E6" s="8" t="s">
        <v>19</v>
      </c>
      <c r="F6" s="11">
        <v>5</v>
      </c>
      <c r="G6" s="8" t="s">
        <v>20</v>
      </c>
      <c r="H6" s="8" t="s">
        <v>23</v>
      </c>
      <c r="I6" s="11" t="s">
        <v>311</v>
      </c>
      <c r="J6" s="8" t="s">
        <v>23</v>
      </c>
      <c r="K6" s="11">
        <v>0</v>
      </c>
      <c r="L6" s="11">
        <v>1</v>
      </c>
      <c r="M6" s="11">
        <v>4</v>
      </c>
    </row>
    <row r="7" spans="1:13" ht="16.5" customHeight="1" x14ac:dyDescent="0.3">
      <c r="A7" s="8">
        <v>3236</v>
      </c>
      <c r="B7" s="8" t="s">
        <v>34</v>
      </c>
      <c r="C7" s="8" t="s">
        <v>26</v>
      </c>
      <c r="D7" s="10">
        <v>45353</v>
      </c>
      <c r="E7" s="8" t="s">
        <v>23</v>
      </c>
      <c r="F7" s="11">
        <v>10</v>
      </c>
      <c r="G7" s="8" t="s">
        <v>20</v>
      </c>
      <c r="H7" s="8" t="s">
        <v>23</v>
      </c>
      <c r="I7" s="11" t="s">
        <v>311</v>
      </c>
      <c r="J7" s="8" t="s">
        <v>19</v>
      </c>
      <c r="K7" s="11">
        <v>20</v>
      </c>
      <c r="L7" s="11">
        <v>2</v>
      </c>
      <c r="M7" s="11">
        <v>28</v>
      </c>
    </row>
    <row r="8" spans="1:13" ht="16.5" customHeight="1" x14ac:dyDescent="0.3">
      <c r="A8" s="8">
        <v>3237</v>
      </c>
      <c r="B8" s="8" t="s">
        <v>35</v>
      </c>
      <c r="C8" s="8" t="s">
        <v>18</v>
      </c>
      <c r="D8" s="10">
        <v>45354</v>
      </c>
      <c r="E8" s="8" t="s">
        <v>19</v>
      </c>
      <c r="F8" s="11">
        <v>15</v>
      </c>
      <c r="G8" s="8" t="s">
        <v>27</v>
      </c>
      <c r="H8" s="8" t="s">
        <v>19</v>
      </c>
      <c r="I8" s="11">
        <v>30</v>
      </c>
      <c r="J8" s="8" t="s">
        <v>19</v>
      </c>
      <c r="K8" s="11">
        <v>20</v>
      </c>
      <c r="L8" s="11">
        <v>10</v>
      </c>
      <c r="M8" s="11">
        <v>55</v>
      </c>
    </row>
    <row r="9" spans="1:13" ht="16.5" customHeight="1" x14ac:dyDescent="0.3">
      <c r="A9" s="8">
        <v>3238</v>
      </c>
      <c r="B9" s="8" t="s">
        <v>36</v>
      </c>
      <c r="C9" s="8" t="s">
        <v>22</v>
      </c>
      <c r="D9" s="10">
        <v>45355</v>
      </c>
      <c r="E9" s="8" t="s">
        <v>19</v>
      </c>
      <c r="F9" s="11">
        <v>5</v>
      </c>
      <c r="G9" s="8" t="s">
        <v>24</v>
      </c>
      <c r="H9" s="8" t="s">
        <v>23</v>
      </c>
      <c r="I9" s="11" t="s">
        <v>311</v>
      </c>
      <c r="J9" s="8" t="s">
        <v>23</v>
      </c>
      <c r="K9" s="11">
        <v>0</v>
      </c>
      <c r="L9" s="11">
        <v>0</v>
      </c>
      <c r="M9" s="11">
        <v>5</v>
      </c>
    </row>
    <row r="10" spans="1:13" ht="16.5" customHeight="1" x14ac:dyDescent="0.3">
      <c r="A10" s="8">
        <v>3239</v>
      </c>
      <c r="B10" s="8" t="s">
        <v>37</v>
      </c>
      <c r="C10" s="8" t="s">
        <v>18</v>
      </c>
      <c r="D10" s="10">
        <v>45356</v>
      </c>
      <c r="E10" s="8" t="s">
        <v>23</v>
      </c>
      <c r="F10" s="11">
        <v>15</v>
      </c>
      <c r="G10" s="8" t="s">
        <v>20</v>
      </c>
      <c r="H10" s="8" t="s">
        <v>19</v>
      </c>
      <c r="I10" s="11">
        <v>30</v>
      </c>
      <c r="J10" s="8" t="s">
        <v>19</v>
      </c>
      <c r="K10" s="11">
        <v>20</v>
      </c>
      <c r="L10" s="11">
        <v>5</v>
      </c>
      <c r="M10" s="11">
        <v>60</v>
      </c>
    </row>
    <row r="11" spans="1:13" ht="16.5" customHeight="1" x14ac:dyDescent="0.3">
      <c r="A11" s="8">
        <v>3240</v>
      </c>
      <c r="B11" s="8" t="s">
        <v>38</v>
      </c>
      <c r="C11" s="8" t="s">
        <v>26</v>
      </c>
      <c r="D11" s="10">
        <v>45357</v>
      </c>
      <c r="E11" s="8" t="s">
        <v>19</v>
      </c>
      <c r="F11" s="11">
        <v>10</v>
      </c>
      <c r="G11" s="8" t="s">
        <v>27</v>
      </c>
      <c r="H11" s="8" t="s">
        <v>23</v>
      </c>
      <c r="I11" s="11" t="s">
        <v>311</v>
      </c>
      <c r="J11" s="8" t="s">
        <v>19</v>
      </c>
      <c r="K11" s="11">
        <v>20</v>
      </c>
      <c r="L11" s="11">
        <v>15</v>
      </c>
      <c r="M11" s="11">
        <v>15</v>
      </c>
    </row>
    <row r="12" spans="1:13" ht="16.5" customHeight="1" x14ac:dyDescent="0.3">
      <c r="A12" s="8">
        <v>3241</v>
      </c>
      <c r="B12" s="8" t="s">
        <v>39</v>
      </c>
      <c r="C12" s="8" t="s">
        <v>22</v>
      </c>
      <c r="D12" s="10">
        <v>45358</v>
      </c>
      <c r="E12" s="8" t="s">
        <v>23</v>
      </c>
      <c r="F12" s="11">
        <v>5</v>
      </c>
      <c r="G12" s="8" t="s">
        <v>20</v>
      </c>
      <c r="H12" s="8" t="s">
        <v>23</v>
      </c>
      <c r="I12" s="11" t="s">
        <v>311</v>
      </c>
      <c r="J12" s="8" t="s">
        <v>23</v>
      </c>
      <c r="K12" s="11">
        <v>0</v>
      </c>
      <c r="L12" s="11">
        <v>1</v>
      </c>
      <c r="M12" s="11">
        <v>4</v>
      </c>
    </row>
    <row r="13" spans="1:13" ht="16.5" customHeight="1" x14ac:dyDescent="0.3">
      <c r="A13" s="8">
        <v>3242</v>
      </c>
      <c r="B13" s="8" t="s">
        <v>40</v>
      </c>
      <c r="C13" s="8" t="s">
        <v>18</v>
      </c>
      <c r="D13" s="10">
        <v>45359</v>
      </c>
      <c r="E13" s="8" t="s">
        <v>19</v>
      </c>
      <c r="F13" s="11">
        <v>15</v>
      </c>
      <c r="G13" s="8" t="s">
        <v>24</v>
      </c>
      <c r="H13" s="8" t="s">
        <v>19</v>
      </c>
      <c r="I13" s="11">
        <v>30</v>
      </c>
      <c r="J13" s="8" t="s">
        <v>19</v>
      </c>
      <c r="K13" s="11">
        <v>20</v>
      </c>
      <c r="L13" s="11">
        <v>20</v>
      </c>
      <c r="M13" s="11">
        <v>45</v>
      </c>
    </row>
    <row r="14" spans="1:13" ht="16.5" customHeight="1" x14ac:dyDescent="0.3">
      <c r="A14" s="8">
        <v>3243</v>
      </c>
      <c r="B14" s="8" t="s">
        <v>41</v>
      </c>
      <c r="C14" s="8" t="s">
        <v>26</v>
      </c>
      <c r="D14" s="10">
        <v>45360</v>
      </c>
      <c r="E14" s="8" t="s">
        <v>23</v>
      </c>
      <c r="F14" s="11">
        <v>10</v>
      </c>
      <c r="G14" s="8" t="s">
        <v>20</v>
      </c>
      <c r="H14" s="8" t="s">
        <v>23</v>
      </c>
      <c r="I14" s="11" t="s">
        <v>311</v>
      </c>
      <c r="J14" s="8" t="s">
        <v>19</v>
      </c>
      <c r="K14" s="11">
        <v>20</v>
      </c>
      <c r="L14" s="11">
        <v>10</v>
      </c>
      <c r="M14" s="11">
        <v>20</v>
      </c>
    </row>
    <row r="15" spans="1:13" ht="16.5" customHeight="1" x14ac:dyDescent="0.3">
      <c r="A15" s="8">
        <v>3244</v>
      </c>
      <c r="B15" s="8" t="s">
        <v>42</v>
      </c>
      <c r="C15" s="8" t="s">
        <v>22</v>
      </c>
      <c r="D15" s="10">
        <v>45361</v>
      </c>
      <c r="E15" s="8" t="s">
        <v>19</v>
      </c>
      <c r="F15" s="11">
        <v>5</v>
      </c>
      <c r="G15" s="8" t="s">
        <v>27</v>
      </c>
      <c r="H15" s="8" t="s">
        <v>23</v>
      </c>
      <c r="I15" s="11" t="s">
        <v>311</v>
      </c>
      <c r="J15" s="8" t="s">
        <v>23</v>
      </c>
      <c r="K15" s="11">
        <v>0</v>
      </c>
      <c r="L15" s="11">
        <v>0</v>
      </c>
      <c r="M15" s="11">
        <v>5</v>
      </c>
    </row>
    <row r="16" spans="1:13" ht="16.5" customHeight="1" x14ac:dyDescent="0.3">
      <c r="A16" s="8">
        <v>3245</v>
      </c>
      <c r="B16" s="8" t="s">
        <v>43</v>
      </c>
      <c r="C16" s="8" t="s">
        <v>18</v>
      </c>
      <c r="D16" s="10">
        <v>45362</v>
      </c>
      <c r="E16" s="8" t="s">
        <v>23</v>
      </c>
      <c r="F16" s="11">
        <v>15</v>
      </c>
      <c r="G16" s="8" t="s">
        <v>20</v>
      </c>
      <c r="H16" s="8" t="s">
        <v>19</v>
      </c>
      <c r="I16" s="11">
        <v>30</v>
      </c>
      <c r="J16" s="8" t="s">
        <v>19</v>
      </c>
      <c r="K16" s="11">
        <v>20</v>
      </c>
      <c r="L16" s="11">
        <v>8</v>
      </c>
      <c r="M16" s="11">
        <v>57</v>
      </c>
    </row>
    <row r="17" spans="1:13" ht="16.5" customHeight="1" x14ac:dyDescent="0.3">
      <c r="A17" s="8">
        <v>3246</v>
      </c>
      <c r="B17" s="8" t="s">
        <v>44</v>
      </c>
      <c r="C17" s="8" t="s">
        <v>26</v>
      </c>
      <c r="D17" s="10">
        <v>45363</v>
      </c>
      <c r="E17" s="8" t="s">
        <v>19</v>
      </c>
      <c r="F17" s="11">
        <v>10</v>
      </c>
      <c r="G17" s="8" t="s">
        <v>24</v>
      </c>
      <c r="H17" s="8" t="s">
        <v>23</v>
      </c>
      <c r="I17" s="11" t="s">
        <v>311</v>
      </c>
      <c r="J17" s="8" t="s">
        <v>19</v>
      </c>
      <c r="K17" s="11">
        <v>20</v>
      </c>
      <c r="L17" s="11">
        <v>12</v>
      </c>
      <c r="M17" s="11">
        <v>18</v>
      </c>
    </row>
    <row r="18" spans="1:13" ht="16.5" customHeight="1" x14ac:dyDescent="0.3">
      <c r="A18" s="8">
        <v>3247</v>
      </c>
      <c r="B18" s="8" t="s">
        <v>45</v>
      </c>
      <c r="C18" s="8" t="s">
        <v>22</v>
      </c>
      <c r="D18" s="10">
        <v>45364</v>
      </c>
      <c r="E18" s="8" t="s">
        <v>23</v>
      </c>
      <c r="F18" s="11">
        <v>5</v>
      </c>
      <c r="G18" s="8" t="s">
        <v>20</v>
      </c>
      <c r="H18" s="8" t="s">
        <v>23</v>
      </c>
      <c r="I18" s="11" t="s">
        <v>311</v>
      </c>
      <c r="J18" s="8" t="s">
        <v>23</v>
      </c>
      <c r="K18" s="11">
        <v>0</v>
      </c>
      <c r="L18" s="11">
        <v>2</v>
      </c>
      <c r="M18" s="11">
        <v>3</v>
      </c>
    </row>
    <row r="19" spans="1:13" ht="16.5" customHeight="1" x14ac:dyDescent="0.3">
      <c r="A19" s="8">
        <v>3248</v>
      </c>
      <c r="B19" s="8" t="s">
        <v>46</v>
      </c>
      <c r="C19" s="8" t="s">
        <v>18</v>
      </c>
      <c r="D19" s="10">
        <v>45365</v>
      </c>
      <c r="E19" s="8" t="s">
        <v>19</v>
      </c>
      <c r="F19" s="11">
        <v>15</v>
      </c>
      <c r="G19" s="8" t="s">
        <v>27</v>
      </c>
      <c r="H19" s="8" t="s">
        <v>19</v>
      </c>
      <c r="I19" s="11">
        <v>30</v>
      </c>
      <c r="J19" s="8" t="s">
        <v>19</v>
      </c>
      <c r="K19" s="11">
        <v>20</v>
      </c>
      <c r="L19" s="11">
        <v>7</v>
      </c>
      <c r="M19" s="11">
        <v>58</v>
      </c>
    </row>
    <row r="20" spans="1:13" ht="16.5" customHeight="1" x14ac:dyDescent="0.3">
      <c r="A20" s="8">
        <v>3249</v>
      </c>
      <c r="B20" s="8" t="s">
        <v>47</v>
      </c>
      <c r="C20" s="8" t="s">
        <v>26</v>
      </c>
      <c r="D20" s="10">
        <v>45366</v>
      </c>
      <c r="E20" s="8" t="s">
        <v>23</v>
      </c>
      <c r="F20" s="11">
        <v>10</v>
      </c>
      <c r="G20" s="8" t="s">
        <v>20</v>
      </c>
      <c r="H20" s="8" t="s">
        <v>23</v>
      </c>
      <c r="I20" s="11" t="s">
        <v>311</v>
      </c>
      <c r="J20" s="8" t="s">
        <v>19</v>
      </c>
      <c r="K20" s="11">
        <v>20</v>
      </c>
      <c r="L20" s="11">
        <v>5</v>
      </c>
      <c r="M20" s="11">
        <v>25</v>
      </c>
    </row>
    <row r="21" spans="1:13" ht="16.5" customHeight="1" x14ac:dyDescent="0.3">
      <c r="A21" s="8">
        <v>3250</v>
      </c>
      <c r="B21" s="8" t="s">
        <v>48</v>
      </c>
      <c r="C21" s="8" t="s">
        <v>22</v>
      </c>
      <c r="D21" s="10">
        <v>45367</v>
      </c>
      <c r="E21" s="8" t="s">
        <v>19</v>
      </c>
      <c r="F21" s="11">
        <v>5</v>
      </c>
      <c r="G21" s="8" t="s">
        <v>24</v>
      </c>
      <c r="H21" s="8" t="s">
        <v>23</v>
      </c>
      <c r="I21" s="11" t="s">
        <v>311</v>
      </c>
      <c r="J21" s="8" t="s">
        <v>23</v>
      </c>
      <c r="K21" s="11">
        <v>0</v>
      </c>
      <c r="L21" s="11">
        <v>0</v>
      </c>
      <c r="M21" s="11">
        <v>5</v>
      </c>
    </row>
    <row r="22" spans="1:13" ht="16.5" customHeight="1" x14ac:dyDescent="0.3">
      <c r="A22" s="8">
        <v>3251</v>
      </c>
      <c r="B22" s="8" t="s">
        <v>49</v>
      </c>
      <c r="C22" s="8" t="s">
        <v>18</v>
      </c>
      <c r="D22" s="10">
        <v>45368</v>
      </c>
      <c r="E22" s="8" t="s">
        <v>23</v>
      </c>
      <c r="F22" s="11">
        <v>15</v>
      </c>
      <c r="G22" s="8" t="s">
        <v>20</v>
      </c>
      <c r="H22" s="8" t="s">
        <v>19</v>
      </c>
      <c r="I22" s="11">
        <v>30</v>
      </c>
      <c r="J22" s="8" t="s">
        <v>19</v>
      </c>
      <c r="K22" s="11">
        <v>20</v>
      </c>
      <c r="L22" s="11">
        <v>3</v>
      </c>
      <c r="M22" s="11">
        <v>62</v>
      </c>
    </row>
    <row r="23" spans="1:13" ht="16.5" customHeight="1" x14ac:dyDescent="0.3">
      <c r="A23" s="8">
        <v>3252</v>
      </c>
      <c r="B23" s="8" t="s">
        <v>50</v>
      </c>
      <c r="C23" s="8" t="s">
        <v>26</v>
      </c>
      <c r="D23" s="10">
        <v>45369</v>
      </c>
      <c r="E23" s="8" t="s">
        <v>19</v>
      </c>
      <c r="F23" s="11">
        <v>10</v>
      </c>
      <c r="G23" s="8" t="s">
        <v>27</v>
      </c>
      <c r="H23" s="8" t="s">
        <v>23</v>
      </c>
      <c r="I23" s="11" t="s">
        <v>311</v>
      </c>
      <c r="J23" s="8" t="s">
        <v>19</v>
      </c>
      <c r="K23" s="11">
        <v>20</v>
      </c>
      <c r="L23" s="11">
        <v>15</v>
      </c>
      <c r="M23" s="11">
        <v>15</v>
      </c>
    </row>
    <row r="24" spans="1:13" ht="16.5" customHeight="1" x14ac:dyDescent="0.3">
      <c r="A24" s="8">
        <v>3253</v>
      </c>
      <c r="B24" s="8" t="s">
        <v>51</v>
      </c>
      <c r="C24" s="8" t="s">
        <v>22</v>
      </c>
      <c r="D24" s="10">
        <v>45370</v>
      </c>
      <c r="E24" s="8" t="s">
        <v>23</v>
      </c>
      <c r="F24" s="11">
        <v>5</v>
      </c>
      <c r="G24" s="8" t="s">
        <v>20</v>
      </c>
      <c r="H24" s="8" t="s">
        <v>23</v>
      </c>
      <c r="I24" s="11" t="s">
        <v>311</v>
      </c>
      <c r="J24" s="8" t="s">
        <v>23</v>
      </c>
      <c r="K24" s="11">
        <v>0</v>
      </c>
      <c r="L24" s="11">
        <v>1</v>
      </c>
      <c r="M24" s="11">
        <v>4</v>
      </c>
    </row>
    <row r="25" spans="1:13" ht="16.5" customHeight="1" x14ac:dyDescent="0.3">
      <c r="A25" s="8">
        <v>3254</v>
      </c>
      <c r="B25" s="8" t="s">
        <v>52</v>
      </c>
      <c r="C25" s="8" t="s">
        <v>18</v>
      </c>
      <c r="D25" s="10">
        <v>45371</v>
      </c>
      <c r="E25" s="8" t="s">
        <v>19</v>
      </c>
      <c r="F25" s="11">
        <v>15</v>
      </c>
      <c r="G25" s="8" t="s">
        <v>24</v>
      </c>
      <c r="H25" s="8" t="s">
        <v>19</v>
      </c>
      <c r="I25" s="11">
        <v>30</v>
      </c>
      <c r="J25" s="8" t="s">
        <v>19</v>
      </c>
      <c r="K25" s="11">
        <v>20</v>
      </c>
      <c r="L25" s="11">
        <v>20</v>
      </c>
      <c r="M25" s="11">
        <v>45</v>
      </c>
    </row>
    <row r="26" spans="1:13" ht="16.5" customHeight="1" x14ac:dyDescent="0.3">
      <c r="A26" s="8">
        <v>3255</v>
      </c>
      <c r="B26" s="8" t="s">
        <v>53</v>
      </c>
      <c r="C26" s="8" t="s">
        <v>26</v>
      </c>
      <c r="D26" s="10">
        <v>45372</v>
      </c>
      <c r="E26" s="8" t="s">
        <v>23</v>
      </c>
      <c r="F26" s="11">
        <v>10</v>
      </c>
      <c r="G26" s="8" t="s">
        <v>20</v>
      </c>
      <c r="H26" s="8" t="s">
        <v>23</v>
      </c>
      <c r="I26" s="11" t="s">
        <v>311</v>
      </c>
      <c r="J26" s="8" t="s">
        <v>19</v>
      </c>
      <c r="K26" s="11">
        <v>20</v>
      </c>
      <c r="L26" s="11">
        <v>10</v>
      </c>
      <c r="M26" s="11">
        <v>20</v>
      </c>
    </row>
    <row r="27" spans="1:13" ht="16.5" customHeight="1" x14ac:dyDescent="0.3">
      <c r="A27" s="8">
        <v>3256</v>
      </c>
      <c r="B27" s="8" t="s">
        <v>54</v>
      </c>
      <c r="C27" s="8" t="s">
        <v>22</v>
      </c>
      <c r="D27" s="10">
        <v>45373</v>
      </c>
      <c r="E27" s="8" t="s">
        <v>19</v>
      </c>
      <c r="F27" s="11">
        <v>5</v>
      </c>
      <c r="G27" s="8" t="s">
        <v>27</v>
      </c>
      <c r="H27" s="8" t="s">
        <v>23</v>
      </c>
      <c r="I27" s="11" t="s">
        <v>311</v>
      </c>
      <c r="J27" s="8" t="s">
        <v>23</v>
      </c>
      <c r="K27" s="11">
        <v>0</v>
      </c>
      <c r="L27" s="11">
        <v>0</v>
      </c>
      <c r="M27" s="11">
        <v>5</v>
      </c>
    </row>
    <row r="28" spans="1:13" ht="16.5" customHeight="1" x14ac:dyDescent="0.3">
      <c r="A28" s="8">
        <v>3257</v>
      </c>
      <c r="B28" s="8" t="s">
        <v>55</v>
      </c>
      <c r="C28" s="8" t="s">
        <v>18</v>
      </c>
      <c r="D28" s="10">
        <v>45374</v>
      </c>
      <c r="E28" s="8" t="s">
        <v>23</v>
      </c>
      <c r="F28" s="11">
        <v>15</v>
      </c>
      <c r="G28" s="8" t="s">
        <v>20</v>
      </c>
      <c r="H28" s="8" t="s">
        <v>19</v>
      </c>
      <c r="I28" s="11">
        <v>30</v>
      </c>
      <c r="J28" s="8" t="s">
        <v>19</v>
      </c>
      <c r="K28" s="11">
        <v>20</v>
      </c>
      <c r="L28" s="11">
        <v>5</v>
      </c>
      <c r="M28" s="11">
        <v>60</v>
      </c>
    </row>
    <row r="29" spans="1:13" ht="16.5" customHeight="1" x14ac:dyDescent="0.3">
      <c r="A29" s="8">
        <v>3258</v>
      </c>
      <c r="B29" s="8" t="s">
        <v>56</v>
      </c>
      <c r="C29" s="8" t="s">
        <v>26</v>
      </c>
      <c r="D29" s="10">
        <v>45375</v>
      </c>
      <c r="E29" s="8" t="s">
        <v>19</v>
      </c>
      <c r="F29" s="11">
        <v>10</v>
      </c>
      <c r="G29" s="8" t="s">
        <v>24</v>
      </c>
      <c r="H29" s="8" t="s">
        <v>23</v>
      </c>
      <c r="I29" s="11" t="s">
        <v>311</v>
      </c>
      <c r="J29" s="8" t="s">
        <v>19</v>
      </c>
      <c r="K29" s="11">
        <v>20</v>
      </c>
      <c r="L29" s="11">
        <v>15</v>
      </c>
      <c r="M29" s="11">
        <v>15</v>
      </c>
    </row>
    <row r="30" spans="1:13" ht="16.5" customHeight="1" x14ac:dyDescent="0.3">
      <c r="A30" s="8">
        <v>3259</v>
      </c>
      <c r="B30" s="8" t="s">
        <v>57</v>
      </c>
      <c r="C30" s="8" t="s">
        <v>22</v>
      </c>
      <c r="D30" s="10">
        <v>45376</v>
      </c>
      <c r="E30" s="8" t="s">
        <v>23</v>
      </c>
      <c r="F30" s="11">
        <v>5</v>
      </c>
      <c r="G30" s="8" t="s">
        <v>20</v>
      </c>
      <c r="H30" s="8" t="s">
        <v>23</v>
      </c>
      <c r="I30" s="11" t="s">
        <v>311</v>
      </c>
      <c r="J30" s="8" t="s">
        <v>23</v>
      </c>
      <c r="K30" s="11">
        <v>0</v>
      </c>
      <c r="L30" s="11">
        <v>1</v>
      </c>
      <c r="M30" s="11">
        <v>4</v>
      </c>
    </row>
    <row r="31" spans="1:13" ht="16.5" customHeight="1" x14ac:dyDescent="0.3">
      <c r="A31" s="8">
        <v>3260</v>
      </c>
      <c r="B31" s="8" t="s">
        <v>58</v>
      </c>
      <c r="C31" s="8" t="s">
        <v>18</v>
      </c>
      <c r="D31" s="10">
        <v>45377</v>
      </c>
      <c r="E31" s="8" t="s">
        <v>19</v>
      </c>
      <c r="F31" s="11">
        <v>15</v>
      </c>
      <c r="G31" s="8" t="s">
        <v>27</v>
      </c>
      <c r="H31" s="8" t="s">
        <v>19</v>
      </c>
      <c r="I31" s="11">
        <v>30</v>
      </c>
      <c r="J31" s="8" t="s">
        <v>19</v>
      </c>
      <c r="K31" s="11">
        <v>20</v>
      </c>
      <c r="L31" s="11">
        <v>7</v>
      </c>
      <c r="M31" s="11">
        <v>58</v>
      </c>
    </row>
    <row r="32" spans="1:13" ht="16.5" customHeight="1" x14ac:dyDescent="0.3">
      <c r="A32" s="8">
        <v>3261</v>
      </c>
      <c r="B32" s="8" t="s">
        <v>59</v>
      </c>
      <c r="C32" s="8" t="s">
        <v>26</v>
      </c>
      <c r="D32" s="10">
        <v>45378</v>
      </c>
      <c r="E32" s="8" t="s">
        <v>23</v>
      </c>
      <c r="F32" s="11">
        <v>10</v>
      </c>
      <c r="G32" s="8" t="s">
        <v>20</v>
      </c>
      <c r="H32" s="8" t="s">
        <v>23</v>
      </c>
      <c r="I32" s="11" t="s">
        <v>311</v>
      </c>
      <c r="J32" s="8" t="s">
        <v>19</v>
      </c>
      <c r="K32" s="11">
        <v>20</v>
      </c>
      <c r="L32" s="11">
        <v>10</v>
      </c>
      <c r="M32" s="11">
        <v>20</v>
      </c>
    </row>
    <row r="33" spans="1:13" ht="16.5" customHeight="1" x14ac:dyDescent="0.3">
      <c r="A33" s="8">
        <v>3262</v>
      </c>
      <c r="B33" s="8" t="s">
        <v>60</v>
      </c>
      <c r="C33" s="8" t="s">
        <v>22</v>
      </c>
      <c r="D33" s="10">
        <v>45379</v>
      </c>
      <c r="E33" s="8" t="s">
        <v>19</v>
      </c>
      <c r="F33" s="11">
        <v>5</v>
      </c>
      <c r="G33" s="8" t="s">
        <v>24</v>
      </c>
      <c r="H33" s="8" t="s">
        <v>23</v>
      </c>
      <c r="I33" s="11" t="s">
        <v>311</v>
      </c>
      <c r="J33" s="8" t="s">
        <v>23</v>
      </c>
      <c r="K33" s="11">
        <v>0</v>
      </c>
      <c r="L33" s="11">
        <v>0</v>
      </c>
      <c r="M33" s="11">
        <v>5</v>
      </c>
    </row>
    <row r="34" spans="1:13" ht="16.5" customHeight="1" x14ac:dyDescent="0.3">
      <c r="A34" s="8">
        <v>3263</v>
      </c>
      <c r="B34" s="8" t="s">
        <v>61</v>
      </c>
      <c r="C34" s="8" t="s">
        <v>18</v>
      </c>
      <c r="D34" s="10">
        <v>45380</v>
      </c>
      <c r="E34" s="8" t="s">
        <v>23</v>
      </c>
      <c r="F34" s="11">
        <v>15</v>
      </c>
      <c r="G34" s="8" t="s">
        <v>20</v>
      </c>
      <c r="H34" s="8" t="s">
        <v>19</v>
      </c>
      <c r="I34" s="11">
        <v>30</v>
      </c>
      <c r="J34" s="8" t="s">
        <v>19</v>
      </c>
      <c r="K34" s="11">
        <v>20</v>
      </c>
      <c r="L34" s="11">
        <v>3</v>
      </c>
      <c r="M34" s="11">
        <v>62</v>
      </c>
    </row>
    <row r="35" spans="1:13" ht="16.5" customHeight="1" x14ac:dyDescent="0.3">
      <c r="A35" s="8">
        <v>3264</v>
      </c>
      <c r="B35" s="8" t="s">
        <v>62</v>
      </c>
      <c r="C35" s="8" t="s">
        <v>26</v>
      </c>
      <c r="D35" s="10">
        <v>45381</v>
      </c>
      <c r="E35" s="8" t="s">
        <v>19</v>
      </c>
      <c r="F35" s="11">
        <v>10</v>
      </c>
      <c r="G35" s="8" t="s">
        <v>27</v>
      </c>
      <c r="H35" s="8" t="s">
        <v>23</v>
      </c>
      <c r="I35" s="11" t="s">
        <v>311</v>
      </c>
      <c r="J35" s="8" t="s">
        <v>19</v>
      </c>
      <c r="K35" s="11">
        <v>20</v>
      </c>
      <c r="L35" s="11">
        <v>15</v>
      </c>
      <c r="M35" s="11">
        <v>15</v>
      </c>
    </row>
    <row r="36" spans="1:13" ht="16.5" customHeight="1" x14ac:dyDescent="0.3">
      <c r="A36" s="8">
        <v>3265</v>
      </c>
      <c r="B36" s="8" t="s">
        <v>63</v>
      </c>
      <c r="C36" s="8" t="s">
        <v>22</v>
      </c>
      <c r="D36" s="10">
        <v>45382</v>
      </c>
      <c r="E36" s="8" t="s">
        <v>23</v>
      </c>
      <c r="F36" s="11">
        <v>5</v>
      </c>
      <c r="G36" s="8" t="s">
        <v>20</v>
      </c>
      <c r="H36" s="8" t="s">
        <v>23</v>
      </c>
      <c r="I36" s="11" t="s">
        <v>311</v>
      </c>
      <c r="J36" s="8" t="s">
        <v>23</v>
      </c>
      <c r="K36" s="11">
        <v>0</v>
      </c>
      <c r="L36" s="11">
        <v>1</v>
      </c>
      <c r="M36" s="11">
        <v>4</v>
      </c>
    </row>
    <row r="37" spans="1:13" ht="16.5" customHeight="1" x14ac:dyDescent="0.3">
      <c r="A37" s="8">
        <v>3266</v>
      </c>
      <c r="B37" s="8" t="s">
        <v>64</v>
      </c>
      <c r="C37" s="8" t="s">
        <v>22</v>
      </c>
      <c r="D37" s="10">
        <v>45383</v>
      </c>
      <c r="E37" s="8" t="s">
        <v>19</v>
      </c>
      <c r="F37" s="11">
        <v>5</v>
      </c>
      <c r="G37" s="8" t="s">
        <v>20</v>
      </c>
      <c r="H37" s="8" t="s">
        <v>23</v>
      </c>
      <c r="I37" s="11" t="s">
        <v>311</v>
      </c>
      <c r="J37" s="8" t="s">
        <v>23</v>
      </c>
      <c r="K37" s="11">
        <v>0</v>
      </c>
      <c r="L37" s="11">
        <v>0</v>
      </c>
      <c r="M37" s="11">
        <v>5</v>
      </c>
    </row>
    <row r="38" spans="1:13" ht="16.5" customHeight="1" x14ac:dyDescent="0.3">
      <c r="A38" s="8">
        <v>3267</v>
      </c>
      <c r="B38" s="8" t="s">
        <v>65</v>
      </c>
      <c r="C38" s="8" t="s">
        <v>18</v>
      </c>
      <c r="D38" s="10">
        <v>45384</v>
      </c>
      <c r="E38" s="8" t="s">
        <v>23</v>
      </c>
      <c r="F38" s="11">
        <v>15</v>
      </c>
      <c r="G38" s="8" t="s">
        <v>27</v>
      </c>
      <c r="H38" s="8" t="s">
        <v>19</v>
      </c>
      <c r="I38" s="11">
        <v>30</v>
      </c>
      <c r="J38" s="8" t="s">
        <v>19</v>
      </c>
      <c r="K38" s="11">
        <v>20</v>
      </c>
      <c r="L38" s="11">
        <v>7</v>
      </c>
      <c r="M38" s="11">
        <v>58</v>
      </c>
    </row>
    <row r="39" spans="1:13" ht="16.5" customHeight="1" x14ac:dyDescent="0.3">
      <c r="A39" s="8">
        <v>3268</v>
      </c>
      <c r="B39" s="8" t="s">
        <v>66</v>
      </c>
      <c r="C39" s="8" t="s">
        <v>26</v>
      </c>
      <c r="D39" s="10">
        <v>45385</v>
      </c>
      <c r="E39" s="8" t="s">
        <v>19</v>
      </c>
      <c r="F39" s="11">
        <v>10</v>
      </c>
      <c r="G39" s="8" t="s">
        <v>24</v>
      </c>
      <c r="H39" s="8" t="s">
        <v>23</v>
      </c>
      <c r="I39" s="11" t="s">
        <v>311</v>
      </c>
      <c r="J39" s="8" t="s">
        <v>19</v>
      </c>
      <c r="K39" s="11">
        <v>20</v>
      </c>
      <c r="L39" s="11">
        <v>10</v>
      </c>
      <c r="M39" s="11">
        <v>20</v>
      </c>
    </row>
    <row r="40" spans="1:13" ht="16.5" customHeight="1" x14ac:dyDescent="0.3">
      <c r="A40" s="8">
        <v>3269</v>
      </c>
      <c r="B40" s="8" t="s">
        <v>67</v>
      </c>
      <c r="C40" s="8" t="s">
        <v>22</v>
      </c>
      <c r="D40" s="10">
        <v>45386</v>
      </c>
      <c r="E40" s="8" t="s">
        <v>23</v>
      </c>
      <c r="F40" s="11">
        <v>5</v>
      </c>
      <c r="G40" s="8" t="s">
        <v>27</v>
      </c>
      <c r="H40" s="8" t="s">
        <v>23</v>
      </c>
      <c r="I40" s="11" t="s">
        <v>311</v>
      </c>
      <c r="J40" s="8" t="s">
        <v>23</v>
      </c>
      <c r="K40" s="11">
        <v>0</v>
      </c>
      <c r="L40" s="11">
        <v>1</v>
      </c>
      <c r="M40" s="11">
        <v>4</v>
      </c>
    </row>
    <row r="41" spans="1:13" ht="16.5" customHeight="1" x14ac:dyDescent="0.3">
      <c r="A41" s="8">
        <v>3270</v>
      </c>
      <c r="B41" s="8" t="s">
        <v>68</v>
      </c>
      <c r="C41" s="8" t="s">
        <v>18</v>
      </c>
      <c r="D41" s="10">
        <v>45387</v>
      </c>
      <c r="E41" s="8" t="s">
        <v>19</v>
      </c>
      <c r="F41" s="11">
        <v>15</v>
      </c>
      <c r="G41" s="8" t="s">
        <v>20</v>
      </c>
      <c r="H41" s="8" t="s">
        <v>19</v>
      </c>
      <c r="I41" s="11">
        <v>30</v>
      </c>
      <c r="J41" s="8" t="s">
        <v>19</v>
      </c>
      <c r="K41" s="11">
        <v>20</v>
      </c>
      <c r="L41" s="11">
        <v>15</v>
      </c>
      <c r="M41" s="11">
        <v>50</v>
      </c>
    </row>
    <row r="42" spans="1:13" ht="16.5" customHeight="1" x14ac:dyDescent="0.3">
      <c r="A42" s="8">
        <v>3271</v>
      </c>
      <c r="B42" s="8" t="s">
        <v>69</v>
      </c>
      <c r="C42" s="8" t="s">
        <v>26</v>
      </c>
      <c r="D42" s="10">
        <v>45388</v>
      </c>
      <c r="E42" s="8" t="s">
        <v>23</v>
      </c>
      <c r="F42" s="11">
        <v>10</v>
      </c>
      <c r="G42" s="8" t="s">
        <v>20</v>
      </c>
      <c r="H42" s="8" t="s">
        <v>23</v>
      </c>
      <c r="I42" s="11" t="s">
        <v>311</v>
      </c>
      <c r="J42" s="8" t="s">
        <v>19</v>
      </c>
      <c r="K42" s="11">
        <v>20</v>
      </c>
      <c r="L42" s="11">
        <v>5</v>
      </c>
      <c r="M42" s="11">
        <v>25</v>
      </c>
    </row>
    <row r="43" spans="1:13" ht="16.5" customHeight="1" x14ac:dyDescent="0.3">
      <c r="A43" s="8">
        <v>3272</v>
      </c>
      <c r="B43" s="8" t="s">
        <v>70</v>
      </c>
      <c r="C43" s="8" t="s">
        <v>22</v>
      </c>
      <c r="D43" s="10">
        <v>45389</v>
      </c>
      <c r="E43" s="8" t="s">
        <v>19</v>
      </c>
      <c r="F43" s="11">
        <v>5</v>
      </c>
      <c r="G43" s="8" t="s">
        <v>24</v>
      </c>
      <c r="H43" s="8" t="s">
        <v>23</v>
      </c>
      <c r="I43" s="11" t="s">
        <v>311</v>
      </c>
      <c r="J43" s="8" t="s">
        <v>23</v>
      </c>
      <c r="K43" s="11">
        <v>0</v>
      </c>
      <c r="L43" s="11">
        <v>0</v>
      </c>
      <c r="M43" s="11">
        <v>5</v>
      </c>
    </row>
    <row r="44" spans="1:13" ht="16.5" customHeight="1" x14ac:dyDescent="0.3">
      <c r="A44" s="8">
        <v>3273</v>
      </c>
      <c r="B44" s="8" t="s">
        <v>71</v>
      </c>
      <c r="C44" s="8" t="s">
        <v>18</v>
      </c>
      <c r="D44" s="10">
        <v>45390</v>
      </c>
      <c r="E44" s="8" t="s">
        <v>23</v>
      </c>
      <c r="F44" s="11">
        <v>15</v>
      </c>
      <c r="G44" s="8" t="s">
        <v>27</v>
      </c>
      <c r="H44" s="8" t="s">
        <v>19</v>
      </c>
      <c r="I44" s="11">
        <v>30</v>
      </c>
      <c r="J44" s="8" t="s">
        <v>19</v>
      </c>
      <c r="K44" s="11">
        <v>20</v>
      </c>
      <c r="L44" s="11">
        <v>20</v>
      </c>
      <c r="M44" s="11">
        <v>45</v>
      </c>
    </row>
    <row r="45" spans="1:13" ht="16.5" customHeight="1" x14ac:dyDescent="0.3">
      <c r="A45" s="8">
        <v>3274</v>
      </c>
      <c r="B45" s="8" t="s">
        <v>72</v>
      </c>
      <c r="C45" s="8" t="s">
        <v>26</v>
      </c>
      <c r="D45" s="10">
        <v>45391</v>
      </c>
      <c r="E45" s="8" t="s">
        <v>19</v>
      </c>
      <c r="F45" s="11">
        <v>10</v>
      </c>
      <c r="G45" s="8" t="s">
        <v>27</v>
      </c>
      <c r="H45" s="8" t="s">
        <v>23</v>
      </c>
      <c r="I45" s="11" t="s">
        <v>311</v>
      </c>
      <c r="J45" s="8" t="s">
        <v>19</v>
      </c>
      <c r="K45" s="11">
        <v>20</v>
      </c>
      <c r="L45" s="11">
        <v>12</v>
      </c>
      <c r="M45" s="11">
        <v>18</v>
      </c>
    </row>
    <row r="46" spans="1:13" ht="16.5" customHeight="1" x14ac:dyDescent="0.3">
      <c r="A46" s="8">
        <v>3275</v>
      </c>
      <c r="B46" s="8" t="s">
        <v>73</v>
      </c>
      <c r="C46" s="8" t="s">
        <v>22</v>
      </c>
      <c r="D46" s="10">
        <v>45392</v>
      </c>
      <c r="E46" s="8" t="s">
        <v>23</v>
      </c>
      <c r="F46" s="11">
        <v>5</v>
      </c>
      <c r="G46" s="8" t="s">
        <v>20</v>
      </c>
      <c r="H46" s="8" t="s">
        <v>23</v>
      </c>
      <c r="I46" s="11" t="s">
        <v>311</v>
      </c>
      <c r="J46" s="8" t="s">
        <v>23</v>
      </c>
      <c r="K46" s="11">
        <v>0</v>
      </c>
      <c r="L46" s="11">
        <v>2</v>
      </c>
      <c r="M46" s="11">
        <v>3</v>
      </c>
    </row>
    <row r="47" spans="1:13" ht="16.5" customHeight="1" x14ac:dyDescent="0.3">
      <c r="A47" s="8">
        <v>3276</v>
      </c>
      <c r="B47" s="8" t="s">
        <v>74</v>
      </c>
      <c r="C47" s="8" t="s">
        <v>18</v>
      </c>
      <c r="D47" s="10">
        <v>45393</v>
      </c>
      <c r="E47" s="8" t="s">
        <v>19</v>
      </c>
      <c r="F47" s="11">
        <v>15</v>
      </c>
      <c r="G47" s="8" t="s">
        <v>24</v>
      </c>
      <c r="H47" s="8" t="s">
        <v>19</v>
      </c>
      <c r="I47" s="11">
        <v>30</v>
      </c>
      <c r="J47" s="8" t="s">
        <v>19</v>
      </c>
      <c r="K47" s="11">
        <v>20</v>
      </c>
      <c r="L47" s="11">
        <v>5</v>
      </c>
      <c r="M47" s="11">
        <v>60</v>
      </c>
    </row>
    <row r="48" spans="1:13" ht="16.5" customHeight="1" x14ac:dyDescent="0.3">
      <c r="A48" s="8">
        <v>3277</v>
      </c>
      <c r="B48" s="8" t="s">
        <v>75</v>
      </c>
      <c r="C48" s="8" t="s">
        <v>26</v>
      </c>
      <c r="D48" s="10">
        <v>45394</v>
      </c>
      <c r="E48" s="8" t="s">
        <v>23</v>
      </c>
      <c r="F48" s="11">
        <v>10</v>
      </c>
      <c r="G48" s="8" t="s">
        <v>20</v>
      </c>
      <c r="H48" s="8" t="s">
        <v>23</v>
      </c>
      <c r="I48" s="11" t="s">
        <v>311</v>
      </c>
      <c r="J48" s="8" t="s">
        <v>19</v>
      </c>
      <c r="K48" s="11">
        <v>20</v>
      </c>
      <c r="L48" s="11">
        <v>10</v>
      </c>
      <c r="M48" s="11">
        <v>20</v>
      </c>
    </row>
    <row r="49" spans="1:13" ht="16.5" customHeight="1" x14ac:dyDescent="0.3">
      <c r="A49" s="8">
        <v>3278</v>
      </c>
      <c r="B49" s="8" t="s">
        <v>76</v>
      </c>
      <c r="C49" s="8" t="s">
        <v>22</v>
      </c>
      <c r="D49" s="10">
        <v>45395</v>
      </c>
      <c r="E49" s="8" t="s">
        <v>19</v>
      </c>
      <c r="F49" s="11">
        <v>5</v>
      </c>
      <c r="G49" s="8" t="s">
        <v>27</v>
      </c>
      <c r="H49" s="8" t="s">
        <v>23</v>
      </c>
      <c r="I49" s="11" t="s">
        <v>311</v>
      </c>
      <c r="J49" s="8" t="s">
        <v>23</v>
      </c>
      <c r="K49" s="11">
        <v>0</v>
      </c>
      <c r="L49" s="11">
        <v>0</v>
      </c>
      <c r="M49" s="11">
        <v>5</v>
      </c>
    </row>
    <row r="50" spans="1:13" ht="16.5" customHeight="1" x14ac:dyDescent="0.3">
      <c r="A50" s="8">
        <v>3279</v>
      </c>
      <c r="B50" s="8" t="s">
        <v>77</v>
      </c>
      <c r="C50" s="8" t="s">
        <v>18</v>
      </c>
      <c r="D50" s="10">
        <v>45396</v>
      </c>
      <c r="E50" s="8" t="s">
        <v>23</v>
      </c>
      <c r="F50" s="11">
        <v>15</v>
      </c>
      <c r="G50" s="8" t="s">
        <v>20</v>
      </c>
      <c r="H50" s="8" t="s">
        <v>19</v>
      </c>
      <c r="I50" s="11">
        <v>30</v>
      </c>
      <c r="J50" s="8" t="s">
        <v>19</v>
      </c>
      <c r="K50" s="11">
        <v>20</v>
      </c>
      <c r="L50" s="11">
        <v>3</v>
      </c>
      <c r="M50" s="11">
        <v>62</v>
      </c>
    </row>
    <row r="51" spans="1:13" ht="16.5" customHeight="1" x14ac:dyDescent="0.3">
      <c r="A51" s="8">
        <v>3280</v>
      </c>
      <c r="B51" s="8" t="s">
        <v>78</v>
      </c>
      <c r="C51" s="8" t="s">
        <v>26</v>
      </c>
      <c r="D51" s="10">
        <v>45397</v>
      </c>
      <c r="E51" s="8" t="s">
        <v>19</v>
      </c>
      <c r="F51" s="11">
        <v>10</v>
      </c>
      <c r="G51" s="8" t="s">
        <v>24</v>
      </c>
      <c r="H51" s="8" t="s">
        <v>23</v>
      </c>
      <c r="I51" s="11" t="s">
        <v>311</v>
      </c>
      <c r="J51" s="8" t="s">
        <v>19</v>
      </c>
      <c r="K51" s="11">
        <v>20</v>
      </c>
      <c r="L51" s="11">
        <v>15</v>
      </c>
      <c r="M51" s="11">
        <v>15</v>
      </c>
    </row>
    <row r="52" spans="1:13" ht="16.5" customHeight="1" x14ac:dyDescent="0.3">
      <c r="A52" s="8">
        <v>3281</v>
      </c>
      <c r="B52" s="8" t="s">
        <v>79</v>
      </c>
      <c r="C52" s="8" t="s">
        <v>22</v>
      </c>
      <c r="D52" s="10">
        <v>45398</v>
      </c>
      <c r="E52" s="8" t="s">
        <v>23</v>
      </c>
      <c r="F52" s="11">
        <v>5</v>
      </c>
      <c r="G52" s="8" t="s">
        <v>20</v>
      </c>
      <c r="H52" s="8" t="s">
        <v>23</v>
      </c>
      <c r="I52" s="11" t="s">
        <v>311</v>
      </c>
      <c r="J52" s="8" t="s">
        <v>23</v>
      </c>
      <c r="K52" s="11">
        <v>0</v>
      </c>
      <c r="L52" s="11">
        <v>1</v>
      </c>
      <c r="M52" s="11">
        <v>4</v>
      </c>
    </row>
    <row r="53" spans="1:13" ht="16.5" customHeight="1" x14ac:dyDescent="0.3">
      <c r="A53" s="8">
        <v>3282</v>
      </c>
      <c r="B53" s="8" t="s">
        <v>80</v>
      </c>
      <c r="C53" s="8" t="s">
        <v>18</v>
      </c>
      <c r="D53" s="10">
        <v>45399</v>
      </c>
      <c r="E53" s="8" t="s">
        <v>19</v>
      </c>
      <c r="F53" s="11">
        <v>15</v>
      </c>
      <c r="G53" s="8" t="s">
        <v>27</v>
      </c>
      <c r="H53" s="8" t="s">
        <v>19</v>
      </c>
      <c r="I53" s="11">
        <v>30</v>
      </c>
      <c r="J53" s="8" t="s">
        <v>19</v>
      </c>
      <c r="K53" s="11">
        <v>20</v>
      </c>
      <c r="L53" s="11">
        <v>7</v>
      </c>
      <c r="M53" s="11">
        <v>58</v>
      </c>
    </row>
    <row r="54" spans="1:13" ht="16.5" customHeight="1" x14ac:dyDescent="0.3">
      <c r="A54" s="8">
        <v>3283</v>
      </c>
      <c r="B54" s="8" t="s">
        <v>81</v>
      </c>
      <c r="C54" s="8" t="s">
        <v>26</v>
      </c>
      <c r="D54" s="10">
        <v>45400</v>
      </c>
      <c r="E54" s="8" t="s">
        <v>23</v>
      </c>
      <c r="F54" s="11">
        <v>10</v>
      </c>
      <c r="G54" s="8" t="s">
        <v>20</v>
      </c>
      <c r="H54" s="8" t="s">
        <v>23</v>
      </c>
      <c r="I54" s="11" t="s">
        <v>311</v>
      </c>
      <c r="J54" s="8" t="s">
        <v>19</v>
      </c>
      <c r="K54" s="11">
        <v>20</v>
      </c>
      <c r="L54" s="11">
        <v>10</v>
      </c>
      <c r="M54" s="11">
        <v>20</v>
      </c>
    </row>
    <row r="55" spans="1:13" ht="16.5" customHeight="1" x14ac:dyDescent="0.3">
      <c r="A55" s="8">
        <v>3284</v>
      </c>
      <c r="B55" s="8" t="s">
        <v>82</v>
      </c>
      <c r="C55" s="8" t="s">
        <v>22</v>
      </c>
      <c r="D55" s="10">
        <v>45401</v>
      </c>
      <c r="E55" s="8" t="s">
        <v>19</v>
      </c>
      <c r="F55" s="11">
        <v>5</v>
      </c>
      <c r="G55" s="8" t="s">
        <v>24</v>
      </c>
      <c r="H55" s="8" t="s">
        <v>23</v>
      </c>
      <c r="I55" s="11" t="s">
        <v>311</v>
      </c>
      <c r="J55" s="8" t="s">
        <v>23</v>
      </c>
      <c r="K55" s="11">
        <v>0</v>
      </c>
      <c r="L55" s="11">
        <v>0</v>
      </c>
      <c r="M55" s="11">
        <v>5</v>
      </c>
    </row>
    <row r="56" spans="1:13" ht="16.5" customHeight="1" x14ac:dyDescent="0.3">
      <c r="A56" s="8">
        <v>3285</v>
      </c>
      <c r="B56" s="8" t="s">
        <v>83</v>
      </c>
      <c r="C56" s="8" t="s">
        <v>18</v>
      </c>
      <c r="D56" s="10">
        <v>45402</v>
      </c>
      <c r="E56" s="8" t="s">
        <v>23</v>
      </c>
      <c r="F56" s="11">
        <v>15</v>
      </c>
      <c r="G56" s="8" t="s">
        <v>20</v>
      </c>
      <c r="H56" s="8" t="s">
        <v>19</v>
      </c>
      <c r="I56" s="11">
        <v>30</v>
      </c>
      <c r="J56" s="8" t="s">
        <v>19</v>
      </c>
      <c r="K56" s="11">
        <v>20</v>
      </c>
      <c r="L56" s="11">
        <v>20</v>
      </c>
      <c r="M56" s="11">
        <v>45</v>
      </c>
    </row>
    <row r="57" spans="1:13" ht="16.5" customHeight="1" x14ac:dyDescent="0.3">
      <c r="A57" s="8">
        <v>3286</v>
      </c>
      <c r="B57" s="8" t="s">
        <v>84</v>
      </c>
      <c r="C57" s="8" t="s">
        <v>26</v>
      </c>
      <c r="D57" s="10">
        <v>45403</v>
      </c>
      <c r="E57" s="8" t="s">
        <v>19</v>
      </c>
      <c r="F57" s="11">
        <v>10</v>
      </c>
      <c r="G57" s="8" t="s">
        <v>27</v>
      </c>
      <c r="H57" s="8" t="s">
        <v>23</v>
      </c>
      <c r="I57" s="11" t="s">
        <v>311</v>
      </c>
      <c r="J57" s="8" t="s">
        <v>19</v>
      </c>
      <c r="K57" s="11">
        <v>20</v>
      </c>
      <c r="L57" s="11">
        <v>15</v>
      </c>
      <c r="M57" s="11">
        <v>15</v>
      </c>
    </row>
    <row r="58" spans="1:13" ht="16.5" customHeight="1" x14ac:dyDescent="0.3">
      <c r="A58" s="8">
        <v>3287</v>
      </c>
      <c r="B58" s="8" t="s">
        <v>85</v>
      </c>
      <c r="C58" s="8" t="s">
        <v>22</v>
      </c>
      <c r="D58" s="10">
        <v>45404</v>
      </c>
      <c r="E58" s="8" t="s">
        <v>23</v>
      </c>
      <c r="F58" s="11">
        <v>5</v>
      </c>
      <c r="G58" s="8" t="s">
        <v>20</v>
      </c>
      <c r="H58" s="8" t="s">
        <v>23</v>
      </c>
      <c r="I58" s="11" t="s">
        <v>311</v>
      </c>
      <c r="J58" s="8" t="s">
        <v>23</v>
      </c>
      <c r="K58" s="11">
        <v>0</v>
      </c>
      <c r="L58" s="11">
        <v>1</v>
      </c>
      <c r="M58" s="11">
        <v>4</v>
      </c>
    </row>
    <row r="59" spans="1:13" ht="16.5" customHeight="1" x14ac:dyDescent="0.3">
      <c r="A59" s="8">
        <v>3288</v>
      </c>
      <c r="B59" s="8" t="s">
        <v>86</v>
      </c>
      <c r="C59" s="8" t="s">
        <v>18</v>
      </c>
      <c r="D59" s="10">
        <v>45405</v>
      </c>
      <c r="E59" s="8" t="s">
        <v>19</v>
      </c>
      <c r="F59" s="11">
        <v>15</v>
      </c>
      <c r="G59" s="8" t="s">
        <v>24</v>
      </c>
      <c r="H59" s="8" t="s">
        <v>19</v>
      </c>
      <c r="I59" s="11">
        <v>30</v>
      </c>
      <c r="J59" s="8" t="s">
        <v>19</v>
      </c>
      <c r="K59" s="11">
        <v>20</v>
      </c>
      <c r="L59" s="11">
        <v>3</v>
      </c>
      <c r="M59" s="11">
        <v>62</v>
      </c>
    </row>
    <row r="60" spans="1:13" ht="16.5" customHeight="1" x14ac:dyDescent="0.3">
      <c r="A60" s="8">
        <v>3289</v>
      </c>
      <c r="B60" s="8" t="s">
        <v>87</v>
      </c>
      <c r="C60" s="8" t="s">
        <v>26</v>
      </c>
      <c r="D60" s="10">
        <v>45406</v>
      </c>
      <c r="E60" s="8" t="s">
        <v>23</v>
      </c>
      <c r="F60" s="11">
        <v>10</v>
      </c>
      <c r="G60" s="8" t="s">
        <v>20</v>
      </c>
      <c r="H60" s="8" t="s">
        <v>23</v>
      </c>
      <c r="I60" s="11" t="s">
        <v>311</v>
      </c>
      <c r="J60" s="8" t="s">
        <v>19</v>
      </c>
      <c r="K60" s="11">
        <v>20</v>
      </c>
      <c r="L60" s="11">
        <v>10</v>
      </c>
      <c r="M60" s="11">
        <v>20</v>
      </c>
    </row>
    <row r="61" spans="1:13" ht="16.5" customHeight="1" x14ac:dyDescent="0.3">
      <c r="A61" s="8">
        <v>3290</v>
      </c>
      <c r="B61" s="8" t="s">
        <v>88</v>
      </c>
      <c r="C61" s="8" t="s">
        <v>22</v>
      </c>
      <c r="D61" s="10">
        <v>45407</v>
      </c>
      <c r="E61" s="8" t="s">
        <v>19</v>
      </c>
      <c r="F61" s="11">
        <v>5</v>
      </c>
      <c r="G61" s="8" t="s">
        <v>27</v>
      </c>
      <c r="H61" s="8" t="s">
        <v>23</v>
      </c>
      <c r="I61" s="11" t="s">
        <v>311</v>
      </c>
      <c r="J61" s="8" t="s">
        <v>23</v>
      </c>
      <c r="K61" s="11">
        <v>0</v>
      </c>
      <c r="L61" s="11">
        <v>0</v>
      </c>
      <c r="M61" s="11">
        <v>5</v>
      </c>
    </row>
    <row r="62" spans="1:13" ht="16.5" customHeight="1" x14ac:dyDescent="0.3">
      <c r="A62" s="8">
        <v>3291</v>
      </c>
      <c r="B62" s="8" t="s">
        <v>89</v>
      </c>
      <c r="C62" s="8" t="s">
        <v>18</v>
      </c>
      <c r="D62" s="10">
        <v>45408</v>
      </c>
      <c r="E62" s="8" t="s">
        <v>23</v>
      </c>
      <c r="F62" s="11">
        <v>15</v>
      </c>
      <c r="G62" s="8" t="s">
        <v>20</v>
      </c>
      <c r="H62" s="8" t="s">
        <v>19</v>
      </c>
      <c r="I62" s="11">
        <v>30</v>
      </c>
      <c r="J62" s="8" t="s">
        <v>19</v>
      </c>
      <c r="K62" s="11">
        <v>20</v>
      </c>
      <c r="L62" s="11">
        <v>5</v>
      </c>
      <c r="M62" s="11">
        <v>60</v>
      </c>
    </row>
    <row r="63" spans="1:13" ht="16.5" customHeight="1" x14ac:dyDescent="0.3">
      <c r="A63" s="8">
        <v>3292</v>
      </c>
      <c r="B63" s="8" t="s">
        <v>90</v>
      </c>
      <c r="C63" s="8" t="s">
        <v>26</v>
      </c>
      <c r="D63" s="10">
        <v>45409</v>
      </c>
      <c r="E63" s="8" t="s">
        <v>19</v>
      </c>
      <c r="F63" s="11">
        <v>10</v>
      </c>
      <c r="G63" s="8" t="s">
        <v>24</v>
      </c>
      <c r="H63" s="8" t="s">
        <v>23</v>
      </c>
      <c r="I63" s="11" t="s">
        <v>311</v>
      </c>
      <c r="J63" s="8" t="s">
        <v>19</v>
      </c>
      <c r="K63" s="11">
        <v>20</v>
      </c>
      <c r="L63" s="11">
        <v>15</v>
      </c>
      <c r="M63" s="11">
        <v>15</v>
      </c>
    </row>
    <row r="64" spans="1:13" ht="16.5" customHeight="1" x14ac:dyDescent="0.3">
      <c r="A64" s="8">
        <v>3293</v>
      </c>
      <c r="B64" s="8" t="s">
        <v>91</v>
      </c>
      <c r="C64" s="8" t="s">
        <v>22</v>
      </c>
      <c r="D64" s="10">
        <v>45410</v>
      </c>
      <c r="E64" s="8" t="s">
        <v>23</v>
      </c>
      <c r="F64" s="11">
        <v>5</v>
      </c>
      <c r="G64" s="8" t="s">
        <v>20</v>
      </c>
      <c r="H64" s="8" t="s">
        <v>23</v>
      </c>
      <c r="I64" s="11" t="s">
        <v>311</v>
      </c>
      <c r="J64" s="8" t="s">
        <v>23</v>
      </c>
      <c r="K64" s="11">
        <v>0</v>
      </c>
      <c r="L64" s="11">
        <v>1</v>
      </c>
      <c r="M64" s="11">
        <v>4</v>
      </c>
    </row>
    <row r="65" spans="1:13" ht="16.5" customHeight="1" x14ac:dyDescent="0.3">
      <c r="A65" s="8">
        <v>3294</v>
      </c>
      <c r="B65" s="8" t="s">
        <v>92</v>
      </c>
      <c r="C65" s="8" t="s">
        <v>18</v>
      </c>
      <c r="D65" s="10">
        <v>45411</v>
      </c>
      <c r="E65" s="8" t="s">
        <v>19</v>
      </c>
      <c r="F65" s="11">
        <v>15</v>
      </c>
      <c r="G65" s="8" t="s">
        <v>27</v>
      </c>
      <c r="H65" s="8" t="s">
        <v>19</v>
      </c>
      <c r="I65" s="11">
        <v>30</v>
      </c>
      <c r="J65" s="8" t="s">
        <v>19</v>
      </c>
      <c r="K65" s="11">
        <v>20</v>
      </c>
      <c r="L65" s="11">
        <v>20</v>
      </c>
      <c r="M65" s="11">
        <v>45</v>
      </c>
    </row>
    <row r="66" spans="1:13" ht="16.5" customHeight="1" x14ac:dyDescent="0.3">
      <c r="A66" s="8">
        <v>3295</v>
      </c>
      <c r="B66" s="8" t="s">
        <v>93</v>
      </c>
      <c r="C66" s="8" t="s">
        <v>26</v>
      </c>
      <c r="D66" s="10">
        <v>45412</v>
      </c>
      <c r="E66" s="8" t="s">
        <v>23</v>
      </c>
      <c r="F66" s="11">
        <v>10</v>
      </c>
      <c r="G66" s="8" t="s">
        <v>20</v>
      </c>
      <c r="H66" s="8" t="s">
        <v>23</v>
      </c>
      <c r="I66" s="11" t="s">
        <v>311</v>
      </c>
      <c r="J66" s="8" t="s">
        <v>19</v>
      </c>
      <c r="K66" s="11">
        <v>20</v>
      </c>
      <c r="L66" s="11">
        <v>5</v>
      </c>
      <c r="M66" s="11">
        <v>25</v>
      </c>
    </row>
    <row r="67" spans="1:13" ht="16.5" customHeight="1" x14ac:dyDescent="0.3">
      <c r="A67" s="8">
        <v>3296</v>
      </c>
      <c r="B67" s="8" t="s">
        <v>94</v>
      </c>
      <c r="C67" s="8" t="s">
        <v>22</v>
      </c>
      <c r="D67" s="10">
        <v>45413</v>
      </c>
      <c r="E67" s="8" t="s">
        <v>23</v>
      </c>
      <c r="F67" s="11">
        <v>5</v>
      </c>
      <c r="G67" s="8" t="s">
        <v>20</v>
      </c>
      <c r="H67" s="8" t="s">
        <v>23</v>
      </c>
      <c r="I67" s="11" t="s">
        <v>311</v>
      </c>
      <c r="J67" s="8" t="s">
        <v>23</v>
      </c>
      <c r="K67" s="11">
        <v>0</v>
      </c>
      <c r="L67" s="11">
        <v>0</v>
      </c>
      <c r="M67" s="11">
        <v>5</v>
      </c>
    </row>
    <row r="68" spans="1:13" ht="16.5" customHeight="1" x14ac:dyDescent="0.3">
      <c r="A68" s="8">
        <v>3297</v>
      </c>
      <c r="B68" s="8" t="s">
        <v>95</v>
      </c>
      <c r="C68" s="8" t="s">
        <v>18</v>
      </c>
      <c r="D68" s="10">
        <v>45414</v>
      </c>
      <c r="E68" s="8" t="s">
        <v>19</v>
      </c>
      <c r="F68" s="11">
        <v>15</v>
      </c>
      <c r="G68" s="8" t="s">
        <v>27</v>
      </c>
      <c r="H68" s="8" t="s">
        <v>19</v>
      </c>
      <c r="I68" s="11">
        <v>30</v>
      </c>
      <c r="J68" s="8" t="s">
        <v>19</v>
      </c>
      <c r="K68" s="11">
        <v>20</v>
      </c>
      <c r="L68" s="11">
        <v>7</v>
      </c>
      <c r="M68" s="11">
        <v>58</v>
      </c>
    </row>
    <row r="69" spans="1:13" ht="16.5" customHeight="1" x14ac:dyDescent="0.3">
      <c r="A69" s="8">
        <v>3298</v>
      </c>
      <c r="B69" s="8" t="s">
        <v>96</v>
      </c>
      <c r="C69" s="8" t="s">
        <v>26</v>
      </c>
      <c r="D69" s="10">
        <v>45415</v>
      </c>
      <c r="E69" s="8" t="s">
        <v>23</v>
      </c>
      <c r="F69" s="11">
        <v>10</v>
      </c>
      <c r="G69" s="8" t="s">
        <v>24</v>
      </c>
      <c r="H69" s="8" t="s">
        <v>23</v>
      </c>
      <c r="I69" s="11" t="s">
        <v>311</v>
      </c>
      <c r="J69" s="8" t="s">
        <v>19</v>
      </c>
      <c r="K69" s="11">
        <v>20</v>
      </c>
      <c r="L69" s="11">
        <v>10</v>
      </c>
      <c r="M69" s="11">
        <v>20</v>
      </c>
    </row>
    <row r="70" spans="1:13" ht="16.5" customHeight="1" x14ac:dyDescent="0.3">
      <c r="A70" s="8">
        <v>3299</v>
      </c>
      <c r="B70" s="8" t="s">
        <v>97</v>
      </c>
      <c r="C70" s="8" t="s">
        <v>22</v>
      </c>
      <c r="D70" s="10">
        <v>45416</v>
      </c>
      <c r="E70" s="8" t="s">
        <v>19</v>
      </c>
      <c r="F70" s="11">
        <v>5</v>
      </c>
      <c r="G70" s="8" t="s">
        <v>27</v>
      </c>
      <c r="H70" s="8" t="s">
        <v>23</v>
      </c>
      <c r="I70" s="11" t="s">
        <v>311</v>
      </c>
      <c r="J70" s="8" t="s">
        <v>23</v>
      </c>
      <c r="K70" s="11">
        <v>0</v>
      </c>
      <c r="L70" s="11">
        <v>1</v>
      </c>
      <c r="M70" s="11">
        <v>4</v>
      </c>
    </row>
    <row r="71" spans="1:13" ht="16.5" customHeight="1" x14ac:dyDescent="0.3">
      <c r="A71" s="8">
        <v>3300</v>
      </c>
      <c r="B71" s="8" t="s">
        <v>98</v>
      </c>
      <c r="C71" s="8" t="s">
        <v>18</v>
      </c>
      <c r="D71" s="10">
        <v>45417</v>
      </c>
      <c r="E71" s="8" t="s">
        <v>23</v>
      </c>
      <c r="F71" s="11">
        <v>15</v>
      </c>
      <c r="G71" s="8" t="s">
        <v>20</v>
      </c>
      <c r="H71" s="8" t="s">
        <v>19</v>
      </c>
      <c r="I71" s="11">
        <v>30</v>
      </c>
      <c r="J71" s="8" t="s">
        <v>19</v>
      </c>
      <c r="K71" s="11">
        <v>20</v>
      </c>
      <c r="L71" s="11">
        <v>15</v>
      </c>
      <c r="M71" s="11">
        <v>50</v>
      </c>
    </row>
    <row r="72" spans="1:13" ht="16.5" customHeight="1" x14ac:dyDescent="0.3">
      <c r="A72" s="8">
        <v>3301</v>
      </c>
      <c r="B72" s="8" t="s">
        <v>99</v>
      </c>
      <c r="C72" s="8" t="s">
        <v>26</v>
      </c>
      <c r="D72" s="10">
        <v>45418</v>
      </c>
      <c r="E72" s="8" t="s">
        <v>19</v>
      </c>
      <c r="F72" s="11">
        <v>10</v>
      </c>
      <c r="G72" s="8" t="s">
        <v>20</v>
      </c>
      <c r="H72" s="8" t="s">
        <v>23</v>
      </c>
      <c r="I72" s="11" t="s">
        <v>311</v>
      </c>
      <c r="J72" s="8" t="s">
        <v>19</v>
      </c>
      <c r="K72" s="11">
        <v>20</v>
      </c>
      <c r="L72" s="11">
        <v>5</v>
      </c>
      <c r="M72" s="11">
        <v>25</v>
      </c>
    </row>
    <row r="73" spans="1:13" ht="16.5" customHeight="1" x14ac:dyDescent="0.3">
      <c r="A73" s="8">
        <v>3302</v>
      </c>
      <c r="B73" s="8" t="s">
        <v>100</v>
      </c>
      <c r="C73" s="8" t="s">
        <v>22</v>
      </c>
      <c r="D73" s="10">
        <v>45419</v>
      </c>
      <c r="E73" s="8" t="s">
        <v>23</v>
      </c>
      <c r="F73" s="11">
        <v>5</v>
      </c>
      <c r="G73" s="8" t="s">
        <v>24</v>
      </c>
      <c r="H73" s="8" t="s">
        <v>23</v>
      </c>
      <c r="I73" s="11" t="s">
        <v>311</v>
      </c>
      <c r="J73" s="8" t="s">
        <v>23</v>
      </c>
      <c r="K73" s="11">
        <v>0</v>
      </c>
      <c r="L73" s="11">
        <v>0</v>
      </c>
      <c r="M73" s="11">
        <v>5</v>
      </c>
    </row>
    <row r="74" spans="1:13" ht="16.5" customHeight="1" x14ac:dyDescent="0.3">
      <c r="A74" s="8">
        <v>3303</v>
      </c>
      <c r="B74" s="8" t="s">
        <v>101</v>
      </c>
      <c r="C74" s="8" t="s">
        <v>18</v>
      </c>
      <c r="D74" s="10">
        <v>45420</v>
      </c>
      <c r="E74" s="8" t="s">
        <v>19</v>
      </c>
      <c r="F74" s="11">
        <v>15</v>
      </c>
      <c r="G74" s="8" t="s">
        <v>27</v>
      </c>
      <c r="H74" s="8" t="s">
        <v>19</v>
      </c>
      <c r="I74" s="11">
        <v>30</v>
      </c>
      <c r="J74" s="8" t="s">
        <v>19</v>
      </c>
      <c r="K74" s="11">
        <v>20</v>
      </c>
      <c r="L74" s="11">
        <v>20</v>
      </c>
      <c r="M74" s="11">
        <v>45</v>
      </c>
    </row>
    <row r="75" spans="1:13" ht="16.5" customHeight="1" x14ac:dyDescent="0.3">
      <c r="A75" s="8">
        <v>3304</v>
      </c>
      <c r="B75" s="8" t="s">
        <v>102</v>
      </c>
      <c r="C75" s="8" t="s">
        <v>26</v>
      </c>
      <c r="D75" s="10">
        <v>45421</v>
      </c>
      <c r="E75" s="8" t="s">
        <v>23</v>
      </c>
      <c r="F75" s="11">
        <v>10</v>
      </c>
      <c r="G75" s="8" t="s">
        <v>27</v>
      </c>
      <c r="H75" s="8" t="s">
        <v>23</v>
      </c>
      <c r="I75" s="11" t="s">
        <v>311</v>
      </c>
      <c r="J75" s="8" t="s">
        <v>19</v>
      </c>
      <c r="K75" s="11">
        <v>20</v>
      </c>
      <c r="L75" s="11">
        <v>12</v>
      </c>
      <c r="M75" s="11">
        <v>18</v>
      </c>
    </row>
    <row r="76" spans="1:13" ht="16.5" customHeight="1" x14ac:dyDescent="0.3">
      <c r="A76" s="8">
        <v>3305</v>
      </c>
      <c r="B76" s="8" t="s">
        <v>103</v>
      </c>
      <c r="C76" s="8" t="s">
        <v>22</v>
      </c>
      <c r="D76" s="10">
        <v>45422</v>
      </c>
      <c r="E76" s="8" t="s">
        <v>19</v>
      </c>
      <c r="F76" s="11">
        <v>5</v>
      </c>
      <c r="G76" s="8" t="s">
        <v>20</v>
      </c>
      <c r="H76" s="8" t="s">
        <v>23</v>
      </c>
      <c r="I76" s="11" t="s">
        <v>311</v>
      </c>
      <c r="J76" s="8" t="s">
        <v>23</v>
      </c>
      <c r="K76" s="11">
        <v>0</v>
      </c>
      <c r="L76" s="11">
        <v>2</v>
      </c>
      <c r="M76" s="11">
        <v>3</v>
      </c>
    </row>
    <row r="77" spans="1:13" ht="16.5" customHeight="1" x14ac:dyDescent="0.3">
      <c r="A77" s="8">
        <v>3306</v>
      </c>
      <c r="B77" s="8" t="s">
        <v>104</v>
      </c>
      <c r="C77" s="8" t="s">
        <v>18</v>
      </c>
      <c r="D77" s="10">
        <v>45423</v>
      </c>
      <c r="E77" s="8" t="s">
        <v>23</v>
      </c>
      <c r="F77" s="11">
        <v>15</v>
      </c>
      <c r="G77" s="8" t="s">
        <v>24</v>
      </c>
      <c r="H77" s="8" t="s">
        <v>19</v>
      </c>
      <c r="I77" s="11">
        <v>30</v>
      </c>
      <c r="J77" s="8" t="s">
        <v>19</v>
      </c>
      <c r="K77" s="11">
        <v>20</v>
      </c>
      <c r="L77" s="11">
        <v>5</v>
      </c>
      <c r="M77" s="11">
        <v>60</v>
      </c>
    </row>
    <row r="78" spans="1:13" ht="16.5" customHeight="1" x14ac:dyDescent="0.3">
      <c r="A78" s="8">
        <v>3307</v>
      </c>
      <c r="B78" s="8" t="s">
        <v>105</v>
      </c>
      <c r="C78" s="8" t="s">
        <v>26</v>
      </c>
      <c r="D78" s="10">
        <v>45424</v>
      </c>
      <c r="E78" s="8" t="s">
        <v>19</v>
      </c>
      <c r="F78" s="11">
        <v>10</v>
      </c>
      <c r="G78" s="8" t="s">
        <v>20</v>
      </c>
      <c r="H78" s="8" t="s">
        <v>23</v>
      </c>
      <c r="I78" s="11" t="s">
        <v>311</v>
      </c>
      <c r="J78" s="8" t="s">
        <v>19</v>
      </c>
      <c r="K78" s="11">
        <v>20</v>
      </c>
      <c r="L78" s="11">
        <v>10</v>
      </c>
      <c r="M78" s="11">
        <v>20</v>
      </c>
    </row>
    <row r="79" spans="1:13" ht="16.5" customHeight="1" x14ac:dyDescent="0.3">
      <c r="A79" s="8">
        <v>3308</v>
      </c>
      <c r="B79" s="8" t="s">
        <v>106</v>
      </c>
      <c r="C79" s="8" t="s">
        <v>22</v>
      </c>
      <c r="D79" s="10">
        <v>45425</v>
      </c>
      <c r="E79" s="8" t="s">
        <v>23</v>
      </c>
      <c r="F79" s="11">
        <v>5</v>
      </c>
      <c r="G79" s="8" t="s">
        <v>27</v>
      </c>
      <c r="H79" s="8" t="s">
        <v>23</v>
      </c>
      <c r="I79" s="11" t="s">
        <v>311</v>
      </c>
      <c r="J79" s="8" t="s">
        <v>23</v>
      </c>
      <c r="K79" s="11">
        <v>0</v>
      </c>
      <c r="L79" s="11">
        <v>0</v>
      </c>
      <c r="M79" s="11">
        <v>5</v>
      </c>
    </row>
    <row r="80" spans="1:13" ht="16.5" customHeight="1" x14ac:dyDescent="0.3">
      <c r="A80" s="8">
        <v>3309</v>
      </c>
      <c r="B80" s="8" t="s">
        <v>107</v>
      </c>
      <c r="C80" s="8" t="s">
        <v>18</v>
      </c>
      <c r="D80" s="10">
        <v>45426</v>
      </c>
      <c r="E80" s="8" t="s">
        <v>19</v>
      </c>
      <c r="F80" s="11">
        <v>15</v>
      </c>
      <c r="G80" s="8" t="s">
        <v>20</v>
      </c>
      <c r="H80" s="8" t="s">
        <v>19</v>
      </c>
      <c r="I80" s="11">
        <v>30</v>
      </c>
      <c r="J80" s="8" t="s">
        <v>19</v>
      </c>
      <c r="K80" s="11">
        <v>20</v>
      </c>
      <c r="L80" s="11">
        <v>3</v>
      </c>
      <c r="M80" s="11">
        <v>62</v>
      </c>
    </row>
    <row r="81" spans="1:13" ht="16.5" customHeight="1" x14ac:dyDescent="0.3">
      <c r="A81" s="8">
        <v>3310</v>
      </c>
      <c r="B81" s="8" t="s">
        <v>108</v>
      </c>
      <c r="C81" s="8" t="s">
        <v>26</v>
      </c>
      <c r="D81" s="10">
        <v>45427</v>
      </c>
      <c r="E81" s="8" t="s">
        <v>23</v>
      </c>
      <c r="F81" s="11">
        <v>10</v>
      </c>
      <c r="G81" s="8" t="s">
        <v>24</v>
      </c>
      <c r="H81" s="8" t="s">
        <v>23</v>
      </c>
      <c r="I81" s="11" t="s">
        <v>311</v>
      </c>
      <c r="J81" s="8" t="s">
        <v>19</v>
      </c>
      <c r="K81" s="11">
        <v>20</v>
      </c>
      <c r="L81" s="11">
        <v>15</v>
      </c>
      <c r="M81" s="11">
        <v>15</v>
      </c>
    </row>
    <row r="82" spans="1:13" ht="16.5" customHeight="1" x14ac:dyDescent="0.3">
      <c r="A82" s="8">
        <v>3311</v>
      </c>
      <c r="B82" s="8" t="s">
        <v>109</v>
      </c>
      <c r="C82" s="8" t="s">
        <v>22</v>
      </c>
      <c r="D82" s="10">
        <v>45428</v>
      </c>
      <c r="E82" s="8" t="s">
        <v>19</v>
      </c>
      <c r="F82" s="11">
        <v>5</v>
      </c>
      <c r="G82" s="8" t="s">
        <v>20</v>
      </c>
      <c r="H82" s="8" t="s">
        <v>23</v>
      </c>
      <c r="I82" s="11" t="s">
        <v>311</v>
      </c>
      <c r="J82" s="8" t="s">
        <v>23</v>
      </c>
      <c r="K82" s="11">
        <v>0</v>
      </c>
      <c r="L82" s="11">
        <v>1</v>
      </c>
      <c r="M82" s="11">
        <v>4</v>
      </c>
    </row>
    <row r="83" spans="1:13" ht="16.5" customHeight="1" x14ac:dyDescent="0.3">
      <c r="A83" s="8">
        <v>3312</v>
      </c>
      <c r="B83" s="8" t="s">
        <v>110</v>
      </c>
      <c r="C83" s="8" t="s">
        <v>18</v>
      </c>
      <c r="D83" s="10">
        <v>45429</v>
      </c>
      <c r="E83" s="8" t="s">
        <v>23</v>
      </c>
      <c r="F83" s="11">
        <v>15</v>
      </c>
      <c r="G83" s="8" t="s">
        <v>27</v>
      </c>
      <c r="H83" s="8" t="s">
        <v>19</v>
      </c>
      <c r="I83" s="11">
        <v>30</v>
      </c>
      <c r="J83" s="8" t="s">
        <v>19</v>
      </c>
      <c r="K83" s="11">
        <v>20</v>
      </c>
      <c r="L83" s="11">
        <v>7</v>
      </c>
      <c r="M83" s="11">
        <v>58</v>
      </c>
    </row>
    <row r="84" spans="1:13" ht="16.5" customHeight="1" x14ac:dyDescent="0.3">
      <c r="A84" s="8">
        <v>3313</v>
      </c>
      <c r="B84" s="8" t="s">
        <v>111</v>
      </c>
      <c r="C84" s="8" t="s">
        <v>26</v>
      </c>
      <c r="D84" s="10">
        <v>45430</v>
      </c>
      <c r="E84" s="8" t="s">
        <v>19</v>
      </c>
      <c r="F84" s="11">
        <v>10</v>
      </c>
      <c r="G84" s="8" t="s">
        <v>20</v>
      </c>
      <c r="H84" s="8" t="s">
        <v>23</v>
      </c>
      <c r="I84" s="11" t="s">
        <v>311</v>
      </c>
      <c r="J84" s="8" t="s">
        <v>19</v>
      </c>
      <c r="K84" s="11">
        <v>20</v>
      </c>
      <c r="L84" s="11">
        <v>10</v>
      </c>
      <c r="M84" s="11">
        <v>20</v>
      </c>
    </row>
    <row r="85" spans="1:13" ht="16.5" customHeight="1" x14ac:dyDescent="0.3">
      <c r="A85" s="8">
        <v>3314</v>
      </c>
      <c r="B85" s="8" t="s">
        <v>112</v>
      </c>
      <c r="C85" s="8" t="s">
        <v>22</v>
      </c>
      <c r="D85" s="10">
        <v>45431</v>
      </c>
      <c r="E85" s="8" t="s">
        <v>23</v>
      </c>
      <c r="F85" s="11">
        <v>5</v>
      </c>
      <c r="G85" s="8" t="s">
        <v>24</v>
      </c>
      <c r="H85" s="8" t="s">
        <v>23</v>
      </c>
      <c r="I85" s="11" t="s">
        <v>311</v>
      </c>
      <c r="J85" s="8" t="s">
        <v>23</v>
      </c>
      <c r="K85" s="11">
        <v>0</v>
      </c>
      <c r="L85" s="11">
        <v>0</v>
      </c>
      <c r="M85" s="11">
        <v>5</v>
      </c>
    </row>
    <row r="86" spans="1:13" ht="16.5" customHeight="1" x14ac:dyDescent="0.3">
      <c r="A86" s="8">
        <v>3315</v>
      </c>
      <c r="B86" s="8" t="s">
        <v>113</v>
      </c>
      <c r="C86" s="8" t="s">
        <v>18</v>
      </c>
      <c r="D86" s="10">
        <v>45432</v>
      </c>
      <c r="E86" s="8" t="s">
        <v>19</v>
      </c>
      <c r="F86" s="11">
        <v>15</v>
      </c>
      <c r="G86" s="8" t="s">
        <v>20</v>
      </c>
      <c r="H86" s="8" t="s">
        <v>19</v>
      </c>
      <c r="I86" s="11">
        <v>30</v>
      </c>
      <c r="J86" s="8" t="s">
        <v>19</v>
      </c>
      <c r="K86" s="11">
        <v>20</v>
      </c>
      <c r="L86" s="11">
        <v>20</v>
      </c>
      <c r="M86" s="11">
        <v>45</v>
      </c>
    </row>
    <row r="87" spans="1:13" ht="16.5" customHeight="1" x14ac:dyDescent="0.3">
      <c r="A87" s="8">
        <v>3316</v>
      </c>
      <c r="B87" s="8" t="s">
        <v>114</v>
      </c>
      <c r="C87" s="8" t="s">
        <v>26</v>
      </c>
      <c r="D87" s="10">
        <v>45433</v>
      </c>
      <c r="E87" s="8" t="s">
        <v>23</v>
      </c>
      <c r="F87" s="11">
        <v>10</v>
      </c>
      <c r="G87" s="8" t="s">
        <v>27</v>
      </c>
      <c r="H87" s="8" t="s">
        <v>23</v>
      </c>
      <c r="I87" s="11" t="s">
        <v>311</v>
      </c>
      <c r="J87" s="8" t="s">
        <v>19</v>
      </c>
      <c r="K87" s="11">
        <v>20</v>
      </c>
      <c r="L87" s="11">
        <v>15</v>
      </c>
      <c r="M87" s="11">
        <v>15</v>
      </c>
    </row>
    <row r="88" spans="1:13" ht="16.5" customHeight="1" x14ac:dyDescent="0.3">
      <c r="A88" s="8">
        <v>3317</v>
      </c>
      <c r="B88" s="8" t="s">
        <v>115</v>
      </c>
      <c r="C88" s="8" t="s">
        <v>22</v>
      </c>
      <c r="D88" s="10">
        <v>45434</v>
      </c>
      <c r="E88" s="8" t="s">
        <v>19</v>
      </c>
      <c r="F88" s="11">
        <v>5</v>
      </c>
      <c r="G88" s="8" t="s">
        <v>20</v>
      </c>
      <c r="H88" s="8" t="s">
        <v>23</v>
      </c>
      <c r="I88" s="11" t="s">
        <v>311</v>
      </c>
      <c r="J88" s="8" t="s">
        <v>23</v>
      </c>
      <c r="K88" s="11">
        <v>0</v>
      </c>
      <c r="L88" s="11">
        <v>1</v>
      </c>
      <c r="M88" s="11">
        <v>4</v>
      </c>
    </row>
    <row r="89" spans="1:13" ht="16.5" customHeight="1" x14ac:dyDescent="0.3">
      <c r="A89" s="8">
        <v>3318</v>
      </c>
      <c r="B89" s="8" t="s">
        <v>116</v>
      </c>
      <c r="C89" s="8" t="s">
        <v>18</v>
      </c>
      <c r="D89" s="10">
        <v>45435</v>
      </c>
      <c r="E89" s="8" t="s">
        <v>23</v>
      </c>
      <c r="F89" s="11">
        <v>15</v>
      </c>
      <c r="G89" s="8" t="s">
        <v>24</v>
      </c>
      <c r="H89" s="8" t="s">
        <v>19</v>
      </c>
      <c r="I89" s="11">
        <v>30</v>
      </c>
      <c r="J89" s="8" t="s">
        <v>19</v>
      </c>
      <c r="K89" s="11">
        <v>20</v>
      </c>
      <c r="L89" s="11">
        <v>3</v>
      </c>
      <c r="M89" s="11">
        <v>62</v>
      </c>
    </row>
    <row r="90" spans="1:13" ht="16.5" customHeight="1" x14ac:dyDescent="0.3">
      <c r="A90" s="8">
        <v>3319</v>
      </c>
      <c r="B90" s="8" t="s">
        <v>117</v>
      </c>
      <c r="C90" s="8" t="s">
        <v>26</v>
      </c>
      <c r="D90" s="10">
        <v>45436</v>
      </c>
      <c r="E90" s="8" t="s">
        <v>19</v>
      </c>
      <c r="F90" s="11">
        <v>10</v>
      </c>
      <c r="G90" s="8" t="s">
        <v>20</v>
      </c>
      <c r="H90" s="8" t="s">
        <v>23</v>
      </c>
      <c r="I90" s="11" t="s">
        <v>311</v>
      </c>
      <c r="J90" s="8" t="s">
        <v>19</v>
      </c>
      <c r="K90" s="11">
        <v>20</v>
      </c>
      <c r="L90" s="11">
        <v>10</v>
      </c>
      <c r="M90" s="11">
        <v>20</v>
      </c>
    </row>
    <row r="91" spans="1:13" ht="16.5" customHeight="1" x14ac:dyDescent="0.3">
      <c r="A91" s="8">
        <v>3320</v>
      </c>
      <c r="B91" s="8" t="s">
        <v>118</v>
      </c>
      <c r="C91" s="8" t="s">
        <v>22</v>
      </c>
      <c r="D91" s="10">
        <v>45437</v>
      </c>
      <c r="E91" s="8" t="s">
        <v>23</v>
      </c>
      <c r="F91" s="11">
        <v>5</v>
      </c>
      <c r="G91" s="8" t="s">
        <v>27</v>
      </c>
      <c r="H91" s="8" t="s">
        <v>23</v>
      </c>
      <c r="I91" s="11" t="s">
        <v>311</v>
      </c>
      <c r="J91" s="8" t="s">
        <v>23</v>
      </c>
      <c r="K91" s="11">
        <v>0</v>
      </c>
      <c r="L91" s="11">
        <v>0</v>
      </c>
      <c r="M91" s="11">
        <v>5</v>
      </c>
    </row>
    <row r="92" spans="1:13" ht="16.5" customHeight="1" x14ac:dyDescent="0.3">
      <c r="A92" s="8">
        <v>3321</v>
      </c>
      <c r="B92" s="8" t="s">
        <v>119</v>
      </c>
      <c r="C92" s="8" t="s">
        <v>18</v>
      </c>
      <c r="D92" s="10">
        <v>45438</v>
      </c>
      <c r="E92" s="8" t="s">
        <v>19</v>
      </c>
      <c r="F92" s="11">
        <v>15</v>
      </c>
      <c r="G92" s="8" t="s">
        <v>20</v>
      </c>
      <c r="H92" s="8" t="s">
        <v>19</v>
      </c>
      <c r="I92" s="11">
        <v>30</v>
      </c>
      <c r="J92" s="8" t="s">
        <v>19</v>
      </c>
      <c r="K92" s="11">
        <v>20</v>
      </c>
      <c r="L92" s="11">
        <v>5</v>
      </c>
      <c r="M92" s="11">
        <v>60</v>
      </c>
    </row>
    <row r="93" spans="1:13" ht="16.5" customHeight="1" x14ac:dyDescent="0.3">
      <c r="A93" s="8">
        <v>3322</v>
      </c>
      <c r="B93" s="8" t="s">
        <v>120</v>
      </c>
      <c r="C93" s="8" t="s">
        <v>26</v>
      </c>
      <c r="D93" s="10">
        <v>45439</v>
      </c>
      <c r="E93" s="8" t="s">
        <v>23</v>
      </c>
      <c r="F93" s="11">
        <v>10</v>
      </c>
      <c r="G93" s="8" t="s">
        <v>24</v>
      </c>
      <c r="H93" s="8" t="s">
        <v>23</v>
      </c>
      <c r="I93" s="11" t="s">
        <v>311</v>
      </c>
      <c r="J93" s="8" t="s">
        <v>19</v>
      </c>
      <c r="K93" s="11">
        <v>20</v>
      </c>
      <c r="L93" s="11">
        <v>15</v>
      </c>
      <c r="M93" s="11">
        <v>15</v>
      </c>
    </row>
    <row r="94" spans="1:13" ht="16.5" customHeight="1" x14ac:dyDescent="0.3">
      <c r="A94" s="8">
        <v>3323</v>
      </c>
      <c r="B94" s="8" t="s">
        <v>121</v>
      </c>
      <c r="C94" s="8" t="s">
        <v>22</v>
      </c>
      <c r="D94" s="10">
        <v>45440</v>
      </c>
      <c r="E94" s="8" t="s">
        <v>19</v>
      </c>
      <c r="F94" s="11">
        <v>5</v>
      </c>
      <c r="G94" s="8" t="s">
        <v>20</v>
      </c>
      <c r="H94" s="8" t="s">
        <v>23</v>
      </c>
      <c r="I94" s="11" t="s">
        <v>311</v>
      </c>
      <c r="J94" s="8" t="s">
        <v>23</v>
      </c>
      <c r="K94" s="11">
        <v>0</v>
      </c>
      <c r="L94" s="11">
        <v>1</v>
      </c>
      <c r="M94" s="11">
        <v>4</v>
      </c>
    </row>
    <row r="95" spans="1:13" ht="16.5" customHeight="1" x14ac:dyDescent="0.3">
      <c r="A95" s="8">
        <v>3324</v>
      </c>
      <c r="B95" s="8" t="s">
        <v>122</v>
      </c>
      <c r="C95" s="8" t="s">
        <v>18</v>
      </c>
      <c r="D95" s="10">
        <v>45441</v>
      </c>
      <c r="E95" s="8" t="s">
        <v>23</v>
      </c>
      <c r="F95" s="11">
        <v>15</v>
      </c>
      <c r="G95" s="8" t="s">
        <v>27</v>
      </c>
      <c r="H95" s="8" t="s">
        <v>19</v>
      </c>
      <c r="I95" s="11">
        <v>30</v>
      </c>
      <c r="J95" s="8" t="s">
        <v>19</v>
      </c>
      <c r="K95" s="11">
        <v>20</v>
      </c>
      <c r="L95" s="11">
        <v>20</v>
      </c>
      <c r="M95" s="11">
        <v>45</v>
      </c>
    </row>
    <row r="96" spans="1:13" ht="16.5" customHeight="1" x14ac:dyDescent="0.3">
      <c r="A96" s="8">
        <v>3325</v>
      </c>
      <c r="B96" s="8" t="s">
        <v>123</v>
      </c>
      <c r="C96" s="8" t="s">
        <v>26</v>
      </c>
      <c r="D96" s="10">
        <v>45442</v>
      </c>
      <c r="E96" s="8" t="s">
        <v>19</v>
      </c>
      <c r="F96" s="11">
        <v>10</v>
      </c>
      <c r="G96" s="8" t="s">
        <v>27</v>
      </c>
      <c r="H96" s="8" t="s">
        <v>23</v>
      </c>
      <c r="I96" s="11" t="s">
        <v>311</v>
      </c>
      <c r="J96" s="8" t="s">
        <v>19</v>
      </c>
      <c r="K96" s="11">
        <v>20</v>
      </c>
      <c r="L96" s="11">
        <v>15</v>
      </c>
      <c r="M96" s="11">
        <v>15</v>
      </c>
    </row>
    <row r="97" spans="1:13" ht="16.5" customHeight="1" x14ac:dyDescent="0.3">
      <c r="A97" s="8">
        <v>3326</v>
      </c>
      <c r="B97" s="8" t="s">
        <v>124</v>
      </c>
      <c r="C97" s="8" t="s">
        <v>22</v>
      </c>
      <c r="D97" s="10">
        <v>45443</v>
      </c>
      <c r="E97" s="8" t="s">
        <v>23</v>
      </c>
      <c r="F97" s="11">
        <v>5</v>
      </c>
      <c r="G97" s="8" t="s">
        <v>24</v>
      </c>
      <c r="H97" s="8" t="s">
        <v>23</v>
      </c>
      <c r="I97" s="11" t="s">
        <v>311</v>
      </c>
      <c r="J97" s="8" t="s">
        <v>23</v>
      </c>
      <c r="K97" s="11">
        <v>0</v>
      </c>
      <c r="L97" s="11">
        <v>0</v>
      </c>
      <c r="M97" s="11">
        <v>5</v>
      </c>
    </row>
    <row r="98" spans="1:13" ht="16.5" customHeight="1" x14ac:dyDescent="0.3">
      <c r="A98" s="8">
        <v>3327</v>
      </c>
      <c r="B98" s="8" t="s">
        <v>125</v>
      </c>
      <c r="C98" s="8" t="s">
        <v>18</v>
      </c>
      <c r="D98" s="10">
        <v>45444</v>
      </c>
      <c r="E98" s="8" t="s">
        <v>19</v>
      </c>
      <c r="F98" s="11">
        <v>15</v>
      </c>
      <c r="G98" s="8" t="s">
        <v>20</v>
      </c>
      <c r="H98" s="8" t="s">
        <v>19</v>
      </c>
      <c r="I98" s="11">
        <v>30</v>
      </c>
      <c r="J98" s="8" t="s">
        <v>19</v>
      </c>
      <c r="K98" s="11">
        <v>20</v>
      </c>
      <c r="L98" s="11">
        <v>7</v>
      </c>
      <c r="M98" s="11">
        <v>58</v>
      </c>
    </row>
    <row r="99" spans="1:13" ht="16.5" customHeight="1" x14ac:dyDescent="0.3">
      <c r="A99" s="8">
        <v>3328</v>
      </c>
      <c r="B99" s="8" t="s">
        <v>126</v>
      </c>
      <c r="C99" s="8" t="s">
        <v>26</v>
      </c>
      <c r="D99" s="10">
        <v>45445</v>
      </c>
      <c r="E99" s="8" t="s">
        <v>23</v>
      </c>
      <c r="F99" s="11">
        <v>10</v>
      </c>
      <c r="G99" s="8" t="s">
        <v>24</v>
      </c>
      <c r="H99" s="8" t="s">
        <v>23</v>
      </c>
      <c r="I99" s="11" t="s">
        <v>311</v>
      </c>
      <c r="J99" s="8" t="s">
        <v>19</v>
      </c>
      <c r="K99" s="11">
        <v>20</v>
      </c>
      <c r="L99" s="11">
        <v>10</v>
      </c>
      <c r="M99" s="11">
        <v>20</v>
      </c>
    </row>
    <row r="100" spans="1:13" ht="16.5" customHeight="1" x14ac:dyDescent="0.3">
      <c r="A100" s="8">
        <v>3329</v>
      </c>
      <c r="B100" s="8" t="s">
        <v>127</v>
      </c>
      <c r="C100" s="8" t="s">
        <v>22</v>
      </c>
      <c r="D100" s="10">
        <v>45446</v>
      </c>
      <c r="E100" s="8" t="s">
        <v>19</v>
      </c>
      <c r="F100" s="11">
        <v>5</v>
      </c>
      <c r="G100" s="8" t="s">
        <v>27</v>
      </c>
      <c r="H100" s="8" t="s">
        <v>23</v>
      </c>
      <c r="I100" s="11" t="s">
        <v>311</v>
      </c>
      <c r="J100" s="8" t="s">
        <v>23</v>
      </c>
      <c r="K100" s="11">
        <v>0</v>
      </c>
      <c r="L100" s="11">
        <v>1</v>
      </c>
      <c r="M100" s="11">
        <v>4</v>
      </c>
    </row>
    <row r="101" spans="1:13" ht="16.5" customHeight="1" x14ac:dyDescent="0.3">
      <c r="A101" s="8">
        <v>3330</v>
      </c>
      <c r="B101" s="8" t="s">
        <v>128</v>
      </c>
      <c r="C101" s="8" t="s">
        <v>18</v>
      </c>
      <c r="D101" s="10">
        <v>45447</v>
      </c>
      <c r="E101" s="8" t="s">
        <v>23</v>
      </c>
      <c r="F101" s="11">
        <v>15</v>
      </c>
      <c r="G101" s="8" t="s">
        <v>20</v>
      </c>
      <c r="H101" s="8" t="s">
        <v>19</v>
      </c>
      <c r="I101" s="11">
        <v>30</v>
      </c>
      <c r="J101" s="8" t="s">
        <v>19</v>
      </c>
      <c r="K101" s="11">
        <v>20</v>
      </c>
      <c r="L101" s="11">
        <v>15</v>
      </c>
      <c r="M101" s="11">
        <v>50</v>
      </c>
    </row>
    <row r="102" spans="1:13" ht="16.5" customHeight="1" x14ac:dyDescent="0.3">
      <c r="A102" s="8">
        <v>3331</v>
      </c>
      <c r="B102" s="8" t="s">
        <v>129</v>
      </c>
      <c r="C102" s="8" t="s">
        <v>26</v>
      </c>
      <c r="D102" s="10">
        <v>45448</v>
      </c>
      <c r="E102" s="8" t="s">
        <v>19</v>
      </c>
      <c r="F102" s="11">
        <v>10</v>
      </c>
      <c r="G102" s="8" t="s">
        <v>20</v>
      </c>
      <c r="H102" s="8" t="s">
        <v>23</v>
      </c>
      <c r="I102" s="11" t="s">
        <v>311</v>
      </c>
      <c r="J102" s="8" t="s">
        <v>19</v>
      </c>
      <c r="K102" s="11">
        <v>20</v>
      </c>
      <c r="L102" s="11">
        <v>5</v>
      </c>
      <c r="M102" s="11">
        <v>25</v>
      </c>
    </row>
    <row r="103" spans="1:13" ht="16.5" customHeight="1" x14ac:dyDescent="0.3">
      <c r="A103" s="8">
        <v>3332</v>
      </c>
      <c r="B103" s="8" t="s">
        <v>130</v>
      </c>
      <c r="C103" s="8" t="s">
        <v>22</v>
      </c>
      <c r="D103" s="10">
        <v>45449</v>
      </c>
      <c r="E103" s="8" t="s">
        <v>23</v>
      </c>
      <c r="F103" s="11">
        <v>5</v>
      </c>
      <c r="G103" s="8" t="s">
        <v>24</v>
      </c>
      <c r="H103" s="8" t="s">
        <v>23</v>
      </c>
      <c r="I103" s="11" t="s">
        <v>311</v>
      </c>
      <c r="J103" s="8" t="s">
        <v>23</v>
      </c>
      <c r="K103" s="11">
        <v>0</v>
      </c>
      <c r="L103" s="11">
        <v>0</v>
      </c>
      <c r="M103" s="11">
        <v>5</v>
      </c>
    </row>
    <row r="104" spans="1:13" ht="16.5" customHeight="1" x14ac:dyDescent="0.3">
      <c r="A104" s="8">
        <v>3333</v>
      </c>
      <c r="B104" s="8" t="s">
        <v>131</v>
      </c>
      <c r="C104" s="8" t="s">
        <v>18</v>
      </c>
      <c r="D104" s="10">
        <v>45450</v>
      </c>
      <c r="E104" s="8" t="s">
        <v>19</v>
      </c>
      <c r="F104" s="11">
        <v>15</v>
      </c>
      <c r="G104" s="8" t="s">
        <v>27</v>
      </c>
      <c r="H104" s="8" t="s">
        <v>19</v>
      </c>
      <c r="I104" s="11">
        <v>30</v>
      </c>
      <c r="J104" s="8" t="s">
        <v>19</v>
      </c>
      <c r="K104" s="11">
        <v>20</v>
      </c>
      <c r="L104" s="11">
        <v>20</v>
      </c>
      <c r="M104" s="11">
        <v>45</v>
      </c>
    </row>
    <row r="105" spans="1:13" ht="16.5" customHeight="1" x14ac:dyDescent="0.3">
      <c r="A105" s="8">
        <v>3334</v>
      </c>
      <c r="B105" s="8" t="s">
        <v>132</v>
      </c>
      <c r="C105" s="8" t="s">
        <v>26</v>
      </c>
      <c r="D105" s="10">
        <v>45451</v>
      </c>
      <c r="E105" s="8" t="s">
        <v>23</v>
      </c>
      <c r="F105" s="11">
        <v>10</v>
      </c>
      <c r="G105" s="8" t="s">
        <v>27</v>
      </c>
      <c r="H105" s="8" t="s">
        <v>23</v>
      </c>
      <c r="I105" s="11" t="s">
        <v>311</v>
      </c>
      <c r="J105" s="8" t="s">
        <v>19</v>
      </c>
      <c r="K105" s="11">
        <v>20</v>
      </c>
      <c r="L105" s="11">
        <v>12</v>
      </c>
      <c r="M105" s="11">
        <v>18</v>
      </c>
    </row>
    <row r="106" spans="1:13" ht="16.5" customHeight="1" x14ac:dyDescent="0.3">
      <c r="A106" s="8">
        <v>3335</v>
      </c>
      <c r="B106" s="8" t="s">
        <v>133</v>
      </c>
      <c r="C106" s="8" t="s">
        <v>22</v>
      </c>
      <c r="D106" s="10">
        <v>45452</v>
      </c>
      <c r="E106" s="8" t="s">
        <v>19</v>
      </c>
      <c r="F106" s="11">
        <v>5</v>
      </c>
      <c r="G106" s="8" t="s">
        <v>20</v>
      </c>
      <c r="H106" s="8" t="s">
        <v>23</v>
      </c>
      <c r="I106" s="11" t="s">
        <v>311</v>
      </c>
      <c r="J106" s="8" t="s">
        <v>23</v>
      </c>
      <c r="K106" s="11">
        <v>0</v>
      </c>
      <c r="L106" s="11">
        <v>2</v>
      </c>
      <c r="M106" s="11">
        <v>3</v>
      </c>
    </row>
    <row r="107" spans="1:13" ht="16.5" customHeight="1" x14ac:dyDescent="0.3">
      <c r="A107" s="8">
        <v>3336</v>
      </c>
      <c r="B107" s="8" t="s">
        <v>134</v>
      </c>
      <c r="C107" s="8" t="s">
        <v>22</v>
      </c>
      <c r="D107" s="10">
        <v>45453</v>
      </c>
      <c r="E107" s="8" t="s">
        <v>19</v>
      </c>
      <c r="F107" s="11">
        <v>5</v>
      </c>
      <c r="G107" s="8" t="s">
        <v>20</v>
      </c>
      <c r="H107" s="8" t="s">
        <v>23</v>
      </c>
      <c r="I107" s="11" t="s">
        <v>311</v>
      </c>
      <c r="J107" s="8" t="s">
        <v>23</v>
      </c>
      <c r="K107" s="11">
        <v>0</v>
      </c>
      <c r="L107" s="11">
        <v>0</v>
      </c>
      <c r="M107" s="11">
        <v>5</v>
      </c>
    </row>
    <row r="108" spans="1:13" ht="16.5" customHeight="1" x14ac:dyDescent="0.3">
      <c r="A108" s="8">
        <v>3337</v>
      </c>
      <c r="B108" s="8" t="s">
        <v>135</v>
      </c>
      <c r="C108" s="8" t="s">
        <v>18</v>
      </c>
      <c r="D108" s="10">
        <v>45454</v>
      </c>
      <c r="E108" s="8" t="s">
        <v>23</v>
      </c>
      <c r="F108" s="11">
        <v>15</v>
      </c>
      <c r="G108" s="8" t="s">
        <v>27</v>
      </c>
      <c r="H108" s="8" t="s">
        <v>19</v>
      </c>
      <c r="I108" s="11">
        <v>30</v>
      </c>
      <c r="J108" s="8" t="s">
        <v>19</v>
      </c>
      <c r="K108" s="11">
        <v>20</v>
      </c>
      <c r="L108" s="11">
        <v>7</v>
      </c>
      <c r="M108" s="11">
        <v>58</v>
      </c>
    </row>
    <row r="109" spans="1:13" ht="16.5" customHeight="1" x14ac:dyDescent="0.3">
      <c r="A109" s="8">
        <v>3338</v>
      </c>
      <c r="B109" s="8" t="s">
        <v>136</v>
      </c>
      <c r="C109" s="8" t="s">
        <v>26</v>
      </c>
      <c r="D109" s="10">
        <v>45455</v>
      </c>
      <c r="E109" s="8" t="s">
        <v>19</v>
      </c>
      <c r="F109" s="11">
        <v>10</v>
      </c>
      <c r="G109" s="8" t="s">
        <v>24</v>
      </c>
      <c r="H109" s="8" t="s">
        <v>23</v>
      </c>
      <c r="I109" s="11" t="s">
        <v>311</v>
      </c>
      <c r="J109" s="8" t="s">
        <v>19</v>
      </c>
      <c r="K109" s="11">
        <v>20</v>
      </c>
      <c r="L109" s="11">
        <v>10</v>
      </c>
      <c r="M109" s="11">
        <v>20</v>
      </c>
    </row>
    <row r="110" spans="1:13" ht="16.5" customHeight="1" x14ac:dyDescent="0.3">
      <c r="A110" s="8">
        <v>3339</v>
      </c>
      <c r="B110" s="8" t="s">
        <v>137</v>
      </c>
      <c r="C110" s="8" t="s">
        <v>22</v>
      </c>
      <c r="D110" s="10">
        <v>45456</v>
      </c>
      <c r="E110" s="8" t="s">
        <v>23</v>
      </c>
      <c r="F110" s="11">
        <v>5</v>
      </c>
      <c r="G110" s="8" t="s">
        <v>27</v>
      </c>
      <c r="H110" s="8" t="s">
        <v>23</v>
      </c>
      <c r="I110" s="11" t="s">
        <v>311</v>
      </c>
      <c r="J110" s="8" t="s">
        <v>23</v>
      </c>
      <c r="K110" s="11">
        <v>0</v>
      </c>
      <c r="L110" s="11">
        <v>1</v>
      </c>
      <c r="M110" s="11">
        <v>4</v>
      </c>
    </row>
    <row r="111" spans="1:13" ht="16.5" customHeight="1" x14ac:dyDescent="0.3">
      <c r="A111" s="8">
        <v>3340</v>
      </c>
      <c r="B111" s="8" t="s">
        <v>138</v>
      </c>
      <c r="C111" s="8" t="s">
        <v>18</v>
      </c>
      <c r="D111" s="10">
        <v>45457</v>
      </c>
      <c r="E111" s="8" t="s">
        <v>19</v>
      </c>
      <c r="F111" s="11">
        <v>15</v>
      </c>
      <c r="G111" s="8" t="s">
        <v>20</v>
      </c>
      <c r="H111" s="8" t="s">
        <v>19</v>
      </c>
      <c r="I111" s="11">
        <v>30</v>
      </c>
      <c r="J111" s="8" t="s">
        <v>19</v>
      </c>
      <c r="K111" s="11">
        <v>20</v>
      </c>
      <c r="L111" s="11">
        <v>15</v>
      </c>
      <c r="M111" s="11">
        <v>50</v>
      </c>
    </row>
    <row r="112" spans="1:13" ht="16.5" customHeight="1" x14ac:dyDescent="0.3">
      <c r="A112" s="8">
        <v>3341</v>
      </c>
      <c r="B112" s="8" t="s">
        <v>139</v>
      </c>
      <c r="C112" s="8" t="s">
        <v>26</v>
      </c>
      <c r="D112" s="10">
        <v>45458</v>
      </c>
      <c r="E112" s="8" t="s">
        <v>23</v>
      </c>
      <c r="F112" s="11">
        <v>10</v>
      </c>
      <c r="G112" s="8" t="s">
        <v>20</v>
      </c>
      <c r="H112" s="8" t="s">
        <v>23</v>
      </c>
      <c r="I112" s="11" t="s">
        <v>311</v>
      </c>
      <c r="J112" s="8" t="s">
        <v>19</v>
      </c>
      <c r="K112" s="11">
        <v>20</v>
      </c>
      <c r="L112" s="11">
        <v>5</v>
      </c>
      <c r="M112" s="11">
        <v>25</v>
      </c>
    </row>
    <row r="113" spans="1:13" ht="16.5" customHeight="1" x14ac:dyDescent="0.3">
      <c r="A113" s="8">
        <v>3342</v>
      </c>
      <c r="B113" s="8" t="s">
        <v>140</v>
      </c>
      <c r="C113" s="8" t="s">
        <v>22</v>
      </c>
      <c r="D113" s="10">
        <v>45459</v>
      </c>
      <c r="E113" s="8" t="s">
        <v>19</v>
      </c>
      <c r="F113" s="11">
        <v>5</v>
      </c>
      <c r="G113" s="8" t="s">
        <v>24</v>
      </c>
      <c r="H113" s="8" t="s">
        <v>23</v>
      </c>
      <c r="I113" s="11" t="s">
        <v>311</v>
      </c>
      <c r="J113" s="8" t="s">
        <v>23</v>
      </c>
      <c r="K113" s="11">
        <v>0</v>
      </c>
      <c r="L113" s="11">
        <v>0</v>
      </c>
      <c r="M113" s="11">
        <v>5</v>
      </c>
    </row>
    <row r="114" spans="1:13" ht="16.5" customHeight="1" x14ac:dyDescent="0.3">
      <c r="A114" s="8">
        <v>3343</v>
      </c>
      <c r="B114" s="8" t="s">
        <v>141</v>
      </c>
      <c r="C114" s="8" t="s">
        <v>18</v>
      </c>
      <c r="D114" s="10">
        <v>45460</v>
      </c>
      <c r="E114" s="8" t="s">
        <v>23</v>
      </c>
      <c r="F114" s="11">
        <v>15</v>
      </c>
      <c r="G114" s="8" t="s">
        <v>27</v>
      </c>
      <c r="H114" s="8" t="s">
        <v>19</v>
      </c>
      <c r="I114" s="11">
        <v>30</v>
      </c>
      <c r="J114" s="8" t="s">
        <v>19</v>
      </c>
      <c r="K114" s="11">
        <v>20</v>
      </c>
      <c r="L114" s="11">
        <v>20</v>
      </c>
      <c r="M114" s="11">
        <v>45</v>
      </c>
    </row>
    <row r="115" spans="1:13" ht="16.5" customHeight="1" x14ac:dyDescent="0.3">
      <c r="A115" s="8">
        <v>3344</v>
      </c>
      <c r="B115" s="8" t="s">
        <v>142</v>
      </c>
      <c r="C115" s="8" t="s">
        <v>26</v>
      </c>
      <c r="D115" s="10">
        <v>45461</v>
      </c>
      <c r="E115" s="8" t="s">
        <v>19</v>
      </c>
      <c r="F115" s="11">
        <v>10</v>
      </c>
      <c r="G115" s="8" t="s">
        <v>27</v>
      </c>
      <c r="H115" s="8" t="s">
        <v>23</v>
      </c>
      <c r="I115" s="11" t="s">
        <v>311</v>
      </c>
      <c r="J115" s="8" t="s">
        <v>19</v>
      </c>
      <c r="K115" s="11">
        <v>20</v>
      </c>
      <c r="L115" s="11">
        <v>12</v>
      </c>
      <c r="M115" s="11">
        <v>18</v>
      </c>
    </row>
    <row r="116" spans="1:13" ht="16.5" customHeight="1" x14ac:dyDescent="0.3">
      <c r="A116" s="8">
        <v>3345</v>
      </c>
      <c r="B116" s="8" t="s">
        <v>143</v>
      </c>
      <c r="C116" s="8" t="s">
        <v>22</v>
      </c>
      <c r="D116" s="10">
        <v>45462</v>
      </c>
      <c r="E116" s="8" t="s">
        <v>23</v>
      </c>
      <c r="F116" s="11">
        <v>5</v>
      </c>
      <c r="G116" s="8" t="s">
        <v>20</v>
      </c>
      <c r="H116" s="8" t="s">
        <v>23</v>
      </c>
      <c r="I116" s="11" t="s">
        <v>311</v>
      </c>
      <c r="J116" s="8" t="s">
        <v>23</v>
      </c>
      <c r="K116" s="11">
        <v>0</v>
      </c>
      <c r="L116" s="11">
        <v>2</v>
      </c>
      <c r="M116" s="11">
        <v>3</v>
      </c>
    </row>
    <row r="117" spans="1:13" ht="16.5" customHeight="1" x14ac:dyDescent="0.3">
      <c r="A117" s="8">
        <v>3346</v>
      </c>
      <c r="B117" s="8" t="s">
        <v>144</v>
      </c>
      <c r="C117" s="8" t="s">
        <v>18</v>
      </c>
      <c r="D117" s="10">
        <v>45463</v>
      </c>
      <c r="E117" s="8" t="s">
        <v>19</v>
      </c>
      <c r="F117" s="11">
        <v>15</v>
      </c>
      <c r="G117" s="8" t="s">
        <v>24</v>
      </c>
      <c r="H117" s="8" t="s">
        <v>19</v>
      </c>
      <c r="I117" s="11">
        <v>30</v>
      </c>
      <c r="J117" s="8" t="s">
        <v>19</v>
      </c>
      <c r="K117" s="11">
        <v>20</v>
      </c>
      <c r="L117" s="11">
        <v>5</v>
      </c>
      <c r="M117" s="11">
        <v>60</v>
      </c>
    </row>
    <row r="118" spans="1:13" ht="16.5" customHeight="1" x14ac:dyDescent="0.3">
      <c r="A118" s="8">
        <v>3347</v>
      </c>
      <c r="B118" s="8" t="s">
        <v>145</v>
      </c>
      <c r="C118" s="8" t="s">
        <v>26</v>
      </c>
      <c r="D118" s="10">
        <v>45464</v>
      </c>
      <c r="E118" s="8" t="s">
        <v>23</v>
      </c>
      <c r="F118" s="11">
        <v>10</v>
      </c>
      <c r="G118" s="8" t="s">
        <v>20</v>
      </c>
      <c r="H118" s="8" t="s">
        <v>23</v>
      </c>
      <c r="I118" s="11" t="s">
        <v>311</v>
      </c>
      <c r="J118" s="8" t="s">
        <v>19</v>
      </c>
      <c r="K118" s="11">
        <v>20</v>
      </c>
      <c r="L118" s="11">
        <v>10</v>
      </c>
      <c r="M118" s="11">
        <v>20</v>
      </c>
    </row>
    <row r="119" spans="1:13" ht="16.5" customHeight="1" x14ac:dyDescent="0.3">
      <c r="A119" s="8">
        <v>3348</v>
      </c>
      <c r="B119" s="8" t="s">
        <v>146</v>
      </c>
      <c r="C119" s="8" t="s">
        <v>22</v>
      </c>
      <c r="D119" s="10">
        <v>45465</v>
      </c>
      <c r="E119" s="8" t="s">
        <v>19</v>
      </c>
      <c r="F119" s="11">
        <v>5</v>
      </c>
      <c r="G119" s="8" t="s">
        <v>27</v>
      </c>
      <c r="H119" s="8" t="s">
        <v>23</v>
      </c>
      <c r="I119" s="11" t="s">
        <v>311</v>
      </c>
      <c r="J119" s="8" t="s">
        <v>23</v>
      </c>
      <c r="K119" s="11">
        <v>0</v>
      </c>
      <c r="L119" s="11">
        <v>0</v>
      </c>
      <c r="M119" s="11">
        <v>5</v>
      </c>
    </row>
    <row r="120" spans="1:13" ht="16.5" customHeight="1" x14ac:dyDescent="0.3">
      <c r="A120" s="8">
        <v>3349</v>
      </c>
      <c r="B120" s="8" t="s">
        <v>122</v>
      </c>
      <c r="C120" s="8" t="s">
        <v>18</v>
      </c>
      <c r="D120" s="10">
        <v>45466</v>
      </c>
      <c r="E120" s="8" t="s">
        <v>23</v>
      </c>
      <c r="F120" s="11">
        <v>15</v>
      </c>
      <c r="G120" s="8" t="s">
        <v>20</v>
      </c>
      <c r="H120" s="8" t="s">
        <v>19</v>
      </c>
      <c r="I120" s="11">
        <v>30</v>
      </c>
      <c r="J120" s="8" t="s">
        <v>19</v>
      </c>
      <c r="K120" s="11">
        <v>20</v>
      </c>
      <c r="L120" s="11">
        <v>3</v>
      </c>
      <c r="M120" s="11">
        <v>62</v>
      </c>
    </row>
    <row r="121" spans="1:13" ht="16.5" customHeight="1" x14ac:dyDescent="0.3">
      <c r="A121" s="8">
        <v>3350</v>
      </c>
      <c r="B121" s="8" t="s">
        <v>147</v>
      </c>
      <c r="C121" s="8" t="s">
        <v>26</v>
      </c>
      <c r="D121" s="10">
        <v>45467</v>
      </c>
      <c r="E121" s="8" t="s">
        <v>19</v>
      </c>
      <c r="F121" s="11">
        <v>10</v>
      </c>
      <c r="G121" s="8" t="s">
        <v>24</v>
      </c>
      <c r="H121" s="8" t="s">
        <v>23</v>
      </c>
      <c r="I121" s="11" t="s">
        <v>311</v>
      </c>
      <c r="J121" s="8" t="s">
        <v>19</v>
      </c>
      <c r="K121" s="11">
        <v>20</v>
      </c>
      <c r="L121" s="11">
        <v>15</v>
      </c>
      <c r="M121" s="11">
        <v>15</v>
      </c>
    </row>
    <row r="122" spans="1:13" ht="16.5" customHeight="1" x14ac:dyDescent="0.3">
      <c r="A122" s="8">
        <v>3351</v>
      </c>
      <c r="B122" s="8" t="s">
        <v>148</v>
      </c>
      <c r="C122" s="8" t="s">
        <v>22</v>
      </c>
      <c r="D122" s="10">
        <v>45468</v>
      </c>
      <c r="E122" s="8" t="s">
        <v>23</v>
      </c>
      <c r="F122" s="11">
        <v>5</v>
      </c>
      <c r="G122" s="8" t="s">
        <v>20</v>
      </c>
      <c r="H122" s="8" t="s">
        <v>23</v>
      </c>
      <c r="I122" s="11" t="s">
        <v>311</v>
      </c>
      <c r="J122" s="8" t="s">
        <v>23</v>
      </c>
      <c r="K122" s="11">
        <v>0</v>
      </c>
      <c r="L122" s="11">
        <v>1</v>
      </c>
      <c r="M122" s="11">
        <v>4</v>
      </c>
    </row>
    <row r="123" spans="1:13" ht="16.5" customHeight="1" x14ac:dyDescent="0.3">
      <c r="A123" s="8">
        <v>3352</v>
      </c>
      <c r="B123" s="8" t="s">
        <v>149</v>
      </c>
      <c r="C123" s="8" t="s">
        <v>18</v>
      </c>
      <c r="D123" s="10">
        <v>45469</v>
      </c>
      <c r="E123" s="8" t="s">
        <v>19</v>
      </c>
      <c r="F123" s="11">
        <v>15</v>
      </c>
      <c r="G123" s="8" t="s">
        <v>27</v>
      </c>
      <c r="H123" s="8" t="s">
        <v>19</v>
      </c>
      <c r="I123" s="11">
        <v>30</v>
      </c>
      <c r="J123" s="8" t="s">
        <v>19</v>
      </c>
      <c r="K123" s="11">
        <v>20</v>
      </c>
      <c r="L123" s="11">
        <v>7</v>
      </c>
      <c r="M123" s="11">
        <v>58</v>
      </c>
    </row>
    <row r="124" spans="1:13" ht="16.5" customHeight="1" x14ac:dyDescent="0.3">
      <c r="A124" s="8">
        <v>3353</v>
      </c>
      <c r="B124" s="8" t="s">
        <v>150</v>
      </c>
      <c r="C124" s="8" t="s">
        <v>26</v>
      </c>
      <c r="D124" s="10">
        <v>45470</v>
      </c>
      <c r="E124" s="8" t="s">
        <v>23</v>
      </c>
      <c r="F124" s="11">
        <v>10</v>
      </c>
      <c r="G124" s="8" t="s">
        <v>20</v>
      </c>
      <c r="H124" s="8" t="s">
        <v>23</v>
      </c>
      <c r="I124" s="11" t="s">
        <v>311</v>
      </c>
      <c r="J124" s="8" t="s">
        <v>19</v>
      </c>
      <c r="K124" s="11">
        <v>20</v>
      </c>
      <c r="L124" s="11">
        <v>10</v>
      </c>
      <c r="M124" s="11">
        <v>20</v>
      </c>
    </row>
    <row r="125" spans="1:13" ht="16.5" customHeight="1" x14ac:dyDescent="0.3">
      <c r="A125" s="8">
        <v>3354</v>
      </c>
      <c r="B125" s="8" t="s">
        <v>151</v>
      </c>
      <c r="C125" s="8" t="s">
        <v>22</v>
      </c>
      <c r="D125" s="10">
        <v>45471</v>
      </c>
      <c r="E125" s="8" t="s">
        <v>19</v>
      </c>
      <c r="F125" s="11">
        <v>5</v>
      </c>
      <c r="G125" s="8" t="s">
        <v>24</v>
      </c>
      <c r="H125" s="8" t="s">
        <v>23</v>
      </c>
      <c r="I125" s="11" t="s">
        <v>311</v>
      </c>
      <c r="J125" s="8" t="s">
        <v>23</v>
      </c>
      <c r="K125" s="11">
        <v>0</v>
      </c>
      <c r="L125" s="11">
        <v>0</v>
      </c>
      <c r="M125" s="11">
        <v>5</v>
      </c>
    </row>
    <row r="126" spans="1:13" ht="16.5" customHeight="1" x14ac:dyDescent="0.3">
      <c r="A126" s="8">
        <v>3355</v>
      </c>
      <c r="B126" s="8" t="s">
        <v>152</v>
      </c>
      <c r="C126" s="8" t="s">
        <v>18</v>
      </c>
      <c r="D126" s="10">
        <v>45472</v>
      </c>
      <c r="E126" s="8" t="s">
        <v>23</v>
      </c>
      <c r="F126" s="11">
        <v>15</v>
      </c>
      <c r="G126" s="8" t="s">
        <v>20</v>
      </c>
      <c r="H126" s="8" t="s">
        <v>19</v>
      </c>
      <c r="I126" s="11">
        <v>30</v>
      </c>
      <c r="J126" s="8" t="s">
        <v>19</v>
      </c>
      <c r="K126" s="11">
        <v>20</v>
      </c>
      <c r="L126" s="11">
        <v>20</v>
      </c>
      <c r="M126" s="11">
        <v>45</v>
      </c>
    </row>
    <row r="127" spans="1:13" ht="16.5" customHeight="1" x14ac:dyDescent="0.3">
      <c r="A127" s="8">
        <v>3356</v>
      </c>
      <c r="B127" s="8" t="s">
        <v>153</v>
      </c>
      <c r="C127" s="8" t="s">
        <v>26</v>
      </c>
      <c r="D127" s="10">
        <v>45473</v>
      </c>
      <c r="E127" s="8" t="s">
        <v>19</v>
      </c>
      <c r="F127" s="11">
        <v>10</v>
      </c>
      <c r="G127" s="8" t="s">
        <v>27</v>
      </c>
      <c r="H127" s="8" t="s">
        <v>23</v>
      </c>
      <c r="I127" s="11" t="s">
        <v>311</v>
      </c>
      <c r="J127" s="8" t="s">
        <v>19</v>
      </c>
      <c r="K127" s="11">
        <v>20</v>
      </c>
      <c r="L127" s="11">
        <v>15</v>
      </c>
      <c r="M127" s="11">
        <v>15</v>
      </c>
    </row>
    <row r="128" spans="1:13" ht="16.5" customHeight="1" x14ac:dyDescent="0.3">
      <c r="A128" s="8">
        <v>3357</v>
      </c>
      <c r="B128" s="8" t="s">
        <v>154</v>
      </c>
      <c r="C128" s="8" t="s">
        <v>22</v>
      </c>
      <c r="D128" s="10">
        <v>45474</v>
      </c>
      <c r="E128" s="8" t="s">
        <v>23</v>
      </c>
      <c r="F128" s="11">
        <v>5</v>
      </c>
      <c r="G128" s="8" t="s">
        <v>20</v>
      </c>
      <c r="H128" s="8" t="s">
        <v>23</v>
      </c>
      <c r="I128" s="11" t="s">
        <v>311</v>
      </c>
      <c r="J128" s="8" t="s">
        <v>23</v>
      </c>
      <c r="K128" s="11">
        <v>0</v>
      </c>
      <c r="L128" s="11">
        <v>1</v>
      </c>
      <c r="M128" s="11">
        <v>4</v>
      </c>
    </row>
    <row r="129" spans="1:13" ht="16.5" customHeight="1" x14ac:dyDescent="0.3">
      <c r="A129" s="8">
        <v>3358</v>
      </c>
      <c r="B129" s="8" t="s">
        <v>155</v>
      </c>
      <c r="C129" s="8" t="s">
        <v>18</v>
      </c>
      <c r="D129" s="10">
        <v>45475</v>
      </c>
      <c r="E129" s="8" t="s">
        <v>19</v>
      </c>
      <c r="F129" s="11">
        <v>15</v>
      </c>
      <c r="G129" s="8" t="s">
        <v>24</v>
      </c>
      <c r="H129" s="8" t="s">
        <v>19</v>
      </c>
      <c r="I129" s="11">
        <v>30</v>
      </c>
      <c r="J129" s="8" t="s">
        <v>19</v>
      </c>
      <c r="K129" s="11">
        <v>20</v>
      </c>
      <c r="L129" s="11">
        <v>3</v>
      </c>
      <c r="M129" s="11">
        <v>62</v>
      </c>
    </row>
    <row r="130" spans="1:13" ht="16.5" customHeight="1" x14ac:dyDescent="0.3">
      <c r="A130" s="8">
        <v>3359</v>
      </c>
      <c r="B130" s="8" t="s">
        <v>156</v>
      </c>
      <c r="C130" s="8" t="s">
        <v>26</v>
      </c>
      <c r="D130" s="10">
        <v>45476</v>
      </c>
      <c r="E130" s="8" t="s">
        <v>23</v>
      </c>
      <c r="F130" s="11">
        <v>10</v>
      </c>
      <c r="G130" s="8" t="s">
        <v>20</v>
      </c>
      <c r="H130" s="8" t="s">
        <v>23</v>
      </c>
      <c r="I130" s="11" t="s">
        <v>311</v>
      </c>
      <c r="J130" s="8" t="s">
        <v>19</v>
      </c>
      <c r="K130" s="11">
        <v>20</v>
      </c>
      <c r="L130" s="11">
        <v>10</v>
      </c>
      <c r="M130" s="11">
        <v>20</v>
      </c>
    </row>
    <row r="131" spans="1:13" ht="16.5" customHeight="1" x14ac:dyDescent="0.3">
      <c r="A131" s="8">
        <v>3360</v>
      </c>
      <c r="B131" s="8" t="s">
        <v>157</v>
      </c>
      <c r="C131" s="8" t="s">
        <v>22</v>
      </c>
      <c r="D131" s="10">
        <v>45477</v>
      </c>
      <c r="E131" s="8" t="s">
        <v>19</v>
      </c>
      <c r="F131" s="11">
        <v>5</v>
      </c>
      <c r="G131" s="8" t="s">
        <v>27</v>
      </c>
      <c r="H131" s="8" t="s">
        <v>23</v>
      </c>
      <c r="I131" s="11" t="s">
        <v>311</v>
      </c>
      <c r="J131" s="8" t="s">
        <v>23</v>
      </c>
      <c r="K131" s="11">
        <v>0</v>
      </c>
      <c r="L131" s="11">
        <v>0</v>
      </c>
      <c r="M131" s="11">
        <v>5</v>
      </c>
    </row>
    <row r="132" spans="1:13" ht="16.5" customHeight="1" x14ac:dyDescent="0.3">
      <c r="A132" s="8">
        <v>3361</v>
      </c>
      <c r="B132" s="8" t="s">
        <v>158</v>
      </c>
      <c r="C132" s="8" t="s">
        <v>18</v>
      </c>
      <c r="D132" s="10">
        <v>45478</v>
      </c>
      <c r="E132" s="8" t="s">
        <v>23</v>
      </c>
      <c r="F132" s="11">
        <v>15</v>
      </c>
      <c r="G132" s="8" t="s">
        <v>20</v>
      </c>
      <c r="H132" s="8" t="s">
        <v>19</v>
      </c>
      <c r="I132" s="11">
        <v>30</v>
      </c>
      <c r="J132" s="8" t="s">
        <v>19</v>
      </c>
      <c r="K132" s="11">
        <v>20</v>
      </c>
      <c r="L132" s="11">
        <v>15</v>
      </c>
      <c r="M132" s="11">
        <v>50</v>
      </c>
    </row>
    <row r="133" spans="1:13" ht="16.5" customHeight="1" x14ac:dyDescent="0.3">
      <c r="A133" s="8">
        <v>3362</v>
      </c>
      <c r="B133" s="8" t="s">
        <v>159</v>
      </c>
      <c r="C133" s="8" t="s">
        <v>26</v>
      </c>
      <c r="D133" s="10">
        <v>45479</v>
      </c>
      <c r="E133" s="8" t="s">
        <v>19</v>
      </c>
      <c r="F133" s="11">
        <v>10</v>
      </c>
      <c r="G133" s="8" t="s">
        <v>24</v>
      </c>
      <c r="H133" s="8" t="s">
        <v>23</v>
      </c>
      <c r="I133" s="11" t="s">
        <v>311</v>
      </c>
      <c r="J133" s="8" t="s">
        <v>19</v>
      </c>
      <c r="K133" s="11">
        <v>20</v>
      </c>
      <c r="L133" s="11">
        <v>15</v>
      </c>
      <c r="M133" s="11">
        <v>15</v>
      </c>
    </row>
    <row r="134" spans="1:13" ht="16.5" customHeight="1" x14ac:dyDescent="0.3">
      <c r="A134" s="8">
        <v>3363</v>
      </c>
      <c r="B134" s="8" t="s">
        <v>160</v>
      </c>
      <c r="C134" s="8" t="s">
        <v>22</v>
      </c>
      <c r="D134" s="10">
        <v>45480</v>
      </c>
      <c r="E134" s="8" t="s">
        <v>23</v>
      </c>
      <c r="F134" s="11">
        <v>5</v>
      </c>
      <c r="G134" s="8" t="s">
        <v>20</v>
      </c>
      <c r="H134" s="8" t="s">
        <v>23</v>
      </c>
      <c r="I134" s="11" t="s">
        <v>311</v>
      </c>
      <c r="J134" s="8" t="s">
        <v>23</v>
      </c>
      <c r="K134" s="11">
        <v>0</v>
      </c>
      <c r="L134" s="11">
        <v>1</v>
      </c>
      <c r="M134" s="11">
        <v>4</v>
      </c>
    </row>
    <row r="135" spans="1:13" ht="16.5" customHeight="1" x14ac:dyDescent="0.3">
      <c r="A135" s="8">
        <v>3364</v>
      </c>
      <c r="B135" s="8" t="s">
        <v>161</v>
      </c>
      <c r="C135" s="8" t="s">
        <v>18</v>
      </c>
      <c r="D135" s="10">
        <v>45481</v>
      </c>
      <c r="E135" s="8" t="s">
        <v>19</v>
      </c>
      <c r="F135" s="11">
        <v>15</v>
      </c>
      <c r="G135" s="8" t="s">
        <v>27</v>
      </c>
      <c r="H135" s="8" t="s">
        <v>19</v>
      </c>
      <c r="I135" s="11">
        <v>30</v>
      </c>
      <c r="J135" s="8" t="s">
        <v>19</v>
      </c>
      <c r="K135" s="11">
        <v>20</v>
      </c>
      <c r="L135" s="11">
        <v>7</v>
      </c>
      <c r="M135" s="11">
        <v>58</v>
      </c>
    </row>
    <row r="136" spans="1:13" ht="16.5" customHeight="1" x14ac:dyDescent="0.3">
      <c r="A136" s="8">
        <v>3365</v>
      </c>
      <c r="B136" s="8" t="s">
        <v>162</v>
      </c>
      <c r="C136" s="8" t="s">
        <v>26</v>
      </c>
      <c r="D136" s="10">
        <v>45482</v>
      </c>
      <c r="E136" s="8" t="s">
        <v>23</v>
      </c>
      <c r="F136" s="11">
        <v>10</v>
      </c>
      <c r="G136" s="8" t="s">
        <v>20</v>
      </c>
      <c r="H136" s="8" t="s">
        <v>23</v>
      </c>
      <c r="I136" s="11" t="s">
        <v>311</v>
      </c>
      <c r="J136" s="8" t="s">
        <v>19</v>
      </c>
      <c r="K136" s="11">
        <v>20</v>
      </c>
      <c r="L136" s="11">
        <v>10</v>
      </c>
      <c r="M136" s="11">
        <v>20</v>
      </c>
    </row>
    <row r="137" spans="1:13" ht="16.5" customHeight="1" x14ac:dyDescent="0.3">
      <c r="A137" s="8">
        <v>3366</v>
      </c>
      <c r="B137" s="8" t="s">
        <v>163</v>
      </c>
      <c r="C137" s="8" t="s">
        <v>22</v>
      </c>
      <c r="D137" s="10">
        <v>45483</v>
      </c>
      <c r="E137" s="8" t="s">
        <v>19</v>
      </c>
      <c r="F137" s="11">
        <v>5</v>
      </c>
      <c r="G137" s="8" t="s">
        <v>20</v>
      </c>
      <c r="H137" s="8" t="s">
        <v>23</v>
      </c>
      <c r="I137" s="11" t="s">
        <v>311</v>
      </c>
      <c r="J137" s="8" t="s">
        <v>23</v>
      </c>
      <c r="K137" s="11">
        <v>0</v>
      </c>
      <c r="L137" s="11">
        <v>0</v>
      </c>
      <c r="M137" s="11">
        <v>5</v>
      </c>
    </row>
    <row r="138" spans="1:13" ht="16.5" customHeight="1" x14ac:dyDescent="0.3">
      <c r="A138" s="8">
        <v>3367</v>
      </c>
      <c r="B138" s="8" t="s">
        <v>164</v>
      </c>
      <c r="C138" s="8" t="s">
        <v>18</v>
      </c>
      <c r="D138" s="10">
        <v>45484</v>
      </c>
      <c r="E138" s="8" t="s">
        <v>23</v>
      </c>
      <c r="F138" s="11">
        <v>15</v>
      </c>
      <c r="G138" s="8" t="s">
        <v>27</v>
      </c>
      <c r="H138" s="8" t="s">
        <v>19</v>
      </c>
      <c r="I138" s="11">
        <v>30</v>
      </c>
      <c r="J138" s="8" t="s">
        <v>19</v>
      </c>
      <c r="K138" s="11">
        <v>20</v>
      </c>
      <c r="L138" s="11">
        <v>7</v>
      </c>
      <c r="M138" s="11">
        <v>58</v>
      </c>
    </row>
    <row r="139" spans="1:13" ht="16.5" customHeight="1" x14ac:dyDescent="0.3">
      <c r="A139" s="8">
        <v>3368</v>
      </c>
      <c r="B139" s="8" t="s">
        <v>165</v>
      </c>
      <c r="C139" s="8" t="s">
        <v>26</v>
      </c>
      <c r="D139" s="10">
        <v>45485</v>
      </c>
      <c r="E139" s="8" t="s">
        <v>19</v>
      </c>
      <c r="F139" s="11">
        <v>10</v>
      </c>
      <c r="G139" s="8" t="s">
        <v>24</v>
      </c>
      <c r="H139" s="8" t="s">
        <v>23</v>
      </c>
      <c r="I139" s="11" t="s">
        <v>311</v>
      </c>
      <c r="J139" s="8" t="s">
        <v>19</v>
      </c>
      <c r="K139" s="11">
        <v>20</v>
      </c>
      <c r="L139" s="11">
        <v>10</v>
      </c>
      <c r="M139" s="11">
        <v>20</v>
      </c>
    </row>
    <row r="140" spans="1:13" ht="16.5" customHeight="1" x14ac:dyDescent="0.3">
      <c r="A140" s="8">
        <v>3369</v>
      </c>
      <c r="B140" s="8" t="s">
        <v>166</v>
      </c>
      <c r="C140" s="8" t="s">
        <v>22</v>
      </c>
      <c r="D140" s="10">
        <v>45486</v>
      </c>
      <c r="E140" s="8" t="s">
        <v>23</v>
      </c>
      <c r="F140" s="11">
        <v>5</v>
      </c>
      <c r="G140" s="8" t="s">
        <v>27</v>
      </c>
      <c r="H140" s="8" t="s">
        <v>23</v>
      </c>
      <c r="I140" s="11" t="s">
        <v>311</v>
      </c>
      <c r="J140" s="8" t="s">
        <v>23</v>
      </c>
      <c r="K140" s="11">
        <v>0</v>
      </c>
      <c r="L140" s="11">
        <v>1</v>
      </c>
      <c r="M140" s="11">
        <v>4</v>
      </c>
    </row>
    <row r="141" spans="1:13" ht="16.5" customHeight="1" x14ac:dyDescent="0.3">
      <c r="A141" s="8">
        <v>3370</v>
      </c>
      <c r="B141" s="8" t="s">
        <v>167</v>
      </c>
      <c r="C141" s="8" t="s">
        <v>18</v>
      </c>
      <c r="D141" s="10">
        <v>45487</v>
      </c>
      <c r="E141" s="8" t="s">
        <v>19</v>
      </c>
      <c r="F141" s="11">
        <v>15</v>
      </c>
      <c r="G141" s="8" t="s">
        <v>20</v>
      </c>
      <c r="H141" s="8" t="s">
        <v>19</v>
      </c>
      <c r="I141" s="11">
        <v>30</v>
      </c>
      <c r="J141" s="8" t="s">
        <v>19</v>
      </c>
      <c r="K141" s="11">
        <v>20</v>
      </c>
      <c r="L141" s="11">
        <v>15</v>
      </c>
      <c r="M141" s="11">
        <v>50</v>
      </c>
    </row>
    <row r="142" spans="1:13" ht="16.5" customHeight="1" x14ac:dyDescent="0.3">
      <c r="A142" s="8">
        <v>3371</v>
      </c>
      <c r="B142" s="8" t="s">
        <v>168</v>
      </c>
      <c r="C142" s="8" t="s">
        <v>26</v>
      </c>
      <c r="D142" s="10">
        <v>45488</v>
      </c>
      <c r="E142" s="8" t="s">
        <v>23</v>
      </c>
      <c r="F142" s="11">
        <v>10</v>
      </c>
      <c r="G142" s="8" t="s">
        <v>20</v>
      </c>
      <c r="H142" s="8" t="s">
        <v>23</v>
      </c>
      <c r="I142" s="11" t="s">
        <v>311</v>
      </c>
      <c r="J142" s="8" t="s">
        <v>19</v>
      </c>
      <c r="K142" s="11">
        <v>20</v>
      </c>
      <c r="L142" s="11">
        <v>5</v>
      </c>
      <c r="M142" s="11">
        <v>25</v>
      </c>
    </row>
    <row r="143" spans="1:13" ht="16.5" customHeight="1" x14ac:dyDescent="0.3">
      <c r="A143" s="8">
        <v>3372</v>
      </c>
      <c r="B143" s="8" t="s">
        <v>169</v>
      </c>
      <c r="C143" s="8" t="s">
        <v>22</v>
      </c>
      <c r="D143" s="10">
        <v>45489</v>
      </c>
      <c r="E143" s="8" t="s">
        <v>19</v>
      </c>
      <c r="F143" s="11">
        <v>5</v>
      </c>
      <c r="G143" s="8" t="s">
        <v>24</v>
      </c>
      <c r="H143" s="8" t="s">
        <v>23</v>
      </c>
      <c r="I143" s="11" t="s">
        <v>311</v>
      </c>
      <c r="J143" s="8" t="s">
        <v>23</v>
      </c>
      <c r="K143" s="11">
        <v>0</v>
      </c>
      <c r="L143" s="11">
        <v>0</v>
      </c>
      <c r="M143" s="11">
        <v>5</v>
      </c>
    </row>
    <row r="144" spans="1:13" ht="16.5" customHeight="1" x14ac:dyDescent="0.3">
      <c r="A144" s="8">
        <v>3373</v>
      </c>
      <c r="B144" s="8" t="s">
        <v>170</v>
      </c>
      <c r="C144" s="8" t="s">
        <v>18</v>
      </c>
      <c r="D144" s="10">
        <v>45490</v>
      </c>
      <c r="E144" s="8" t="s">
        <v>23</v>
      </c>
      <c r="F144" s="11">
        <v>15</v>
      </c>
      <c r="G144" s="8" t="s">
        <v>27</v>
      </c>
      <c r="H144" s="8" t="s">
        <v>19</v>
      </c>
      <c r="I144" s="11">
        <v>30</v>
      </c>
      <c r="J144" s="8" t="s">
        <v>19</v>
      </c>
      <c r="K144" s="11">
        <v>20</v>
      </c>
      <c r="L144" s="11">
        <v>20</v>
      </c>
      <c r="M144" s="11">
        <v>45</v>
      </c>
    </row>
    <row r="145" spans="1:13" ht="16.5" customHeight="1" x14ac:dyDescent="0.3">
      <c r="A145" s="8">
        <v>3374</v>
      </c>
      <c r="B145" s="8" t="s">
        <v>171</v>
      </c>
      <c r="C145" s="8" t="s">
        <v>26</v>
      </c>
      <c r="D145" s="10">
        <v>45491</v>
      </c>
      <c r="E145" s="8" t="s">
        <v>19</v>
      </c>
      <c r="F145" s="11">
        <v>10</v>
      </c>
      <c r="G145" s="8" t="s">
        <v>27</v>
      </c>
      <c r="H145" s="8" t="s">
        <v>23</v>
      </c>
      <c r="I145" s="11" t="s">
        <v>311</v>
      </c>
      <c r="J145" s="8" t="s">
        <v>19</v>
      </c>
      <c r="K145" s="11">
        <v>20</v>
      </c>
      <c r="L145" s="11">
        <v>12</v>
      </c>
      <c r="M145" s="11">
        <v>18</v>
      </c>
    </row>
    <row r="146" spans="1:13" ht="16.5" customHeight="1" x14ac:dyDescent="0.3">
      <c r="A146" s="8">
        <v>3375</v>
      </c>
      <c r="B146" s="8" t="s">
        <v>172</v>
      </c>
      <c r="C146" s="8" t="s">
        <v>22</v>
      </c>
      <c r="D146" s="10">
        <v>45492</v>
      </c>
      <c r="E146" s="8" t="s">
        <v>23</v>
      </c>
      <c r="F146" s="11">
        <v>5</v>
      </c>
      <c r="G146" s="8" t="s">
        <v>20</v>
      </c>
      <c r="H146" s="8" t="s">
        <v>23</v>
      </c>
      <c r="I146" s="11" t="s">
        <v>311</v>
      </c>
      <c r="J146" s="8" t="s">
        <v>23</v>
      </c>
      <c r="K146" s="11">
        <v>0</v>
      </c>
      <c r="L146" s="11">
        <v>2</v>
      </c>
      <c r="M146" s="11">
        <v>3</v>
      </c>
    </row>
    <row r="147" spans="1:13" ht="16.5" customHeight="1" x14ac:dyDescent="0.3">
      <c r="A147" s="8">
        <v>3376</v>
      </c>
      <c r="B147" s="8" t="s">
        <v>173</v>
      </c>
      <c r="C147" s="8" t="s">
        <v>18</v>
      </c>
      <c r="D147" s="10">
        <v>45493</v>
      </c>
      <c r="E147" s="8" t="s">
        <v>19</v>
      </c>
      <c r="F147" s="11">
        <v>15</v>
      </c>
      <c r="G147" s="8" t="s">
        <v>24</v>
      </c>
      <c r="H147" s="8" t="s">
        <v>19</v>
      </c>
      <c r="I147" s="11">
        <v>30</v>
      </c>
      <c r="J147" s="8" t="s">
        <v>19</v>
      </c>
      <c r="K147" s="11">
        <v>20</v>
      </c>
      <c r="L147" s="11">
        <v>5</v>
      </c>
      <c r="M147" s="11">
        <v>60</v>
      </c>
    </row>
    <row r="148" spans="1:13" ht="16.5" customHeight="1" x14ac:dyDescent="0.3">
      <c r="A148" s="8">
        <v>3377</v>
      </c>
      <c r="B148" s="8" t="s">
        <v>174</v>
      </c>
      <c r="C148" s="8" t="s">
        <v>26</v>
      </c>
      <c r="D148" s="10">
        <v>45494</v>
      </c>
      <c r="E148" s="8" t="s">
        <v>23</v>
      </c>
      <c r="F148" s="11">
        <v>10</v>
      </c>
      <c r="G148" s="8" t="s">
        <v>20</v>
      </c>
      <c r="H148" s="8" t="s">
        <v>23</v>
      </c>
      <c r="I148" s="11" t="s">
        <v>311</v>
      </c>
      <c r="J148" s="8" t="s">
        <v>19</v>
      </c>
      <c r="K148" s="11">
        <v>20</v>
      </c>
      <c r="L148" s="11">
        <v>10</v>
      </c>
      <c r="M148" s="11">
        <v>20</v>
      </c>
    </row>
    <row r="149" spans="1:13" ht="16.5" customHeight="1" x14ac:dyDescent="0.3">
      <c r="A149" s="8">
        <v>3378</v>
      </c>
      <c r="B149" s="8" t="s">
        <v>175</v>
      </c>
      <c r="C149" s="8" t="s">
        <v>22</v>
      </c>
      <c r="D149" s="10">
        <v>45495</v>
      </c>
      <c r="E149" s="8" t="s">
        <v>19</v>
      </c>
      <c r="F149" s="11">
        <v>5</v>
      </c>
      <c r="G149" s="8" t="s">
        <v>27</v>
      </c>
      <c r="H149" s="8" t="s">
        <v>23</v>
      </c>
      <c r="I149" s="11" t="s">
        <v>311</v>
      </c>
      <c r="J149" s="8" t="s">
        <v>23</v>
      </c>
      <c r="K149" s="11">
        <v>0</v>
      </c>
      <c r="L149" s="11">
        <v>0</v>
      </c>
      <c r="M149" s="11">
        <v>5</v>
      </c>
    </row>
    <row r="150" spans="1:13" ht="16.5" customHeight="1" x14ac:dyDescent="0.3">
      <c r="A150" s="8">
        <v>3379</v>
      </c>
      <c r="B150" s="8" t="s">
        <v>176</v>
      </c>
      <c r="C150" s="8" t="s">
        <v>18</v>
      </c>
      <c r="D150" s="10">
        <v>45496</v>
      </c>
      <c r="E150" s="8" t="s">
        <v>23</v>
      </c>
      <c r="F150" s="11">
        <v>15</v>
      </c>
      <c r="G150" s="8" t="s">
        <v>20</v>
      </c>
      <c r="H150" s="8" t="s">
        <v>19</v>
      </c>
      <c r="I150" s="11">
        <v>30</v>
      </c>
      <c r="J150" s="8" t="s">
        <v>19</v>
      </c>
      <c r="K150" s="11">
        <v>20</v>
      </c>
      <c r="L150" s="11">
        <v>3</v>
      </c>
      <c r="M150" s="11">
        <v>62</v>
      </c>
    </row>
    <row r="151" spans="1:13" ht="16.5" customHeight="1" x14ac:dyDescent="0.3">
      <c r="A151" s="8">
        <v>3380</v>
      </c>
      <c r="B151" s="8" t="s">
        <v>177</v>
      </c>
      <c r="C151" s="8" t="s">
        <v>26</v>
      </c>
      <c r="D151" s="10">
        <v>45497</v>
      </c>
      <c r="E151" s="8" t="s">
        <v>19</v>
      </c>
      <c r="F151" s="11">
        <v>10</v>
      </c>
      <c r="G151" s="8" t="s">
        <v>24</v>
      </c>
      <c r="H151" s="8" t="s">
        <v>23</v>
      </c>
      <c r="I151" s="11" t="s">
        <v>311</v>
      </c>
      <c r="J151" s="8" t="s">
        <v>19</v>
      </c>
      <c r="K151" s="11">
        <v>20</v>
      </c>
      <c r="L151" s="11">
        <v>15</v>
      </c>
      <c r="M151" s="11">
        <v>15</v>
      </c>
    </row>
    <row r="152" spans="1:13" ht="16.5" customHeight="1" x14ac:dyDescent="0.3">
      <c r="A152" s="8">
        <v>3381</v>
      </c>
      <c r="B152" s="8" t="s">
        <v>178</v>
      </c>
      <c r="C152" s="8" t="s">
        <v>22</v>
      </c>
      <c r="D152" s="10">
        <v>45498</v>
      </c>
      <c r="E152" s="8" t="s">
        <v>23</v>
      </c>
      <c r="F152" s="11">
        <v>5</v>
      </c>
      <c r="G152" s="8" t="s">
        <v>20</v>
      </c>
      <c r="H152" s="8" t="s">
        <v>23</v>
      </c>
      <c r="I152" s="11" t="s">
        <v>311</v>
      </c>
      <c r="J152" s="8" t="s">
        <v>23</v>
      </c>
      <c r="K152" s="11">
        <v>0</v>
      </c>
      <c r="L152" s="11">
        <v>1</v>
      </c>
      <c r="M152" s="11">
        <v>4</v>
      </c>
    </row>
    <row r="153" spans="1:13" ht="16.5" customHeight="1" x14ac:dyDescent="0.3">
      <c r="A153" s="8">
        <v>3382</v>
      </c>
      <c r="B153" s="8" t="s">
        <v>179</v>
      </c>
      <c r="C153" s="8" t="s">
        <v>18</v>
      </c>
      <c r="D153" s="10">
        <v>45499</v>
      </c>
      <c r="E153" s="8" t="s">
        <v>19</v>
      </c>
      <c r="F153" s="11">
        <v>15</v>
      </c>
      <c r="G153" s="8" t="s">
        <v>27</v>
      </c>
      <c r="H153" s="8" t="s">
        <v>19</v>
      </c>
      <c r="I153" s="11">
        <v>30</v>
      </c>
      <c r="J153" s="8" t="s">
        <v>19</v>
      </c>
      <c r="K153" s="11">
        <v>20</v>
      </c>
      <c r="L153" s="11">
        <v>7</v>
      </c>
      <c r="M153" s="11">
        <v>58</v>
      </c>
    </row>
    <row r="154" spans="1:13" ht="16.5" customHeight="1" x14ac:dyDescent="0.3">
      <c r="A154" s="8">
        <v>3383</v>
      </c>
      <c r="B154" s="8" t="s">
        <v>180</v>
      </c>
      <c r="C154" s="8" t="s">
        <v>26</v>
      </c>
      <c r="D154" s="10">
        <v>45500</v>
      </c>
      <c r="E154" s="8" t="s">
        <v>23</v>
      </c>
      <c r="F154" s="11">
        <v>10</v>
      </c>
      <c r="G154" s="8" t="s">
        <v>20</v>
      </c>
      <c r="H154" s="8" t="s">
        <v>23</v>
      </c>
      <c r="I154" s="11" t="s">
        <v>311</v>
      </c>
      <c r="J154" s="8" t="s">
        <v>19</v>
      </c>
      <c r="K154" s="11">
        <v>20</v>
      </c>
      <c r="L154" s="11">
        <v>10</v>
      </c>
      <c r="M154" s="11">
        <v>20</v>
      </c>
    </row>
    <row r="155" spans="1:13" ht="16.5" customHeight="1" x14ac:dyDescent="0.3">
      <c r="A155" s="8">
        <v>3384</v>
      </c>
      <c r="B155" s="8" t="s">
        <v>181</v>
      </c>
      <c r="C155" s="8" t="s">
        <v>22</v>
      </c>
      <c r="D155" s="10">
        <v>45501</v>
      </c>
      <c r="E155" s="8" t="s">
        <v>19</v>
      </c>
      <c r="F155" s="11">
        <v>5</v>
      </c>
      <c r="G155" s="8" t="s">
        <v>24</v>
      </c>
      <c r="H155" s="8" t="s">
        <v>23</v>
      </c>
      <c r="I155" s="11" t="s">
        <v>311</v>
      </c>
      <c r="J155" s="8" t="s">
        <v>23</v>
      </c>
      <c r="K155" s="11">
        <v>0</v>
      </c>
      <c r="L155" s="11">
        <v>0</v>
      </c>
      <c r="M155" s="11">
        <v>5</v>
      </c>
    </row>
    <row r="156" spans="1:13" ht="16.5" customHeight="1" x14ac:dyDescent="0.3">
      <c r="A156" s="8">
        <v>3385</v>
      </c>
      <c r="B156" s="8" t="s">
        <v>182</v>
      </c>
      <c r="C156" s="8" t="s">
        <v>18</v>
      </c>
      <c r="D156" s="10">
        <v>45502</v>
      </c>
      <c r="E156" s="8" t="s">
        <v>23</v>
      </c>
      <c r="F156" s="11">
        <v>15</v>
      </c>
      <c r="G156" s="8" t="s">
        <v>20</v>
      </c>
      <c r="H156" s="8" t="s">
        <v>19</v>
      </c>
      <c r="I156" s="11">
        <v>30</v>
      </c>
      <c r="J156" s="8" t="s">
        <v>19</v>
      </c>
      <c r="K156" s="11">
        <v>20</v>
      </c>
      <c r="L156" s="11">
        <v>20</v>
      </c>
      <c r="M156" s="11">
        <v>45</v>
      </c>
    </row>
    <row r="157" spans="1:13" ht="16.5" customHeight="1" x14ac:dyDescent="0.3">
      <c r="A157" s="8">
        <v>3386</v>
      </c>
      <c r="B157" s="8" t="s">
        <v>183</v>
      </c>
      <c r="C157" s="8" t="s">
        <v>26</v>
      </c>
      <c r="D157" s="10">
        <v>45503</v>
      </c>
      <c r="E157" s="8" t="s">
        <v>19</v>
      </c>
      <c r="F157" s="11">
        <v>10</v>
      </c>
      <c r="G157" s="8" t="s">
        <v>27</v>
      </c>
      <c r="H157" s="8" t="s">
        <v>23</v>
      </c>
      <c r="I157" s="11" t="s">
        <v>311</v>
      </c>
      <c r="J157" s="8" t="s">
        <v>19</v>
      </c>
      <c r="K157" s="11">
        <v>20</v>
      </c>
      <c r="L157" s="11">
        <v>15</v>
      </c>
      <c r="M157" s="11">
        <v>15</v>
      </c>
    </row>
    <row r="158" spans="1:13" ht="16.5" customHeight="1" x14ac:dyDescent="0.3">
      <c r="A158" s="8">
        <v>3387</v>
      </c>
      <c r="B158" s="8" t="s">
        <v>184</v>
      </c>
      <c r="C158" s="8" t="s">
        <v>22</v>
      </c>
      <c r="D158" s="10">
        <v>45504</v>
      </c>
      <c r="E158" s="8" t="s">
        <v>23</v>
      </c>
      <c r="F158" s="11">
        <v>5</v>
      </c>
      <c r="G158" s="8" t="s">
        <v>20</v>
      </c>
      <c r="H158" s="8" t="s">
        <v>23</v>
      </c>
      <c r="I158" s="11" t="s">
        <v>311</v>
      </c>
      <c r="J158" s="8" t="s">
        <v>23</v>
      </c>
      <c r="K158" s="11">
        <v>0</v>
      </c>
      <c r="L158" s="11">
        <v>1</v>
      </c>
      <c r="M158" s="11">
        <v>4</v>
      </c>
    </row>
    <row r="159" spans="1:13" ht="16.5" customHeight="1" x14ac:dyDescent="0.3">
      <c r="A159" s="8">
        <v>3388</v>
      </c>
      <c r="B159" s="8" t="s">
        <v>185</v>
      </c>
      <c r="C159" s="8" t="s">
        <v>18</v>
      </c>
      <c r="D159" s="10">
        <v>45505</v>
      </c>
      <c r="E159" s="8" t="s">
        <v>19</v>
      </c>
      <c r="F159" s="11">
        <v>15</v>
      </c>
      <c r="G159" s="8" t="s">
        <v>24</v>
      </c>
      <c r="H159" s="8" t="s">
        <v>19</v>
      </c>
      <c r="I159" s="11">
        <v>30</v>
      </c>
      <c r="J159" s="8" t="s">
        <v>19</v>
      </c>
      <c r="K159" s="11">
        <v>20</v>
      </c>
      <c r="L159" s="11">
        <v>3</v>
      </c>
      <c r="M159" s="11">
        <v>62</v>
      </c>
    </row>
    <row r="160" spans="1:13" ht="16.5" customHeight="1" x14ac:dyDescent="0.3">
      <c r="A160" s="8">
        <v>3389</v>
      </c>
      <c r="B160" s="8" t="s">
        <v>186</v>
      </c>
      <c r="C160" s="8" t="s">
        <v>26</v>
      </c>
      <c r="D160" s="10">
        <v>45506</v>
      </c>
      <c r="E160" s="8" t="s">
        <v>23</v>
      </c>
      <c r="F160" s="11">
        <v>10</v>
      </c>
      <c r="G160" s="8" t="s">
        <v>20</v>
      </c>
      <c r="H160" s="8" t="s">
        <v>23</v>
      </c>
      <c r="I160" s="11" t="s">
        <v>311</v>
      </c>
      <c r="J160" s="8" t="s">
        <v>19</v>
      </c>
      <c r="K160" s="11">
        <v>20</v>
      </c>
      <c r="L160" s="11">
        <v>10</v>
      </c>
      <c r="M160" s="11">
        <v>20</v>
      </c>
    </row>
    <row r="161" spans="1:13" ht="16.5" customHeight="1" x14ac:dyDescent="0.3">
      <c r="A161" s="8">
        <v>3390</v>
      </c>
      <c r="B161" s="8" t="s">
        <v>187</v>
      </c>
      <c r="C161" s="8" t="s">
        <v>22</v>
      </c>
      <c r="D161" s="10">
        <v>45507</v>
      </c>
      <c r="E161" s="8" t="s">
        <v>19</v>
      </c>
      <c r="F161" s="11">
        <v>5</v>
      </c>
      <c r="G161" s="8" t="s">
        <v>27</v>
      </c>
      <c r="H161" s="8" t="s">
        <v>23</v>
      </c>
      <c r="I161" s="11" t="s">
        <v>311</v>
      </c>
      <c r="J161" s="8" t="s">
        <v>23</v>
      </c>
      <c r="K161" s="11">
        <v>0</v>
      </c>
      <c r="L161" s="11">
        <v>0</v>
      </c>
      <c r="M161" s="11">
        <v>5</v>
      </c>
    </row>
    <row r="162" spans="1:13" ht="16.5" customHeight="1" x14ac:dyDescent="0.3">
      <c r="A162" s="8">
        <v>3391</v>
      </c>
      <c r="B162" s="8" t="s">
        <v>87</v>
      </c>
      <c r="C162" s="8" t="s">
        <v>18</v>
      </c>
      <c r="D162" s="10">
        <v>45508</v>
      </c>
      <c r="E162" s="8" t="s">
        <v>23</v>
      </c>
      <c r="F162" s="11">
        <v>15</v>
      </c>
      <c r="G162" s="8" t="s">
        <v>20</v>
      </c>
      <c r="H162" s="8" t="s">
        <v>19</v>
      </c>
      <c r="I162" s="11">
        <v>30</v>
      </c>
      <c r="J162" s="8" t="s">
        <v>19</v>
      </c>
      <c r="K162" s="11">
        <v>20</v>
      </c>
      <c r="L162" s="11">
        <v>15</v>
      </c>
      <c r="M162" s="11">
        <v>50</v>
      </c>
    </row>
    <row r="163" spans="1:13" ht="16.5" customHeight="1" x14ac:dyDescent="0.3">
      <c r="A163" s="8">
        <v>3392</v>
      </c>
      <c r="B163" s="8" t="s">
        <v>188</v>
      </c>
      <c r="C163" s="8" t="s">
        <v>26</v>
      </c>
      <c r="D163" s="10">
        <v>45509</v>
      </c>
      <c r="E163" s="8" t="s">
        <v>19</v>
      </c>
      <c r="F163" s="11">
        <v>10</v>
      </c>
      <c r="G163" s="8" t="s">
        <v>24</v>
      </c>
      <c r="H163" s="8" t="s">
        <v>23</v>
      </c>
      <c r="I163" s="11" t="s">
        <v>311</v>
      </c>
      <c r="J163" s="8" t="s">
        <v>19</v>
      </c>
      <c r="K163" s="11">
        <v>20</v>
      </c>
      <c r="L163" s="11">
        <v>15</v>
      </c>
      <c r="M163" s="11">
        <v>15</v>
      </c>
    </row>
    <row r="164" spans="1:13" ht="16.5" customHeight="1" x14ac:dyDescent="0.3">
      <c r="A164" s="8">
        <v>3393</v>
      </c>
      <c r="B164" s="8" t="s">
        <v>189</v>
      </c>
      <c r="C164" s="8" t="s">
        <v>22</v>
      </c>
      <c r="D164" s="10">
        <v>45510</v>
      </c>
      <c r="E164" s="8" t="s">
        <v>23</v>
      </c>
      <c r="F164" s="11">
        <v>5</v>
      </c>
      <c r="G164" s="8" t="s">
        <v>20</v>
      </c>
      <c r="H164" s="8" t="s">
        <v>23</v>
      </c>
      <c r="I164" s="11" t="s">
        <v>311</v>
      </c>
      <c r="J164" s="8" t="s">
        <v>23</v>
      </c>
      <c r="K164" s="11">
        <v>0</v>
      </c>
      <c r="L164" s="11">
        <v>1</v>
      </c>
      <c r="M164" s="11">
        <v>4</v>
      </c>
    </row>
    <row r="165" spans="1:13" ht="16.5" customHeight="1" x14ac:dyDescent="0.3">
      <c r="A165" s="8">
        <v>3394</v>
      </c>
      <c r="B165" s="8" t="s">
        <v>190</v>
      </c>
      <c r="C165" s="8" t="s">
        <v>18</v>
      </c>
      <c r="D165" s="10">
        <v>45511</v>
      </c>
      <c r="E165" s="8" t="s">
        <v>19</v>
      </c>
      <c r="F165" s="11">
        <v>15</v>
      </c>
      <c r="G165" s="8" t="s">
        <v>27</v>
      </c>
      <c r="H165" s="8" t="s">
        <v>19</v>
      </c>
      <c r="I165" s="11">
        <v>30</v>
      </c>
      <c r="J165" s="8" t="s">
        <v>19</v>
      </c>
      <c r="K165" s="11">
        <v>20</v>
      </c>
      <c r="L165" s="11">
        <v>7</v>
      </c>
      <c r="M165" s="11">
        <v>58</v>
      </c>
    </row>
    <row r="166" spans="1:13" ht="16.5" customHeight="1" x14ac:dyDescent="0.3">
      <c r="A166" s="8">
        <v>3395</v>
      </c>
      <c r="B166" s="8" t="s">
        <v>191</v>
      </c>
      <c r="C166" s="8" t="s">
        <v>26</v>
      </c>
      <c r="D166" s="10">
        <v>45512</v>
      </c>
      <c r="E166" s="8" t="s">
        <v>23</v>
      </c>
      <c r="F166" s="11">
        <v>10</v>
      </c>
      <c r="G166" s="8" t="s">
        <v>20</v>
      </c>
      <c r="H166" s="8" t="s">
        <v>23</v>
      </c>
      <c r="I166" s="11" t="s">
        <v>311</v>
      </c>
      <c r="J166" s="8" t="s">
        <v>19</v>
      </c>
      <c r="K166" s="11">
        <v>20</v>
      </c>
      <c r="L166" s="11">
        <v>10</v>
      </c>
      <c r="M166" s="11">
        <v>20</v>
      </c>
    </row>
    <row r="167" spans="1:13" ht="16.5" customHeight="1" x14ac:dyDescent="0.3">
      <c r="A167" s="8">
        <v>3396</v>
      </c>
      <c r="B167" s="8" t="s">
        <v>192</v>
      </c>
      <c r="C167" s="8" t="s">
        <v>22</v>
      </c>
      <c r="D167" s="10">
        <v>45513</v>
      </c>
      <c r="E167" s="8" t="s">
        <v>19</v>
      </c>
      <c r="F167" s="11">
        <v>5</v>
      </c>
      <c r="G167" s="8" t="s">
        <v>24</v>
      </c>
      <c r="H167" s="8" t="s">
        <v>23</v>
      </c>
      <c r="I167" s="11" t="s">
        <v>311</v>
      </c>
      <c r="J167" s="8" t="s">
        <v>23</v>
      </c>
      <c r="K167" s="11">
        <v>0</v>
      </c>
      <c r="L167" s="11">
        <v>0</v>
      </c>
      <c r="M167" s="11">
        <v>5</v>
      </c>
    </row>
    <row r="168" spans="1:13" ht="16.5" customHeight="1" x14ac:dyDescent="0.3">
      <c r="A168" s="8">
        <v>3397</v>
      </c>
      <c r="B168" s="8" t="s">
        <v>119</v>
      </c>
      <c r="C168" s="8" t="s">
        <v>18</v>
      </c>
      <c r="D168" s="10">
        <v>45514</v>
      </c>
      <c r="E168" s="8" t="s">
        <v>23</v>
      </c>
      <c r="F168" s="11">
        <v>15</v>
      </c>
      <c r="G168" s="8" t="s">
        <v>20</v>
      </c>
      <c r="H168" s="8" t="s">
        <v>19</v>
      </c>
      <c r="I168" s="11">
        <v>30</v>
      </c>
      <c r="J168" s="8" t="s">
        <v>19</v>
      </c>
      <c r="K168" s="11">
        <v>20</v>
      </c>
      <c r="L168" s="11">
        <v>20</v>
      </c>
      <c r="M168" s="11">
        <v>45</v>
      </c>
    </row>
    <row r="169" spans="1:13" ht="16.5" customHeight="1" x14ac:dyDescent="0.3">
      <c r="A169" s="8">
        <v>3398</v>
      </c>
      <c r="B169" s="8" t="s">
        <v>193</v>
      </c>
      <c r="C169" s="8" t="s">
        <v>26</v>
      </c>
      <c r="D169" s="10">
        <v>45515</v>
      </c>
      <c r="E169" s="8" t="s">
        <v>19</v>
      </c>
      <c r="F169" s="11">
        <v>10</v>
      </c>
      <c r="G169" s="8" t="s">
        <v>27</v>
      </c>
      <c r="H169" s="8" t="s">
        <v>23</v>
      </c>
      <c r="I169" s="11" t="s">
        <v>311</v>
      </c>
      <c r="J169" s="8" t="s">
        <v>19</v>
      </c>
      <c r="K169" s="11">
        <v>20</v>
      </c>
      <c r="L169" s="11">
        <v>15</v>
      </c>
      <c r="M169" s="11">
        <v>15</v>
      </c>
    </row>
    <row r="170" spans="1:13" ht="16.5" customHeight="1" x14ac:dyDescent="0.3">
      <c r="A170" s="8">
        <v>3399</v>
      </c>
      <c r="B170" s="8" t="s">
        <v>194</v>
      </c>
      <c r="C170" s="8" t="s">
        <v>22</v>
      </c>
      <c r="D170" s="10">
        <v>45516</v>
      </c>
      <c r="E170" s="8" t="s">
        <v>23</v>
      </c>
      <c r="F170" s="11">
        <v>5</v>
      </c>
      <c r="G170" s="8" t="s">
        <v>20</v>
      </c>
      <c r="H170" s="8" t="s">
        <v>23</v>
      </c>
      <c r="I170" s="11" t="s">
        <v>311</v>
      </c>
      <c r="J170" s="8" t="s">
        <v>23</v>
      </c>
      <c r="K170" s="11">
        <v>0</v>
      </c>
      <c r="L170" s="11">
        <v>1</v>
      </c>
      <c r="M170" s="11">
        <v>4</v>
      </c>
    </row>
    <row r="171" spans="1:13" ht="16.5" customHeight="1" x14ac:dyDescent="0.3">
      <c r="A171" s="8">
        <v>3400</v>
      </c>
      <c r="B171" s="8" t="s">
        <v>195</v>
      </c>
      <c r="C171" s="8" t="s">
        <v>18</v>
      </c>
      <c r="D171" s="10">
        <v>45517</v>
      </c>
      <c r="E171" s="8" t="s">
        <v>19</v>
      </c>
      <c r="F171" s="11">
        <v>15</v>
      </c>
      <c r="G171" s="8" t="s">
        <v>24</v>
      </c>
      <c r="H171" s="8" t="s">
        <v>19</v>
      </c>
      <c r="I171" s="11">
        <v>30</v>
      </c>
      <c r="J171" s="8" t="s">
        <v>19</v>
      </c>
      <c r="K171" s="11">
        <v>20</v>
      </c>
      <c r="L171" s="11">
        <v>5</v>
      </c>
      <c r="M171" s="11">
        <v>60</v>
      </c>
    </row>
    <row r="172" spans="1:13" ht="16.5" customHeight="1" x14ac:dyDescent="0.3">
      <c r="A172" s="8">
        <v>3401</v>
      </c>
      <c r="B172" s="8" t="s">
        <v>196</v>
      </c>
      <c r="C172" s="8" t="s">
        <v>26</v>
      </c>
      <c r="D172" s="10">
        <v>45518</v>
      </c>
      <c r="E172" s="8" t="s">
        <v>23</v>
      </c>
      <c r="F172" s="11">
        <v>10</v>
      </c>
      <c r="G172" s="8" t="s">
        <v>20</v>
      </c>
      <c r="H172" s="8" t="s">
        <v>23</v>
      </c>
      <c r="I172" s="11" t="s">
        <v>311</v>
      </c>
      <c r="J172" s="8" t="s">
        <v>19</v>
      </c>
      <c r="K172" s="11">
        <v>20</v>
      </c>
      <c r="L172" s="11">
        <v>10</v>
      </c>
      <c r="M172" s="11">
        <v>20</v>
      </c>
    </row>
    <row r="173" spans="1:13" ht="16.5" customHeight="1" x14ac:dyDescent="0.3">
      <c r="A173" s="8">
        <v>3402</v>
      </c>
      <c r="B173" s="8" t="s">
        <v>197</v>
      </c>
      <c r="C173" s="8" t="s">
        <v>22</v>
      </c>
      <c r="D173" s="10">
        <v>45519</v>
      </c>
      <c r="E173" s="8" t="s">
        <v>19</v>
      </c>
      <c r="F173" s="11">
        <v>5</v>
      </c>
      <c r="G173" s="8" t="s">
        <v>27</v>
      </c>
      <c r="H173" s="8" t="s">
        <v>23</v>
      </c>
      <c r="I173" s="11" t="s">
        <v>311</v>
      </c>
      <c r="J173" s="8" t="s">
        <v>23</v>
      </c>
      <c r="K173" s="11">
        <v>0</v>
      </c>
      <c r="L173" s="11">
        <v>0</v>
      </c>
      <c r="M173" s="11">
        <v>5</v>
      </c>
    </row>
    <row r="174" spans="1:13" ht="16.5" customHeight="1" x14ac:dyDescent="0.3">
      <c r="A174" s="8">
        <v>3403</v>
      </c>
      <c r="B174" s="8" t="s">
        <v>198</v>
      </c>
      <c r="C174" s="8" t="s">
        <v>18</v>
      </c>
      <c r="D174" s="10">
        <v>45520</v>
      </c>
      <c r="E174" s="8" t="s">
        <v>23</v>
      </c>
      <c r="F174" s="11">
        <v>15</v>
      </c>
      <c r="G174" s="8" t="s">
        <v>20</v>
      </c>
      <c r="H174" s="8" t="s">
        <v>19</v>
      </c>
      <c r="I174" s="11">
        <v>30</v>
      </c>
      <c r="J174" s="8" t="s">
        <v>19</v>
      </c>
      <c r="K174" s="11">
        <v>20</v>
      </c>
      <c r="L174" s="11">
        <v>3</v>
      </c>
      <c r="M174" s="11">
        <v>62</v>
      </c>
    </row>
    <row r="175" spans="1:13" ht="16.5" customHeight="1" x14ac:dyDescent="0.3">
      <c r="A175" s="8">
        <v>3404</v>
      </c>
      <c r="B175" s="8" t="s">
        <v>199</v>
      </c>
      <c r="C175" s="8" t="s">
        <v>26</v>
      </c>
      <c r="D175" s="10">
        <v>45521</v>
      </c>
      <c r="E175" s="8" t="s">
        <v>19</v>
      </c>
      <c r="F175" s="11">
        <v>10</v>
      </c>
      <c r="G175" s="8" t="s">
        <v>24</v>
      </c>
      <c r="H175" s="8" t="s">
        <v>23</v>
      </c>
      <c r="I175" s="11" t="s">
        <v>311</v>
      </c>
      <c r="J175" s="8" t="s">
        <v>19</v>
      </c>
      <c r="K175" s="11">
        <v>20</v>
      </c>
      <c r="L175" s="11">
        <v>15</v>
      </c>
      <c r="M175" s="11">
        <v>15</v>
      </c>
    </row>
    <row r="176" spans="1:13" ht="16.5" customHeight="1" x14ac:dyDescent="0.3">
      <c r="A176" s="8">
        <v>3405</v>
      </c>
      <c r="B176" s="8" t="s">
        <v>200</v>
      </c>
      <c r="C176" s="8" t="s">
        <v>22</v>
      </c>
      <c r="D176" s="10">
        <v>45522</v>
      </c>
      <c r="E176" s="8" t="s">
        <v>23</v>
      </c>
      <c r="F176" s="11">
        <v>5</v>
      </c>
      <c r="G176" s="8" t="s">
        <v>20</v>
      </c>
      <c r="H176" s="8" t="s">
        <v>23</v>
      </c>
      <c r="I176" s="11" t="s">
        <v>311</v>
      </c>
      <c r="J176" s="8" t="s">
        <v>23</v>
      </c>
      <c r="K176" s="11">
        <v>0</v>
      </c>
      <c r="L176" s="11">
        <v>1</v>
      </c>
      <c r="M176" s="11">
        <v>4</v>
      </c>
    </row>
    <row r="177" spans="1:13" ht="16.5" customHeight="1" x14ac:dyDescent="0.3">
      <c r="A177" s="8">
        <v>3406</v>
      </c>
      <c r="B177" s="8" t="s">
        <v>201</v>
      </c>
      <c r="C177" s="8" t="s">
        <v>22</v>
      </c>
      <c r="D177" s="10">
        <v>45523</v>
      </c>
      <c r="E177" s="8" t="s">
        <v>19</v>
      </c>
      <c r="F177" s="11">
        <v>5</v>
      </c>
      <c r="G177" s="8" t="s">
        <v>20</v>
      </c>
      <c r="H177" s="8" t="s">
        <v>23</v>
      </c>
      <c r="I177" s="11" t="s">
        <v>311</v>
      </c>
      <c r="J177" s="8" t="s">
        <v>23</v>
      </c>
      <c r="K177" s="11">
        <v>0</v>
      </c>
      <c r="L177" s="11">
        <v>0</v>
      </c>
      <c r="M177" s="11">
        <v>5</v>
      </c>
    </row>
    <row r="178" spans="1:13" ht="16.5" customHeight="1" x14ac:dyDescent="0.3">
      <c r="A178" s="8">
        <v>3407</v>
      </c>
      <c r="B178" s="8" t="s">
        <v>202</v>
      </c>
      <c r="C178" s="8" t="s">
        <v>18</v>
      </c>
      <c r="D178" s="10">
        <v>45524</v>
      </c>
      <c r="E178" s="8" t="s">
        <v>23</v>
      </c>
      <c r="F178" s="11">
        <v>15</v>
      </c>
      <c r="G178" s="8" t="s">
        <v>27</v>
      </c>
      <c r="H178" s="8" t="s">
        <v>19</v>
      </c>
      <c r="I178" s="11">
        <v>30</v>
      </c>
      <c r="J178" s="8" t="s">
        <v>19</v>
      </c>
      <c r="K178" s="11">
        <v>20</v>
      </c>
      <c r="L178" s="11">
        <v>7</v>
      </c>
      <c r="M178" s="11">
        <v>58</v>
      </c>
    </row>
    <row r="179" spans="1:13" ht="16.5" customHeight="1" x14ac:dyDescent="0.3">
      <c r="A179" s="8">
        <v>3408</v>
      </c>
      <c r="B179" s="8" t="s">
        <v>203</v>
      </c>
      <c r="C179" s="8" t="s">
        <v>26</v>
      </c>
      <c r="D179" s="10">
        <v>45525</v>
      </c>
      <c r="E179" s="8" t="s">
        <v>19</v>
      </c>
      <c r="F179" s="11">
        <v>10</v>
      </c>
      <c r="G179" s="8" t="s">
        <v>24</v>
      </c>
      <c r="H179" s="8" t="s">
        <v>23</v>
      </c>
      <c r="I179" s="11" t="s">
        <v>311</v>
      </c>
      <c r="J179" s="8" t="s">
        <v>19</v>
      </c>
      <c r="K179" s="11">
        <v>20</v>
      </c>
      <c r="L179" s="11">
        <v>10</v>
      </c>
      <c r="M179" s="11">
        <v>20</v>
      </c>
    </row>
    <row r="180" spans="1:13" ht="16.5" customHeight="1" x14ac:dyDescent="0.3">
      <c r="A180" s="8">
        <v>3409</v>
      </c>
      <c r="B180" s="8" t="s">
        <v>204</v>
      </c>
      <c r="C180" s="8" t="s">
        <v>22</v>
      </c>
      <c r="D180" s="10">
        <v>45526</v>
      </c>
      <c r="E180" s="8" t="s">
        <v>23</v>
      </c>
      <c r="F180" s="11">
        <v>5</v>
      </c>
      <c r="G180" s="8" t="s">
        <v>27</v>
      </c>
      <c r="H180" s="8" t="s">
        <v>23</v>
      </c>
      <c r="I180" s="11" t="s">
        <v>311</v>
      </c>
      <c r="J180" s="8" t="s">
        <v>23</v>
      </c>
      <c r="K180" s="11">
        <v>0</v>
      </c>
      <c r="L180" s="11">
        <v>1</v>
      </c>
      <c r="M180" s="11">
        <v>4</v>
      </c>
    </row>
    <row r="181" spans="1:13" ht="16.5" customHeight="1" x14ac:dyDescent="0.3">
      <c r="A181" s="8">
        <v>3410</v>
      </c>
      <c r="B181" s="8" t="s">
        <v>205</v>
      </c>
      <c r="C181" s="8" t="s">
        <v>18</v>
      </c>
      <c r="D181" s="10">
        <v>45527</v>
      </c>
      <c r="E181" s="8" t="s">
        <v>19</v>
      </c>
      <c r="F181" s="11">
        <v>15</v>
      </c>
      <c r="G181" s="8" t="s">
        <v>20</v>
      </c>
      <c r="H181" s="8" t="s">
        <v>19</v>
      </c>
      <c r="I181" s="11">
        <v>30</v>
      </c>
      <c r="J181" s="8" t="s">
        <v>19</v>
      </c>
      <c r="K181" s="11">
        <v>20</v>
      </c>
      <c r="L181" s="11">
        <v>15</v>
      </c>
      <c r="M181" s="11">
        <v>50</v>
      </c>
    </row>
    <row r="182" spans="1:13" ht="16.5" customHeight="1" x14ac:dyDescent="0.3">
      <c r="A182" s="8">
        <v>3411</v>
      </c>
      <c r="B182" s="8" t="s">
        <v>206</v>
      </c>
      <c r="C182" s="8" t="s">
        <v>26</v>
      </c>
      <c r="D182" s="10">
        <v>45528</v>
      </c>
      <c r="E182" s="8" t="s">
        <v>23</v>
      </c>
      <c r="F182" s="11">
        <v>10</v>
      </c>
      <c r="G182" s="8" t="s">
        <v>20</v>
      </c>
      <c r="H182" s="8" t="s">
        <v>23</v>
      </c>
      <c r="I182" s="11" t="s">
        <v>311</v>
      </c>
      <c r="J182" s="8" t="s">
        <v>19</v>
      </c>
      <c r="K182" s="11">
        <v>20</v>
      </c>
      <c r="L182" s="11">
        <v>5</v>
      </c>
      <c r="M182" s="11">
        <v>25</v>
      </c>
    </row>
    <row r="183" spans="1:13" ht="16.5" customHeight="1" x14ac:dyDescent="0.3">
      <c r="A183" s="8">
        <v>3412</v>
      </c>
      <c r="B183" s="8" t="s">
        <v>207</v>
      </c>
      <c r="C183" s="8" t="s">
        <v>22</v>
      </c>
      <c r="D183" s="10">
        <v>45529</v>
      </c>
      <c r="E183" s="8" t="s">
        <v>19</v>
      </c>
      <c r="F183" s="11">
        <v>5</v>
      </c>
      <c r="G183" s="8" t="s">
        <v>24</v>
      </c>
      <c r="H183" s="8" t="s">
        <v>23</v>
      </c>
      <c r="I183" s="11" t="s">
        <v>311</v>
      </c>
      <c r="J183" s="8" t="s">
        <v>23</v>
      </c>
      <c r="K183" s="11">
        <v>0</v>
      </c>
      <c r="L183" s="11">
        <v>0</v>
      </c>
      <c r="M183" s="11">
        <v>5</v>
      </c>
    </row>
    <row r="184" spans="1:13" ht="16.5" customHeight="1" x14ac:dyDescent="0.3">
      <c r="A184" s="8">
        <v>3413</v>
      </c>
      <c r="B184" s="8" t="s">
        <v>208</v>
      </c>
      <c r="C184" s="8" t="s">
        <v>18</v>
      </c>
      <c r="D184" s="10">
        <v>45530</v>
      </c>
      <c r="E184" s="8" t="s">
        <v>23</v>
      </c>
      <c r="F184" s="11">
        <v>15</v>
      </c>
      <c r="G184" s="8" t="s">
        <v>27</v>
      </c>
      <c r="H184" s="8" t="s">
        <v>19</v>
      </c>
      <c r="I184" s="11">
        <v>30</v>
      </c>
      <c r="J184" s="8" t="s">
        <v>19</v>
      </c>
      <c r="K184" s="11">
        <v>20</v>
      </c>
      <c r="L184" s="11">
        <v>20</v>
      </c>
      <c r="M184" s="11">
        <v>45</v>
      </c>
    </row>
    <row r="185" spans="1:13" ht="16.5" customHeight="1" x14ac:dyDescent="0.3">
      <c r="A185" s="8">
        <v>3414</v>
      </c>
      <c r="B185" s="8" t="s">
        <v>209</v>
      </c>
      <c r="C185" s="8" t="s">
        <v>26</v>
      </c>
      <c r="D185" s="10">
        <v>45531</v>
      </c>
      <c r="E185" s="8" t="s">
        <v>19</v>
      </c>
      <c r="F185" s="11">
        <v>10</v>
      </c>
      <c r="G185" s="8" t="s">
        <v>27</v>
      </c>
      <c r="H185" s="8" t="s">
        <v>23</v>
      </c>
      <c r="I185" s="11" t="s">
        <v>311</v>
      </c>
      <c r="J185" s="8" t="s">
        <v>19</v>
      </c>
      <c r="K185" s="11">
        <v>20</v>
      </c>
      <c r="L185" s="11">
        <v>12</v>
      </c>
      <c r="M185" s="11">
        <v>18</v>
      </c>
    </row>
    <row r="186" spans="1:13" ht="16.5" customHeight="1" x14ac:dyDescent="0.3">
      <c r="A186" s="8">
        <v>3415</v>
      </c>
      <c r="B186" s="8" t="s">
        <v>210</v>
      </c>
      <c r="C186" s="8" t="s">
        <v>22</v>
      </c>
      <c r="D186" s="10">
        <v>45532</v>
      </c>
      <c r="E186" s="8" t="s">
        <v>23</v>
      </c>
      <c r="F186" s="11">
        <v>5</v>
      </c>
      <c r="G186" s="8" t="s">
        <v>20</v>
      </c>
      <c r="H186" s="8" t="s">
        <v>23</v>
      </c>
      <c r="I186" s="11" t="s">
        <v>311</v>
      </c>
      <c r="J186" s="8" t="s">
        <v>23</v>
      </c>
      <c r="K186" s="11">
        <v>0</v>
      </c>
      <c r="L186" s="11">
        <v>2</v>
      </c>
      <c r="M186" s="11">
        <v>3</v>
      </c>
    </row>
    <row r="187" spans="1:13" ht="16.5" customHeight="1" x14ac:dyDescent="0.3">
      <c r="A187" s="8">
        <v>3416</v>
      </c>
      <c r="B187" s="8" t="s">
        <v>211</v>
      </c>
      <c r="C187" s="8" t="s">
        <v>18</v>
      </c>
      <c r="D187" s="10">
        <v>45533</v>
      </c>
      <c r="E187" s="8" t="s">
        <v>19</v>
      </c>
      <c r="F187" s="11">
        <v>15</v>
      </c>
      <c r="G187" s="8" t="s">
        <v>24</v>
      </c>
      <c r="H187" s="8" t="s">
        <v>19</v>
      </c>
      <c r="I187" s="11">
        <v>30</v>
      </c>
      <c r="J187" s="8" t="s">
        <v>19</v>
      </c>
      <c r="K187" s="11">
        <v>20</v>
      </c>
      <c r="L187" s="11">
        <v>5</v>
      </c>
      <c r="M187" s="11">
        <v>60</v>
      </c>
    </row>
    <row r="188" spans="1:13" ht="16.5" customHeight="1" x14ac:dyDescent="0.3">
      <c r="A188" s="8">
        <v>3417</v>
      </c>
      <c r="B188" s="8" t="s">
        <v>212</v>
      </c>
      <c r="C188" s="8" t="s">
        <v>26</v>
      </c>
      <c r="D188" s="10">
        <v>45534</v>
      </c>
      <c r="E188" s="8" t="s">
        <v>23</v>
      </c>
      <c r="F188" s="11">
        <v>10</v>
      </c>
      <c r="G188" s="8" t="s">
        <v>20</v>
      </c>
      <c r="H188" s="8" t="s">
        <v>23</v>
      </c>
      <c r="I188" s="11" t="s">
        <v>311</v>
      </c>
      <c r="J188" s="8" t="s">
        <v>19</v>
      </c>
      <c r="K188" s="11">
        <v>20</v>
      </c>
      <c r="L188" s="11">
        <v>10</v>
      </c>
      <c r="M188" s="11">
        <v>20</v>
      </c>
    </row>
    <row r="189" spans="1:13" ht="16.5" customHeight="1" x14ac:dyDescent="0.3">
      <c r="A189" s="8">
        <v>3418</v>
      </c>
      <c r="B189" s="8" t="s">
        <v>213</v>
      </c>
      <c r="C189" s="8" t="s">
        <v>22</v>
      </c>
      <c r="D189" s="10">
        <v>45535</v>
      </c>
      <c r="E189" s="8" t="s">
        <v>19</v>
      </c>
      <c r="F189" s="11">
        <v>5</v>
      </c>
      <c r="G189" s="8" t="s">
        <v>27</v>
      </c>
      <c r="H189" s="8" t="s">
        <v>23</v>
      </c>
      <c r="I189" s="11" t="s">
        <v>311</v>
      </c>
      <c r="J189" s="8" t="s">
        <v>23</v>
      </c>
      <c r="K189" s="11">
        <v>0</v>
      </c>
      <c r="L189" s="11">
        <v>0</v>
      </c>
      <c r="M189" s="11">
        <v>5</v>
      </c>
    </row>
    <row r="190" spans="1:13" ht="16.5" customHeight="1" x14ac:dyDescent="0.3">
      <c r="A190" s="8">
        <v>3419</v>
      </c>
      <c r="B190" s="8" t="s">
        <v>214</v>
      </c>
      <c r="C190" s="8" t="s">
        <v>18</v>
      </c>
      <c r="D190" s="10">
        <v>45536</v>
      </c>
      <c r="E190" s="8" t="s">
        <v>23</v>
      </c>
      <c r="F190" s="11">
        <v>15</v>
      </c>
      <c r="G190" s="8" t="s">
        <v>20</v>
      </c>
      <c r="H190" s="8" t="s">
        <v>19</v>
      </c>
      <c r="I190" s="11">
        <v>30</v>
      </c>
      <c r="J190" s="8" t="s">
        <v>19</v>
      </c>
      <c r="K190" s="11">
        <v>20</v>
      </c>
      <c r="L190" s="11">
        <v>3</v>
      </c>
      <c r="M190" s="11">
        <v>62</v>
      </c>
    </row>
    <row r="191" spans="1:13" ht="16.5" customHeight="1" x14ac:dyDescent="0.3">
      <c r="A191" s="8">
        <v>3420</v>
      </c>
      <c r="B191" s="8" t="s">
        <v>215</v>
      </c>
      <c r="C191" s="8" t="s">
        <v>26</v>
      </c>
      <c r="D191" s="10">
        <v>45537</v>
      </c>
      <c r="E191" s="8" t="s">
        <v>19</v>
      </c>
      <c r="F191" s="11">
        <v>10</v>
      </c>
      <c r="G191" s="8" t="s">
        <v>24</v>
      </c>
      <c r="H191" s="8" t="s">
        <v>23</v>
      </c>
      <c r="I191" s="11" t="s">
        <v>311</v>
      </c>
      <c r="J191" s="8" t="s">
        <v>19</v>
      </c>
      <c r="K191" s="11">
        <v>20</v>
      </c>
      <c r="L191" s="11">
        <v>15</v>
      </c>
      <c r="M191" s="11">
        <v>15</v>
      </c>
    </row>
    <row r="192" spans="1:13" ht="16.5" customHeight="1" x14ac:dyDescent="0.3">
      <c r="A192" s="8">
        <v>3421</v>
      </c>
      <c r="B192" s="8" t="s">
        <v>44</v>
      </c>
      <c r="C192" s="8" t="s">
        <v>22</v>
      </c>
      <c r="D192" s="10">
        <v>45538</v>
      </c>
      <c r="E192" s="8" t="s">
        <v>23</v>
      </c>
      <c r="F192" s="11">
        <v>5</v>
      </c>
      <c r="G192" s="8" t="s">
        <v>20</v>
      </c>
      <c r="H192" s="8" t="s">
        <v>23</v>
      </c>
      <c r="I192" s="11" t="s">
        <v>311</v>
      </c>
      <c r="J192" s="8" t="s">
        <v>23</v>
      </c>
      <c r="K192" s="11">
        <v>0</v>
      </c>
      <c r="L192" s="11">
        <v>1</v>
      </c>
      <c r="M192" s="11">
        <v>4</v>
      </c>
    </row>
    <row r="193" spans="1:13" ht="16.5" customHeight="1" x14ac:dyDescent="0.3">
      <c r="A193" s="8">
        <v>3422</v>
      </c>
      <c r="B193" s="8" t="s">
        <v>216</v>
      </c>
      <c r="C193" s="8" t="s">
        <v>18</v>
      </c>
      <c r="D193" s="10">
        <v>45539</v>
      </c>
      <c r="E193" s="8" t="s">
        <v>19</v>
      </c>
      <c r="F193" s="11">
        <v>15</v>
      </c>
      <c r="G193" s="8" t="s">
        <v>27</v>
      </c>
      <c r="H193" s="8" t="s">
        <v>19</v>
      </c>
      <c r="I193" s="11">
        <v>30</v>
      </c>
      <c r="J193" s="8" t="s">
        <v>19</v>
      </c>
      <c r="K193" s="11">
        <v>20</v>
      </c>
      <c r="L193" s="11">
        <v>7</v>
      </c>
      <c r="M193" s="11">
        <v>58</v>
      </c>
    </row>
    <row r="194" spans="1:13" ht="16.5" customHeight="1" x14ac:dyDescent="0.3">
      <c r="A194" s="8">
        <v>3423</v>
      </c>
      <c r="B194" s="8" t="s">
        <v>217</v>
      </c>
      <c r="C194" s="8" t="s">
        <v>26</v>
      </c>
      <c r="D194" s="10">
        <v>45540</v>
      </c>
      <c r="E194" s="8" t="s">
        <v>23</v>
      </c>
      <c r="F194" s="11">
        <v>10</v>
      </c>
      <c r="G194" s="8" t="s">
        <v>20</v>
      </c>
      <c r="H194" s="8" t="s">
        <v>23</v>
      </c>
      <c r="I194" s="11" t="s">
        <v>311</v>
      </c>
      <c r="J194" s="8" t="s">
        <v>19</v>
      </c>
      <c r="K194" s="11">
        <v>20</v>
      </c>
      <c r="L194" s="11">
        <v>10</v>
      </c>
      <c r="M194" s="11">
        <v>20</v>
      </c>
    </row>
    <row r="195" spans="1:13" ht="16.5" customHeight="1" x14ac:dyDescent="0.3">
      <c r="A195" s="8">
        <v>3424</v>
      </c>
      <c r="B195" s="8" t="s">
        <v>43</v>
      </c>
      <c r="C195" s="8" t="s">
        <v>22</v>
      </c>
      <c r="D195" s="10">
        <v>45541</v>
      </c>
      <c r="E195" s="8" t="s">
        <v>19</v>
      </c>
      <c r="F195" s="11">
        <v>5</v>
      </c>
      <c r="G195" s="8" t="s">
        <v>24</v>
      </c>
      <c r="H195" s="8" t="s">
        <v>23</v>
      </c>
      <c r="I195" s="11" t="s">
        <v>311</v>
      </c>
      <c r="J195" s="8" t="s">
        <v>23</v>
      </c>
      <c r="K195" s="11">
        <v>0</v>
      </c>
      <c r="L195" s="11">
        <v>0</v>
      </c>
      <c r="M195" s="11">
        <v>5</v>
      </c>
    </row>
    <row r="196" spans="1:13" ht="16.5" customHeight="1" x14ac:dyDescent="0.3">
      <c r="A196" s="8">
        <v>3425</v>
      </c>
      <c r="B196" s="8" t="s">
        <v>218</v>
      </c>
      <c r="C196" s="8" t="s">
        <v>18</v>
      </c>
      <c r="D196" s="10">
        <v>45542</v>
      </c>
      <c r="E196" s="8" t="s">
        <v>23</v>
      </c>
      <c r="F196" s="11">
        <v>15</v>
      </c>
      <c r="G196" s="8" t="s">
        <v>20</v>
      </c>
      <c r="H196" s="8" t="s">
        <v>19</v>
      </c>
      <c r="I196" s="11">
        <v>30</v>
      </c>
      <c r="J196" s="8" t="s">
        <v>19</v>
      </c>
      <c r="K196" s="11">
        <v>20</v>
      </c>
      <c r="L196" s="11">
        <v>20</v>
      </c>
      <c r="M196" s="11">
        <v>45</v>
      </c>
    </row>
    <row r="197" spans="1:13" ht="16.5" customHeight="1" x14ac:dyDescent="0.3">
      <c r="A197" s="8">
        <v>3426</v>
      </c>
      <c r="B197" s="8" t="s">
        <v>196</v>
      </c>
      <c r="C197" s="8" t="s">
        <v>26</v>
      </c>
      <c r="D197" s="10">
        <v>45543</v>
      </c>
      <c r="E197" s="8" t="s">
        <v>19</v>
      </c>
      <c r="F197" s="11">
        <v>10</v>
      </c>
      <c r="G197" s="8" t="s">
        <v>27</v>
      </c>
      <c r="H197" s="8" t="s">
        <v>23</v>
      </c>
      <c r="I197" s="11" t="s">
        <v>311</v>
      </c>
      <c r="J197" s="8" t="s">
        <v>19</v>
      </c>
      <c r="K197" s="11">
        <v>20</v>
      </c>
      <c r="L197" s="11">
        <v>15</v>
      </c>
      <c r="M197" s="11">
        <v>15</v>
      </c>
    </row>
    <row r="198" spans="1:13" ht="16.5" customHeight="1" x14ac:dyDescent="0.3">
      <c r="A198" s="8">
        <v>3427</v>
      </c>
      <c r="B198" s="8" t="s">
        <v>219</v>
      </c>
      <c r="C198" s="8" t="s">
        <v>22</v>
      </c>
      <c r="D198" s="10">
        <v>45544</v>
      </c>
      <c r="E198" s="8" t="s">
        <v>23</v>
      </c>
      <c r="F198" s="11">
        <v>5</v>
      </c>
      <c r="G198" s="8" t="s">
        <v>20</v>
      </c>
      <c r="H198" s="8" t="s">
        <v>23</v>
      </c>
      <c r="I198" s="11" t="s">
        <v>311</v>
      </c>
      <c r="J198" s="8" t="s">
        <v>23</v>
      </c>
      <c r="K198" s="11">
        <v>0</v>
      </c>
      <c r="L198" s="11">
        <v>1</v>
      </c>
      <c r="M198" s="11">
        <v>4</v>
      </c>
    </row>
    <row r="199" spans="1:13" ht="16.5" customHeight="1" x14ac:dyDescent="0.3">
      <c r="A199" s="8">
        <v>3428</v>
      </c>
      <c r="B199" s="8" t="s">
        <v>220</v>
      </c>
      <c r="C199" s="8" t="s">
        <v>18</v>
      </c>
      <c r="D199" s="10">
        <v>45545</v>
      </c>
      <c r="E199" s="8" t="s">
        <v>19</v>
      </c>
      <c r="F199" s="11">
        <v>15</v>
      </c>
      <c r="G199" s="8" t="s">
        <v>24</v>
      </c>
      <c r="H199" s="8" t="s">
        <v>19</v>
      </c>
      <c r="I199" s="11">
        <v>30</v>
      </c>
      <c r="J199" s="8" t="s">
        <v>19</v>
      </c>
      <c r="K199" s="11">
        <v>20</v>
      </c>
      <c r="L199" s="11">
        <v>3</v>
      </c>
      <c r="M199" s="11">
        <v>62</v>
      </c>
    </row>
    <row r="200" spans="1:13" ht="16.5" customHeight="1" x14ac:dyDescent="0.3">
      <c r="A200" s="8">
        <v>3429</v>
      </c>
      <c r="B200" s="8" t="s">
        <v>221</v>
      </c>
      <c r="C200" s="8" t="s">
        <v>26</v>
      </c>
      <c r="D200" s="10">
        <v>45546</v>
      </c>
      <c r="E200" s="8" t="s">
        <v>23</v>
      </c>
      <c r="F200" s="11">
        <v>10</v>
      </c>
      <c r="G200" s="8" t="s">
        <v>20</v>
      </c>
      <c r="H200" s="8" t="s">
        <v>23</v>
      </c>
      <c r="I200" s="11" t="s">
        <v>311</v>
      </c>
      <c r="J200" s="8" t="s">
        <v>19</v>
      </c>
      <c r="K200" s="11">
        <v>20</v>
      </c>
      <c r="L200" s="11">
        <v>10</v>
      </c>
      <c r="M200" s="11">
        <v>20</v>
      </c>
    </row>
    <row r="201" spans="1:13" ht="16.5" customHeight="1" x14ac:dyDescent="0.3">
      <c r="A201" s="8">
        <v>3430</v>
      </c>
      <c r="B201" s="8" t="s">
        <v>222</v>
      </c>
      <c r="C201" s="8" t="s">
        <v>22</v>
      </c>
      <c r="D201" s="10">
        <v>45547</v>
      </c>
      <c r="E201" s="8" t="s">
        <v>19</v>
      </c>
      <c r="F201" s="11">
        <v>5</v>
      </c>
      <c r="G201" s="8" t="s">
        <v>27</v>
      </c>
      <c r="H201" s="8" t="s">
        <v>23</v>
      </c>
      <c r="I201" s="11" t="s">
        <v>311</v>
      </c>
      <c r="J201" s="8" t="s">
        <v>23</v>
      </c>
      <c r="K201" s="11">
        <v>0</v>
      </c>
      <c r="L201" s="11">
        <v>0</v>
      </c>
      <c r="M201" s="11">
        <v>5</v>
      </c>
    </row>
    <row r="202" spans="1:13" ht="16.5" customHeight="1" x14ac:dyDescent="0.3">
      <c r="A202" s="8">
        <v>3431</v>
      </c>
      <c r="B202" s="8" t="s">
        <v>223</v>
      </c>
      <c r="C202" s="8" t="s">
        <v>18</v>
      </c>
      <c r="D202" s="10">
        <v>45548</v>
      </c>
      <c r="E202" s="8" t="s">
        <v>23</v>
      </c>
      <c r="F202" s="11">
        <v>15</v>
      </c>
      <c r="G202" s="8" t="s">
        <v>20</v>
      </c>
      <c r="H202" s="8" t="s">
        <v>19</v>
      </c>
      <c r="I202" s="11">
        <v>30</v>
      </c>
      <c r="J202" s="8" t="s">
        <v>19</v>
      </c>
      <c r="K202" s="11">
        <v>20</v>
      </c>
      <c r="L202" s="11">
        <v>15</v>
      </c>
      <c r="M202" s="11">
        <v>50</v>
      </c>
    </row>
    <row r="203" spans="1:13" ht="16.5" customHeight="1" x14ac:dyDescent="0.3">
      <c r="A203" s="8">
        <v>3432</v>
      </c>
      <c r="B203" s="8" t="s">
        <v>224</v>
      </c>
      <c r="C203" s="8" t="s">
        <v>26</v>
      </c>
      <c r="D203" s="10">
        <v>45549</v>
      </c>
      <c r="E203" s="8" t="s">
        <v>19</v>
      </c>
      <c r="F203" s="11">
        <v>10</v>
      </c>
      <c r="G203" s="8" t="s">
        <v>24</v>
      </c>
      <c r="H203" s="8" t="s">
        <v>23</v>
      </c>
      <c r="I203" s="11" t="s">
        <v>311</v>
      </c>
      <c r="J203" s="8" t="s">
        <v>19</v>
      </c>
      <c r="K203" s="11">
        <v>20</v>
      </c>
      <c r="L203" s="11">
        <v>15</v>
      </c>
      <c r="M203" s="11">
        <v>15</v>
      </c>
    </row>
    <row r="204" spans="1:13" ht="16.5" customHeight="1" x14ac:dyDescent="0.3">
      <c r="A204" s="8">
        <v>3433</v>
      </c>
      <c r="B204" s="8" t="s">
        <v>225</v>
      </c>
      <c r="C204" s="8" t="s">
        <v>22</v>
      </c>
      <c r="D204" s="10">
        <v>45550</v>
      </c>
      <c r="E204" s="8" t="s">
        <v>23</v>
      </c>
      <c r="F204" s="11">
        <v>5</v>
      </c>
      <c r="G204" s="8" t="s">
        <v>20</v>
      </c>
      <c r="H204" s="8" t="s">
        <v>23</v>
      </c>
      <c r="I204" s="11" t="s">
        <v>311</v>
      </c>
      <c r="J204" s="8" t="s">
        <v>23</v>
      </c>
      <c r="K204" s="11">
        <v>0</v>
      </c>
      <c r="L204" s="11">
        <v>1</v>
      </c>
      <c r="M204" s="11">
        <v>4</v>
      </c>
    </row>
    <row r="205" spans="1:13" ht="16.5" customHeight="1" x14ac:dyDescent="0.3">
      <c r="A205" s="8">
        <v>3434</v>
      </c>
      <c r="B205" s="8" t="s">
        <v>226</v>
      </c>
      <c r="C205" s="8" t="s">
        <v>18</v>
      </c>
      <c r="D205" s="10">
        <v>45551</v>
      </c>
      <c r="E205" s="8" t="s">
        <v>19</v>
      </c>
      <c r="F205" s="11">
        <v>15</v>
      </c>
      <c r="G205" s="8" t="s">
        <v>27</v>
      </c>
      <c r="H205" s="8" t="s">
        <v>19</v>
      </c>
      <c r="I205" s="11">
        <v>30</v>
      </c>
      <c r="J205" s="8" t="s">
        <v>19</v>
      </c>
      <c r="K205" s="11">
        <v>20</v>
      </c>
      <c r="L205" s="11">
        <v>7</v>
      </c>
      <c r="M205" s="11">
        <v>58</v>
      </c>
    </row>
    <row r="206" spans="1:13" ht="16.5" customHeight="1" x14ac:dyDescent="0.3">
      <c r="A206" s="8">
        <v>3435</v>
      </c>
      <c r="B206" s="8" t="s">
        <v>227</v>
      </c>
      <c r="C206" s="8" t="s">
        <v>26</v>
      </c>
      <c r="D206" s="10">
        <v>45552</v>
      </c>
      <c r="E206" s="8" t="s">
        <v>23</v>
      </c>
      <c r="F206" s="11">
        <v>10</v>
      </c>
      <c r="G206" s="8" t="s">
        <v>20</v>
      </c>
      <c r="H206" s="8" t="s">
        <v>23</v>
      </c>
      <c r="I206" s="11" t="s">
        <v>311</v>
      </c>
      <c r="J206" s="8" t="s">
        <v>19</v>
      </c>
      <c r="K206" s="11">
        <v>20</v>
      </c>
      <c r="L206" s="11">
        <v>10</v>
      </c>
      <c r="M206" s="11">
        <v>20</v>
      </c>
    </row>
    <row r="207" spans="1:13" ht="16.5" customHeight="1" x14ac:dyDescent="0.3">
      <c r="A207" s="8">
        <v>3436</v>
      </c>
      <c r="B207" s="8" t="s">
        <v>228</v>
      </c>
      <c r="C207" s="8" t="s">
        <v>22</v>
      </c>
      <c r="D207" s="10">
        <v>45553</v>
      </c>
      <c r="E207" s="8" t="s">
        <v>19</v>
      </c>
      <c r="F207" s="11">
        <v>5</v>
      </c>
      <c r="G207" s="8" t="s">
        <v>20</v>
      </c>
      <c r="H207" s="8" t="s">
        <v>23</v>
      </c>
      <c r="I207" s="11" t="s">
        <v>311</v>
      </c>
      <c r="J207" s="8" t="s">
        <v>23</v>
      </c>
      <c r="K207" s="11">
        <v>0</v>
      </c>
      <c r="L207" s="11">
        <v>0</v>
      </c>
      <c r="M207" s="11">
        <v>5</v>
      </c>
    </row>
    <row r="208" spans="1:13" ht="16.5" customHeight="1" x14ac:dyDescent="0.3">
      <c r="A208" s="8">
        <v>3437</v>
      </c>
      <c r="B208" s="8" t="s">
        <v>229</v>
      </c>
      <c r="C208" s="8" t="s">
        <v>18</v>
      </c>
      <c r="D208" s="10">
        <v>45554</v>
      </c>
      <c r="E208" s="8" t="s">
        <v>23</v>
      </c>
      <c r="F208" s="11">
        <v>15</v>
      </c>
      <c r="G208" s="8" t="s">
        <v>27</v>
      </c>
      <c r="H208" s="8" t="s">
        <v>19</v>
      </c>
      <c r="I208" s="11">
        <v>30</v>
      </c>
      <c r="J208" s="8" t="s">
        <v>19</v>
      </c>
      <c r="K208" s="11">
        <v>20</v>
      </c>
      <c r="L208" s="11">
        <v>7</v>
      </c>
      <c r="M208" s="11">
        <v>58</v>
      </c>
    </row>
    <row r="209" spans="1:13" ht="16.5" customHeight="1" x14ac:dyDescent="0.3">
      <c r="A209" s="8">
        <v>3438</v>
      </c>
      <c r="B209" s="8" t="s">
        <v>230</v>
      </c>
      <c r="C209" s="8" t="s">
        <v>26</v>
      </c>
      <c r="D209" s="10">
        <v>45555</v>
      </c>
      <c r="E209" s="8" t="s">
        <v>19</v>
      </c>
      <c r="F209" s="11">
        <v>10</v>
      </c>
      <c r="G209" s="8" t="s">
        <v>24</v>
      </c>
      <c r="H209" s="8" t="s">
        <v>23</v>
      </c>
      <c r="I209" s="11" t="s">
        <v>311</v>
      </c>
      <c r="J209" s="8" t="s">
        <v>19</v>
      </c>
      <c r="K209" s="11">
        <v>20</v>
      </c>
      <c r="L209" s="11">
        <v>10</v>
      </c>
      <c r="M209" s="11">
        <v>20</v>
      </c>
    </row>
    <row r="210" spans="1:13" ht="16.5" customHeight="1" x14ac:dyDescent="0.3">
      <c r="A210" s="8">
        <v>3439</v>
      </c>
      <c r="B210" s="8" t="s">
        <v>231</v>
      </c>
      <c r="C210" s="8" t="s">
        <v>22</v>
      </c>
      <c r="D210" s="10">
        <v>45556</v>
      </c>
      <c r="E210" s="8" t="s">
        <v>23</v>
      </c>
      <c r="F210" s="11">
        <v>5</v>
      </c>
      <c r="G210" s="8" t="s">
        <v>27</v>
      </c>
      <c r="H210" s="8" t="s">
        <v>23</v>
      </c>
      <c r="I210" s="11" t="s">
        <v>311</v>
      </c>
      <c r="J210" s="8" t="s">
        <v>23</v>
      </c>
      <c r="K210" s="11">
        <v>0</v>
      </c>
      <c r="L210" s="11">
        <v>1</v>
      </c>
      <c r="M210" s="11">
        <v>4</v>
      </c>
    </row>
    <row r="211" spans="1:13" ht="16.5" customHeight="1" x14ac:dyDescent="0.3">
      <c r="A211" s="8">
        <v>3440</v>
      </c>
      <c r="B211" s="8" t="s">
        <v>232</v>
      </c>
      <c r="C211" s="8" t="s">
        <v>18</v>
      </c>
      <c r="D211" s="10">
        <v>45557</v>
      </c>
      <c r="E211" s="8" t="s">
        <v>19</v>
      </c>
      <c r="F211" s="11">
        <v>15</v>
      </c>
      <c r="G211" s="8" t="s">
        <v>20</v>
      </c>
      <c r="H211" s="8" t="s">
        <v>19</v>
      </c>
      <c r="I211" s="11">
        <v>30</v>
      </c>
      <c r="J211" s="8" t="s">
        <v>19</v>
      </c>
      <c r="K211" s="11">
        <v>20</v>
      </c>
      <c r="L211" s="11">
        <v>15</v>
      </c>
      <c r="M211" s="11">
        <v>50</v>
      </c>
    </row>
    <row r="212" spans="1:13" ht="16.5" customHeight="1" x14ac:dyDescent="0.3">
      <c r="A212" s="8">
        <v>3441</v>
      </c>
      <c r="B212" s="8" t="s">
        <v>233</v>
      </c>
      <c r="C212" s="8" t="s">
        <v>26</v>
      </c>
      <c r="D212" s="10">
        <v>45558</v>
      </c>
      <c r="E212" s="8" t="s">
        <v>23</v>
      </c>
      <c r="F212" s="11">
        <v>10</v>
      </c>
      <c r="G212" s="8" t="s">
        <v>20</v>
      </c>
      <c r="H212" s="8" t="s">
        <v>23</v>
      </c>
      <c r="I212" s="11" t="s">
        <v>311</v>
      </c>
      <c r="J212" s="8" t="s">
        <v>19</v>
      </c>
      <c r="K212" s="11">
        <v>20</v>
      </c>
      <c r="L212" s="11">
        <v>5</v>
      </c>
      <c r="M212" s="11">
        <v>25</v>
      </c>
    </row>
    <row r="213" spans="1:13" ht="16.5" customHeight="1" x14ac:dyDescent="0.3">
      <c r="A213" s="8">
        <v>3442</v>
      </c>
      <c r="B213" s="8" t="s">
        <v>234</v>
      </c>
      <c r="C213" s="8" t="s">
        <v>22</v>
      </c>
      <c r="D213" s="10">
        <v>45559</v>
      </c>
      <c r="E213" s="8" t="s">
        <v>19</v>
      </c>
      <c r="F213" s="11">
        <v>5</v>
      </c>
      <c r="G213" s="8" t="s">
        <v>24</v>
      </c>
      <c r="H213" s="8" t="s">
        <v>23</v>
      </c>
      <c r="I213" s="11" t="s">
        <v>311</v>
      </c>
      <c r="J213" s="8" t="s">
        <v>23</v>
      </c>
      <c r="K213" s="11">
        <v>0</v>
      </c>
      <c r="L213" s="11">
        <v>0</v>
      </c>
      <c r="M213" s="11">
        <v>5</v>
      </c>
    </row>
    <row r="214" spans="1:13" ht="16.5" customHeight="1" x14ac:dyDescent="0.3">
      <c r="A214" s="8">
        <v>3443</v>
      </c>
      <c r="B214" s="8" t="s">
        <v>235</v>
      </c>
      <c r="C214" s="8" t="s">
        <v>18</v>
      </c>
      <c r="D214" s="10">
        <v>45560</v>
      </c>
      <c r="E214" s="8" t="s">
        <v>23</v>
      </c>
      <c r="F214" s="11">
        <v>15</v>
      </c>
      <c r="G214" s="8" t="s">
        <v>27</v>
      </c>
      <c r="H214" s="8" t="s">
        <v>19</v>
      </c>
      <c r="I214" s="11">
        <v>30</v>
      </c>
      <c r="J214" s="8" t="s">
        <v>19</v>
      </c>
      <c r="K214" s="11">
        <v>20</v>
      </c>
      <c r="L214" s="11">
        <v>20</v>
      </c>
      <c r="M214" s="11">
        <v>45</v>
      </c>
    </row>
    <row r="215" spans="1:13" ht="16.5" customHeight="1" x14ac:dyDescent="0.3">
      <c r="A215" s="8">
        <v>3444</v>
      </c>
      <c r="B215" s="8" t="s">
        <v>236</v>
      </c>
      <c r="C215" s="8" t="s">
        <v>26</v>
      </c>
      <c r="D215" s="10">
        <v>45561</v>
      </c>
      <c r="E215" s="8" t="s">
        <v>19</v>
      </c>
      <c r="F215" s="11">
        <v>10</v>
      </c>
      <c r="G215" s="8" t="s">
        <v>27</v>
      </c>
      <c r="H215" s="8" t="s">
        <v>23</v>
      </c>
      <c r="I215" s="11" t="s">
        <v>311</v>
      </c>
      <c r="J215" s="8" t="s">
        <v>19</v>
      </c>
      <c r="K215" s="11">
        <v>20</v>
      </c>
      <c r="L215" s="11">
        <v>12</v>
      </c>
      <c r="M215" s="11">
        <v>18</v>
      </c>
    </row>
    <row r="216" spans="1:13" ht="16.5" customHeight="1" x14ac:dyDescent="0.3">
      <c r="A216" s="8">
        <v>3445</v>
      </c>
      <c r="B216" s="8" t="s">
        <v>66</v>
      </c>
      <c r="C216" s="8" t="s">
        <v>22</v>
      </c>
      <c r="D216" s="10">
        <v>45562</v>
      </c>
      <c r="E216" s="8" t="s">
        <v>23</v>
      </c>
      <c r="F216" s="11">
        <v>5</v>
      </c>
      <c r="G216" s="8" t="s">
        <v>20</v>
      </c>
      <c r="H216" s="8" t="s">
        <v>23</v>
      </c>
      <c r="I216" s="11" t="s">
        <v>311</v>
      </c>
      <c r="J216" s="8" t="s">
        <v>23</v>
      </c>
      <c r="K216" s="11">
        <v>0</v>
      </c>
      <c r="L216" s="11">
        <v>2</v>
      </c>
      <c r="M216" s="11">
        <v>3</v>
      </c>
    </row>
    <row r="217" spans="1:13" ht="16.5" customHeight="1" x14ac:dyDescent="0.3">
      <c r="A217" s="8">
        <v>3446</v>
      </c>
      <c r="B217" s="8" t="s">
        <v>237</v>
      </c>
      <c r="C217" s="8" t="s">
        <v>18</v>
      </c>
      <c r="D217" s="10">
        <v>45563</v>
      </c>
      <c r="E217" s="8" t="s">
        <v>19</v>
      </c>
      <c r="F217" s="11">
        <v>15</v>
      </c>
      <c r="G217" s="8" t="s">
        <v>24</v>
      </c>
      <c r="H217" s="8" t="s">
        <v>19</v>
      </c>
      <c r="I217" s="11">
        <v>30</v>
      </c>
      <c r="J217" s="8" t="s">
        <v>19</v>
      </c>
      <c r="K217" s="11">
        <v>20</v>
      </c>
      <c r="L217" s="11">
        <v>5</v>
      </c>
      <c r="M217" s="11">
        <v>60</v>
      </c>
    </row>
    <row r="218" spans="1:13" ht="16.5" customHeight="1" x14ac:dyDescent="0.3">
      <c r="A218" s="8">
        <v>3447</v>
      </c>
      <c r="B218" s="8" t="s">
        <v>238</v>
      </c>
      <c r="C218" s="8" t="s">
        <v>26</v>
      </c>
      <c r="D218" s="10">
        <v>45564</v>
      </c>
      <c r="E218" s="8" t="s">
        <v>23</v>
      </c>
      <c r="F218" s="11">
        <v>10</v>
      </c>
      <c r="G218" s="8" t="s">
        <v>20</v>
      </c>
      <c r="H218" s="8" t="s">
        <v>23</v>
      </c>
      <c r="I218" s="11" t="s">
        <v>311</v>
      </c>
      <c r="J218" s="8" t="s">
        <v>19</v>
      </c>
      <c r="K218" s="11">
        <v>20</v>
      </c>
      <c r="L218" s="11">
        <v>10</v>
      </c>
      <c r="M218" s="11">
        <v>20</v>
      </c>
    </row>
    <row r="219" spans="1:13" ht="16.5" customHeight="1" x14ac:dyDescent="0.3">
      <c r="A219" s="8">
        <v>3448</v>
      </c>
      <c r="B219" s="8" t="s">
        <v>239</v>
      </c>
      <c r="C219" s="8" t="s">
        <v>22</v>
      </c>
      <c r="D219" s="10">
        <v>45565</v>
      </c>
      <c r="E219" s="8" t="s">
        <v>19</v>
      </c>
      <c r="F219" s="11">
        <v>5</v>
      </c>
      <c r="G219" s="8" t="s">
        <v>27</v>
      </c>
      <c r="H219" s="8" t="s">
        <v>23</v>
      </c>
      <c r="I219" s="11" t="s">
        <v>311</v>
      </c>
      <c r="J219" s="8" t="s">
        <v>23</v>
      </c>
      <c r="K219" s="11">
        <v>0</v>
      </c>
      <c r="L219" s="11">
        <v>0</v>
      </c>
      <c r="M219" s="11">
        <v>5</v>
      </c>
    </row>
    <row r="220" spans="1:13" ht="16.5" customHeight="1" x14ac:dyDescent="0.3">
      <c r="A220" s="8">
        <v>3449</v>
      </c>
      <c r="B220" s="8" t="s">
        <v>240</v>
      </c>
      <c r="C220" s="8" t="s">
        <v>18</v>
      </c>
      <c r="D220" s="10">
        <v>45566</v>
      </c>
      <c r="E220" s="8" t="s">
        <v>23</v>
      </c>
      <c r="F220" s="11">
        <v>15</v>
      </c>
      <c r="G220" s="8" t="s">
        <v>20</v>
      </c>
      <c r="H220" s="8" t="s">
        <v>19</v>
      </c>
      <c r="I220" s="11">
        <v>30</v>
      </c>
      <c r="J220" s="8" t="s">
        <v>19</v>
      </c>
      <c r="K220" s="11">
        <v>20</v>
      </c>
      <c r="L220" s="11">
        <v>3</v>
      </c>
      <c r="M220" s="11">
        <v>62</v>
      </c>
    </row>
    <row r="221" spans="1:13" ht="16.5" customHeight="1" x14ac:dyDescent="0.3">
      <c r="A221" s="8">
        <v>3450</v>
      </c>
      <c r="B221" s="8" t="s">
        <v>241</v>
      </c>
      <c r="C221" s="8" t="s">
        <v>26</v>
      </c>
      <c r="D221" s="10">
        <v>45567</v>
      </c>
      <c r="E221" s="8" t="s">
        <v>19</v>
      </c>
      <c r="F221" s="11">
        <v>10</v>
      </c>
      <c r="G221" s="8" t="s">
        <v>24</v>
      </c>
      <c r="H221" s="8" t="s">
        <v>23</v>
      </c>
      <c r="I221" s="11" t="s">
        <v>311</v>
      </c>
      <c r="J221" s="8" t="s">
        <v>19</v>
      </c>
      <c r="K221" s="11">
        <v>20</v>
      </c>
      <c r="L221" s="11">
        <v>15</v>
      </c>
      <c r="M221" s="11">
        <v>15</v>
      </c>
    </row>
    <row r="222" spans="1:13" ht="16.5" customHeight="1" x14ac:dyDescent="0.3">
      <c r="A222" s="8">
        <v>3451</v>
      </c>
      <c r="B222" s="8" t="s">
        <v>242</v>
      </c>
      <c r="C222" s="8" t="s">
        <v>22</v>
      </c>
      <c r="D222" s="10">
        <v>45568</v>
      </c>
      <c r="E222" s="8" t="s">
        <v>23</v>
      </c>
      <c r="F222" s="11">
        <v>5</v>
      </c>
      <c r="G222" s="8" t="s">
        <v>20</v>
      </c>
      <c r="H222" s="8" t="s">
        <v>23</v>
      </c>
      <c r="I222" s="11" t="s">
        <v>311</v>
      </c>
      <c r="J222" s="8" t="s">
        <v>23</v>
      </c>
      <c r="K222" s="11">
        <v>0</v>
      </c>
      <c r="L222" s="11">
        <v>1</v>
      </c>
      <c r="M222" s="11">
        <v>4</v>
      </c>
    </row>
    <row r="223" spans="1:13" ht="16.5" customHeight="1" x14ac:dyDescent="0.3">
      <c r="A223" s="8">
        <v>3452</v>
      </c>
      <c r="B223" s="8" t="s">
        <v>220</v>
      </c>
      <c r="C223" s="8" t="s">
        <v>18</v>
      </c>
      <c r="D223" s="10">
        <v>45569</v>
      </c>
      <c r="E223" s="8" t="s">
        <v>19</v>
      </c>
      <c r="F223" s="11">
        <v>15</v>
      </c>
      <c r="G223" s="8" t="s">
        <v>27</v>
      </c>
      <c r="H223" s="8" t="s">
        <v>19</v>
      </c>
      <c r="I223" s="11">
        <v>30</v>
      </c>
      <c r="J223" s="8" t="s">
        <v>19</v>
      </c>
      <c r="K223" s="11">
        <v>20</v>
      </c>
      <c r="L223" s="11">
        <v>7</v>
      </c>
      <c r="M223" s="11">
        <v>58</v>
      </c>
    </row>
    <row r="224" spans="1:13" ht="16.5" customHeight="1" x14ac:dyDescent="0.3">
      <c r="A224" s="8">
        <v>3453</v>
      </c>
      <c r="B224" s="8" t="s">
        <v>74</v>
      </c>
      <c r="C224" s="8" t="s">
        <v>26</v>
      </c>
      <c r="D224" s="10">
        <v>45570</v>
      </c>
      <c r="E224" s="8" t="s">
        <v>23</v>
      </c>
      <c r="F224" s="11">
        <v>10</v>
      </c>
      <c r="G224" s="8" t="s">
        <v>20</v>
      </c>
      <c r="H224" s="8" t="s">
        <v>23</v>
      </c>
      <c r="I224" s="11" t="s">
        <v>311</v>
      </c>
      <c r="J224" s="8" t="s">
        <v>19</v>
      </c>
      <c r="K224" s="11">
        <v>20</v>
      </c>
      <c r="L224" s="11">
        <v>10</v>
      </c>
      <c r="M224" s="11">
        <v>20</v>
      </c>
    </row>
    <row r="225" spans="1:13" ht="16.5" customHeight="1" x14ac:dyDescent="0.3">
      <c r="A225" s="8">
        <v>3454</v>
      </c>
      <c r="B225" s="8" t="s">
        <v>243</v>
      </c>
      <c r="C225" s="8" t="s">
        <v>22</v>
      </c>
      <c r="D225" s="10">
        <v>45571</v>
      </c>
      <c r="E225" s="8" t="s">
        <v>19</v>
      </c>
      <c r="F225" s="11">
        <v>5</v>
      </c>
      <c r="G225" s="8" t="s">
        <v>24</v>
      </c>
      <c r="H225" s="8" t="s">
        <v>23</v>
      </c>
      <c r="I225" s="11" t="s">
        <v>311</v>
      </c>
      <c r="J225" s="8" t="s">
        <v>23</v>
      </c>
      <c r="K225" s="11">
        <v>0</v>
      </c>
      <c r="L225" s="11">
        <v>0</v>
      </c>
      <c r="M225" s="11">
        <v>5</v>
      </c>
    </row>
    <row r="226" spans="1:13" ht="16.5" customHeight="1" x14ac:dyDescent="0.3">
      <c r="A226" s="8">
        <v>3455</v>
      </c>
      <c r="B226" s="8" t="s">
        <v>244</v>
      </c>
      <c r="C226" s="8" t="s">
        <v>18</v>
      </c>
      <c r="D226" s="10">
        <v>45572</v>
      </c>
      <c r="E226" s="8" t="s">
        <v>23</v>
      </c>
      <c r="F226" s="11">
        <v>15</v>
      </c>
      <c r="G226" s="8" t="s">
        <v>20</v>
      </c>
      <c r="H226" s="8" t="s">
        <v>19</v>
      </c>
      <c r="I226" s="11">
        <v>30</v>
      </c>
      <c r="J226" s="8" t="s">
        <v>19</v>
      </c>
      <c r="K226" s="11">
        <v>20</v>
      </c>
      <c r="L226" s="11">
        <v>20</v>
      </c>
      <c r="M226" s="11">
        <v>45</v>
      </c>
    </row>
    <row r="227" spans="1:13" ht="16.5" customHeight="1" x14ac:dyDescent="0.3">
      <c r="A227" s="8">
        <v>3456</v>
      </c>
      <c r="B227" s="8" t="s">
        <v>245</v>
      </c>
      <c r="C227" s="8" t="s">
        <v>26</v>
      </c>
      <c r="D227" s="10">
        <v>45573</v>
      </c>
      <c r="E227" s="8" t="s">
        <v>19</v>
      </c>
      <c r="F227" s="11">
        <v>10</v>
      </c>
      <c r="G227" s="8" t="s">
        <v>27</v>
      </c>
      <c r="H227" s="8" t="s">
        <v>23</v>
      </c>
      <c r="I227" s="11" t="s">
        <v>311</v>
      </c>
      <c r="J227" s="8" t="s">
        <v>19</v>
      </c>
      <c r="K227" s="11">
        <v>20</v>
      </c>
      <c r="L227" s="11">
        <v>15</v>
      </c>
      <c r="M227" s="11">
        <v>15</v>
      </c>
    </row>
    <row r="228" spans="1:13" ht="16.5" customHeight="1" x14ac:dyDescent="0.3">
      <c r="A228" s="8">
        <v>3457</v>
      </c>
      <c r="B228" s="8" t="s">
        <v>246</v>
      </c>
      <c r="C228" s="8" t="s">
        <v>22</v>
      </c>
      <c r="D228" s="10">
        <v>45574</v>
      </c>
      <c r="E228" s="8" t="s">
        <v>23</v>
      </c>
      <c r="F228" s="11">
        <v>5</v>
      </c>
      <c r="G228" s="8" t="s">
        <v>20</v>
      </c>
      <c r="H228" s="8" t="s">
        <v>23</v>
      </c>
      <c r="I228" s="11" t="s">
        <v>311</v>
      </c>
      <c r="J228" s="8" t="s">
        <v>23</v>
      </c>
      <c r="K228" s="11">
        <v>0</v>
      </c>
      <c r="L228" s="11">
        <v>1</v>
      </c>
      <c r="M228" s="11">
        <v>4</v>
      </c>
    </row>
    <row r="229" spans="1:13" ht="16.5" customHeight="1" x14ac:dyDescent="0.3">
      <c r="A229" s="8">
        <v>3458</v>
      </c>
      <c r="B229" s="8" t="s">
        <v>247</v>
      </c>
      <c r="C229" s="8" t="s">
        <v>18</v>
      </c>
      <c r="D229" s="10">
        <v>45575</v>
      </c>
      <c r="E229" s="8" t="s">
        <v>19</v>
      </c>
      <c r="F229" s="11">
        <v>15</v>
      </c>
      <c r="G229" s="8" t="s">
        <v>24</v>
      </c>
      <c r="H229" s="8" t="s">
        <v>19</v>
      </c>
      <c r="I229" s="11">
        <v>30</v>
      </c>
      <c r="J229" s="8" t="s">
        <v>19</v>
      </c>
      <c r="K229" s="11">
        <v>20</v>
      </c>
      <c r="L229" s="11">
        <v>3</v>
      </c>
      <c r="M229" s="11">
        <v>62</v>
      </c>
    </row>
    <row r="230" spans="1:13" ht="16.5" customHeight="1" x14ac:dyDescent="0.3">
      <c r="A230" s="8">
        <v>3459</v>
      </c>
      <c r="B230" s="8" t="s">
        <v>248</v>
      </c>
      <c r="C230" s="8" t="s">
        <v>26</v>
      </c>
      <c r="D230" s="10">
        <v>45576</v>
      </c>
      <c r="E230" s="8" t="s">
        <v>23</v>
      </c>
      <c r="F230" s="11">
        <v>10</v>
      </c>
      <c r="G230" s="8" t="s">
        <v>20</v>
      </c>
      <c r="H230" s="8" t="s">
        <v>23</v>
      </c>
      <c r="I230" s="11" t="s">
        <v>311</v>
      </c>
      <c r="J230" s="8" t="s">
        <v>19</v>
      </c>
      <c r="K230" s="11">
        <v>20</v>
      </c>
      <c r="L230" s="11">
        <v>10</v>
      </c>
      <c r="M230" s="11">
        <v>20</v>
      </c>
    </row>
    <row r="231" spans="1:13" ht="16.5" customHeight="1" x14ac:dyDescent="0.3">
      <c r="A231" s="8">
        <v>3460</v>
      </c>
      <c r="B231" s="8" t="s">
        <v>156</v>
      </c>
      <c r="C231" s="8" t="s">
        <v>22</v>
      </c>
      <c r="D231" s="10">
        <v>45577</v>
      </c>
      <c r="E231" s="8" t="s">
        <v>19</v>
      </c>
      <c r="F231" s="11">
        <v>5</v>
      </c>
      <c r="G231" s="8" t="s">
        <v>27</v>
      </c>
      <c r="H231" s="8" t="s">
        <v>23</v>
      </c>
      <c r="I231" s="11" t="s">
        <v>311</v>
      </c>
      <c r="J231" s="8" t="s">
        <v>23</v>
      </c>
      <c r="K231" s="11">
        <v>0</v>
      </c>
      <c r="L231" s="11">
        <v>0</v>
      </c>
      <c r="M231" s="11">
        <v>5</v>
      </c>
    </row>
    <row r="232" spans="1:13" ht="16.5" customHeight="1" x14ac:dyDescent="0.3">
      <c r="A232" s="8">
        <v>3461</v>
      </c>
      <c r="B232" s="8" t="s">
        <v>249</v>
      </c>
      <c r="C232" s="8" t="s">
        <v>18</v>
      </c>
      <c r="D232" s="10">
        <v>45578</v>
      </c>
      <c r="E232" s="8" t="s">
        <v>23</v>
      </c>
      <c r="F232" s="11">
        <v>15</v>
      </c>
      <c r="G232" s="8" t="s">
        <v>20</v>
      </c>
      <c r="H232" s="8" t="s">
        <v>19</v>
      </c>
      <c r="I232" s="11">
        <v>30</v>
      </c>
      <c r="J232" s="8" t="s">
        <v>19</v>
      </c>
      <c r="K232" s="11">
        <v>20</v>
      </c>
      <c r="L232" s="11">
        <v>15</v>
      </c>
      <c r="M232" s="11">
        <v>50</v>
      </c>
    </row>
    <row r="233" spans="1:13" ht="16.5" customHeight="1" x14ac:dyDescent="0.3">
      <c r="A233" s="8">
        <v>3462</v>
      </c>
      <c r="B233" s="8" t="s">
        <v>250</v>
      </c>
      <c r="C233" s="8" t="s">
        <v>26</v>
      </c>
      <c r="D233" s="10">
        <v>45579</v>
      </c>
      <c r="E233" s="8" t="s">
        <v>19</v>
      </c>
      <c r="F233" s="11">
        <v>10</v>
      </c>
      <c r="G233" s="8" t="s">
        <v>24</v>
      </c>
      <c r="H233" s="8" t="s">
        <v>23</v>
      </c>
      <c r="I233" s="11" t="s">
        <v>311</v>
      </c>
      <c r="J233" s="8" t="s">
        <v>19</v>
      </c>
      <c r="K233" s="11">
        <v>20</v>
      </c>
      <c r="L233" s="11">
        <v>15</v>
      </c>
      <c r="M233" s="11">
        <v>15</v>
      </c>
    </row>
    <row r="234" spans="1:13" ht="16.5" customHeight="1" x14ac:dyDescent="0.3">
      <c r="A234" s="8">
        <v>3463</v>
      </c>
      <c r="B234" s="8" t="s">
        <v>251</v>
      </c>
      <c r="C234" s="8" t="s">
        <v>22</v>
      </c>
      <c r="D234" s="10">
        <v>45580</v>
      </c>
      <c r="E234" s="8" t="s">
        <v>23</v>
      </c>
      <c r="F234" s="11">
        <v>5</v>
      </c>
      <c r="G234" s="8" t="s">
        <v>20</v>
      </c>
      <c r="H234" s="8" t="s">
        <v>23</v>
      </c>
      <c r="I234" s="11" t="s">
        <v>311</v>
      </c>
      <c r="J234" s="8" t="s">
        <v>23</v>
      </c>
      <c r="K234" s="11">
        <v>0</v>
      </c>
      <c r="L234" s="11">
        <v>1</v>
      </c>
      <c r="M234" s="11">
        <v>4</v>
      </c>
    </row>
    <row r="235" spans="1:13" ht="16.5" customHeight="1" x14ac:dyDescent="0.3">
      <c r="A235" s="8">
        <v>3464</v>
      </c>
      <c r="B235" s="8" t="s">
        <v>252</v>
      </c>
      <c r="C235" s="8" t="s">
        <v>18</v>
      </c>
      <c r="D235" s="10">
        <v>45581</v>
      </c>
      <c r="E235" s="8" t="s">
        <v>19</v>
      </c>
      <c r="F235" s="11">
        <v>15</v>
      </c>
      <c r="G235" s="8" t="s">
        <v>27</v>
      </c>
      <c r="H235" s="8" t="s">
        <v>19</v>
      </c>
      <c r="I235" s="11">
        <v>30</v>
      </c>
      <c r="J235" s="8" t="s">
        <v>19</v>
      </c>
      <c r="K235" s="11">
        <v>20</v>
      </c>
      <c r="L235" s="11">
        <v>7</v>
      </c>
      <c r="M235" s="11">
        <v>58</v>
      </c>
    </row>
    <row r="236" spans="1:13" ht="16.5" customHeight="1" x14ac:dyDescent="0.3">
      <c r="A236" s="8">
        <v>3465</v>
      </c>
      <c r="B236" s="8" t="s">
        <v>253</v>
      </c>
      <c r="C236" s="8" t="s">
        <v>26</v>
      </c>
      <c r="D236" s="10">
        <v>45582</v>
      </c>
      <c r="E236" s="8" t="s">
        <v>23</v>
      </c>
      <c r="F236" s="11">
        <v>10</v>
      </c>
      <c r="G236" s="8" t="s">
        <v>20</v>
      </c>
      <c r="H236" s="8" t="s">
        <v>23</v>
      </c>
      <c r="I236" s="11" t="s">
        <v>311</v>
      </c>
      <c r="J236" s="8" t="s">
        <v>19</v>
      </c>
      <c r="K236" s="11">
        <v>20</v>
      </c>
      <c r="L236" s="11">
        <v>10</v>
      </c>
      <c r="M236" s="11">
        <v>20</v>
      </c>
    </row>
    <row r="237" spans="1:13" ht="16.5" customHeight="1" x14ac:dyDescent="0.3">
      <c r="A237" s="8">
        <v>3466</v>
      </c>
      <c r="B237" s="8" t="s">
        <v>254</v>
      </c>
      <c r="C237" s="8" t="s">
        <v>22</v>
      </c>
      <c r="D237" s="10">
        <v>45583</v>
      </c>
      <c r="E237" s="8" t="s">
        <v>19</v>
      </c>
      <c r="F237" s="11">
        <v>5</v>
      </c>
      <c r="G237" s="8" t="s">
        <v>24</v>
      </c>
      <c r="H237" s="8" t="s">
        <v>23</v>
      </c>
      <c r="I237" s="11" t="s">
        <v>311</v>
      </c>
      <c r="J237" s="8" t="s">
        <v>23</v>
      </c>
      <c r="K237" s="11">
        <v>0</v>
      </c>
      <c r="L237" s="11">
        <v>0</v>
      </c>
      <c r="M237" s="11">
        <v>5</v>
      </c>
    </row>
    <row r="238" spans="1:13" ht="16.5" customHeight="1" x14ac:dyDescent="0.3">
      <c r="A238" s="8">
        <v>3467</v>
      </c>
      <c r="B238" s="8" t="s">
        <v>255</v>
      </c>
      <c r="C238" s="8" t="s">
        <v>18</v>
      </c>
      <c r="D238" s="10">
        <v>45584</v>
      </c>
      <c r="E238" s="8" t="s">
        <v>23</v>
      </c>
      <c r="F238" s="11">
        <v>15</v>
      </c>
      <c r="G238" s="8" t="s">
        <v>20</v>
      </c>
      <c r="H238" s="8" t="s">
        <v>19</v>
      </c>
      <c r="I238" s="11">
        <v>30</v>
      </c>
      <c r="J238" s="8" t="s">
        <v>19</v>
      </c>
      <c r="K238" s="11">
        <v>20</v>
      </c>
      <c r="L238" s="11">
        <v>15</v>
      </c>
      <c r="M238" s="11">
        <v>50</v>
      </c>
    </row>
    <row r="239" spans="1:13" ht="16.5" customHeight="1" x14ac:dyDescent="0.3">
      <c r="A239" s="8">
        <v>3468</v>
      </c>
      <c r="B239" s="8" t="s">
        <v>256</v>
      </c>
      <c r="C239" s="8" t="s">
        <v>26</v>
      </c>
      <c r="D239" s="10">
        <v>45585</v>
      </c>
      <c r="E239" s="8" t="s">
        <v>19</v>
      </c>
      <c r="F239" s="11">
        <v>10</v>
      </c>
      <c r="G239" s="8" t="s">
        <v>27</v>
      </c>
      <c r="H239" s="8" t="s">
        <v>23</v>
      </c>
      <c r="I239" s="11" t="s">
        <v>311</v>
      </c>
      <c r="J239" s="8" t="s">
        <v>19</v>
      </c>
      <c r="K239" s="11">
        <v>20</v>
      </c>
      <c r="L239" s="11">
        <v>12</v>
      </c>
      <c r="M239" s="11">
        <v>18</v>
      </c>
    </row>
    <row r="240" spans="1:13" ht="16.5" customHeight="1" x14ac:dyDescent="0.3">
      <c r="A240" s="8">
        <v>3469</v>
      </c>
      <c r="B240" s="8" t="s">
        <v>257</v>
      </c>
      <c r="C240" s="8" t="s">
        <v>22</v>
      </c>
      <c r="D240" s="10">
        <v>45586</v>
      </c>
      <c r="E240" s="8" t="s">
        <v>23</v>
      </c>
      <c r="F240" s="11">
        <v>5</v>
      </c>
      <c r="G240" s="8" t="s">
        <v>20</v>
      </c>
      <c r="H240" s="8" t="s">
        <v>23</v>
      </c>
      <c r="I240" s="11" t="s">
        <v>311</v>
      </c>
      <c r="J240" s="8" t="s">
        <v>23</v>
      </c>
      <c r="K240" s="11">
        <v>0</v>
      </c>
      <c r="L240" s="11">
        <v>2</v>
      </c>
      <c r="M240" s="11">
        <v>3</v>
      </c>
    </row>
    <row r="241" spans="1:13" ht="16.5" customHeight="1" x14ac:dyDescent="0.3">
      <c r="A241" s="8">
        <v>3470</v>
      </c>
      <c r="B241" s="8" t="s">
        <v>258</v>
      </c>
      <c r="C241" s="8" t="s">
        <v>18</v>
      </c>
      <c r="D241" s="10">
        <v>45587</v>
      </c>
      <c r="E241" s="8" t="s">
        <v>19</v>
      </c>
      <c r="F241" s="11">
        <v>15</v>
      </c>
      <c r="G241" s="8" t="s">
        <v>24</v>
      </c>
      <c r="H241" s="8" t="s">
        <v>19</v>
      </c>
      <c r="I241" s="11">
        <v>30</v>
      </c>
      <c r="J241" s="8" t="s">
        <v>19</v>
      </c>
      <c r="K241" s="11">
        <v>20</v>
      </c>
      <c r="L241" s="11">
        <v>5</v>
      </c>
      <c r="M241" s="11">
        <v>60</v>
      </c>
    </row>
    <row r="242" spans="1:13" ht="16.5" customHeight="1" x14ac:dyDescent="0.3">
      <c r="A242" s="8">
        <v>3471</v>
      </c>
      <c r="B242" s="8" t="s">
        <v>259</v>
      </c>
      <c r="C242" s="8" t="s">
        <v>26</v>
      </c>
      <c r="D242" s="10">
        <v>45588</v>
      </c>
      <c r="E242" s="8" t="s">
        <v>23</v>
      </c>
      <c r="F242" s="11">
        <v>10</v>
      </c>
      <c r="G242" s="8" t="s">
        <v>20</v>
      </c>
      <c r="H242" s="8" t="s">
        <v>23</v>
      </c>
      <c r="I242" s="11" t="s">
        <v>311</v>
      </c>
      <c r="J242" s="8" t="s">
        <v>19</v>
      </c>
      <c r="K242" s="11">
        <v>20</v>
      </c>
      <c r="L242" s="11">
        <v>10</v>
      </c>
      <c r="M242" s="11">
        <v>20</v>
      </c>
    </row>
    <row r="243" spans="1:13" ht="16.5" customHeight="1" x14ac:dyDescent="0.3">
      <c r="A243" s="8">
        <v>3472</v>
      </c>
      <c r="B243" s="8" t="s">
        <v>260</v>
      </c>
      <c r="C243" s="8" t="s">
        <v>22</v>
      </c>
      <c r="D243" s="10">
        <v>45589</v>
      </c>
      <c r="E243" s="8" t="s">
        <v>19</v>
      </c>
      <c r="F243" s="11">
        <v>5</v>
      </c>
      <c r="G243" s="8" t="s">
        <v>27</v>
      </c>
      <c r="H243" s="8" t="s">
        <v>23</v>
      </c>
      <c r="I243" s="11" t="s">
        <v>311</v>
      </c>
      <c r="J243" s="8" t="s">
        <v>23</v>
      </c>
      <c r="K243" s="11">
        <v>0</v>
      </c>
      <c r="L243" s="11">
        <v>0</v>
      </c>
      <c r="M243" s="11">
        <v>5</v>
      </c>
    </row>
    <row r="244" spans="1:13" ht="16.5" customHeight="1" x14ac:dyDescent="0.3">
      <c r="A244" s="8">
        <v>3473</v>
      </c>
      <c r="B244" s="8" t="s">
        <v>169</v>
      </c>
      <c r="C244" s="8" t="s">
        <v>18</v>
      </c>
      <c r="D244" s="10">
        <v>45590</v>
      </c>
      <c r="E244" s="8" t="s">
        <v>23</v>
      </c>
      <c r="F244" s="11">
        <v>15</v>
      </c>
      <c r="G244" s="8" t="s">
        <v>20</v>
      </c>
      <c r="H244" s="8" t="s">
        <v>19</v>
      </c>
      <c r="I244" s="11">
        <v>30</v>
      </c>
      <c r="J244" s="8" t="s">
        <v>19</v>
      </c>
      <c r="K244" s="11">
        <v>20</v>
      </c>
      <c r="L244" s="11">
        <v>3</v>
      </c>
      <c r="M244" s="11">
        <v>62</v>
      </c>
    </row>
    <row r="245" spans="1:13" ht="16.5" customHeight="1" x14ac:dyDescent="0.3">
      <c r="A245" s="8">
        <v>3474</v>
      </c>
      <c r="B245" s="8" t="s">
        <v>261</v>
      </c>
      <c r="C245" s="8" t="s">
        <v>26</v>
      </c>
      <c r="D245" s="10">
        <v>45591</v>
      </c>
      <c r="E245" s="8" t="s">
        <v>19</v>
      </c>
      <c r="F245" s="11">
        <v>10</v>
      </c>
      <c r="G245" s="8" t="s">
        <v>24</v>
      </c>
      <c r="H245" s="8" t="s">
        <v>23</v>
      </c>
      <c r="I245" s="11" t="s">
        <v>311</v>
      </c>
      <c r="J245" s="8" t="s">
        <v>19</v>
      </c>
      <c r="K245" s="11">
        <v>20</v>
      </c>
      <c r="L245" s="11">
        <v>15</v>
      </c>
      <c r="M245" s="11">
        <v>15</v>
      </c>
    </row>
    <row r="246" spans="1:13" ht="16.5" customHeight="1" x14ac:dyDescent="0.3">
      <c r="A246" s="8">
        <v>3475</v>
      </c>
      <c r="B246" s="8" t="s">
        <v>262</v>
      </c>
      <c r="C246" s="8" t="s">
        <v>22</v>
      </c>
      <c r="D246" s="10">
        <v>45592</v>
      </c>
      <c r="E246" s="8" t="s">
        <v>23</v>
      </c>
      <c r="F246" s="11">
        <v>5</v>
      </c>
      <c r="G246" s="8" t="s">
        <v>20</v>
      </c>
      <c r="H246" s="8" t="s">
        <v>23</v>
      </c>
      <c r="I246" s="11" t="s">
        <v>311</v>
      </c>
      <c r="J246" s="8" t="s">
        <v>23</v>
      </c>
      <c r="K246" s="11">
        <v>0</v>
      </c>
      <c r="L246" s="11">
        <v>1</v>
      </c>
      <c r="M246" s="11">
        <v>4</v>
      </c>
    </row>
    <row r="247" spans="1:13" ht="16.5" customHeight="1" x14ac:dyDescent="0.3">
      <c r="A247" s="8">
        <v>3476</v>
      </c>
      <c r="B247" s="8" t="s">
        <v>263</v>
      </c>
      <c r="C247" s="8" t="s">
        <v>18</v>
      </c>
      <c r="D247" s="10">
        <v>45593</v>
      </c>
      <c r="E247" s="8" t="s">
        <v>19</v>
      </c>
      <c r="F247" s="11">
        <v>15</v>
      </c>
      <c r="G247" s="8" t="s">
        <v>27</v>
      </c>
      <c r="H247" s="8" t="s">
        <v>19</v>
      </c>
      <c r="I247" s="11">
        <v>30</v>
      </c>
      <c r="J247" s="8" t="s">
        <v>19</v>
      </c>
      <c r="K247" s="11">
        <v>20</v>
      </c>
      <c r="L247" s="11">
        <v>7</v>
      </c>
      <c r="M247" s="11">
        <v>58</v>
      </c>
    </row>
    <row r="248" spans="1:13" ht="16.5" customHeight="1" x14ac:dyDescent="0.3">
      <c r="A248" s="8">
        <v>3477</v>
      </c>
      <c r="B248" s="8" t="s">
        <v>264</v>
      </c>
      <c r="C248" s="8" t="s">
        <v>26</v>
      </c>
      <c r="D248" s="10">
        <v>45594</v>
      </c>
      <c r="E248" s="8" t="s">
        <v>23</v>
      </c>
      <c r="F248" s="11">
        <v>10</v>
      </c>
      <c r="G248" s="8" t="s">
        <v>20</v>
      </c>
      <c r="H248" s="8" t="s">
        <v>23</v>
      </c>
      <c r="I248" s="11" t="s">
        <v>311</v>
      </c>
      <c r="J248" s="8" t="s">
        <v>19</v>
      </c>
      <c r="K248" s="11">
        <v>20</v>
      </c>
      <c r="L248" s="11">
        <v>10</v>
      </c>
      <c r="M248" s="11">
        <v>20</v>
      </c>
    </row>
    <row r="249" spans="1:13" ht="16.5" customHeight="1" x14ac:dyDescent="0.3">
      <c r="A249" s="8">
        <v>3478</v>
      </c>
      <c r="B249" s="8" t="s">
        <v>265</v>
      </c>
      <c r="C249" s="8" t="s">
        <v>22</v>
      </c>
      <c r="D249" s="10">
        <v>45595</v>
      </c>
      <c r="E249" s="8" t="s">
        <v>19</v>
      </c>
      <c r="F249" s="11">
        <v>5</v>
      </c>
      <c r="G249" s="8" t="s">
        <v>24</v>
      </c>
      <c r="H249" s="8" t="s">
        <v>23</v>
      </c>
      <c r="I249" s="11" t="s">
        <v>311</v>
      </c>
      <c r="J249" s="8" t="s">
        <v>23</v>
      </c>
      <c r="K249" s="11">
        <v>0</v>
      </c>
      <c r="L249" s="11">
        <v>0</v>
      </c>
      <c r="M249" s="11">
        <v>5</v>
      </c>
    </row>
    <row r="250" spans="1:13" ht="16.5" customHeight="1" x14ac:dyDescent="0.3">
      <c r="A250" s="8">
        <v>3479</v>
      </c>
      <c r="B250" s="8" t="s">
        <v>266</v>
      </c>
      <c r="C250" s="8" t="s">
        <v>18</v>
      </c>
      <c r="D250" s="10">
        <v>45596</v>
      </c>
      <c r="E250" s="8" t="s">
        <v>23</v>
      </c>
      <c r="F250" s="11">
        <v>15</v>
      </c>
      <c r="G250" s="8" t="s">
        <v>20</v>
      </c>
      <c r="H250" s="8" t="s">
        <v>19</v>
      </c>
      <c r="I250" s="11">
        <v>30</v>
      </c>
      <c r="J250" s="8" t="s">
        <v>19</v>
      </c>
      <c r="K250" s="11">
        <v>20</v>
      </c>
      <c r="L250" s="11">
        <v>20</v>
      </c>
      <c r="M250" s="11">
        <v>45</v>
      </c>
    </row>
    <row r="251" spans="1:13" ht="16.5" customHeight="1" x14ac:dyDescent="0.3">
      <c r="A251" s="8">
        <v>3480</v>
      </c>
      <c r="B251" s="8" t="s">
        <v>267</v>
      </c>
      <c r="C251" s="8" t="s">
        <v>26</v>
      </c>
      <c r="D251" s="10">
        <v>45597</v>
      </c>
      <c r="E251" s="8" t="s">
        <v>19</v>
      </c>
      <c r="F251" s="11">
        <v>10</v>
      </c>
      <c r="G251" s="8" t="s">
        <v>27</v>
      </c>
      <c r="H251" s="8" t="s">
        <v>23</v>
      </c>
      <c r="I251" s="11" t="s">
        <v>311</v>
      </c>
      <c r="J251" s="8" t="s">
        <v>19</v>
      </c>
      <c r="K251" s="11">
        <v>20</v>
      </c>
      <c r="L251" s="11">
        <v>15</v>
      </c>
      <c r="M251" s="11">
        <v>15</v>
      </c>
    </row>
    <row r="252" spans="1:13" ht="16.5" customHeight="1" x14ac:dyDescent="0.3">
      <c r="A252" s="8">
        <v>3481</v>
      </c>
      <c r="B252" s="8" t="s">
        <v>268</v>
      </c>
      <c r="C252" s="8" t="s">
        <v>22</v>
      </c>
      <c r="D252" s="10">
        <v>45598</v>
      </c>
      <c r="E252" s="8" t="s">
        <v>23</v>
      </c>
      <c r="F252" s="11">
        <v>5</v>
      </c>
      <c r="G252" s="8" t="s">
        <v>20</v>
      </c>
      <c r="H252" s="8" t="s">
        <v>23</v>
      </c>
      <c r="I252" s="11" t="s">
        <v>311</v>
      </c>
      <c r="J252" s="8" t="s">
        <v>23</v>
      </c>
      <c r="K252" s="11">
        <v>0</v>
      </c>
      <c r="L252" s="11">
        <v>1</v>
      </c>
      <c r="M252" s="11">
        <v>4</v>
      </c>
    </row>
    <row r="253" spans="1:13" ht="16.5" customHeight="1" x14ac:dyDescent="0.3">
      <c r="A253" s="8">
        <v>3482</v>
      </c>
      <c r="B253" s="8" t="s">
        <v>269</v>
      </c>
      <c r="C253" s="8" t="s">
        <v>18</v>
      </c>
      <c r="D253" s="10">
        <v>45599</v>
      </c>
      <c r="E253" s="8" t="s">
        <v>19</v>
      </c>
      <c r="F253" s="11">
        <v>15</v>
      </c>
      <c r="G253" s="8" t="s">
        <v>24</v>
      </c>
      <c r="H253" s="8" t="s">
        <v>19</v>
      </c>
      <c r="I253" s="11">
        <v>30</v>
      </c>
      <c r="J253" s="8" t="s">
        <v>19</v>
      </c>
      <c r="K253" s="11">
        <v>20</v>
      </c>
      <c r="L253" s="11">
        <v>3</v>
      </c>
      <c r="M253" s="11">
        <v>62</v>
      </c>
    </row>
    <row r="254" spans="1:13" ht="16.5" customHeight="1" x14ac:dyDescent="0.3">
      <c r="A254" s="8">
        <v>3483</v>
      </c>
      <c r="B254" s="8" t="s">
        <v>270</v>
      </c>
      <c r="C254" s="8" t="s">
        <v>26</v>
      </c>
      <c r="D254" s="10">
        <v>45600</v>
      </c>
      <c r="E254" s="8" t="s">
        <v>23</v>
      </c>
      <c r="F254" s="11">
        <v>10</v>
      </c>
      <c r="G254" s="8" t="s">
        <v>20</v>
      </c>
      <c r="H254" s="8" t="s">
        <v>23</v>
      </c>
      <c r="I254" s="11" t="s">
        <v>311</v>
      </c>
      <c r="J254" s="8" t="s">
        <v>19</v>
      </c>
      <c r="K254" s="11">
        <v>20</v>
      </c>
      <c r="L254" s="11">
        <v>10</v>
      </c>
      <c r="M254" s="11">
        <v>20</v>
      </c>
    </row>
    <row r="255" spans="1:13" ht="16.5" customHeight="1" x14ac:dyDescent="0.3">
      <c r="A255" s="8">
        <v>3484</v>
      </c>
      <c r="B255" s="8" t="s">
        <v>271</v>
      </c>
      <c r="C255" s="8" t="s">
        <v>22</v>
      </c>
      <c r="D255" s="10">
        <v>45601</v>
      </c>
      <c r="E255" s="8" t="s">
        <v>19</v>
      </c>
      <c r="F255" s="11">
        <v>5</v>
      </c>
      <c r="G255" s="8" t="s">
        <v>27</v>
      </c>
      <c r="H255" s="8" t="s">
        <v>23</v>
      </c>
      <c r="I255" s="11" t="s">
        <v>311</v>
      </c>
      <c r="J255" s="8" t="s">
        <v>23</v>
      </c>
      <c r="K255" s="11">
        <v>0</v>
      </c>
      <c r="L255" s="11">
        <v>0</v>
      </c>
      <c r="M255" s="11">
        <v>5</v>
      </c>
    </row>
    <row r="256" spans="1:13" ht="16.5" customHeight="1" x14ac:dyDescent="0.3">
      <c r="A256" s="8">
        <v>3485</v>
      </c>
      <c r="B256" s="8" t="s">
        <v>272</v>
      </c>
      <c r="C256" s="8" t="s">
        <v>18</v>
      </c>
      <c r="D256" s="10">
        <v>45602</v>
      </c>
      <c r="E256" s="8" t="s">
        <v>23</v>
      </c>
      <c r="F256" s="11">
        <v>15</v>
      </c>
      <c r="G256" s="8" t="s">
        <v>20</v>
      </c>
      <c r="H256" s="8" t="s">
        <v>19</v>
      </c>
      <c r="I256" s="11">
        <v>30</v>
      </c>
      <c r="J256" s="8" t="s">
        <v>19</v>
      </c>
      <c r="K256" s="11">
        <v>20</v>
      </c>
      <c r="L256" s="11">
        <v>15</v>
      </c>
      <c r="M256" s="11">
        <v>50</v>
      </c>
    </row>
    <row r="257" spans="1:13" ht="16.5" customHeight="1" x14ac:dyDescent="0.3">
      <c r="A257" s="8">
        <v>3486</v>
      </c>
      <c r="B257" s="8" t="s">
        <v>273</v>
      </c>
      <c r="C257" s="8" t="s">
        <v>22</v>
      </c>
      <c r="D257" s="10">
        <v>45603</v>
      </c>
      <c r="E257" s="8" t="s">
        <v>19</v>
      </c>
      <c r="F257" s="11">
        <v>5</v>
      </c>
      <c r="G257" s="8" t="s">
        <v>20</v>
      </c>
      <c r="H257" s="8" t="s">
        <v>23</v>
      </c>
      <c r="I257" s="11" t="s">
        <v>311</v>
      </c>
      <c r="J257" s="8" t="s">
        <v>23</v>
      </c>
      <c r="K257" s="11">
        <v>0</v>
      </c>
      <c r="L257" s="11">
        <v>0</v>
      </c>
      <c r="M257" s="11">
        <v>5</v>
      </c>
    </row>
    <row r="258" spans="1:13" ht="16.5" customHeight="1" x14ac:dyDescent="0.3">
      <c r="A258" s="8">
        <v>3487</v>
      </c>
      <c r="B258" s="8" t="s">
        <v>274</v>
      </c>
      <c r="C258" s="8" t="s">
        <v>18</v>
      </c>
      <c r="D258" s="10">
        <v>45604</v>
      </c>
      <c r="E258" s="8" t="s">
        <v>23</v>
      </c>
      <c r="F258" s="11">
        <v>15</v>
      </c>
      <c r="G258" s="8" t="s">
        <v>27</v>
      </c>
      <c r="H258" s="8" t="s">
        <v>19</v>
      </c>
      <c r="I258" s="11">
        <v>30</v>
      </c>
      <c r="J258" s="8" t="s">
        <v>19</v>
      </c>
      <c r="K258" s="11">
        <v>20</v>
      </c>
      <c r="L258" s="11">
        <v>7</v>
      </c>
      <c r="M258" s="11">
        <v>58</v>
      </c>
    </row>
    <row r="259" spans="1:13" ht="16.5" customHeight="1" x14ac:dyDescent="0.3">
      <c r="A259" s="8">
        <v>3488</v>
      </c>
      <c r="B259" s="8" t="s">
        <v>275</v>
      </c>
      <c r="C259" s="8" t="s">
        <v>26</v>
      </c>
      <c r="D259" s="10">
        <v>45605</v>
      </c>
      <c r="E259" s="8" t="s">
        <v>19</v>
      </c>
      <c r="F259" s="11">
        <v>10</v>
      </c>
      <c r="G259" s="8" t="s">
        <v>24</v>
      </c>
      <c r="H259" s="8" t="s">
        <v>23</v>
      </c>
      <c r="I259" s="11" t="s">
        <v>311</v>
      </c>
      <c r="J259" s="8" t="s">
        <v>19</v>
      </c>
      <c r="K259" s="11">
        <v>20</v>
      </c>
      <c r="L259" s="11">
        <v>10</v>
      </c>
      <c r="M259" s="11">
        <v>20</v>
      </c>
    </row>
    <row r="260" spans="1:13" ht="16.5" customHeight="1" x14ac:dyDescent="0.3">
      <c r="A260" s="8">
        <v>3489</v>
      </c>
      <c r="B260" s="8" t="s">
        <v>276</v>
      </c>
      <c r="C260" s="8" t="s">
        <v>22</v>
      </c>
      <c r="D260" s="10">
        <v>45606</v>
      </c>
      <c r="E260" s="8" t="s">
        <v>23</v>
      </c>
      <c r="F260" s="11">
        <v>5</v>
      </c>
      <c r="G260" s="8" t="s">
        <v>27</v>
      </c>
      <c r="H260" s="8" t="s">
        <v>23</v>
      </c>
      <c r="I260" s="11" t="s">
        <v>311</v>
      </c>
      <c r="J260" s="8" t="s">
        <v>23</v>
      </c>
      <c r="K260" s="11">
        <v>0</v>
      </c>
      <c r="L260" s="11">
        <v>1</v>
      </c>
      <c r="M260" s="11">
        <v>4</v>
      </c>
    </row>
    <row r="261" spans="1:13" ht="16.5" customHeight="1" x14ac:dyDescent="0.3">
      <c r="A261" s="8">
        <v>3490</v>
      </c>
      <c r="B261" s="8" t="s">
        <v>277</v>
      </c>
      <c r="C261" s="8" t="s">
        <v>18</v>
      </c>
      <c r="D261" s="10">
        <v>45607</v>
      </c>
      <c r="E261" s="8" t="s">
        <v>19</v>
      </c>
      <c r="F261" s="11">
        <v>15</v>
      </c>
      <c r="G261" s="8" t="s">
        <v>20</v>
      </c>
      <c r="H261" s="8" t="s">
        <v>19</v>
      </c>
      <c r="I261" s="11">
        <v>30</v>
      </c>
      <c r="J261" s="8" t="s">
        <v>19</v>
      </c>
      <c r="K261" s="11">
        <v>20</v>
      </c>
      <c r="L261" s="11">
        <v>15</v>
      </c>
      <c r="M261" s="11">
        <v>50</v>
      </c>
    </row>
    <row r="262" spans="1:13" ht="16.5" customHeight="1" x14ac:dyDescent="0.3">
      <c r="A262" s="8">
        <v>3491</v>
      </c>
      <c r="B262" s="8" t="s">
        <v>278</v>
      </c>
      <c r="C262" s="8" t="s">
        <v>26</v>
      </c>
      <c r="D262" s="10">
        <v>45608</v>
      </c>
      <c r="E262" s="8" t="s">
        <v>23</v>
      </c>
      <c r="F262" s="11">
        <v>10</v>
      </c>
      <c r="G262" s="8" t="s">
        <v>20</v>
      </c>
      <c r="H262" s="8" t="s">
        <v>23</v>
      </c>
      <c r="I262" s="11" t="s">
        <v>311</v>
      </c>
      <c r="J262" s="8" t="s">
        <v>19</v>
      </c>
      <c r="K262" s="11">
        <v>20</v>
      </c>
      <c r="L262" s="11">
        <v>5</v>
      </c>
      <c r="M262" s="11">
        <v>25</v>
      </c>
    </row>
    <row r="263" spans="1:13" ht="16.5" customHeight="1" x14ac:dyDescent="0.3">
      <c r="A263" s="8">
        <v>3492</v>
      </c>
      <c r="B263" s="8" t="s">
        <v>279</v>
      </c>
      <c r="C263" s="8" t="s">
        <v>22</v>
      </c>
      <c r="D263" s="10">
        <v>45609</v>
      </c>
      <c r="E263" s="8" t="s">
        <v>19</v>
      </c>
      <c r="F263" s="11">
        <v>5</v>
      </c>
      <c r="G263" s="8" t="s">
        <v>24</v>
      </c>
      <c r="H263" s="8" t="s">
        <v>23</v>
      </c>
      <c r="I263" s="11" t="s">
        <v>311</v>
      </c>
      <c r="J263" s="8" t="s">
        <v>23</v>
      </c>
      <c r="K263" s="11">
        <v>0</v>
      </c>
      <c r="L263" s="11">
        <v>0</v>
      </c>
      <c r="M263" s="11">
        <v>5</v>
      </c>
    </row>
    <row r="264" spans="1:13" ht="16.5" customHeight="1" x14ac:dyDescent="0.3">
      <c r="A264" s="8">
        <v>3493</v>
      </c>
      <c r="B264" s="8" t="s">
        <v>280</v>
      </c>
      <c r="C264" s="8" t="s">
        <v>18</v>
      </c>
      <c r="D264" s="10">
        <v>45610</v>
      </c>
      <c r="E264" s="8" t="s">
        <v>23</v>
      </c>
      <c r="F264" s="11">
        <v>15</v>
      </c>
      <c r="G264" s="8" t="s">
        <v>27</v>
      </c>
      <c r="H264" s="8" t="s">
        <v>19</v>
      </c>
      <c r="I264" s="11">
        <v>30</v>
      </c>
      <c r="J264" s="8" t="s">
        <v>19</v>
      </c>
      <c r="K264" s="11">
        <v>20</v>
      </c>
      <c r="L264" s="11">
        <v>20</v>
      </c>
      <c r="M264" s="11">
        <v>45</v>
      </c>
    </row>
    <row r="265" spans="1:13" ht="16.5" customHeight="1" x14ac:dyDescent="0.3">
      <c r="A265" s="8">
        <v>3494</v>
      </c>
      <c r="B265" s="8" t="s">
        <v>281</v>
      </c>
      <c r="C265" s="8" t="s">
        <v>26</v>
      </c>
      <c r="D265" s="10">
        <v>45611</v>
      </c>
      <c r="E265" s="8" t="s">
        <v>19</v>
      </c>
      <c r="F265" s="11">
        <v>10</v>
      </c>
      <c r="G265" s="8" t="s">
        <v>27</v>
      </c>
      <c r="H265" s="8" t="s">
        <v>23</v>
      </c>
      <c r="I265" s="11" t="s">
        <v>311</v>
      </c>
      <c r="J265" s="8" t="s">
        <v>19</v>
      </c>
      <c r="K265" s="11">
        <v>20</v>
      </c>
      <c r="L265" s="11">
        <v>12</v>
      </c>
      <c r="M265" s="11">
        <v>18</v>
      </c>
    </row>
    <row r="266" spans="1:13" ht="16.5" customHeight="1" x14ac:dyDescent="0.3">
      <c r="A266" s="8">
        <v>3495</v>
      </c>
      <c r="B266" s="8" t="s">
        <v>282</v>
      </c>
      <c r="C266" s="8" t="s">
        <v>22</v>
      </c>
      <c r="D266" s="10">
        <v>45612</v>
      </c>
      <c r="E266" s="8" t="s">
        <v>23</v>
      </c>
      <c r="F266" s="11">
        <v>5</v>
      </c>
      <c r="G266" s="8" t="s">
        <v>20</v>
      </c>
      <c r="H266" s="8" t="s">
        <v>23</v>
      </c>
      <c r="I266" s="11" t="s">
        <v>311</v>
      </c>
      <c r="J266" s="8" t="s">
        <v>23</v>
      </c>
      <c r="K266" s="11">
        <v>0</v>
      </c>
      <c r="L266" s="11">
        <v>2</v>
      </c>
      <c r="M266" s="11">
        <v>3</v>
      </c>
    </row>
    <row r="267" spans="1:13" ht="16.5" customHeight="1" x14ac:dyDescent="0.3">
      <c r="A267" s="8">
        <v>3496</v>
      </c>
      <c r="B267" s="8" t="s">
        <v>283</v>
      </c>
      <c r="C267" s="8" t="s">
        <v>18</v>
      </c>
      <c r="D267" s="10">
        <v>45613</v>
      </c>
      <c r="E267" s="8" t="s">
        <v>19</v>
      </c>
      <c r="F267" s="11">
        <v>15</v>
      </c>
      <c r="G267" s="8" t="s">
        <v>24</v>
      </c>
      <c r="H267" s="8" t="s">
        <v>19</v>
      </c>
      <c r="I267" s="11">
        <v>30</v>
      </c>
      <c r="J267" s="8" t="s">
        <v>19</v>
      </c>
      <c r="K267" s="11">
        <v>20</v>
      </c>
      <c r="L267" s="11">
        <v>5</v>
      </c>
      <c r="M267" s="11">
        <v>60</v>
      </c>
    </row>
    <row r="268" spans="1:13" ht="16.5" customHeight="1" x14ac:dyDescent="0.3">
      <c r="A268" s="8">
        <v>3497</v>
      </c>
      <c r="B268" s="8" t="s">
        <v>284</v>
      </c>
      <c r="C268" s="8" t="s">
        <v>26</v>
      </c>
      <c r="D268" s="10">
        <v>45614</v>
      </c>
      <c r="E268" s="8" t="s">
        <v>23</v>
      </c>
      <c r="F268" s="11">
        <v>10</v>
      </c>
      <c r="G268" s="8" t="s">
        <v>20</v>
      </c>
      <c r="H268" s="8" t="s">
        <v>23</v>
      </c>
      <c r="I268" s="11" t="s">
        <v>311</v>
      </c>
      <c r="J268" s="8" t="s">
        <v>19</v>
      </c>
      <c r="K268" s="11">
        <v>20</v>
      </c>
      <c r="L268" s="11">
        <v>10</v>
      </c>
      <c r="M268" s="11">
        <v>20</v>
      </c>
    </row>
    <row r="269" spans="1:13" ht="16.5" customHeight="1" x14ac:dyDescent="0.3">
      <c r="A269" s="8">
        <v>3498</v>
      </c>
      <c r="B269" s="8" t="s">
        <v>285</v>
      </c>
      <c r="C269" s="8" t="s">
        <v>22</v>
      </c>
      <c r="D269" s="10">
        <v>45615</v>
      </c>
      <c r="E269" s="8" t="s">
        <v>19</v>
      </c>
      <c r="F269" s="11">
        <v>5</v>
      </c>
      <c r="G269" s="8" t="s">
        <v>27</v>
      </c>
      <c r="H269" s="8" t="s">
        <v>23</v>
      </c>
      <c r="I269" s="11" t="s">
        <v>311</v>
      </c>
      <c r="J269" s="8" t="s">
        <v>23</v>
      </c>
      <c r="K269" s="11">
        <v>0</v>
      </c>
      <c r="L269" s="11">
        <v>0</v>
      </c>
      <c r="M269" s="11">
        <v>5</v>
      </c>
    </row>
    <row r="270" spans="1:13" ht="16.5" customHeight="1" x14ac:dyDescent="0.3">
      <c r="A270" s="8">
        <v>3499</v>
      </c>
      <c r="B270" s="8" t="s">
        <v>286</v>
      </c>
      <c r="C270" s="8" t="s">
        <v>18</v>
      </c>
      <c r="D270" s="10">
        <v>45616</v>
      </c>
      <c r="E270" s="8" t="s">
        <v>23</v>
      </c>
      <c r="F270" s="11">
        <v>15</v>
      </c>
      <c r="G270" s="8" t="s">
        <v>20</v>
      </c>
      <c r="H270" s="8" t="s">
        <v>19</v>
      </c>
      <c r="I270" s="11">
        <v>30</v>
      </c>
      <c r="J270" s="8" t="s">
        <v>19</v>
      </c>
      <c r="K270" s="11">
        <v>20</v>
      </c>
      <c r="L270" s="11">
        <v>3</v>
      </c>
      <c r="M270" s="11">
        <v>62</v>
      </c>
    </row>
    <row r="271" spans="1:13" ht="16.5" customHeight="1" x14ac:dyDescent="0.3">
      <c r="A271" s="8">
        <v>3500</v>
      </c>
      <c r="B271" s="8" t="s">
        <v>287</v>
      </c>
      <c r="C271" s="8" t="s">
        <v>26</v>
      </c>
      <c r="D271" s="10">
        <v>45617</v>
      </c>
      <c r="E271" s="8" t="s">
        <v>19</v>
      </c>
      <c r="F271" s="11">
        <v>10</v>
      </c>
      <c r="G271" s="8" t="s">
        <v>24</v>
      </c>
      <c r="H271" s="8" t="s">
        <v>23</v>
      </c>
      <c r="I271" s="11" t="s">
        <v>311</v>
      </c>
      <c r="J271" s="8" t="s">
        <v>19</v>
      </c>
      <c r="K271" s="11">
        <v>20</v>
      </c>
      <c r="L271" s="11">
        <v>15</v>
      </c>
      <c r="M271" s="11">
        <v>15</v>
      </c>
    </row>
    <row r="272" spans="1:13" ht="16.5" customHeight="1" x14ac:dyDescent="0.3">
      <c r="A272" s="8">
        <v>3501</v>
      </c>
      <c r="B272" s="8" t="s">
        <v>288</v>
      </c>
      <c r="C272" s="8" t="s">
        <v>22</v>
      </c>
      <c r="D272" s="10">
        <v>45618</v>
      </c>
      <c r="E272" s="8" t="s">
        <v>23</v>
      </c>
      <c r="F272" s="11">
        <v>5</v>
      </c>
      <c r="G272" s="8" t="s">
        <v>20</v>
      </c>
      <c r="H272" s="8" t="s">
        <v>23</v>
      </c>
      <c r="I272" s="11" t="s">
        <v>311</v>
      </c>
      <c r="J272" s="8" t="s">
        <v>23</v>
      </c>
      <c r="K272" s="11">
        <v>0</v>
      </c>
      <c r="L272" s="11">
        <v>1</v>
      </c>
      <c r="M272" s="11">
        <v>4</v>
      </c>
    </row>
    <row r="273" spans="1:13" ht="16.5" customHeight="1" x14ac:dyDescent="0.3">
      <c r="A273" s="8">
        <v>3502</v>
      </c>
      <c r="B273" s="8" t="s">
        <v>289</v>
      </c>
      <c r="C273" s="8" t="s">
        <v>18</v>
      </c>
      <c r="D273" s="10">
        <v>45619</v>
      </c>
      <c r="E273" s="8" t="s">
        <v>19</v>
      </c>
      <c r="F273" s="11">
        <v>15</v>
      </c>
      <c r="G273" s="8" t="s">
        <v>27</v>
      </c>
      <c r="H273" s="8" t="s">
        <v>19</v>
      </c>
      <c r="I273" s="11">
        <v>30</v>
      </c>
      <c r="J273" s="8" t="s">
        <v>19</v>
      </c>
      <c r="K273" s="11">
        <v>20</v>
      </c>
      <c r="L273" s="11">
        <v>7</v>
      </c>
      <c r="M273" s="11">
        <v>58</v>
      </c>
    </row>
    <row r="274" spans="1:13" ht="16.5" customHeight="1" x14ac:dyDescent="0.3">
      <c r="A274" s="8">
        <v>3503</v>
      </c>
      <c r="B274" s="8" t="s">
        <v>148</v>
      </c>
      <c r="C274" s="8" t="s">
        <v>26</v>
      </c>
      <c r="D274" s="10">
        <v>45620</v>
      </c>
      <c r="E274" s="8" t="s">
        <v>23</v>
      </c>
      <c r="F274" s="11">
        <v>10</v>
      </c>
      <c r="G274" s="8" t="s">
        <v>20</v>
      </c>
      <c r="H274" s="8" t="s">
        <v>23</v>
      </c>
      <c r="I274" s="11" t="s">
        <v>311</v>
      </c>
      <c r="J274" s="8" t="s">
        <v>19</v>
      </c>
      <c r="K274" s="11">
        <v>20</v>
      </c>
      <c r="L274" s="11">
        <v>10</v>
      </c>
      <c r="M274" s="11">
        <v>20</v>
      </c>
    </row>
    <row r="275" spans="1:13" ht="16.5" customHeight="1" x14ac:dyDescent="0.3">
      <c r="A275" s="8">
        <v>3504</v>
      </c>
      <c r="B275" s="8" t="s">
        <v>290</v>
      </c>
      <c r="C275" s="8" t="s">
        <v>22</v>
      </c>
      <c r="D275" s="10">
        <v>45621</v>
      </c>
      <c r="E275" s="8" t="s">
        <v>19</v>
      </c>
      <c r="F275" s="11">
        <v>5</v>
      </c>
      <c r="G275" s="8" t="s">
        <v>24</v>
      </c>
      <c r="H275" s="8" t="s">
        <v>23</v>
      </c>
      <c r="I275" s="11" t="s">
        <v>311</v>
      </c>
      <c r="J275" s="8" t="s">
        <v>23</v>
      </c>
      <c r="K275" s="11">
        <v>0</v>
      </c>
      <c r="L275" s="11">
        <v>0</v>
      </c>
      <c r="M275" s="11">
        <v>5</v>
      </c>
    </row>
    <row r="276" spans="1:13" ht="16.5" customHeight="1" x14ac:dyDescent="0.3">
      <c r="A276" s="8">
        <v>3505</v>
      </c>
      <c r="B276" s="8" t="s">
        <v>291</v>
      </c>
      <c r="C276" s="8" t="s">
        <v>18</v>
      </c>
      <c r="D276" s="10">
        <v>45622</v>
      </c>
      <c r="E276" s="8" t="s">
        <v>23</v>
      </c>
      <c r="F276" s="11">
        <v>15</v>
      </c>
      <c r="G276" s="8" t="s">
        <v>20</v>
      </c>
      <c r="H276" s="8" t="s">
        <v>19</v>
      </c>
      <c r="I276" s="11">
        <v>30</v>
      </c>
      <c r="J276" s="8" t="s">
        <v>19</v>
      </c>
      <c r="K276" s="11">
        <v>20</v>
      </c>
      <c r="L276" s="11">
        <v>20</v>
      </c>
      <c r="M276" s="11">
        <v>45</v>
      </c>
    </row>
    <row r="277" spans="1:13" ht="16.5" customHeight="1" x14ac:dyDescent="0.3">
      <c r="A277" s="8">
        <v>3506</v>
      </c>
      <c r="B277" s="8" t="s">
        <v>292</v>
      </c>
      <c r="C277" s="8" t="s">
        <v>26</v>
      </c>
      <c r="D277" s="10">
        <v>45623</v>
      </c>
      <c r="E277" s="8" t="s">
        <v>19</v>
      </c>
      <c r="F277" s="11">
        <v>10</v>
      </c>
      <c r="G277" s="8" t="s">
        <v>27</v>
      </c>
      <c r="H277" s="8" t="s">
        <v>23</v>
      </c>
      <c r="I277" s="11" t="s">
        <v>311</v>
      </c>
      <c r="J277" s="8" t="s">
        <v>19</v>
      </c>
      <c r="K277" s="11">
        <v>20</v>
      </c>
      <c r="L277" s="11">
        <v>15</v>
      </c>
      <c r="M277" s="11">
        <v>15</v>
      </c>
    </row>
    <row r="278" spans="1:13" ht="16.5" customHeight="1" x14ac:dyDescent="0.3">
      <c r="A278" s="8">
        <v>3507</v>
      </c>
      <c r="B278" s="8" t="s">
        <v>293</v>
      </c>
      <c r="C278" s="8" t="s">
        <v>22</v>
      </c>
      <c r="D278" s="10">
        <v>45624</v>
      </c>
      <c r="E278" s="8" t="s">
        <v>23</v>
      </c>
      <c r="F278" s="11">
        <v>5</v>
      </c>
      <c r="G278" s="8" t="s">
        <v>20</v>
      </c>
      <c r="H278" s="8" t="s">
        <v>23</v>
      </c>
      <c r="I278" s="11" t="s">
        <v>311</v>
      </c>
      <c r="J278" s="8" t="s">
        <v>23</v>
      </c>
      <c r="K278" s="11">
        <v>0</v>
      </c>
      <c r="L278" s="11">
        <v>1</v>
      </c>
      <c r="M278" s="11">
        <v>4</v>
      </c>
    </row>
    <row r="279" spans="1:13" ht="16.5" customHeight="1" x14ac:dyDescent="0.3">
      <c r="A279" s="8">
        <v>3508</v>
      </c>
      <c r="B279" s="8" t="s">
        <v>294</v>
      </c>
      <c r="C279" s="8" t="s">
        <v>18</v>
      </c>
      <c r="D279" s="10">
        <v>45625</v>
      </c>
      <c r="E279" s="8" t="s">
        <v>19</v>
      </c>
      <c r="F279" s="11">
        <v>15</v>
      </c>
      <c r="G279" s="8" t="s">
        <v>24</v>
      </c>
      <c r="H279" s="8" t="s">
        <v>19</v>
      </c>
      <c r="I279" s="11">
        <v>30</v>
      </c>
      <c r="J279" s="8" t="s">
        <v>19</v>
      </c>
      <c r="K279" s="11">
        <v>20</v>
      </c>
      <c r="L279" s="11">
        <v>3</v>
      </c>
      <c r="M279" s="11">
        <v>62</v>
      </c>
    </row>
    <row r="280" spans="1:13" ht="16.5" customHeight="1" x14ac:dyDescent="0.3">
      <c r="A280" s="8">
        <v>3509</v>
      </c>
      <c r="B280" s="8" t="s">
        <v>295</v>
      </c>
      <c r="C280" s="8" t="s">
        <v>26</v>
      </c>
      <c r="D280" s="10">
        <v>45626</v>
      </c>
      <c r="E280" s="8" t="s">
        <v>23</v>
      </c>
      <c r="F280" s="11">
        <v>10</v>
      </c>
      <c r="G280" s="8" t="s">
        <v>20</v>
      </c>
      <c r="H280" s="8" t="s">
        <v>23</v>
      </c>
      <c r="I280" s="11" t="s">
        <v>311</v>
      </c>
      <c r="J280" s="8" t="s">
        <v>19</v>
      </c>
      <c r="K280" s="11">
        <v>20</v>
      </c>
      <c r="L280" s="11">
        <v>10</v>
      </c>
      <c r="M280" s="11">
        <v>20</v>
      </c>
    </row>
    <row r="281" spans="1:13" ht="16.5" customHeight="1" x14ac:dyDescent="0.3">
      <c r="A281" s="8">
        <v>3510</v>
      </c>
      <c r="B281" s="8" t="s">
        <v>296</v>
      </c>
      <c r="C281" s="8" t="s">
        <v>22</v>
      </c>
      <c r="D281" s="10">
        <v>45627</v>
      </c>
      <c r="E281" s="8" t="s">
        <v>19</v>
      </c>
      <c r="F281" s="11">
        <v>5</v>
      </c>
      <c r="G281" s="8" t="s">
        <v>27</v>
      </c>
      <c r="H281" s="8" t="s">
        <v>23</v>
      </c>
      <c r="I281" s="11" t="s">
        <v>311</v>
      </c>
      <c r="J281" s="8" t="s">
        <v>23</v>
      </c>
      <c r="K281" s="11">
        <v>0</v>
      </c>
      <c r="L281" s="11">
        <v>0</v>
      </c>
      <c r="M281" s="11">
        <v>5</v>
      </c>
    </row>
    <row r="282" spans="1:13" ht="16.5" customHeight="1" x14ac:dyDescent="0.3">
      <c r="A282" s="8">
        <v>3511</v>
      </c>
      <c r="B282" s="8" t="s">
        <v>297</v>
      </c>
      <c r="C282" s="8" t="s">
        <v>18</v>
      </c>
      <c r="D282" s="10">
        <v>45628</v>
      </c>
      <c r="E282" s="8" t="s">
        <v>23</v>
      </c>
      <c r="F282" s="11">
        <v>15</v>
      </c>
      <c r="G282" s="8" t="s">
        <v>20</v>
      </c>
      <c r="H282" s="8" t="s">
        <v>19</v>
      </c>
      <c r="I282" s="11">
        <v>30</v>
      </c>
      <c r="J282" s="8" t="s">
        <v>19</v>
      </c>
      <c r="K282" s="11">
        <v>20</v>
      </c>
      <c r="L282" s="11">
        <v>15</v>
      </c>
      <c r="M282" s="11">
        <v>50</v>
      </c>
    </row>
    <row r="283" spans="1:13" ht="16.5" customHeight="1" x14ac:dyDescent="0.3">
      <c r="A283" s="8">
        <v>3512</v>
      </c>
      <c r="B283" s="8" t="s">
        <v>298</v>
      </c>
      <c r="C283" s="8" t="s">
        <v>26</v>
      </c>
      <c r="D283" s="10">
        <v>45629</v>
      </c>
      <c r="E283" s="8" t="s">
        <v>19</v>
      </c>
      <c r="F283" s="11">
        <v>10</v>
      </c>
      <c r="G283" s="8" t="s">
        <v>24</v>
      </c>
      <c r="H283" s="8" t="s">
        <v>23</v>
      </c>
      <c r="I283" s="11" t="s">
        <v>311</v>
      </c>
      <c r="J283" s="8" t="s">
        <v>19</v>
      </c>
      <c r="K283" s="11">
        <v>20</v>
      </c>
      <c r="L283" s="11">
        <v>15</v>
      </c>
      <c r="M283" s="11">
        <v>15</v>
      </c>
    </row>
    <row r="284" spans="1:13" ht="16.5" customHeight="1" x14ac:dyDescent="0.3">
      <c r="A284" s="8">
        <v>3513</v>
      </c>
      <c r="B284" s="8" t="s">
        <v>299</v>
      </c>
      <c r="C284" s="8" t="s">
        <v>22</v>
      </c>
      <c r="D284" s="10">
        <v>45630</v>
      </c>
      <c r="E284" s="8" t="s">
        <v>23</v>
      </c>
      <c r="F284" s="11">
        <v>5</v>
      </c>
      <c r="G284" s="8" t="s">
        <v>20</v>
      </c>
      <c r="H284" s="8" t="s">
        <v>23</v>
      </c>
      <c r="I284" s="11" t="s">
        <v>311</v>
      </c>
      <c r="J284" s="8" t="s">
        <v>23</v>
      </c>
      <c r="K284" s="11">
        <v>0</v>
      </c>
      <c r="L284" s="11">
        <v>1</v>
      </c>
      <c r="M284" s="11">
        <v>4</v>
      </c>
    </row>
    <row r="285" spans="1:13" ht="16.5" customHeight="1" x14ac:dyDescent="0.3">
      <c r="A285" s="8">
        <v>3514</v>
      </c>
      <c r="B285" s="8" t="s">
        <v>300</v>
      </c>
      <c r="C285" s="8" t="s">
        <v>18</v>
      </c>
      <c r="D285" s="10">
        <v>45631</v>
      </c>
      <c r="E285" s="8" t="s">
        <v>19</v>
      </c>
      <c r="F285" s="11">
        <v>15</v>
      </c>
      <c r="G285" s="8" t="s">
        <v>27</v>
      </c>
      <c r="H285" s="8" t="s">
        <v>19</v>
      </c>
      <c r="I285" s="11">
        <v>30</v>
      </c>
      <c r="J285" s="8" t="s">
        <v>19</v>
      </c>
      <c r="K285" s="11">
        <v>20</v>
      </c>
      <c r="L285" s="11">
        <v>7</v>
      </c>
      <c r="M285" s="11">
        <v>58</v>
      </c>
    </row>
    <row r="286" spans="1:13" ht="16.5" customHeight="1" x14ac:dyDescent="0.3">
      <c r="A286" s="8">
        <v>3515</v>
      </c>
      <c r="B286" s="8" t="s">
        <v>159</v>
      </c>
      <c r="C286" s="8" t="s">
        <v>26</v>
      </c>
      <c r="D286" s="10">
        <v>45632</v>
      </c>
      <c r="E286" s="8" t="s">
        <v>23</v>
      </c>
      <c r="F286" s="11">
        <v>10</v>
      </c>
      <c r="G286" s="8" t="s">
        <v>20</v>
      </c>
      <c r="H286" s="8" t="s">
        <v>23</v>
      </c>
      <c r="I286" s="11" t="s">
        <v>311</v>
      </c>
      <c r="J286" s="8" t="s">
        <v>19</v>
      </c>
      <c r="K286" s="11">
        <v>20</v>
      </c>
      <c r="L286" s="11">
        <v>10</v>
      </c>
      <c r="M286" s="11">
        <v>20</v>
      </c>
    </row>
    <row r="287" spans="1:13" ht="16.5" customHeight="1" x14ac:dyDescent="0.3">
      <c r="A287" s="8">
        <v>3516</v>
      </c>
      <c r="B287" s="8" t="s">
        <v>160</v>
      </c>
      <c r="C287" s="8" t="s">
        <v>22</v>
      </c>
      <c r="D287" s="10">
        <v>45633</v>
      </c>
      <c r="E287" s="8" t="s">
        <v>19</v>
      </c>
      <c r="F287" s="11">
        <v>5</v>
      </c>
      <c r="G287" s="8" t="s">
        <v>24</v>
      </c>
      <c r="H287" s="8" t="s">
        <v>23</v>
      </c>
      <c r="I287" s="11" t="s">
        <v>311</v>
      </c>
      <c r="J287" s="8" t="s">
        <v>23</v>
      </c>
      <c r="K287" s="11">
        <v>0</v>
      </c>
      <c r="L287" s="11">
        <v>0</v>
      </c>
      <c r="M287" s="11">
        <v>5</v>
      </c>
    </row>
    <row r="288" spans="1:13" ht="16.5" customHeight="1" x14ac:dyDescent="0.3">
      <c r="A288" s="8">
        <v>3517</v>
      </c>
      <c r="B288" s="8" t="s">
        <v>210</v>
      </c>
      <c r="C288" s="8" t="s">
        <v>18</v>
      </c>
      <c r="D288" s="10">
        <v>45634</v>
      </c>
      <c r="E288" s="8" t="s">
        <v>23</v>
      </c>
      <c r="F288" s="11">
        <v>15</v>
      </c>
      <c r="G288" s="8" t="s">
        <v>20</v>
      </c>
      <c r="H288" s="8" t="s">
        <v>19</v>
      </c>
      <c r="I288" s="11">
        <v>30</v>
      </c>
      <c r="J288" s="8" t="s">
        <v>19</v>
      </c>
      <c r="K288" s="11">
        <v>20</v>
      </c>
      <c r="L288" s="11">
        <v>20</v>
      </c>
      <c r="M288" s="11">
        <v>45</v>
      </c>
    </row>
    <row r="289" spans="1:13" ht="16.5" customHeight="1" x14ac:dyDescent="0.3">
      <c r="A289" s="8">
        <v>3518</v>
      </c>
      <c r="B289" s="8" t="s">
        <v>301</v>
      </c>
      <c r="C289" s="8" t="s">
        <v>26</v>
      </c>
      <c r="D289" s="10">
        <v>45635</v>
      </c>
      <c r="E289" s="8" t="s">
        <v>19</v>
      </c>
      <c r="F289" s="11">
        <v>10</v>
      </c>
      <c r="G289" s="8" t="s">
        <v>27</v>
      </c>
      <c r="H289" s="8" t="s">
        <v>23</v>
      </c>
      <c r="I289" s="11" t="s">
        <v>311</v>
      </c>
      <c r="J289" s="8" t="s">
        <v>19</v>
      </c>
      <c r="K289" s="11">
        <v>20</v>
      </c>
      <c r="L289" s="11">
        <v>12</v>
      </c>
      <c r="M289" s="11">
        <v>18</v>
      </c>
    </row>
    <row r="290" spans="1:13" ht="16.5" customHeight="1" x14ac:dyDescent="0.3">
      <c r="A290" s="8">
        <v>3519</v>
      </c>
      <c r="B290" s="8" t="s">
        <v>302</v>
      </c>
      <c r="C290" s="8" t="s">
        <v>22</v>
      </c>
      <c r="D290" s="10">
        <v>45636</v>
      </c>
      <c r="E290" s="8" t="s">
        <v>23</v>
      </c>
      <c r="F290" s="11">
        <v>5</v>
      </c>
      <c r="G290" s="8" t="s">
        <v>20</v>
      </c>
      <c r="H290" s="8" t="s">
        <v>23</v>
      </c>
      <c r="I290" s="11" t="s">
        <v>311</v>
      </c>
      <c r="J290" s="8" t="s">
        <v>23</v>
      </c>
      <c r="K290" s="11">
        <v>0</v>
      </c>
      <c r="L290" s="11">
        <v>2</v>
      </c>
      <c r="M290" s="11">
        <v>3</v>
      </c>
    </row>
    <row r="291" spans="1:13" ht="16.5" customHeight="1" x14ac:dyDescent="0.3">
      <c r="A291" s="8">
        <v>3520</v>
      </c>
      <c r="B291" s="8" t="s">
        <v>303</v>
      </c>
      <c r="C291" s="8" t="s">
        <v>18</v>
      </c>
      <c r="D291" s="10">
        <v>45637</v>
      </c>
      <c r="E291" s="8" t="s">
        <v>19</v>
      </c>
      <c r="F291" s="11">
        <v>15</v>
      </c>
      <c r="G291" s="8" t="s">
        <v>24</v>
      </c>
      <c r="H291" s="8" t="s">
        <v>19</v>
      </c>
      <c r="I291" s="11">
        <v>30</v>
      </c>
      <c r="J291" s="8" t="s">
        <v>19</v>
      </c>
      <c r="K291" s="11">
        <v>20</v>
      </c>
      <c r="L291" s="11">
        <v>5</v>
      </c>
      <c r="M291" s="11">
        <v>60</v>
      </c>
    </row>
    <row r="292" spans="1:13" ht="16.5" customHeight="1" x14ac:dyDescent="0.3">
      <c r="A292" s="8">
        <v>3521</v>
      </c>
      <c r="B292" s="8" t="s">
        <v>304</v>
      </c>
      <c r="C292" s="8" t="s">
        <v>26</v>
      </c>
      <c r="D292" s="10">
        <v>45638</v>
      </c>
      <c r="E292" s="8" t="s">
        <v>23</v>
      </c>
      <c r="F292" s="11">
        <v>10</v>
      </c>
      <c r="G292" s="8" t="s">
        <v>20</v>
      </c>
      <c r="H292" s="8" t="s">
        <v>23</v>
      </c>
      <c r="I292" s="11" t="s">
        <v>311</v>
      </c>
      <c r="J292" s="8" t="s">
        <v>19</v>
      </c>
      <c r="K292" s="11">
        <v>20</v>
      </c>
      <c r="L292" s="11">
        <v>10</v>
      </c>
      <c r="M292" s="11">
        <v>20</v>
      </c>
    </row>
    <row r="293" spans="1:13" ht="16.5" customHeight="1" x14ac:dyDescent="0.3">
      <c r="A293" s="8">
        <v>3522</v>
      </c>
      <c r="B293" s="8" t="s">
        <v>305</v>
      </c>
      <c r="C293" s="8" t="s">
        <v>22</v>
      </c>
      <c r="D293" s="10">
        <v>45639</v>
      </c>
      <c r="E293" s="8" t="s">
        <v>19</v>
      </c>
      <c r="F293" s="11">
        <v>5</v>
      </c>
      <c r="G293" s="8" t="s">
        <v>27</v>
      </c>
      <c r="H293" s="8" t="s">
        <v>23</v>
      </c>
      <c r="I293" s="11" t="s">
        <v>311</v>
      </c>
      <c r="J293" s="8" t="s">
        <v>23</v>
      </c>
      <c r="K293" s="11">
        <v>0</v>
      </c>
      <c r="L293" s="11">
        <v>0</v>
      </c>
      <c r="M293" s="11">
        <v>5</v>
      </c>
    </row>
    <row r="294" spans="1:13" ht="16.5" customHeight="1" x14ac:dyDescent="0.3">
      <c r="A294" s="8">
        <v>3523</v>
      </c>
      <c r="B294" s="8" t="s">
        <v>306</v>
      </c>
      <c r="C294" s="8" t="s">
        <v>18</v>
      </c>
      <c r="D294" s="10">
        <v>45640</v>
      </c>
      <c r="E294" s="8" t="s">
        <v>23</v>
      </c>
      <c r="F294" s="11">
        <v>15</v>
      </c>
      <c r="G294" s="8" t="s">
        <v>20</v>
      </c>
      <c r="H294" s="8" t="s">
        <v>19</v>
      </c>
      <c r="I294" s="11">
        <v>30</v>
      </c>
      <c r="J294" s="8" t="s">
        <v>19</v>
      </c>
      <c r="K294" s="11">
        <v>20</v>
      </c>
      <c r="L294" s="11">
        <v>3</v>
      </c>
      <c r="M294" s="11">
        <v>62</v>
      </c>
    </row>
    <row r="295" spans="1:13" ht="16.5" customHeight="1" x14ac:dyDescent="0.3">
      <c r="A295" s="8">
        <v>3524</v>
      </c>
      <c r="B295" s="8" t="s">
        <v>307</v>
      </c>
      <c r="C295" s="8" t="s">
        <v>26</v>
      </c>
      <c r="D295" s="10">
        <v>45641</v>
      </c>
      <c r="E295" s="8" t="s">
        <v>19</v>
      </c>
      <c r="F295" s="11">
        <v>10</v>
      </c>
      <c r="G295" s="8" t="s">
        <v>24</v>
      </c>
      <c r="H295" s="8" t="s">
        <v>23</v>
      </c>
      <c r="I295" s="11" t="s">
        <v>311</v>
      </c>
      <c r="J295" s="8" t="s">
        <v>19</v>
      </c>
      <c r="K295" s="11">
        <v>20</v>
      </c>
      <c r="L295" s="11">
        <v>15</v>
      </c>
      <c r="M295" s="11">
        <v>15</v>
      </c>
    </row>
    <row r="296" spans="1:13" ht="16.5" customHeight="1" x14ac:dyDescent="0.3">
      <c r="A296" s="8">
        <v>3525</v>
      </c>
      <c r="B296" s="8" t="s">
        <v>308</v>
      </c>
      <c r="C296" s="8" t="s">
        <v>22</v>
      </c>
      <c r="D296" s="10">
        <v>45642</v>
      </c>
      <c r="E296" s="8" t="s">
        <v>23</v>
      </c>
      <c r="F296" s="11">
        <v>5</v>
      </c>
      <c r="G296" s="8" t="s">
        <v>20</v>
      </c>
      <c r="H296" s="8" t="s">
        <v>23</v>
      </c>
      <c r="I296" s="11" t="s">
        <v>311</v>
      </c>
      <c r="J296" s="8" t="s">
        <v>23</v>
      </c>
      <c r="K296" s="11">
        <v>0</v>
      </c>
      <c r="L296" s="11">
        <v>1</v>
      </c>
      <c r="M296" s="11">
        <v>4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79518-957B-4D6A-A3ED-CC74AA9E1C81}">
  <sheetPr>
    <tabColor theme="3" tint="0.749992370372631"/>
  </sheetPr>
  <dimension ref="B2:M77"/>
  <sheetViews>
    <sheetView showGridLines="0" topLeftCell="H25" workbookViewId="0">
      <selection activeCell="B5" sqref="B5"/>
    </sheetView>
  </sheetViews>
  <sheetFormatPr defaultRowHeight="14.4" x14ac:dyDescent="0.3"/>
  <cols>
    <col min="2" max="2" width="16.77734375" bestFit="1" customWidth="1"/>
    <col min="3" max="4" width="32.21875" bestFit="1" customWidth="1"/>
    <col min="5" max="8" width="18.109375" bestFit="1" customWidth="1"/>
    <col min="9" max="9" width="16.77734375" bestFit="1" customWidth="1"/>
    <col min="10" max="10" width="12" bestFit="1" customWidth="1"/>
    <col min="11" max="11" width="10.109375" bestFit="1" customWidth="1"/>
    <col min="12" max="12" width="12" bestFit="1" customWidth="1"/>
    <col min="13" max="13" width="20.21875" bestFit="1" customWidth="1"/>
    <col min="14" max="14" width="20.109375" bestFit="1" customWidth="1"/>
    <col min="15" max="15" width="17.88671875" bestFit="1" customWidth="1"/>
    <col min="16" max="16" width="24.6640625" bestFit="1" customWidth="1"/>
    <col min="17" max="17" width="22.44140625" bestFit="1" customWidth="1"/>
    <col min="18" max="18" width="13.33203125" bestFit="1" customWidth="1"/>
    <col min="19" max="19" width="11.88671875" bestFit="1" customWidth="1"/>
    <col min="20" max="296" width="18.109375" bestFit="1" customWidth="1"/>
    <col min="297" max="297" width="10" bestFit="1" customWidth="1"/>
  </cols>
  <sheetData>
    <row r="2" spans="2:13" x14ac:dyDescent="0.3">
      <c r="B2" s="24" t="s">
        <v>313</v>
      </c>
      <c r="C2" s="24"/>
      <c r="D2" s="24"/>
      <c r="E2" s="24"/>
      <c r="F2" s="24"/>
    </row>
    <row r="3" spans="2:13" x14ac:dyDescent="0.3">
      <c r="C3" s="20" t="s">
        <v>335</v>
      </c>
      <c r="D3" s="20" t="s">
        <v>336</v>
      </c>
      <c r="E3" s="20" t="s">
        <v>337</v>
      </c>
    </row>
    <row r="4" spans="2:13" x14ac:dyDescent="0.3">
      <c r="B4" t="s">
        <v>334</v>
      </c>
      <c r="C4" s="15">
        <f>MIN(Tabela1[Start Date])</f>
        <v>45292</v>
      </c>
      <c r="D4" s="15">
        <f>MAX(Tabela1[Start Date])</f>
        <v>45642</v>
      </c>
      <c r="E4" s="15">
        <v>45897</v>
      </c>
    </row>
    <row r="6" spans="2:13" x14ac:dyDescent="0.3">
      <c r="I6" t="s">
        <v>316</v>
      </c>
    </row>
    <row r="7" spans="2:13" x14ac:dyDescent="0.3">
      <c r="B7" t="s">
        <v>315</v>
      </c>
    </row>
    <row r="9" spans="2:13" x14ac:dyDescent="0.3">
      <c r="B9" t="s">
        <v>339</v>
      </c>
      <c r="I9" t="s">
        <v>359</v>
      </c>
    </row>
    <row r="10" spans="2:13" x14ac:dyDescent="0.3">
      <c r="B10" t="s">
        <v>314</v>
      </c>
    </row>
    <row r="13" spans="2:13" x14ac:dyDescent="0.3">
      <c r="I13" s="16" t="s">
        <v>333</v>
      </c>
      <c r="J13" s="16" t="s">
        <v>358</v>
      </c>
    </row>
    <row r="14" spans="2:13" x14ac:dyDescent="0.3">
      <c r="B14" s="16" t="s">
        <v>16</v>
      </c>
      <c r="C14" t="s">
        <v>24</v>
      </c>
      <c r="I14" s="16" t="s">
        <v>332</v>
      </c>
      <c r="J14" t="s">
        <v>22</v>
      </c>
      <c r="K14" t="s">
        <v>26</v>
      </c>
      <c r="L14" t="s">
        <v>18</v>
      </c>
      <c r="M14" t="s">
        <v>331</v>
      </c>
    </row>
    <row r="15" spans="2:13" x14ac:dyDescent="0.3">
      <c r="I15" s="17" t="s">
        <v>346</v>
      </c>
      <c r="J15" s="22">
        <v>5</v>
      </c>
      <c r="K15" s="22"/>
      <c r="L15" s="22">
        <v>60</v>
      </c>
      <c r="M15" s="22">
        <v>65</v>
      </c>
    </row>
    <row r="16" spans="2:13" x14ac:dyDescent="0.3">
      <c r="C16" t="s">
        <v>333</v>
      </c>
      <c r="I16" s="17" t="s">
        <v>347</v>
      </c>
      <c r="J16" s="22"/>
      <c r="K16" s="22">
        <v>20</v>
      </c>
      <c r="L16" s="22">
        <v>62</v>
      </c>
      <c r="M16" s="22">
        <v>82</v>
      </c>
    </row>
    <row r="17" spans="2:13" x14ac:dyDescent="0.3">
      <c r="B17" s="17" t="s">
        <v>23</v>
      </c>
      <c r="C17" s="22">
        <v>217</v>
      </c>
      <c r="I17" s="17" t="s">
        <v>348</v>
      </c>
      <c r="J17" s="22">
        <v>48</v>
      </c>
      <c r="K17" s="22">
        <v>191</v>
      </c>
      <c r="L17" s="22">
        <v>562</v>
      </c>
      <c r="M17" s="22">
        <v>801</v>
      </c>
    </row>
    <row r="18" spans="2:13" x14ac:dyDescent="0.3">
      <c r="B18" s="17" t="s">
        <v>19</v>
      </c>
      <c r="C18" s="22">
        <v>1537</v>
      </c>
      <c r="I18" s="17" t="s">
        <v>349</v>
      </c>
      <c r="J18" s="22">
        <v>44</v>
      </c>
      <c r="K18" s="22">
        <v>193</v>
      </c>
      <c r="L18" s="22">
        <v>545</v>
      </c>
      <c r="M18" s="22">
        <v>782</v>
      </c>
    </row>
    <row r="19" spans="2:13" x14ac:dyDescent="0.3">
      <c r="I19" s="17" t="s">
        <v>350</v>
      </c>
      <c r="J19" s="22">
        <v>49</v>
      </c>
      <c r="K19" s="22">
        <v>183</v>
      </c>
      <c r="L19" s="22">
        <v>545</v>
      </c>
      <c r="M19" s="22">
        <v>777</v>
      </c>
    </row>
    <row r="20" spans="2:13" x14ac:dyDescent="0.3">
      <c r="I20" s="17" t="s">
        <v>351</v>
      </c>
      <c r="J20" s="22">
        <v>43</v>
      </c>
      <c r="K20" s="22">
        <v>196</v>
      </c>
      <c r="L20" s="22">
        <v>531</v>
      </c>
      <c r="M20" s="22">
        <v>770</v>
      </c>
    </row>
    <row r="21" spans="2:13" x14ac:dyDescent="0.3">
      <c r="I21" s="17" t="s">
        <v>352</v>
      </c>
      <c r="J21" s="22">
        <v>48</v>
      </c>
      <c r="K21" s="22">
        <v>188</v>
      </c>
      <c r="L21" s="22">
        <v>548</v>
      </c>
      <c r="M21" s="22">
        <v>784</v>
      </c>
    </row>
    <row r="22" spans="2:13" x14ac:dyDescent="0.3">
      <c r="B22" s="17" t="s">
        <v>340</v>
      </c>
      <c r="I22" s="17" t="s">
        <v>353</v>
      </c>
      <c r="J22" s="22">
        <v>49</v>
      </c>
      <c r="K22" s="22">
        <v>188</v>
      </c>
      <c r="L22" s="22">
        <v>550</v>
      </c>
      <c r="M22" s="22">
        <v>787</v>
      </c>
    </row>
    <row r="23" spans="2:13" x14ac:dyDescent="0.3">
      <c r="I23" s="17" t="s">
        <v>354</v>
      </c>
      <c r="J23" s="22">
        <v>44</v>
      </c>
      <c r="K23" s="22">
        <v>188</v>
      </c>
      <c r="L23" s="22">
        <v>548</v>
      </c>
      <c r="M23" s="22">
        <v>780</v>
      </c>
    </row>
    <row r="24" spans="2:13" x14ac:dyDescent="0.3">
      <c r="B24" s="16" t="s">
        <v>16</v>
      </c>
      <c r="C24" t="s">
        <v>24</v>
      </c>
      <c r="I24" s="17" t="s">
        <v>355</v>
      </c>
      <c r="J24" s="22">
        <v>44</v>
      </c>
      <c r="K24" s="22">
        <v>178</v>
      </c>
      <c r="L24" s="22">
        <v>610</v>
      </c>
      <c r="M24" s="22">
        <v>832</v>
      </c>
    </row>
    <row r="25" spans="2:13" x14ac:dyDescent="0.3">
      <c r="I25" s="17" t="s">
        <v>356</v>
      </c>
      <c r="J25" s="22">
        <v>44</v>
      </c>
      <c r="K25" s="22">
        <v>188</v>
      </c>
      <c r="L25" s="22">
        <v>552</v>
      </c>
      <c r="M25" s="22">
        <v>784</v>
      </c>
    </row>
    <row r="26" spans="2:13" x14ac:dyDescent="0.3">
      <c r="B26" s="16" t="s">
        <v>332</v>
      </c>
      <c r="C26" t="s">
        <v>341</v>
      </c>
      <c r="I26" s="17" t="s">
        <v>357</v>
      </c>
      <c r="J26" s="22">
        <v>26</v>
      </c>
      <c r="K26" s="22">
        <v>88</v>
      </c>
      <c r="L26" s="22">
        <v>275</v>
      </c>
      <c r="M26" s="22">
        <v>389</v>
      </c>
    </row>
    <row r="27" spans="2:13" x14ac:dyDescent="0.3">
      <c r="B27" s="17" t="s">
        <v>22</v>
      </c>
      <c r="C27" s="25">
        <v>0</v>
      </c>
      <c r="I27" s="17" t="s">
        <v>331</v>
      </c>
      <c r="J27" s="22">
        <v>444</v>
      </c>
      <c r="K27" s="22">
        <v>1801</v>
      </c>
      <c r="L27" s="22">
        <v>5388</v>
      </c>
      <c r="M27" s="22">
        <v>7633</v>
      </c>
    </row>
    <row r="28" spans="2:13" x14ac:dyDescent="0.3">
      <c r="B28" s="17" t="s">
        <v>26</v>
      </c>
      <c r="C28" s="25">
        <v>0</v>
      </c>
    </row>
    <row r="29" spans="2:13" x14ac:dyDescent="0.3">
      <c r="B29" s="17" t="s">
        <v>18</v>
      </c>
      <c r="C29" s="25">
        <v>600</v>
      </c>
    </row>
    <row r="30" spans="2:13" x14ac:dyDescent="0.3">
      <c r="B30" s="17" t="s">
        <v>331</v>
      </c>
      <c r="C30" s="22">
        <v>600</v>
      </c>
      <c r="I30" t="s">
        <v>374</v>
      </c>
    </row>
    <row r="32" spans="2:13" x14ac:dyDescent="0.3">
      <c r="B32" s="16" t="s">
        <v>16</v>
      </c>
      <c r="C32" t="s">
        <v>24</v>
      </c>
      <c r="I32" s="16" t="s">
        <v>333</v>
      </c>
      <c r="J32" s="16" t="s">
        <v>358</v>
      </c>
    </row>
    <row r="33" spans="2:13" x14ac:dyDescent="0.3">
      <c r="I33" s="16" t="s">
        <v>332</v>
      </c>
      <c r="J33" t="s">
        <v>24</v>
      </c>
      <c r="K33" t="s">
        <v>20</v>
      </c>
      <c r="L33" t="s">
        <v>27</v>
      </c>
      <c r="M33" t="s">
        <v>331</v>
      </c>
    </row>
    <row r="34" spans="2:13" x14ac:dyDescent="0.3">
      <c r="B34" s="16" t="s">
        <v>332</v>
      </c>
      <c r="C34" t="s">
        <v>342</v>
      </c>
      <c r="I34" s="17" t="s">
        <v>346</v>
      </c>
      <c r="J34" s="22">
        <v>5</v>
      </c>
      <c r="K34" s="22">
        <v>60</v>
      </c>
      <c r="L34" s="22"/>
      <c r="M34" s="22">
        <v>65</v>
      </c>
    </row>
    <row r="35" spans="2:13" x14ac:dyDescent="0.3">
      <c r="B35" s="17" t="s">
        <v>18</v>
      </c>
      <c r="C35" s="25">
        <v>20</v>
      </c>
      <c r="I35" s="17" t="s">
        <v>347</v>
      </c>
      <c r="J35" s="22"/>
      <c r="K35" s="22">
        <v>62</v>
      </c>
      <c r="L35" s="22">
        <v>20</v>
      </c>
      <c r="M35" s="22">
        <v>82</v>
      </c>
    </row>
    <row r="36" spans="2:13" x14ac:dyDescent="0.3">
      <c r="B36" s="17" t="s">
        <v>331</v>
      </c>
      <c r="C36" s="21">
        <v>20</v>
      </c>
      <c r="I36" s="17" t="s">
        <v>348</v>
      </c>
      <c r="J36" s="22">
        <v>138</v>
      </c>
      <c r="K36" s="22">
        <v>437</v>
      </c>
      <c r="L36" s="22">
        <v>226</v>
      </c>
      <c r="M36" s="22">
        <v>801</v>
      </c>
    </row>
    <row r="37" spans="2:13" x14ac:dyDescent="0.3">
      <c r="I37" s="17" t="s">
        <v>349</v>
      </c>
      <c r="J37" s="22">
        <v>182</v>
      </c>
      <c r="K37" s="22">
        <v>347</v>
      </c>
      <c r="L37" s="22">
        <v>253</v>
      </c>
      <c r="M37" s="22">
        <v>782</v>
      </c>
    </row>
    <row r="38" spans="2:13" x14ac:dyDescent="0.3">
      <c r="B38" s="17" t="s">
        <v>343</v>
      </c>
      <c r="I38" s="17" t="s">
        <v>350</v>
      </c>
      <c r="J38" s="22">
        <v>187</v>
      </c>
      <c r="K38" s="22">
        <v>322</v>
      </c>
      <c r="L38" s="22">
        <v>268</v>
      </c>
      <c r="M38" s="22">
        <v>777</v>
      </c>
    </row>
    <row r="39" spans="2:13" x14ac:dyDescent="0.3">
      <c r="I39" s="17" t="s">
        <v>351</v>
      </c>
      <c r="J39" s="22">
        <v>130</v>
      </c>
      <c r="K39" s="22">
        <v>370</v>
      </c>
      <c r="L39" s="22">
        <v>270</v>
      </c>
      <c r="M39" s="22">
        <v>770</v>
      </c>
    </row>
    <row r="40" spans="2:13" x14ac:dyDescent="0.3">
      <c r="B40" s="16" t="s">
        <v>16</v>
      </c>
      <c r="C40" t="s">
        <v>24</v>
      </c>
      <c r="I40" s="17" t="s">
        <v>352</v>
      </c>
      <c r="J40" s="22">
        <v>182</v>
      </c>
      <c r="K40" s="22">
        <v>336</v>
      </c>
      <c r="L40" s="22">
        <v>266</v>
      </c>
      <c r="M40" s="22">
        <v>784</v>
      </c>
    </row>
    <row r="41" spans="2:13" x14ac:dyDescent="0.3">
      <c r="I41" s="17" t="s">
        <v>353</v>
      </c>
      <c r="J41" s="22">
        <v>242</v>
      </c>
      <c r="K41" s="22">
        <v>332</v>
      </c>
      <c r="L41" s="22">
        <v>213</v>
      </c>
      <c r="M41" s="22">
        <v>787</v>
      </c>
    </row>
    <row r="42" spans="2:13" x14ac:dyDescent="0.3">
      <c r="B42" s="16" t="s">
        <v>332</v>
      </c>
      <c r="C42" t="s">
        <v>344</v>
      </c>
      <c r="I42" s="17" t="s">
        <v>354</v>
      </c>
      <c r="J42" s="22">
        <v>182</v>
      </c>
      <c r="K42" s="22">
        <v>332</v>
      </c>
      <c r="L42" s="22">
        <v>266</v>
      </c>
      <c r="M42" s="22">
        <v>780</v>
      </c>
    </row>
    <row r="43" spans="2:13" x14ac:dyDescent="0.3">
      <c r="B43" s="17" t="s">
        <v>26</v>
      </c>
      <c r="C43" s="18">
        <v>540</v>
      </c>
      <c r="I43" s="17" t="s">
        <v>355</v>
      </c>
      <c r="J43" s="22">
        <v>182</v>
      </c>
      <c r="K43" s="22">
        <v>433</v>
      </c>
      <c r="L43" s="22">
        <v>217</v>
      </c>
      <c r="M43" s="22">
        <v>832</v>
      </c>
    </row>
    <row r="44" spans="2:13" x14ac:dyDescent="0.3">
      <c r="B44" s="17" t="s">
        <v>18</v>
      </c>
      <c r="C44" s="18">
        <v>400</v>
      </c>
      <c r="I44" s="17" t="s">
        <v>356</v>
      </c>
      <c r="J44" s="22">
        <v>229</v>
      </c>
      <c r="K44" s="22">
        <v>332</v>
      </c>
      <c r="L44" s="22">
        <v>223</v>
      </c>
      <c r="M44" s="22">
        <v>784</v>
      </c>
    </row>
    <row r="45" spans="2:13" x14ac:dyDescent="0.3">
      <c r="B45" s="17" t="s">
        <v>331</v>
      </c>
      <c r="C45" s="22">
        <v>940</v>
      </c>
      <c r="I45" s="17" t="s">
        <v>357</v>
      </c>
      <c r="J45" s="22">
        <v>95</v>
      </c>
      <c r="K45" s="22">
        <v>208</v>
      </c>
      <c r="L45" s="22">
        <v>86</v>
      </c>
      <c r="M45" s="22">
        <v>389</v>
      </c>
    </row>
    <row r="46" spans="2:13" x14ac:dyDescent="0.3">
      <c r="I46" s="17" t="s">
        <v>331</v>
      </c>
      <c r="J46" s="22">
        <v>1754</v>
      </c>
      <c r="K46" s="22">
        <v>3571</v>
      </c>
      <c r="L46" s="22">
        <v>2308</v>
      </c>
      <c r="M46" s="22">
        <v>7633</v>
      </c>
    </row>
    <row r="48" spans="2:13" x14ac:dyDescent="0.3">
      <c r="B48" s="16" t="s">
        <v>16</v>
      </c>
      <c r="C48" t="s">
        <v>24</v>
      </c>
      <c r="I48" t="s">
        <v>375</v>
      </c>
    </row>
    <row r="50" spans="2:12" x14ac:dyDescent="0.3">
      <c r="B50" s="16" t="s">
        <v>332</v>
      </c>
      <c r="C50" t="s">
        <v>345</v>
      </c>
      <c r="I50" s="16" t="s">
        <v>332</v>
      </c>
      <c r="J50" t="s">
        <v>360</v>
      </c>
      <c r="K50" t="s">
        <v>361</v>
      </c>
      <c r="L50" t="s">
        <v>362</v>
      </c>
    </row>
    <row r="51" spans="2:12" x14ac:dyDescent="0.3">
      <c r="B51" s="17" t="s">
        <v>26</v>
      </c>
      <c r="C51" s="25">
        <v>27</v>
      </c>
      <c r="I51" s="17" t="s">
        <v>346</v>
      </c>
      <c r="J51" s="22">
        <v>20</v>
      </c>
      <c r="K51" s="22">
        <v>30</v>
      </c>
      <c r="L51" s="22">
        <v>20</v>
      </c>
    </row>
    <row r="52" spans="2:12" x14ac:dyDescent="0.3">
      <c r="B52" s="17" t="s">
        <v>18</v>
      </c>
      <c r="C52" s="25">
        <v>20</v>
      </c>
      <c r="I52" s="17" t="s">
        <v>347</v>
      </c>
      <c r="J52" s="22">
        <v>40</v>
      </c>
      <c r="K52" s="22">
        <v>30</v>
      </c>
      <c r="L52" s="22">
        <v>25</v>
      </c>
    </row>
    <row r="53" spans="2:12" x14ac:dyDescent="0.3">
      <c r="B53" s="17" t="s">
        <v>331</v>
      </c>
      <c r="C53" s="21">
        <v>47</v>
      </c>
      <c r="I53" s="17" t="s">
        <v>348</v>
      </c>
      <c r="J53" s="22">
        <v>400</v>
      </c>
      <c r="K53" s="22">
        <v>300</v>
      </c>
      <c r="L53" s="22">
        <v>305</v>
      </c>
    </row>
    <row r="54" spans="2:12" x14ac:dyDescent="0.3">
      <c r="I54" s="17" t="s">
        <v>349</v>
      </c>
      <c r="J54" s="22">
        <v>400</v>
      </c>
      <c r="K54" s="22">
        <v>300</v>
      </c>
      <c r="L54" s="22">
        <v>300</v>
      </c>
    </row>
    <row r="55" spans="2:12" x14ac:dyDescent="0.3">
      <c r="I55" s="17" t="s">
        <v>350</v>
      </c>
      <c r="J55" s="22">
        <v>400</v>
      </c>
      <c r="K55" s="22">
        <v>300</v>
      </c>
      <c r="L55" s="22">
        <v>305</v>
      </c>
    </row>
    <row r="56" spans="2:12" x14ac:dyDescent="0.3">
      <c r="I56" s="17" t="s">
        <v>351</v>
      </c>
      <c r="J56" s="22">
        <v>400</v>
      </c>
      <c r="K56" s="22">
        <v>300</v>
      </c>
      <c r="L56" s="22">
        <v>300</v>
      </c>
    </row>
    <row r="57" spans="2:12" x14ac:dyDescent="0.3">
      <c r="I57" s="17" t="s">
        <v>352</v>
      </c>
      <c r="J57" s="22">
        <v>400</v>
      </c>
      <c r="K57" s="22">
        <v>300</v>
      </c>
      <c r="L57" s="22">
        <v>305</v>
      </c>
    </row>
    <row r="58" spans="2:12" x14ac:dyDescent="0.3">
      <c r="I58" s="17" t="s">
        <v>353</v>
      </c>
      <c r="J58" s="22">
        <v>400</v>
      </c>
      <c r="K58" s="22">
        <v>300</v>
      </c>
      <c r="L58" s="22">
        <v>305</v>
      </c>
    </row>
    <row r="59" spans="2:12" x14ac:dyDescent="0.3">
      <c r="I59" s="17" t="s">
        <v>354</v>
      </c>
      <c r="J59" s="22">
        <v>400</v>
      </c>
      <c r="K59" s="22">
        <v>300</v>
      </c>
      <c r="L59" s="22">
        <v>300</v>
      </c>
    </row>
    <row r="60" spans="2:12" x14ac:dyDescent="0.3">
      <c r="I60" s="17" t="s">
        <v>355</v>
      </c>
      <c r="J60" s="22">
        <v>420</v>
      </c>
      <c r="K60" s="22">
        <v>330</v>
      </c>
      <c r="L60" s="22">
        <v>315</v>
      </c>
    </row>
    <row r="61" spans="2:12" x14ac:dyDescent="0.3">
      <c r="I61" s="17" t="s">
        <v>356</v>
      </c>
      <c r="J61" s="22">
        <v>400</v>
      </c>
      <c r="K61" s="22">
        <v>300</v>
      </c>
      <c r="L61" s="22">
        <v>300</v>
      </c>
    </row>
    <row r="62" spans="2:12" x14ac:dyDescent="0.3">
      <c r="I62" s="17" t="s">
        <v>357</v>
      </c>
      <c r="J62" s="22">
        <v>200</v>
      </c>
      <c r="K62" s="22">
        <v>150</v>
      </c>
      <c r="L62" s="22">
        <v>155</v>
      </c>
    </row>
    <row r="63" spans="2:12" x14ac:dyDescent="0.3">
      <c r="I63" s="17" t="s">
        <v>331</v>
      </c>
      <c r="J63" s="22">
        <v>3880</v>
      </c>
      <c r="K63" s="22">
        <v>2940</v>
      </c>
      <c r="L63" s="22">
        <v>2935</v>
      </c>
    </row>
    <row r="66" spans="9:12" x14ac:dyDescent="0.3">
      <c r="I66" s="17" t="s">
        <v>363</v>
      </c>
      <c r="J66" s="18" t="e">
        <f>(((J51+K51+L51)/M51)*J51)</f>
        <v>#DIV/0!</v>
      </c>
      <c r="K66" t="e">
        <f>GETPIVOTDATA("Soma de Coupon Value",$I$50)/-GETPIVOTDATA("EA Play",$I$50)</f>
        <v>#REF!</v>
      </c>
      <c r="L66" t="e">
        <f>GETPIVOTDATA("Soma de Coupon Value",$I$50)/-GETPIVOTDATA("Subscription",$I$50)</f>
        <v>#REF!</v>
      </c>
    </row>
    <row r="67" spans="9:12" x14ac:dyDescent="0.3">
      <c r="I67" s="17" t="s">
        <v>347</v>
      </c>
    </row>
    <row r="68" spans="9:12" x14ac:dyDescent="0.3">
      <c r="I68" s="17" t="s">
        <v>364</v>
      </c>
    </row>
    <row r="69" spans="9:12" x14ac:dyDescent="0.3">
      <c r="I69" s="17" t="s">
        <v>365</v>
      </c>
    </row>
    <row r="70" spans="9:12" x14ac:dyDescent="0.3">
      <c r="I70" s="17" t="s">
        <v>366</v>
      </c>
    </row>
    <row r="71" spans="9:12" x14ac:dyDescent="0.3">
      <c r="I71" s="17" t="s">
        <v>367</v>
      </c>
    </row>
    <row r="72" spans="9:12" x14ac:dyDescent="0.3">
      <c r="I72" s="17" t="s">
        <v>368</v>
      </c>
    </row>
    <row r="73" spans="9:12" x14ac:dyDescent="0.3">
      <c r="I73" s="17" t="s">
        <v>369</v>
      </c>
    </row>
    <row r="74" spans="9:12" x14ac:dyDescent="0.3">
      <c r="I74" s="17" t="s">
        <v>370</v>
      </c>
    </row>
    <row r="75" spans="9:12" x14ac:dyDescent="0.3">
      <c r="I75" s="17" t="s">
        <v>371</v>
      </c>
    </row>
    <row r="76" spans="9:12" x14ac:dyDescent="0.3">
      <c r="I76" s="17" t="s">
        <v>372</v>
      </c>
    </row>
    <row r="77" spans="9:12" x14ac:dyDescent="0.3">
      <c r="I77" s="17" t="s">
        <v>373</v>
      </c>
    </row>
  </sheetData>
  <mergeCells count="1">
    <mergeCell ref="B2:F2"/>
  </mergeCells>
  <phoneticPr fontId="9" type="noConversion"/>
  <pageMargins left="0.511811024" right="0.511811024" top="0.78740157499999996" bottom="0.78740157499999996" header="0.31496062000000002" footer="0.31496062000000002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09305-7E08-4070-95B6-6041C8B8FBA0}">
  <dimension ref="A1:L155"/>
  <sheetViews>
    <sheetView workbookViewId="0">
      <selection activeCell="B5" sqref="B5"/>
    </sheetView>
  </sheetViews>
  <sheetFormatPr defaultRowHeight="14.4" x14ac:dyDescent="0.3"/>
  <cols>
    <col min="1" max="1" width="5.88671875" customWidth="1"/>
    <col min="2" max="2" width="11.6640625" bestFit="1" customWidth="1"/>
    <col min="3" max="3" width="14.77734375" bestFit="1" customWidth="1"/>
    <col min="4" max="4" width="8.21875" bestFit="1" customWidth="1"/>
    <col min="5" max="5" width="10.33203125" bestFit="1" customWidth="1"/>
    <col min="6" max="6" width="11.88671875" bestFit="1" customWidth="1"/>
    <col min="7" max="7" width="2.6640625" bestFit="1" customWidth="1"/>
    <col min="8" max="8" width="22.6640625" bestFit="1" customWidth="1"/>
    <col min="9" max="9" width="19.33203125" bestFit="1" customWidth="1"/>
    <col min="10" max="10" width="24" bestFit="1" customWidth="1"/>
    <col min="11" max="11" width="12.109375" bestFit="1" customWidth="1"/>
    <col min="12" max="12" width="9.77734375" bestFit="1" customWidth="1"/>
  </cols>
  <sheetData>
    <row r="1" spans="1:12" ht="31.2" x14ac:dyDescent="0.6">
      <c r="A1" s="12" t="s">
        <v>317</v>
      </c>
    </row>
    <row r="2" spans="1:12" x14ac:dyDescent="0.3">
      <c r="A2" t="s">
        <v>318</v>
      </c>
    </row>
    <row r="5" spans="1:12" ht="18" x14ac:dyDescent="0.35">
      <c r="A5" s="13" t="s">
        <v>319</v>
      </c>
    </row>
    <row r="6" spans="1:12" x14ac:dyDescent="0.3">
      <c r="A6" t="e" cm="1" vm="1">
        <f t="array" ref="A6">_xlfn._xlws.PY(0,1,Tabela1[[#Headers],[#Data]])</f>
        <v>#VALUE!</v>
      </c>
    </row>
    <row r="8" spans="1:12" ht="15.6" x14ac:dyDescent="0.3">
      <c r="A8" s="14" t="s">
        <v>320</v>
      </c>
    </row>
    <row r="9" spans="1:12" x14ac:dyDescent="0.3">
      <c r="A9" t="str" cm="1">
        <f t="array" ref="A9:L20">IFERROR(_FV(A6,"arrayPreview"),_xlfn._DF_Python_str(A6))</f>
        <v/>
      </c>
      <c r="B9" t="str">
        <v>Subscriber ID</v>
      </c>
      <c r="C9" t="str">
        <v>Name</v>
      </c>
      <c r="D9" t="str">
        <v>Plan</v>
      </c>
      <c r="E9" t="str">
        <v>Start Date</v>
      </c>
      <c r="F9" t="str">
        <v>Auto Renewal</v>
      </c>
      <c r="G9" t="str">
        <v>...</v>
      </c>
      <c r="H9" t="str">
        <v>EA Play Season Pass
Price</v>
      </c>
      <c r="I9" t="str">
        <v>Minecraft Season Pass</v>
      </c>
      <c r="J9" t="str">
        <v>Minecraft Season Pass Price</v>
      </c>
      <c r="K9" t="str">
        <v>Coupon Value</v>
      </c>
      <c r="L9" t="str">
        <v>Total Value</v>
      </c>
    </row>
    <row r="10" spans="1:12" x14ac:dyDescent="0.3">
      <c r="A10">
        <v>0</v>
      </c>
      <c r="B10">
        <v>3231</v>
      </c>
      <c r="C10" t="str">
        <v>João Silva</v>
      </c>
      <c r="D10" t="str">
        <v>Ultimate</v>
      </c>
      <c r="E10" vm="2">
        <v>45292</v>
      </c>
      <c r="F10" t="str">
        <v>Yes</v>
      </c>
      <c r="G10" t="str">
        <v>...</v>
      </c>
      <c r="H10">
        <v>30</v>
      </c>
      <c r="I10" t="str">
        <v>Yes</v>
      </c>
      <c r="J10">
        <v>20</v>
      </c>
      <c r="K10">
        <v>5</v>
      </c>
      <c r="L10">
        <v>60</v>
      </c>
    </row>
    <row r="11" spans="1:12" x14ac:dyDescent="0.3">
      <c r="A11">
        <v>1</v>
      </c>
      <c r="B11">
        <v>3232</v>
      </c>
      <c r="C11" t="str">
        <v>Maria Oliveira</v>
      </c>
      <c r="D11" t="str">
        <v>Core</v>
      </c>
      <c r="E11" vm="3">
        <v>45306</v>
      </c>
      <c r="F11" t="str">
        <v>No</v>
      </c>
      <c r="G11" t="str">
        <v>...</v>
      </c>
      <c r="H11" t="str">
        <v>-</v>
      </c>
      <c r="I11" t="str">
        <v>No</v>
      </c>
      <c r="J11">
        <v>0</v>
      </c>
      <c r="K11">
        <v>0</v>
      </c>
      <c r="L11">
        <v>5</v>
      </c>
    </row>
    <row r="12" spans="1:12" x14ac:dyDescent="0.3">
      <c r="A12">
        <v>2</v>
      </c>
      <c r="B12">
        <v>3233</v>
      </c>
      <c r="C12" t="str">
        <v>Lucas Fernandes</v>
      </c>
      <c r="D12" t="str">
        <v>Standard</v>
      </c>
      <c r="E12" vm="4">
        <v>45332</v>
      </c>
      <c r="F12" t="str">
        <v>Yes</v>
      </c>
      <c r="G12" t="str">
        <v>...</v>
      </c>
      <c r="H12" t="str">
        <v>-</v>
      </c>
      <c r="I12" t="str">
        <v>Yes</v>
      </c>
      <c r="J12">
        <v>20</v>
      </c>
      <c r="K12">
        <v>10</v>
      </c>
      <c r="L12">
        <v>20</v>
      </c>
    </row>
    <row r="13" spans="1:12" x14ac:dyDescent="0.3">
      <c r="A13">
        <v>3</v>
      </c>
      <c r="B13">
        <v>3234</v>
      </c>
      <c r="C13" t="str">
        <v>Ana Souza</v>
      </c>
      <c r="D13" t="str">
        <v>Ultimate</v>
      </c>
      <c r="E13" vm="5">
        <v>45342</v>
      </c>
      <c r="F13" t="str">
        <v>No</v>
      </c>
      <c r="G13" t="str">
        <v>...</v>
      </c>
      <c r="H13">
        <v>30</v>
      </c>
      <c r="I13" t="str">
        <v>Yes</v>
      </c>
      <c r="J13">
        <v>20</v>
      </c>
      <c r="K13">
        <v>3</v>
      </c>
      <c r="L13">
        <v>62</v>
      </c>
    </row>
    <row r="14" spans="1:12" x14ac:dyDescent="0.3">
      <c r="A14">
        <v>4</v>
      </c>
      <c r="B14">
        <v>3235</v>
      </c>
      <c r="C14" t="str">
        <v>Pedro Gonçalves</v>
      </c>
      <c r="D14" t="str">
        <v>Core</v>
      </c>
      <c r="E14" vm="6">
        <v>45356</v>
      </c>
      <c r="F14" t="str">
        <v>Yes</v>
      </c>
      <c r="G14" t="str">
        <v>...</v>
      </c>
      <c r="H14" t="str">
        <v>-</v>
      </c>
      <c r="I14" t="str">
        <v>No</v>
      </c>
      <c r="J14">
        <v>0</v>
      </c>
      <c r="K14">
        <v>1</v>
      </c>
      <c r="L14">
        <v>4</v>
      </c>
    </row>
    <row r="15" spans="1:12" x14ac:dyDescent="0.3">
      <c r="A15" t="str">
        <v>...</v>
      </c>
      <c r="B15" t="str">
        <v>...</v>
      </c>
      <c r="C15" t="str">
        <v>...</v>
      </c>
      <c r="D15" t="str">
        <v>...</v>
      </c>
      <c r="E15" t="str">
        <v>...</v>
      </c>
      <c r="F15" t="str">
        <v>...</v>
      </c>
      <c r="G15" t="str">
        <v>...</v>
      </c>
      <c r="H15" t="str">
        <v>...</v>
      </c>
      <c r="I15" t="str">
        <v>...</v>
      </c>
      <c r="J15" t="str">
        <v>...</v>
      </c>
      <c r="K15" t="str">
        <v>...</v>
      </c>
      <c r="L15" t="str">
        <v>...</v>
      </c>
    </row>
    <row r="16" spans="1:12" x14ac:dyDescent="0.3">
      <c r="A16">
        <v>290</v>
      </c>
      <c r="B16">
        <v>3521</v>
      </c>
      <c r="C16" t="str">
        <v>Amanda Freitas</v>
      </c>
      <c r="D16" t="str">
        <v>Standard</v>
      </c>
      <c r="E16" vm="7">
        <v>45638</v>
      </c>
      <c r="F16" t="str">
        <v>No</v>
      </c>
      <c r="G16" t="str">
        <v>...</v>
      </c>
      <c r="H16" t="str">
        <v>-</v>
      </c>
      <c r="I16" t="str">
        <v>Yes</v>
      </c>
      <c r="J16">
        <v>20</v>
      </c>
      <c r="K16">
        <v>10</v>
      </c>
      <c r="L16">
        <v>20</v>
      </c>
    </row>
    <row r="17" spans="1:12" x14ac:dyDescent="0.3">
      <c r="A17">
        <v>291</v>
      </c>
      <c r="B17">
        <v>3522</v>
      </c>
      <c r="C17" t="str">
        <v>Bruno Almeida</v>
      </c>
      <c r="D17" t="str">
        <v>Core</v>
      </c>
      <c r="E17" vm="8">
        <v>45639</v>
      </c>
      <c r="F17" t="str">
        <v>Yes</v>
      </c>
      <c r="G17" t="str">
        <v>...</v>
      </c>
      <c r="H17" t="str">
        <v>-</v>
      </c>
      <c r="I17" t="str">
        <v>No</v>
      </c>
      <c r="J17">
        <v>0</v>
      </c>
      <c r="K17">
        <v>0</v>
      </c>
      <c r="L17">
        <v>5</v>
      </c>
    </row>
    <row r="18" spans="1:12" x14ac:dyDescent="0.3">
      <c r="A18">
        <v>292</v>
      </c>
      <c r="B18">
        <v>3523</v>
      </c>
      <c r="C18" t="str">
        <v>Carla Siqueira</v>
      </c>
      <c r="D18" t="str">
        <v>Ultimate</v>
      </c>
      <c r="E18" vm="9">
        <v>45640</v>
      </c>
      <c r="F18" t="str">
        <v>No</v>
      </c>
      <c r="G18" t="str">
        <v>...</v>
      </c>
      <c r="H18">
        <v>30</v>
      </c>
      <c r="I18" t="str">
        <v>Yes</v>
      </c>
      <c r="J18">
        <v>20</v>
      </c>
      <c r="K18">
        <v>3</v>
      </c>
      <c r="L18">
        <v>62</v>
      </c>
    </row>
    <row r="19" spans="1:12" x14ac:dyDescent="0.3">
      <c r="A19">
        <v>293</v>
      </c>
      <c r="B19">
        <v>3524</v>
      </c>
      <c r="C19" t="str">
        <v>Diogo Ramos</v>
      </c>
      <c r="D19" t="str">
        <v>Standard</v>
      </c>
      <c r="E19" vm="10">
        <v>45641</v>
      </c>
      <c r="F19" t="str">
        <v>Yes</v>
      </c>
      <c r="G19" t="str">
        <v>...</v>
      </c>
      <c r="H19" t="str">
        <v>-</v>
      </c>
      <c r="I19" t="str">
        <v>Yes</v>
      </c>
      <c r="J19">
        <v>20</v>
      </c>
      <c r="K19">
        <v>15</v>
      </c>
      <c r="L19">
        <v>15</v>
      </c>
    </row>
    <row r="20" spans="1:12" x14ac:dyDescent="0.3">
      <c r="A20">
        <v>294</v>
      </c>
      <c r="B20">
        <v>3525</v>
      </c>
      <c r="C20" t="str">
        <v>Elisa Magalhães</v>
      </c>
      <c r="D20" t="str">
        <v>Core</v>
      </c>
      <c r="E20" vm="11">
        <v>45642</v>
      </c>
      <c r="F20" t="str">
        <v>No</v>
      </c>
      <c r="G20" t="str">
        <v>...</v>
      </c>
      <c r="H20" t="str">
        <v>-</v>
      </c>
      <c r="I20" t="str">
        <v>No</v>
      </c>
      <c r="J20">
        <v>0</v>
      </c>
      <c r="K20">
        <v>1</v>
      </c>
      <c r="L20">
        <v>4</v>
      </c>
    </row>
    <row r="23" spans="1:12" ht="18" x14ac:dyDescent="0.35">
      <c r="A23" s="13" t="s">
        <v>321</v>
      </c>
    </row>
    <row r="24" spans="1:12" x14ac:dyDescent="0.3">
      <c r="A24" t="e" cm="1" vm="12">
        <f t="array" ref="A24">_xlfn._xlws.PY(1,1)</f>
        <v>#VALUE!</v>
      </c>
    </row>
    <row r="26" spans="1:12" ht="15.6" x14ac:dyDescent="0.3">
      <c r="A26" s="14" t="s">
        <v>320</v>
      </c>
    </row>
    <row r="27" spans="1:12" x14ac:dyDescent="0.3">
      <c r="A27" t="str" cm="1">
        <f t="array" ref="A27:C30">IFERROR(_FV(A24,"arrayPreview"),_xlfn._DF_Python_str(A24))</f>
        <v/>
      </c>
      <c r="B27" t="str">
        <v>Indicador</v>
      </c>
      <c r="C27" t="str">
        <v>Valor</v>
      </c>
    </row>
    <row r="28" spans="1:12" x14ac:dyDescent="0.3">
      <c r="A28">
        <v>0</v>
      </c>
      <c r="B28" t="str">
        <v>Quantidade de assinaturas anuais</v>
      </c>
      <c r="C28">
        <v>71</v>
      </c>
    </row>
    <row r="29" spans="1:12" x14ac:dyDescent="0.3">
      <c r="A29">
        <v>1</v>
      </c>
      <c r="B29" t="str">
        <v>Receita total</v>
      </c>
      <c r="C29">
        <v>1754</v>
      </c>
    </row>
    <row r="30" spans="1:12" x14ac:dyDescent="0.3">
      <c r="A30">
        <v>2</v>
      </c>
      <c r="B30" t="str">
        <v>Valor médio por assinatura</v>
      </c>
      <c r="C30">
        <v>24.704225352112676</v>
      </c>
    </row>
    <row r="33" spans="1:1" ht="18" x14ac:dyDescent="0.35">
      <c r="A33" s="13" t="s">
        <v>322</v>
      </c>
    </row>
    <row r="34" spans="1:1" x14ac:dyDescent="0.3">
      <c r="A34" t="e" cm="1" vm="13">
        <f t="array" ref="A34">_xlfn._xlws.PY(2,1)</f>
        <v>#VALUE!</v>
      </c>
    </row>
    <row r="53" spans="1:3" ht="18" x14ac:dyDescent="0.35">
      <c r="A53" s="13" t="s">
        <v>323</v>
      </c>
    </row>
    <row r="54" spans="1:3" x14ac:dyDescent="0.3">
      <c r="A54" t="e" cm="1" vm="14">
        <f t="array" ref="A54">_xlfn._xlws.PY(3,1)</f>
        <v>#VALUE!</v>
      </c>
    </row>
    <row r="56" spans="1:3" ht="15.6" x14ac:dyDescent="0.3">
      <c r="A56" s="14" t="s">
        <v>320</v>
      </c>
    </row>
    <row r="57" spans="1:3" x14ac:dyDescent="0.3">
      <c r="A57" t="str" cm="1">
        <f t="array" ref="A57:C59">IFERROR(_FV(A54,"arrayPreview"),_xlfn._DF_Python_str(A54))</f>
        <v/>
      </c>
      <c r="B57" t="str">
        <v>Produto</v>
      </c>
      <c r="C57" t="str">
        <v>Quantidade de assinaturas anuais</v>
      </c>
    </row>
    <row r="58" spans="1:3" x14ac:dyDescent="0.3">
      <c r="A58">
        <v>0</v>
      </c>
      <c r="B58" t="str">
        <v>EA Play Season Pass</v>
      </c>
      <c r="C58">
        <v>20</v>
      </c>
    </row>
    <row r="59" spans="1:3" x14ac:dyDescent="0.3">
      <c r="A59">
        <v>1</v>
      </c>
      <c r="B59" t="str">
        <v>Minecraft Season Pass</v>
      </c>
      <c r="C59">
        <v>47</v>
      </c>
    </row>
    <row r="62" spans="1:3" ht="18" x14ac:dyDescent="0.35">
      <c r="A62" s="13" t="s">
        <v>324</v>
      </c>
    </row>
    <row r="63" spans="1:3" x14ac:dyDescent="0.3">
      <c r="A63" t="e" cm="1" vm="15">
        <f t="array" ref="A63">_xlfn._xlws.PY(4,1)</f>
        <v>#VALUE!</v>
      </c>
    </row>
    <row r="82" spans="1:3" ht="18" x14ac:dyDescent="0.35">
      <c r="A82" s="13" t="s">
        <v>325</v>
      </c>
    </row>
    <row r="83" spans="1:3" x14ac:dyDescent="0.3">
      <c r="A83" t="e" cm="1" vm="16">
        <f t="array" ref="A83">_xlfn._xlws.PY(5,1)</f>
        <v>#VALUE!</v>
      </c>
    </row>
    <row r="85" spans="1:3" ht="15.6" x14ac:dyDescent="0.3">
      <c r="A85" s="14" t="s">
        <v>320</v>
      </c>
    </row>
    <row r="86" spans="1:3" x14ac:dyDescent="0.3">
      <c r="A86" t="str" cm="1">
        <f t="array" ref="A86:C90">IFERROR(_FV(A83,"arrayPreview"),_xlfn._DF_Python_str(A83))</f>
        <v/>
      </c>
      <c r="B86" t="str">
        <v>Combinação de produtos</v>
      </c>
      <c r="C86" t="str">
        <v>Quantidade de assinaturas anuais</v>
      </c>
    </row>
    <row r="87" spans="1:3" x14ac:dyDescent="0.3">
      <c r="A87">
        <v>0</v>
      </c>
      <c r="B87" t="str">
        <v>Ambos os produtos</v>
      </c>
      <c r="C87">
        <v>20</v>
      </c>
    </row>
    <row r="88" spans="1:3" x14ac:dyDescent="0.3">
      <c r="A88">
        <v>1</v>
      </c>
      <c r="B88" t="str">
        <v>Somente EA Play</v>
      </c>
      <c r="C88">
        <v>0</v>
      </c>
    </row>
    <row r="89" spans="1:3" x14ac:dyDescent="0.3">
      <c r="A89">
        <v>2</v>
      </c>
      <c r="B89" t="str">
        <v>Somente Minecraft</v>
      </c>
      <c r="C89">
        <v>27</v>
      </c>
    </row>
    <row r="90" spans="1:3" x14ac:dyDescent="0.3">
      <c r="A90">
        <v>3</v>
      </c>
      <c r="B90" t="str">
        <v>Nenhum produto adicional</v>
      </c>
      <c r="C90">
        <v>24</v>
      </c>
    </row>
    <row r="93" spans="1:3" ht="18" x14ac:dyDescent="0.35">
      <c r="A93" s="13" t="s">
        <v>326</v>
      </c>
    </row>
    <row r="94" spans="1:3" x14ac:dyDescent="0.3">
      <c r="A94" t="e" cm="1" vm="17">
        <f t="array" ref="A94">_xlfn._xlws.PY(6,1)</f>
        <v>#VALUE!</v>
      </c>
    </row>
    <row r="113" spans="1:3" ht="18" x14ac:dyDescent="0.35">
      <c r="A113" s="13" t="s">
        <v>327</v>
      </c>
    </row>
    <row r="114" spans="1:3" x14ac:dyDescent="0.3">
      <c r="A114" t="e" cm="1" vm="18">
        <f t="array" ref="A114">_xlfn._xlws.PY(7,1)</f>
        <v>#VALUE!</v>
      </c>
    </row>
    <row r="116" spans="1:3" ht="15.6" x14ac:dyDescent="0.3">
      <c r="A116" s="14" t="s">
        <v>320</v>
      </c>
    </row>
    <row r="117" spans="1:3" x14ac:dyDescent="0.3">
      <c r="A117" t="str" cm="1">
        <f t="array" ref="A117:C121">IFERROR(_FV(A114,"arrayPreview"),_xlfn._DF_Python_str(A114))</f>
        <v/>
      </c>
      <c r="B117" t="str">
        <v>Combinação de produtos</v>
      </c>
      <c r="C117" t="str">
        <v>Quantidade de assinaturas mensais/trimestrais</v>
      </c>
    </row>
    <row r="118" spans="1:3" x14ac:dyDescent="0.3">
      <c r="A118">
        <v>0</v>
      </c>
      <c r="B118" t="str">
        <v>Ambos os produtos</v>
      </c>
      <c r="C118">
        <v>78</v>
      </c>
    </row>
    <row r="119" spans="1:3" x14ac:dyDescent="0.3">
      <c r="A119">
        <v>1</v>
      </c>
      <c r="B119" t="str">
        <v>Somente EA Play</v>
      </c>
      <c r="C119">
        <v>0</v>
      </c>
    </row>
    <row r="120" spans="1:3" x14ac:dyDescent="0.3">
      <c r="A120">
        <v>2</v>
      </c>
      <c r="B120" t="str">
        <v>Somente Minecraft</v>
      </c>
      <c r="C120">
        <v>69</v>
      </c>
    </row>
    <row r="121" spans="1:3" x14ac:dyDescent="0.3">
      <c r="A121">
        <v>3</v>
      </c>
      <c r="B121" t="str">
        <v>Nenhum produto adicional</v>
      </c>
      <c r="C121">
        <v>77</v>
      </c>
    </row>
    <row r="124" spans="1:3" ht="18" x14ac:dyDescent="0.35">
      <c r="A124" s="13" t="s">
        <v>328</v>
      </c>
    </row>
    <row r="125" spans="1:3" x14ac:dyDescent="0.3">
      <c r="A125" t="e" cm="1" vm="19">
        <f t="array" ref="A125">_xlfn._xlws.PY(8,1)</f>
        <v>#VALUE!</v>
      </c>
    </row>
    <row r="144" spans="1:1" ht="18" x14ac:dyDescent="0.35">
      <c r="A144" s="13" t="s">
        <v>329</v>
      </c>
    </row>
    <row r="145" spans="1:4" x14ac:dyDescent="0.3">
      <c r="A145" t="e" cm="1" vm="20">
        <f t="array" ref="A145">_xlfn._xlws.PY(9,1)</f>
        <v>#VALUE!</v>
      </c>
    </row>
    <row r="147" spans="1:4" ht="15.6" x14ac:dyDescent="0.3">
      <c r="A147" s="14" t="s">
        <v>320</v>
      </c>
    </row>
    <row r="148" spans="1:4" x14ac:dyDescent="0.3">
      <c r="A148" t="str" cm="1">
        <f t="array" ref="A148:D151">IFERROR(_FV(A145,"arrayPreview"),_xlfn._DF_Python_str(A145))</f>
        <v/>
      </c>
      <c r="B148" t="str">
        <v>Combinação de produtos</v>
      </c>
      <c r="C148" t="str">
        <v>Quantidade de assinaturas</v>
      </c>
      <c r="D148" t="str">
        <v>Valor total</v>
      </c>
    </row>
    <row r="149" spans="1:4" x14ac:dyDescent="0.3">
      <c r="A149">
        <v>0</v>
      </c>
      <c r="B149" t="str">
        <v>Ambos os produtos</v>
      </c>
      <c r="C149">
        <v>78</v>
      </c>
      <c r="D149">
        <v>4202</v>
      </c>
    </row>
    <row r="150" spans="1:4" x14ac:dyDescent="0.3">
      <c r="A150">
        <v>1</v>
      </c>
      <c r="B150" t="str">
        <v>Nenhum produto adicional</v>
      </c>
      <c r="C150">
        <v>77</v>
      </c>
      <c r="D150">
        <v>324</v>
      </c>
    </row>
    <row r="151" spans="1:4" x14ac:dyDescent="0.3">
      <c r="A151">
        <v>2</v>
      </c>
      <c r="B151" t="str">
        <v>Somente Minecraft</v>
      </c>
      <c r="C151">
        <v>69</v>
      </c>
      <c r="D151">
        <v>1353</v>
      </c>
    </row>
    <row r="154" spans="1:4" ht="18" x14ac:dyDescent="0.35">
      <c r="A154" s="13" t="s">
        <v>330</v>
      </c>
    </row>
    <row r="155" spans="1:4" x14ac:dyDescent="0.3">
      <c r="A155" t="e" cm="1" vm="21">
        <f t="array" ref="A155">_xlfn._xlws.PY(10,1)</f>
        <v>#VALUE!</v>
      </c>
    </row>
  </sheetData>
  <pageMargins left="0.511811024" right="0.511811024" top="0.78740157499999996" bottom="0.78740157499999996" header="0.31496062000000002" footer="0.31496062000000002"/>
  <customProperties>
    <customPr name="isPythonAnalysisSheet" r:id="rId1"/>
    <customPr name="lastPythonCell" r:id="rId2"/>
  </customPropertie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F14EF-C0B7-459D-9E09-3130BA4314A6}">
  <dimension ref="A1:W71"/>
  <sheetViews>
    <sheetView showGridLines="0" tabSelected="1" topLeftCell="A5" zoomScaleNormal="100" workbookViewId="0">
      <selection activeCell="M4" sqref="M4"/>
    </sheetView>
  </sheetViews>
  <sheetFormatPr defaultRowHeight="14.4" x14ac:dyDescent="0.3"/>
  <cols>
    <col min="1" max="1" width="24.21875" customWidth="1"/>
    <col min="2" max="2" width="8.88671875" customWidth="1"/>
    <col min="7" max="7" width="8.88671875" customWidth="1"/>
    <col min="12" max="12" width="8.88671875" customWidth="1"/>
    <col min="17" max="17" width="8.88671875" customWidth="1"/>
  </cols>
  <sheetData>
    <row r="1" spans="1:23" ht="36.6" customHeight="1" x14ac:dyDescent="0.3">
      <c r="A1" s="6"/>
    </row>
    <row r="2" spans="1:23" ht="27" customHeight="1" x14ac:dyDescent="0.3">
      <c r="A2" s="6"/>
    </row>
    <row r="3" spans="1:23" ht="6" customHeight="1" x14ac:dyDescent="0.3">
      <c r="A3" s="6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</row>
    <row r="4" spans="1:23" x14ac:dyDescent="0.3">
      <c r="A4" s="6"/>
      <c r="B4" s="19"/>
      <c r="C4" s="23" t="s">
        <v>338</v>
      </c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</row>
    <row r="5" spans="1:23" x14ac:dyDescent="0.3">
      <c r="A5" s="6"/>
      <c r="B5" s="19"/>
      <c r="C5" s="23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</row>
    <row r="6" spans="1:23" x14ac:dyDescent="0.3">
      <c r="A6" s="6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</row>
    <row r="7" spans="1:23" x14ac:dyDescent="0.3">
      <c r="A7" s="6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</row>
    <row r="8" spans="1:23" x14ac:dyDescent="0.3">
      <c r="A8" s="6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</row>
    <row r="9" spans="1:23" x14ac:dyDescent="0.3">
      <c r="A9" s="6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</row>
    <row r="10" spans="1:23" x14ac:dyDescent="0.3">
      <c r="A10" s="6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</row>
    <row r="11" spans="1:23" x14ac:dyDescent="0.3">
      <c r="A11" s="6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</row>
    <row r="12" spans="1:23" x14ac:dyDescent="0.3">
      <c r="A12" s="6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</row>
    <row r="13" spans="1:23" x14ac:dyDescent="0.3">
      <c r="A13" s="6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</row>
    <row r="14" spans="1:23" x14ac:dyDescent="0.3">
      <c r="A14" s="6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</row>
    <row r="15" spans="1:23" x14ac:dyDescent="0.3">
      <c r="A15" s="6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</row>
    <row r="16" spans="1:23" x14ac:dyDescent="0.3">
      <c r="A16" s="6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</row>
    <row r="17" spans="1:23" x14ac:dyDescent="0.3">
      <c r="A17" s="6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</row>
    <row r="18" spans="1:23" x14ac:dyDescent="0.3">
      <c r="A18" s="6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</row>
    <row r="19" spans="1:23" x14ac:dyDescent="0.3">
      <c r="A19" s="6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</row>
    <row r="20" spans="1:23" x14ac:dyDescent="0.3">
      <c r="A20" s="6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</row>
    <row r="21" spans="1:23" x14ac:dyDescent="0.3">
      <c r="A21" s="6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</row>
    <row r="22" spans="1:23" x14ac:dyDescent="0.3">
      <c r="A22" s="6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</row>
    <row r="23" spans="1:23" x14ac:dyDescent="0.3">
      <c r="A23" s="6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</row>
    <row r="24" spans="1:23" x14ac:dyDescent="0.3">
      <c r="A24" s="6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</row>
    <row r="25" spans="1:23" x14ac:dyDescent="0.3">
      <c r="A25" s="6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</row>
    <row r="26" spans="1:23" x14ac:dyDescent="0.3">
      <c r="A26" s="6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</row>
    <row r="27" spans="1:23" x14ac:dyDescent="0.3">
      <c r="A27" s="6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</row>
    <row r="28" spans="1:23" x14ac:dyDescent="0.3">
      <c r="A28" s="6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</row>
    <row r="29" spans="1:23" x14ac:dyDescent="0.3">
      <c r="A29" s="6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</row>
    <row r="30" spans="1:23" x14ac:dyDescent="0.3">
      <c r="A30" s="6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</row>
    <row r="31" spans="1:23" x14ac:dyDescent="0.3">
      <c r="A31" s="6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</row>
    <row r="32" spans="1:23" x14ac:dyDescent="0.3">
      <c r="A32" s="6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</row>
    <row r="33" spans="1:23" x14ac:dyDescent="0.3">
      <c r="A33" s="6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</row>
    <row r="34" spans="1:23" x14ac:dyDescent="0.3">
      <c r="A34" s="6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</row>
    <row r="35" spans="1:23" x14ac:dyDescent="0.3">
      <c r="A35" s="6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</row>
    <row r="36" spans="1:23" x14ac:dyDescent="0.3">
      <c r="A36" s="6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</row>
    <row r="37" spans="1:23" x14ac:dyDescent="0.3">
      <c r="A37" s="6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</row>
    <row r="38" spans="1:23" x14ac:dyDescent="0.3">
      <c r="A38" s="6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</row>
    <row r="39" spans="1:23" x14ac:dyDescent="0.3">
      <c r="A39" s="6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</row>
    <row r="40" spans="1:23" x14ac:dyDescent="0.3">
      <c r="A40" s="6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</row>
    <row r="41" spans="1:23" x14ac:dyDescent="0.3">
      <c r="A41" s="6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</row>
    <row r="42" spans="1:23" x14ac:dyDescent="0.3">
      <c r="A42" s="6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</row>
    <row r="43" spans="1:23" x14ac:dyDescent="0.3">
      <c r="A43" s="6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</row>
    <row r="44" spans="1:23" x14ac:dyDescent="0.3">
      <c r="A44" s="6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</row>
    <row r="45" spans="1:23" x14ac:dyDescent="0.3">
      <c r="A45" s="6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</row>
    <row r="46" spans="1:23" x14ac:dyDescent="0.3">
      <c r="A46" s="6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</row>
    <row r="47" spans="1:23" x14ac:dyDescent="0.3">
      <c r="A47" s="6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</row>
    <row r="48" spans="1:23" x14ac:dyDescent="0.3">
      <c r="A48" s="6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</row>
    <row r="49" spans="1:23" x14ac:dyDescent="0.3">
      <c r="A49" s="6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</row>
    <row r="50" spans="1:23" x14ac:dyDescent="0.3">
      <c r="A50" s="6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</row>
    <row r="51" spans="1:23" x14ac:dyDescent="0.3">
      <c r="A51" s="6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</row>
    <row r="52" spans="1:23" x14ac:dyDescent="0.3">
      <c r="A52" s="6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</row>
    <row r="53" spans="1:23" x14ac:dyDescent="0.3">
      <c r="A53" s="6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</row>
    <row r="54" spans="1:23" x14ac:dyDescent="0.3">
      <c r="A54" s="6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</row>
    <row r="55" spans="1:23" x14ac:dyDescent="0.3">
      <c r="A55" s="6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</row>
    <row r="56" spans="1:23" x14ac:dyDescent="0.3">
      <c r="A56" s="6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</row>
    <row r="57" spans="1:23" x14ac:dyDescent="0.3">
      <c r="A57" s="6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</row>
    <row r="58" spans="1:23" x14ac:dyDescent="0.3">
      <c r="A58" s="6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</row>
    <row r="59" spans="1:23" x14ac:dyDescent="0.3">
      <c r="A59" s="6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</row>
    <row r="60" spans="1:23" x14ac:dyDescent="0.3">
      <c r="A60" s="6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</row>
    <row r="61" spans="1:23" x14ac:dyDescent="0.3">
      <c r="A61" s="6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</row>
    <row r="62" spans="1:23" x14ac:dyDescent="0.3">
      <c r="A62" s="6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</row>
    <row r="63" spans="1:23" x14ac:dyDescent="0.3">
      <c r="A63" s="6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</row>
    <row r="64" spans="1:23" x14ac:dyDescent="0.3">
      <c r="A64" s="6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</row>
    <row r="65" spans="1:23" x14ac:dyDescent="0.3">
      <c r="A65" s="6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</row>
    <row r="66" spans="1:23" x14ac:dyDescent="0.3">
      <c r="A66" s="6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</row>
    <row r="67" spans="1:23" x14ac:dyDescent="0.3">
      <c r="A67" s="6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</row>
    <row r="68" spans="1:23" x14ac:dyDescent="0.3">
      <c r="A68" s="6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</row>
    <row r="69" spans="1:23" x14ac:dyDescent="0.3">
      <c r="A69" s="6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</row>
    <row r="70" spans="1:23" x14ac:dyDescent="0.3">
      <c r="A70" s="6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</row>
    <row r="71" spans="1:23" x14ac:dyDescent="0.3">
      <c r="A71" s="6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</row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E899A-946C-4F5D-A74A-D41ED0D34B26}">
  <dimension ref="A1:W71"/>
  <sheetViews>
    <sheetView showGridLines="0" zoomScaleNormal="100" workbookViewId="0">
      <selection activeCell="J4" sqref="J4"/>
    </sheetView>
  </sheetViews>
  <sheetFormatPr defaultRowHeight="14.4" x14ac:dyDescent="0.3"/>
  <cols>
    <col min="1" max="1" width="24.21875" customWidth="1"/>
    <col min="2" max="2" width="3.5546875" customWidth="1"/>
    <col min="7" max="7" width="21.5546875" bestFit="1" customWidth="1"/>
    <col min="12" max="12" width="6.5546875" customWidth="1"/>
    <col min="17" max="17" width="21.5546875" bestFit="1" customWidth="1"/>
  </cols>
  <sheetData>
    <row r="1" spans="1:23" ht="36.6" customHeight="1" x14ac:dyDescent="0.3">
      <c r="A1" s="6"/>
    </row>
    <row r="2" spans="1:23" ht="27" customHeight="1" x14ac:dyDescent="0.3">
      <c r="A2" s="6"/>
    </row>
    <row r="3" spans="1:23" ht="6" customHeight="1" x14ac:dyDescent="0.3">
      <c r="A3" s="6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</row>
    <row r="4" spans="1:23" x14ac:dyDescent="0.3">
      <c r="A4" s="6"/>
      <c r="B4" s="19"/>
      <c r="C4" s="23" t="s">
        <v>338</v>
      </c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</row>
    <row r="5" spans="1:23" x14ac:dyDescent="0.3">
      <c r="A5" s="6"/>
      <c r="B5" s="19"/>
      <c r="C5" s="23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</row>
    <row r="6" spans="1:23" x14ac:dyDescent="0.3">
      <c r="A6" s="6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</row>
    <row r="7" spans="1:23" x14ac:dyDescent="0.3">
      <c r="A7" s="6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</row>
    <row r="8" spans="1:23" x14ac:dyDescent="0.3">
      <c r="A8" s="6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</row>
    <row r="9" spans="1:23" x14ac:dyDescent="0.3">
      <c r="A9" s="6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</row>
    <row r="10" spans="1:23" x14ac:dyDescent="0.3">
      <c r="A10" s="6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</row>
    <row r="11" spans="1:23" x14ac:dyDescent="0.3">
      <c r="A11" s="6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</row>
    <row r="12" spans="1:23" x14ac:dyDescent="0.3">
      <c r="A12" s="6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</row>
    <row r="13" spans="1:23" x14ac:dyDescent="0.3">
      <c r="A13" s="6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</row>
    <row r="14" spans="1:23" x14ac:dyDescent="0.3">
      <c r="A14" s="6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</row>
    <row r="15" spans="1:23" x14ac:dyDescent="0.3">
      <c r="A15" s="6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</row>
    <row r="16" spans="1:23" x14ac:dyDescent="0.3">
      <c r="A16" s="6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</row>
    <row r="17" spans="1:23" x14ac:dyDescent="0.3">
      <c r="A17" s="6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</row>
    <row r="18" spans="1:23" x14ac:dyDescent="0.3">
      <c r="A18" s="6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</row>
    <row r="19" spans="1:23" x14ac:dyDescent="0.3">
      <c r="A19" s="6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</row>
    <row r="20" spans="1:23" x14ac:dyDescent="0.3">
      <c r="A20" s="6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</row>
    <row r="21" spans="1:23" x14ac:dyDescent="0.3">
      <c r="A21" s="6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</row>
    <row r="22" spans="1:23" x14ac:dyDescent="0.3">
      <c r="A22" s="6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</row>
    <row r="23" spans="1:23" x14ac:dyDescent="0.3">
      <c r="A23" s="6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</row>
    <row r="24" spans="1:23" x14ac:dyDescent="0.3">
      <c r="A24" s="6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</row>
    <row r="25" spans="1:23" x14ac:dyDescent="0.3">
      <c r="A25" s="6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</row>
    <row r="26" spans="1:23" x14ac:dyDescent="0.3">
      <c r="A26" s="6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</row>
    <row r="27" spans="1:23" x14ac:dyDescent="0.3">
      <c r="A27" s="6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</row>
    <row r="28" spans="1:23" x14ac:dyDescent="0.3">
      <c r="A28" s="6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</row>
    <row r="29" spans="1:23" x14ac:dyDescent="0.3">
      <c r="A29" s="6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</row>
    <row r="30" spans="1:23" x14ac:dyDescent="0.3">
      <c r="A30" s="6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</row>
    <row r="31" spans="1:23" x14ac:dyDescent="0.3">
      <c r="A31" s="6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</row>
    <row r="32" spans="1:23" x14ac:dyDescent="0.3">
      <c r="A32" s="6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</row>
    <row r="33" spans="1:23" x14ac:dyDescent="0.3">
      <c r="A33" s="6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</row>
    <row r="34" spans="1:23" x14ac:dyDescent="0.3">
      <c r="A34" s="6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</row>
    <row r="35" spans="1:23" x14ac:dyDescent="0.3">
      <c r="A35" s="6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</row>
    <row r="36" spans="1:23" x14ac:dyDescent="0.3">
      <c r="A36" s="6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</row>
    <row r="37" spans="1:23" x14ac:dyDescent="0.3">
      <c r="A37" s="6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</row>
    <row r="38" spans="1:23" x14ac:dyDescent="0.3">
      <c r="A38" s="6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</row>
    <row r="39" spans="1:23" x14ac:dyDescent="0.3">
      <c r="A39" s="6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</row>
    <row r="40" spans="1:23" x14ac:dyDescent="0.3">
      <c r="A40" s="6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</row>
    <row r="41" spans="1:23" x14ac:dyDescent="0.3">
      <c r="A41" s="6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</row>
    <row r="42" spans="1:23" x14ac:dyDescent="0.3">
      <c r="A42" s="6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</row>
    <row r="43" spans="1:23" x14ac:dyDescent="0.3">
      <c r="A43" s="6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</row>
    <row r="44" spans="1:23" x14ac:dyDescent="0.3">
      <c r="A44" s="6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</row>
    <row r="45" spans="1:23" x14ac:dyDescent="0.3">
      <c r="A45" s="6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</row>
    <row r="46" spans="1:23" x14ac:dyDescent="0.3">
      <c r="A46" s="6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</row>
    <row r="47" spans="1:23" x14ac:dyDescent="0.3">
      <c r="A47" s="6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</row>
    <row r="48" spans="1:23" x14ac:dyDescent="0.3">
      <c r="A48" s="6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</row>
    <row r="49" spans="1:23" x14ac:dyDescent="0.3">
      <c r="A49" s="6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</row>
    <row r="50" spans="1:23" x14ac:dyDescent="0.3">
      <c r="A50" s="6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</row>
    <row r="51" spans="1:23" x14ac:dyDescent="0.3">
      <c r="A51" s="6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</row>
    <row r="52" spans="1:23" x14ac:dyDescent="0.3">
      <c r="A52" s="6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</row>
    <row r="53" spans="1:23" x14ac:dyDescent="0.3">
      <c r="A53" s="6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</row>
    <row r="54" spans="1:23" x14ac:dyDescent="0.3">
      <c r="A54" s="6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</row>
    <row r="55" spans="1:23" x14ac:dyDescent="0.3">
      <c r="A55" s="6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</row>
    <row r="56" spans="1:23" x14ac:dyDescent="0.3">
      <c r="A56" s="6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</row>
    <row r="57" spans="1:23" x14ac:dyDescent="0.3">
      <c r="A57" s="6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</row>
    <row r="58" spans="1:23" x14ac:dyDescent="0.3">
      <c r="A58" s="6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</row>
    <row r="59" spans="1:23" x14ac:dyDescent="0.3">
      <c r="A59" s="6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</row>
    <row r="60" spans="1:23" x14ac:dyDescent="0.3">
      <c r="A60" s="6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</row>
    <row r="61" spans="1:23" x14ac:dyDescent="0.3">
      <c r="A61" s="6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</row>
    <row r="62" spans="1:23" x14ac:dyDescent="0.3">
      <c r="A62" s="6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</row>
    <row r="63" spans="1:23" x14ac:dyDescent="0.3">
      <c r="A63" s="6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</row>
    <row r="64" spans="1:23" x14ac:dyDescent="0.3">
      <c r="A64" s="6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</row>
    <row r="65" spans="1:23" x14ac:dyDescent="0.3">
      <c r="A65" s="6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</row>
    <row r="66" spans="1:23" x14ac:dyDescent="0.3">
      <c r="A66" s="6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</row>
    <row r="67" spans="1:23" x14ac:dyDescent="0.3">
      <c r="A67" s="6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</row>
    <row r="68" spans="1:23" x14ac:dyDescent="0.3">
      <c r="A68" s="6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</row>
    <row r="69" spans="1:23" x14ac:dyDescent="0.3">
      <c r="A69" s="6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</row>
    <row r="70" spans="1:23" x14ac:dyDescent="0.3">
      <c r="A70" s="6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</row>
    <row r="71" spans="1:23" x14ac:dyDescent="0.3">
      <c r="A71" s="6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51b35d3-0456-4d6a-bc2f-da927e91d158">
      <Terms xmlns="http://schemas.microsoft.com/office/infopath/2007/PartnerControls"/>
    </lcf76f155ced4ddcb4097134ff3c332f>
    <TaxCatchAll xmlns="19483571-f922-4e8e-9c1c-26f0a225213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1E48B58A68BE64E9120D347E3E06B3A" ma:contentTypeVersion="19" ma:contentTypeDescription="Crie um novo documento." ma:contentTypeScope="" ma:versionID="2f90046ec77328b7f86417d2e03b3d33">
  <xsd:schema xmlns:xsd="http://www.w3.org/2001/XMLSchema" xmlns:xs="http://www.w3.org/2001/XMLSchema" xmlns:p="http://schemas.microsoft.com/office/2006/metadata/properties" xmlns:ns2="851b35d3-0456-4d6a-bc2f-da927e91d158" xmlns:ns3="19483571-f922-4e8e-9c1c-26f0a2252132" targetNamespace="http://schemas.microsoft.com/office/2006/metadata/properties" ma:root="true" ma:fieldsID="c815006ac2d4f05ee97fdd57e40d8e38" ns2:_="" ns3:_="">
    <xsd:import namespace="851b35d3-0456-4d6a-bc2f-da927e91d158"/>
    <xsd:import namespace="19483571-f922-4e8e-9c1c-26f0a225213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1b35d3-0456-4d6a-bc2f-da927e91d1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Marcações de imagem" ma:readOnly="false" ma:fieldId="{5cf76f15-5ced-4ddc-b409-7134ff3c332f}" ma:taxonomyMulti="true" ma:sspId="44a7fbd4-9dae-4371-bb8c-f658cfc5cb1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483571-f922-4e8e-9c1c-26f0a225213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a4ca5b0e-bf34-4fb2-bc21-1657b419a556}" ma:internalName="TaxCatchAll" ma:showField="CatchAllData" ma:web="19483571-f922-4e8e-9c1c-26f0a225213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FD3D529-BCD3-4ECD-9B2A-42924892FFCB}">
  <ds:schemaRefs>
    <ds:schemaRef ds:uri="http://schemas.microsoft.com/office/2006/metadata/properties"/>
    <ds:schemaRef ds:uri="http://schemas.microsoft.com/office/infopath/2007/PartnerControls"/>
    <ds:schemaRef ds:uri="851b35d3-0456-4d6a-bc2f-da927e91d158"/>
    <ds:schemaRef ds:uri="19483571-f922-4e8e-9c1c-26f0a2252132"/>
  </ds:schemaRefs>
</ds:datastoreItem>
</file>

<file path=customXml/itemProps2.xml><?xml version="1.0" encoding="utf-8"?>
<ds:datastoreItem xmlns:ds="http://schemas.openxmlformats.org/officeDocument/2006/customXml" ds:itemID="{E3B4D9D5-B351-46EB-A728-C3362FE437D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2608D25-EC36-42FE-A1DC-F778995A67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1b35d3-0456-4d6a-bc2f-da927e91d158"/>
    <ds:schemaRef ds:uri="19483571-f922-4e8e-9c1c-26f0a225213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A̳ssets</vt:lpstr>
      <vt:lpstr>B̳ases</vt:lpstr>
      <vt:lpstr>C̳álculos</vt:lpstr>
      <vt:lpstr>Análise Copilot</vt:lpstr>
      <vt:lpstr>D̳ashboard Year</vt:lpstr>
      <vt:lpstr>D̳ashboard 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Hello</dc:creator>
  <cp:lastModifiedBy>Claudio Buzzolini Sanches</cp:lastModifiedBy>
  <dcterms:created xsi:type="dcterms:W3CDTF">2024-12-19T13:13:10Z</dcterms:created>
  <dcterms:modified xsi:type="dcterms:W3CDTF">2025-08-28T21:16:32Z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0x01010001E48B58A68BE64E9120D347E3E06B3A</vt:lpwstr>
  </property>
</Properties>
</file>