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<sst xmlns="http://schemas.openxmlformats.org/spreadsheetml/2006/main" count="15" uniqueCount="15">
  <si>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Swap</t>
  </si>
  <si>
    <t xml:space="preserve">Convención de la curva</t>
  </si>
  <si>
    <t xml:space="preserve">Tasa Fija</t>
  </si>
  <si>
    <t xml:space="preserve">Simple ACT/360</t>
  </si>
  <si>
    <t xml:space="preserve">Nociional</t>
  </si>
  <si>
    <t xml:space="preserve">Tasa Swap</t>
  </si>
  <si>
    <t xml:space="preserve">NPV (Receiver Swap)</t>
  </si>
  <si>
    <t xml:space="preserve">Fechas de pago</t>
  </si>
  <si>
    <t xml:space="preserve">Tasa</t>
  </si>
  <si>
    <t xml:space="preserve">Factor de Descuento</t>
  </si>
  <si>
    <t xml:space="preserve">Tasas Forward</t>
  </si>
  <si>
    <t xml:space="preserve">Pagos Fijos</t>
  </si>
  <si>
    <t xml:space="preserve">Pagos flotantes</t>
  </si>
  <si>
    <t xml:space="preserve">tau(t,t_i)</t>
  </si>
  <si>
    <t xml:space="preserve">tau(t_i-1,t_i)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</si>
</sst>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"/>
    <numFmt numFmtId="166" formatCode="0.00%"/>
    <numFmt numFmtId="167" formatCode="[$$-409]#,##0.000;[RED]\-[$$-409]#,##0.000"/>
    <numFmt numFmtId="168" formatCode="[$$-409]#,##0.00;[RED]\-[$$-409]#,##0.00"/>
    <numFmt numFmtId="169" formatCode="[$$-409]#,##0.0000000000000;[RED]\-[$$-409]#,##0.000000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2" activeCellId="0" sqref="B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07"/>
    <col collapsed="false" customWidth="true" hidden="false" outlineLevel="0" max="2" min="2" style="0" width="13.11"/>
    <col collapsed="false" customWidth="true" hidden="false" outlineLevel="0" max="3" min="3" style="0" width="21.88"/>
    <col collapsed="false" customWidth="true" hidden="false" outlineLevel="0" max="4" min="4" style="0" width="19.54"/>
    <col collapsed="false" customWidth="true" hidden="false" outlineLevel="0" max="5" min="5" style="0" width="18.38"/>
    <col collapsed="false" customWidth="true" hidden="false" outlineLevel="0" max="6" min="6" style="0" width="20.46"/>
  </cols>
  <sheetData>
    <row r="1" customFormat="false" ht="12.8" hidden="false" customHeight="false" outlineLevel="0" collapsed="false">
      <c r="C1" s="0" t="s">
        <v>0</v>
      </c>
      <c r="D1" s="1" t="n">
        <f aca="true">+TODAY()</f>
        <v>44462</v>
      </c>
      <c r="F1" s="0" t="s">
        <v>1</v>
      </c>
    </row>
    <row r="2" customFormat="false" ht="12.8" hidden="false" customHeight="false" outlineLevel="0" collapsed="false">
      <c r="C2" s="0" t="s">
        <v>2</v>
      </c>
      <c r="D2" s="2" t="n">
        <v>0.0619617071401136</v>
      </c>
      <c r="F2" s="0" t="s">
        <v>3</v>
      </c>
    </row>
    <row r="3" customFormat="false" ht="12.8" hidden="false" customHeight="false" outlineLevel="0" collapsed="false">
      <c r="C3" s="0" t="s">
        <v>4</v>
      </c>
      <c r="D3" s="0" t="n">
        <v>1000000</v>
      </c>
    </row>
    <row r="4" customFormat="false" ht="12.8" hidden="false" customHeight="false" outlineLevel="0" collapsed="false">
      <c r="C4" s="0" t="s">
        <v>5</v>
      </c>
      <c r="D4" s="2" t="n">
        <f aca="false">+(1-E28)/(SUMPRODUCT(E9:E28,B9:B28))</f>
        <v>0.0619617071401136</v>
      </c>
      <c r="E4" s="0" t="n">
        <v>0.0619617071401136</v>
      </c>
    </row>
    <row r="5" customFormat="false" ht="12.8" hidden="false" customHeight="false" outlineLevel="0" collapsed="false">
      <c r="C5" s="0" t="s">
        <v>6</v>
      </c>
      <c r="D5" s="3" t="n">
        <f aca="false">+SUM(G9:G28)-SUM(H9:H28)</f>
        <v>0</v>
      </c>
    </row>
    <row r="7" customFormat="false" ht="12.8" hidden="false" customHeight="false" outlineLevel="0" collapsed="false">
      <c r="C7" s="0" t="s">
        <v>7</v>
      </c>
      <c r="D7" s="0" t="s">
        <v>8</v>
      </c>
      <c r="E7" s="0" t="s">
        <v>9</v>
      </c>
      <c r="F7" s="0" t="s">
        <v>10</v>
      </c>
      <c r="G7" s="0" t="s">
        <v>11</v>
      </c>
      <c r="H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1" t="n">
        <v>44462</v>
      </c>
      <c r="D8" s="2" t="n">
        <v>0</v>
      </c>
      <c r="E8" s="0" t="n">
        <f aca="false">+1/(1+D8*0)</f>
        <v>1</v>
      </c>
    </row>
    <row r="9" customFormat="false" ht="12.8" hidden="false" customHeight="false" outlineLevel="0" collapsed="false">
      <c r="A9" s="0" t="n">
        <f aca="false">+(C9-$D$1)/360</f>
        <v>1.01388888888889</v>
      </c>
      <c r="B9" s="0" t="n">
        <f aca="false">+(C9-D1)/360</f>
        <v>1.01388888888889</v>
      </c>
      <c r="C9" s="1" t="n">
        <f aca="false">+EDATE(D1,12)</f>
        <v>44827</v>
      </c>
      <c r="D9" s="2" t="n">
        <v>0.03</v>
      </c>
      <c r="E9" s="0" t="n">
        <f aca="false">+1/(1+D9*A9)</f>
        <v>0.970481196926809</v>
      </c>
      <c r="F9" s="0" t="n">
        <f aca="false">+(E8/E9-1)/B9</f>
        <v>0.0300000000000001</v>
      </c>
      <c r="G9" s="0" t="n">
        <f aca="false">+$D$3*$D$2*B9*E9</f>
        <v>60967.8477049237</v>
      </c>
      <c r="H9" s="0" t="n">
        <f aca="false">+F9*$D$3*B9*E9</f>
        <v>29518.8030731905</v>
      </c>
    </row>
    <row r="10" customFormat="false" ht="12.8" hidden="false" customHeight="false" outlineLevel="0" collapsed="false">
      <c r="A10" s="0" t="n">
        <f aca="false">+(C10-$D$1)/360</f>
        <v>2.02777777777778</v>
      </c>
      <c r="B10" s="0" t="n">
        <f aca="false">+(C10-C9)/360</f>
        <v>1.01388888888889</v>
      </c>
      <c r="C10" s="1" t="n">
        <f aca="false">+EDATE(C9,12)</f>
        <v>45192</v>
      </c>
      <c r="D10" s="2" t="n">
        <v>0.032</v>
      </c>
      <c r="E10" s="0" t="n">
        <f aca="false">+1/(1+D10*A10)</f>
        <v>0.93906510851419</v>
      </c>
      <c r="F10" s="0" t="n">
        <f aca="false">+(E9/E10-1)/B10</f>
        <v>0.0329963606955116</v>
      </c>
      <c r="G10" s="0" t="n">
        <f aca="false">+$D$3*$D$2*B10*E10</f>
        <v>58994.2172009116</v>
      </c>
      <c r="H10" s="0" t="n">
        <f aca="false">+F10*$D$3*B10*E10</f>
        <v>31416.0884126193</v>
      </c>
    </row>
    <row r="11" customFormat="false" ht="12.8" hidden="false" customHeight="false" outlineLevel="0" collapsed="false">
      <c r="A11" s="0" t="n">
        <f aca="false">+(C11-$D$1)/360</f>
        <v>3.04444444444444</v>
      </c>
      <c r="B11" s="0" t="n">
        <f aca="false">+(C11-C10)/360</f>
        <v>1.01666666666667</v>
      </c>
      <c r="C11" s="1" t="n">
        <f aca="false">+EDATE(C10,12)</f>
        <v>45558</v>
      </c>
      <c r="D11" s="2" t="n">
        <v>0.037</v>
      </c>
      <c r="E11" s="0" t="n">
        <f aca="false">+1/(1+D11*A11)</f>
        <v>0.898759711597995</v>
      </c>
      <c r="F11" s="0" t="n">
        <f aca="false">+(E10/E11-1)/B11</f>
        <v>0.0441104025835408</v>
      </c>
      <c r="G11" s="0" t="n">
        <f aca="false">+$D$3*$D$2*B11*E11</f>
        <v>56616.8308066907</v>
      </c>
      <c r="H11" s="0" t="n">
        <f aca="false">+F11*$D$3*B11*E11</f>
        <v>40305.3969161955</v>
      </c>
    </row>
    <row r="12" customFormat="false" ht="12.8" hidden="false" customHeight="false" outlineLevel="0" collapsed="false">
      <c r="A12" s="0" t="n">
        <f aca="false">+(C12-$D$1)/360</f>
        <v>4.05833333333333</v>
      </c>
      <c r="B12" s="0" t="n">
        <f aca="false">+(C12-C11)/360</f>
        <v>1.01388888888889</v>
      </c>
      <c r="C12" s="1" t="n">
        <f aca="false">+EDATE(C11,12)</f>
        <v>45923</v>
      </c>
      <c r="D12" s="2" t="n">
        <v>0.04</v>
      </c>
      <c r="E12" s="0" t="n">
        <f aca="false">+1/(1+D12*A12)</f>
        <v>0.860338399770576</v>
      </c>
      <c r="F12" s="0" t="n">
        <f aca="false">+(E11/E12-1)/B12</f>
        <v>0.0440466129344246</v>
      </c>
      <c r="G12" s="0" t="n">
        <f aca="false">+$D$3*$D$2*B12*E12</f>
        <v>54048.4253564226</v>
      </c>
      <c r="H12" s="0" t="n">
        <f aca="false">+F12*$D$3*B12*E12</f>
        <v>38421.3118274184</v>
      </c>
    </row>
    <row r="13" customFormat="false" ht="12.8" hidden="false" customHeight="false" outlineLevel="0" collapsed="false">
      <c r="A13" s="0" t="n">
        <f aca="false">+(C13-$D$1)/360</f>
        <v>5.07222222222222</v>
      </c>
      <c r="B13" s="0" t="n">
        <f aca="false">+(C13-C12)/360</f>
        <v>1.01388888888889</v>
      </c>
      <c r="C13" s="1" t="n">
        <f aca="false">+EDATE(C12,12)</f>
        <v>46288</v>
      </c>
      <c r="D13" s="2" t="n">
        <v>0.046</v>
      </c>
      <c r="E13" s="0" t="n">
        <f aca="false">+1/(1+D13*A13)</f>
        <v>0.810818115478518</v>
      </c>
      <c r="F13" s="0" t="n">
        <f aca="false">+(E12/E13-1)/B13</f>
        <v>0.0602378305329775</v>
      </c>
      <c r="G13" s="0" t="n">
        <f aca="false">+$D$3*$D$2*B13*E13</f>
        <v>50937.4478737229</v>
      </c>
      <c r="H13" s="0" t="n">
        <f aca="false">+F13*$D$3*B13*E13</f>
        <v>49520.2842920585</v>
      </c>
    </row>
    <row r="14" customFormat="false" ht="12.8" hidden="false" customHeight="false" outlineLevel="0" collapsed="false">
      <c r="A14" s="0" t="n">
        <f aca="false">+(C14-$D$1)/360</f>
        <v>6.08611111111111</v>
      </c>
      <c r="B14" s="0" t="n">
        <f aca="false">+(C14-C13)/360</f>
        <v>1.01388888888889</v>
      </c>
      <c r="C14" s="1" t="n">
        <f aca="false">+EDATE(C13,12)</f>
        <v>46653</v>
      </c>
      <c r="D14" s="2" t="n">
        <v>0.053</v>
      </c>
      <c r="E14" s="0" t="n">
        <f aca="false">+1/(1+D14*A14)</f>
        <v>0.756107140381792</v>
      </c>
      <c r="F14" s="0" t="n">
        <f aca="false">+(E13/E14-1)/B14</f>
        <v>0.0713675440985708</v>
      </c>
      <c r="G14" s="0" t="n">
        <f aca="false">+$D$3*$D$2*B14*E14</f>
        <v>47500.3793266477</v>
      </c>
      <c r="H14" s="0" t="n">
        <f aca="false">+F14*$D$3*B14*E14</f>
        <v>54710.9750967257</v>
      </c>
    </row>
    <row r="15" customFormat="false" ht="12.8" hidden="false" customHeight="false" outlineLevel="0" collapsed="false">
      <c r="A15" s="0" t="n">
        <f aca="false">+(C15-$D$1)/360</f>
        <v>7.10277777777778</v>
      </c>
      <c r="B15" s="0" t="n">
        <f aca="false">+(C15-C14)/360</f>
        <v>1.01666666666667</v>
      </c>
      <c r="C15" s="1" t="n">
        <f aca="false">+EDATE(C14,12)</f>
        <v>47019</v>
      </c>
      <c r="D15" s="2" t="n">
        <v>0.06</v>
      </c>
      <c r="E15" s="0" t="n">
        <f aca="false">+1/(1+D15*A15)</f>
        <v>0.70118032020568</v>
      </c>
      <c r="F15" s="0" t="n">
        <f aca="false">+(E14/E15-1)/B15</f>
        <v>0.0770506229913107</v>
      </c>
      <c r="G15" s="0" t="n">
        <f aca="false">+$D$3*$D$2*B15*E15</f>
        <v>44170.435147212</v>
      </c>
      <c r="H15" s="0" t="n">
        <f aca="false">+F15*$D$3*B15*E15</f>
        <v>54926.8201761126</v>
      </c>
    </row>
    <row r="16" customFormat="false" ht="12.8" hidden="false" customHeight="false" outlineLevel="0" collapsed="false">
      <c r="A16" s="0" t="n">
        <f aca="false">+(C16-$D$1)/360</f>
        <v>8.11666666666667</v>
      </c>
      <c r="B16" s="0" t="n">
        <f aca="false">+(C16-C15)/360</f>
        <v>1.01388888888889</v>
      </c>
      <c r="C16" s="1" t="n">
        <f aca="false">+EDATE(C15,12)</f>
        <v>47384</v>
      </c>
      <c r="D16" s="2" t="n">
        <v>0.0674440379754368</v>
      </c>
      <c r="E16" s="0" t="n">
        <f aca="false">+1/(1+D16*A16)</f>
        <v>0.646236638553736</v>
      </c>
      <c r="F16" s="0" t="n">
        <f aca="false">+(E15/E16-1)/B16</f>
        <v>0.0838563232810624</v>
      </c>
      <c r="G16" s="0" t="n">
        <f aca="false">+$D$3*$D$2*B16*E16</f>
        <v>40598.0631932402</v>
      </c>
      <c r="H16" s="0" t="n">
        <f aca="false">+F16*$D$3*B16*E16</f>
        <v>54943.6816519434</v>
      </c>
    </row>
    <row r="17" customFormat="false" ht="12.8" hidden="false" customHeight="false" outlineLevel="0" collapsed="false">
      <c r="A17" s="0" t="n">
        <f aca="false">+(C17-$D$1)/360</f>
        <v>9.13055555555556</v>
      </c>
      <c r="B17" s="0" t="n">
        <f aca="false">+(C17-C16)/360</f>
        <v>1.01388888888889</v>
      </c>
      <c r="C17" s="1" t="n">
        <f aca="false">+EDATE(C16,12)</f>
        <v>47749</v>
      </c>
      <c r="D17" s="2" t="n">
        <v>0.0688901818731848</v>
      </c>
      <c r="E17" s="0" t="n">
        <f aca="false">+1/(1+D17*A17)</f>
        <v>0.613871419379651</v>
      </c>
      <c r="F17" s="0" t="n">
        <f aca="false">+(E16/E17-1)/B17</f>
        <v>0.0520008897621838</v>
      </c>
      <c r="G17" s="0" t="n">
        <f aca="false">+$D$3*$D$2*B17*E17</f>
        <v>38564.8061246946</v>
      </c>
      <c r="H17" s="0" t="n">
        <f aca="false">+F17*$D$3*B17*E17</f>
        <v>32365.2191740848</v>
      </c>
    </row>
    <row r="18" customFormat="false" ht="12.8" hidden="false" customHeight="false" outlineLevel="0" collapsed="false">
      <c r="A18" s="0" t="n">
        <f aca="false">+(C18-$D$1)/360</f>
        <v>10.1444444444444</v>
      </c>
      <c r="B18" s="0" t="n">
        <f aca="false">+(C18-C17)/360</f>
        <v>1.01388888888889</v>
      </c>
      <c r="C18" s="1" t="n">
        <f aca="false">+EDATE(C17,12)</f>
        <v>48114</v>
      </c>
      <c r="D18" s="2" t="n">
        <v>0.0780344792121053</v>
      </c>
      <c r="E18" s="0" t="n">
        <f aca="false">+1/(1+D18*A18)</f>
        <v>0.558155182195188</v>
      </c>
      <c r="F18" s="0" t="n">
        <f aca="false">+(E17/E18-1)/B18</f>
        <v>0.0984547000755642</v>
      </c>
      <c r="G18" s="0" t="n">
        <f aca="false">+$D$3*$D$2*B18*E18</f>
        <v>35064.5847148304</v>
      </c>
      <c r="H18" s="0" t="n">
        <f aca="false">+F18*$D$3*B18*E18</f>
        <v>55716.2371844637</v>
      </c>
    </row>
    <row r="19" customFormat="false" ht="12.8" hidden="false" customHeight="false" outlineLevel="0" collapsed="false">
      <c r="A19" s="0" t="n">
        <f aca="false">+(C19-$D$1)/360</f>
        <v>11.1611111111111</v>
      </c>
      <c r="B19" s="0" t="n">
        <f aca="false">+(C19-C18)/360</f>
        <v>1.01666666666667</v>
      </c>
      <c r="C19" s="1" t="n">
        <f aca="false">+EDATE(C18,12)</f>
        <v>48480</v>
      </c>
      <c r="D19" s="2" t="n">
        <v>0.0837597448615114</v>
      </c>
      <c r="E19" s="0" t="n">
        <f aca="false">+1/(1+D19*A19)</f>
        <v>0.516835444534134</v>
      </c>
      <c r="F19" s="0" t="n">
        <f aca="false">+(E18/E19-1)/B19</f>
        <v>0.0786369536809652</v>
      </c>
      <c r="G19" s="0" t="n">
        <f aca="false">+$D$3*$D$2*B19*E19</f>
        <v>32557.739894752</v>
      </c>
      <c r="H19" s="0" t="n">
        <f aca="false">+F19*$D$3*B19*E19</f>
        <v>41319.7376610536</v>
      </c>
    </row>
    <row r="20" customFormat="false" ht="12.8" hidden="false" customHeight="false" outlineLevel="0" collapsed="false">
      <c r="A20" s="0" t="n">
        <f aca="false">+(C20-$D$1)/360</f>
        <v>12.175</v>
      </c>
      <c r="B20" s="0" t="n">
        <f aca="false">+(C20-C19)/360</f>
        <v>1.01388888888889</v>
      </c>
      <c r="C20" s="1" t="n">
        <f aca="false">+EDATE(C19,12)</f>
        <v>48845</v>
      </c>
      <c r="D20" s="2" t="n">
        <v>0.08592674308516</v>
      </c>
      <c r="E20" s="0" t="n">
        <f aca="false">+1/(1+D20*A20)</f>
        <v>0.488720789188259</v>
      </c>
      <c r="F20" s="0" t="n">
        <f aca="false">+(E19/E20-1)/B20</f>
        <v>0.0567389881795709</v>
      </c>
      <c r="G20" s="0" t="n">
        <f aca="false">+$D$3*$D$2*B20*E20</f>
        <v>30702.557390926</v>
      </c>
      <c r="H20" s="0" t="n">
        <f aca="false">+F20*$D$3*B20*E20</f>
        <v>28114.6553458752</v>
      </c>
    </row>
    <row r="21" customFormat="false" ht="12.8" hidden="false" customHeight="false" outlineLevel="0" collapsed="false">
      <c r="A21" s="0" t="n">
        <f aca="false">+(C21-$D$1)/360</f>
        <v>13.1888888888889</v>
      </c>
      <c r="B21" s="0" t="n">
        <f aca="false">+(C21-C20)/360</f>
        <v>1.01388888888889</v>
      </c>
      <c r="C21" s="1" t="n">
        <f aca="false">+EDATE(C20,12)</f>
        <v>49210</v>
      </c>
      <c r="D21" s="2" t="n">
        <v>0.0954564790230656</v>
      </c>
      <c r="E21" s="0" t="n">
        <f aca="false">+1/(1+D21*A21)</f>
        <v>0.442680628621368</v>
      </c>
      <c r="F21" s="0" t="n">
        <f aca="false">+(E20/E21-1)/B21</f>
        <v>0.10257840641741</v>
      </c>
      <c r="G21" s="0" t="n">
        <f aca="false">+$D$3*$D$2*B21*E21</f>
        <v>27810.2092376169</v>
      </c>
      <c r="H21" s="0" t="n">
        <f aca="false">+F21*$D$3*B21*E21</f>
        <v>46040.1605668907</v>
      </c>
    </row>
    <row r="22" customFormat="false" ht="12.8" hidden="false" customHeight="false" outlineLevel="0" collapsed="false">
      <c r="A22" s="0" t="n">
        <f aca="false">+(C22-$D$1)/360</f>
        <v>14.2027777777778</v>
      </c>
      <c r="B22" s="0" t="n">
        <f aca="false">+(C22-C21)/360</f>
        <v>1.01388888888889</v>
      </c>
      <c r="C22" s="1" t="n">
        <f aca="false">+EDATE(C21,12)</f>
        <v>49575</v>
      </c>
      <c r="D22" s="2" t="n">
        <v>0.105014730754025</v>
      </c>
      <c r="E22" s="0" t="n">
        <f aca="false">+1/(1+D22*A22)</f>
        <v>0.401364497321434</v>
      </c>
      <c r="F22" s="0" t="n">
        <f aca="false">+(E21/E22-1)/B22</f>
        <v>0.101529051947837</v>
      </c>
      <c r="G22" s="0" t="n">
        <f aca="false">+$D$3*$D$2*B22*E22</f>
        <v>25214.6354039067</v>
      </c>
      <c r="H22" s="0" t="n">
        <f aca="false">+F22*$D$3*B22*E22</f>
        <v>41316.1312999344</v>
      </c>
    </row>
    <row r="23" customFormat="false" ht="12.8" hidden="false" customHeight="false" outlineLevel="0" collapsed="false">
      <c r="A23" s="0" t="n">
        <f aca="false">+(C23-$D$1)/360</f>
        <v>15.2194444444444</v>
      </c>
      <c r="B23" s="0" t="n">
        <f aca="false">+(C23-C22)/360</f>
        <v>1.01666666666667</v>
      </c>
      <c r="C23" s="1" t="n">
        <f aca="false">+EDATE(C22,12)</f>
        <v>49941</v>
      </c>
      <c r="D23" s="2" t="n">
        <v>0.105687761004191</v>
      </c>
      <c r="E23" s="0" t="n">
        <f aca="false">+1/(1+D23*A23)</f>
        <v>0.383360761758187</v>
      </c>
      <c r="F23" s="0" t="n">
        <f aca="false">+(E22/E23-1)/B23</f>
        <v>0.0461930226663671</v>
      </c>
      <c r="G23" s="0" t="n">
        <f aca="false">+$D$3*$D$2*B23*E23</f>
        <v>24149.5820365562</v>
      </c>
      <c r="H23" s="0" t="n">
        <f aca="false">+F23*$D$3*B23*E23</f>
        <v>18003.7355632466</v>
      </c>
    </row>
    <row r="24" customFormat="false" ht="12.8" hidden="false" customHeight="false" outlineLevel="0" collapsed="false">
      <c r="A24" s="0" t="n">
        <f aca="false">+(C24-$D$1)/360</f>
        <v>16.2333333333333</v>
      </c>
      <c r="B24" s="0" t="n">
        <f aca="false">+(C24-C23)/360</f>
        <v>1.01388888888889</v>
      </c>
      <c r="C24" s="1" t="n">
        <f aca="false">+EDATE(C23,12)</f>
        <v>50306</v>
      </c>
      <c r="D24" s="2" t="n">
        <v>0.106150698466375</v>
      </c>
      <c r="E24" s="0" t="n">
        <f aca="false">+1/(1+D24*A24)</f>
        <v>0.367217782346959</v>
      </c>
      <c r="F24" s="0" t="n">
        <f aca="false">+(E23/E24-1)/B24</f>
        <v>0.0433580383967395</v>
      </c>
      <c r="G24" s="0" t="n">
        <f aca="false">+$D$3*$D$2*B24*E24</f>
        <v>23069.4606959579</v>
      </c>
      <c r="H24" s="0" t="n">
        <f aca="false">+F24*$D$3*B24*E24</f>
        <v>16142.9794112284</v>
      </c>
    </row>
    <row r="25" customFormat="false" ht="12.8" hidden="false" customHeight="false" outlineLevel="0" collapsed="false">
      <c r="A25" s="0" t="n">
        <f aca="false">+(C25-$D$1)/360</f>
        <v>17.2472222222222</v>
      </c>
      <c r="B25" s="0" t="n">
        <f aca="false">+(C25-C24)/360</f>
        <v>1.01388888888889</v>
      </c>
      <c r="C25" s="1" t="n">
        <f aca="false">+EDATE(C24,12)</f>
        <v>50671</v>
      </c>
      <c r="D25" s="2" t="n">
        <v>0.113172700851467</v>
      </c>
      <c r="E25" s="0" t="n">
        <f aca="false">+1/(1+D25*A25)</f>
        <v>0.338763173902279</v>
      </c>
      <c r="F25" s="0" t="n">
        <f aca="false">+(E24/E25-1)/B25</f>
        <v>0.082844953200253</v>
      </c>
      <c r="G25" s="0" t="n">
        <f aca="false">+$D$3*$D$2*B25*E25</f>
        <v>21281.8771346771</v>
      </c>
      <c r="H25" s="0" t="n">
        <f aca="false">+F25*$D$3*B25*E25</f>
        <v>28454.6084446799</v>
      </c>
    </row>
    <row r="26" customFormat="false" ht="12.8" hidden="false" customHeight="false" outlineLevel="0" collapsed="false">
      <c r="A26" s="0" t="n">
        <f aca="false">+(C26-$D$1)/360</f>
        <v>18.2611111111111</v>
      </c>
      <c r="B26" s="0" t="n">
        <f aca="false">+(C26-C25)/360</f>
        <v>1.01388888888889</v>
      </c>
      <c r="C26" s="1" t="n">
        <f aca="false">+EDATE(C25,12)</f>
        <v>51036</v>
      </c>
      <c r="D26" s="2" t="n">
        <v>0.122494745676595</v>
      </c>
      <c r="E26" s="0" t="n">
        <f aca="false">+1/(1+D26*A26)</f>
        <v>0.308938502747913</v>
      </c>
      <c r="F26" s="0" t="n">
        <f aca="false">+(E25/E26-1)/B26</f>
        <v>0.095216730040501</v>
      </c>
      <c r="G26" s="0" t="n">
        <f aca="false">+$D$3*$D$2*B26*E26</f>
        <v>19408.2231014543</v>
      </c>
      <c r="H26" s="0" t="n">
        <f aca="false">+F26*$D$3*B26*E26</f>
        <v>29824.6711543655</v>
      </c>
    </row>
    <row r="27" customFormat="false" ht="12.8" hidden="false" customHeight="false" outlineLevel="0" collapsed="false">
      <c r="A27" s="0" t="n">
        <f aca="false">+(C27-$D$1)/360</f>
        <v>19.2777777777778</v>
      </c>
      <c r="B27" s="0" t="n">
        <f aca="false">+(C27-C26)/360</f>
        <v>1.01666666666667</v>
      </c>
      <c r="C27" s="1" t="n">
        <f aca="false">+EDATE(C26,12)</f>
        <v>51402</v>
      </c>
      <c r="D27" s="2" t="n">
        <v>0.127411497593415</v>
      </c>
      <c r="E27" s="0" t="n">
        <f aca="false">+1/(1+D27*A27)</f>
        <v>0.289334225826834</v>
      </c>
      <c r="F27" s="0" t="n">
        <f aca="false">+(E26/E27-1)/B27</f>
        <v>0.0666457460298878</v>
      </c>
      <c r="G27" s="0" t="n">
        <f aca="false">+$D$3*$D$2*B27*E27</f>
        <v>18226.4366090653</v>
      </c>
      <c r="H27" s="0" t="n">
        <f aca="false">+F27*$D$3*B27*E27</f>
        <v>19604.2769210795</v>
      </c>
    </row>
    <row r="28" customFormat="false" ht="12.8" hidden="false" customHeight="false" outlineLevel="0" collapsed="false">
      <c r="A28" s="0" t="n">
        <f aca="false">+(C28-$D$1)/360</f>
        <v>20.2916666666667</v>
      </c>
      <c r="B28" s="0" t="n">
        <f aca="false">+(C28-C27)/360</f>
        <v>1.01388888888889</v>
      </c>
      <c r="C28" s="1" t="n">
        <f aca="false">+EDATE(C27,12)</f>
        <v>51767</v>
      </c>
      <c r="D28" s="2" t="n">
        <v>0.131257627094335</v>
      </c>
      <c r="E28" s="0" t="n">
        <f aca="false">+1/(1+D28*A28)</f>
        <v>0.272967780932456</v>
      </c>
      <c r="F28" s="0" t="n">
        <f aca="false">+(E27/E28-1)/B28</f>
        <v>0.0591360891163418</v>
      </c>
      <c r="G28" s="0" t="n">
        <f aca="false">+$D$3*$D$2*B28*E28</f>
        <v>17148.460113335</v>
      </c>
      <c r="H28" s="0" t="n">
        <f aca="false">+F28*$D$3*B28*E28</f>
        <v>16366.4448943773</v>
      </c>
    </row>
    <row r="30" customFormat="false" ht="12.8" hidden="false" customHeight="false" outlineLevel="0" collapsed="false">
      <c r="E30" s="4" t="n">
        <f aca="false">+(1-E28)*D3</f>
        <v>727032.219067544</v>
      </c>
      <c r="G30" s="0" t="n">
        <f aca="false">+SUM(G9:G28)</f>
        <v>727032.219067544</v>
      </c>
      <c r="H30" s="4" t="n">
        <f aca="false">+SUM(H9:H28)</f>
        <v>727032.219067543</v>
      </c>
    </row>
    <row r="31" customFormat="false" ht="12.8" hidden="false" customHeight="false" outlineLevel="0" collapsed="false">
      <c r="E31" s="5" t="n">
        <f aca="false">+E30-H30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2021-09-23T17:09:15Z</dcterms:created>
  <dc:creator/>
  <dc:description/>
  <dc:language>en-US</dc:language>
  <cp:lastModifiedBy/>
  <dcterms:modified xsi:type="dcterms:W3CDTF">2021-09-23T21:29:49Z</dcterms:modified>
  <cp:revision>6</cp:revision>
  <dc:subject/>
  <dc:title/>
</cp:coreProperties>
</file>